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Sharing userName="Bc. Jakub Svancár"/>
  <workbookPr defaultThemeVersion="124226"/>
  <bookViews>
    <workbookView xWindow="32760" yWindow="32760" windowWidth="28800" windowHeight="11625"/>
  </bookViews>
  <sheets>
    <sheet name="Rekapitulace stavby" sheetId="1" r:id="rId1"/>
    <sheet name="SO 000 - Vedlejší a ostatní nák" sheetId="2" r:id="rId2"/>
    <sheet name="SO 101 - Dopravní řešení" sheetId="3" r:id="rId3"/>
    <sheet name="SO 102 - Doplnění podloží sklad" sheetId="4" r:id="rId4"/>
    <sheet name="SO 103 - Odvodnění" sheetId="5" r:id="rId5"/>
    <sheet name="Seznam figur" sheetId="6" r:id="rId6"/>
    <sheet name="Pokyny pro vyplnění" sheetId="7" r:id="rId7"/>
  </sheets>
  <definedNames>
    <definedName name="Items">'SO 000 - Vedlejší a ostatní nák'!#REF!</definedName>
    <definedName name="_xlnm.Print_Area" localSheetId="0">'Rekapitulace stavby'!$D$4:$AO$72,'Rekapitulace stavby'!$C$78:$AQ$95</definedName>
    <definedName name="_xlnm.Print_Titles" localSheetId="0">'Rekapitulace stavby'!88:88</definedName>
    <definedName name="_xlnm._FilterDatabase" localSheetId="1" hidden="1">'SO 000 - Vedlejší a ostatní nák'!$C$89:$L$90</definedName>
    <definedName name="_xlnm.Print_Area" localSheetId="1">'SO 000 - Vedlejší a ostatní nák'!$C$4:$K$71,'SO 000 - Vedlejší a ostatní nák'!$C$77:$L$133</definedName>
    <definedName name="_xlnm.Print_Titles" localSheetId="1">'SO 000 - Vedlejší a ostatní nák'!$89:$89</definedName>
    <definedName name="_xlnm._FilterDatabase" localSheetId="2" hidden="1">'SO 101 - Dopravní řešení'!$C$89:$L$90</definedName>
    <definedName name="_xlnm.Print_Area" localSheetId="2">'SO 101 - Dopravní řešení'!$C$4:$K$71,'SO 101 - Dopravní řešení'!$C$77:$L$533</definedName>
    <definedName name="_xlnm.Print_Titles" localSheetId="2">'SO 101 - Dopravní řešení'!$89:$89</definedName>
    <definedName name="Items" localSheetId="2">'SO 101 - Dopravní řešení'!#REF!</definedName>
    <definedName name="_xlnm._FilterDatabase" localSheetId="3" hidden="1">'SO 102 - Doplnění podloží sklad'!$C$89:$L$90</definedName>
    <definedName name="_xlnm.Print_Area" localSheetId="3">'SO 102 - Doplnění podloží sklad'!$C$4:$K$71,'SO 102 - Doplnění podloží sklad'!$C$77:$L$149</definedName>
    <definedName name="_xlnm.Print_Titles" localSheetId="3">'SO 102 - Doplnění podloží sklad'!$89:$89</definedName>
    <definedName name="Items" localSheetId="3">'SO 102 - Doplnění podloží sklad'!#REF!</definedName>
    <definedName name="_xlnm._FilterDatabase" localSheetId="4" hidden="1">'SO 103 - Odvodnění'!$C$89:$L$90</definedName>
    <definedName name="_xlnm.Print_Area" localSheetId="4">'SO 103 - Odvodnění'!$C$4:$K$71,'SO 103 - Odvodnění'!$C$77:$L$470</definedName>
    <definedName name="_xlnm.Print_Titles" localSheetId="4">'SO 103 - Odvodnění'!$89:$89</definedName>
    <definedName name="Items" localSheetId="4">'SO 103 - Odvodnění'!#REF!</definedName>
    <definedName name="_xlnm.Print_Area" localSheetId="5">'Seznam figur'!$C$4:$F$254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BI469"/>
  <c r="BH469"/>
  <c r="BG469"/>
  <c r="BF469"/>
  <c r="X469"/>
  <c r="V469"/>
  <c r="T469"/>
  <c r="R469"/>
  <c r="Q469"/>
  <c r="P469"/>
  <c r="K469"/>
  <c r="BE469"/>
  <c r="X468"/>
  <c r="V468"/>
  <c r="T468"/>
  <c r="R468"/>
  <c r="Q468"/>
  <c r="P468"/>
  <c r="K468"/>
  <c r="BI466"/>
  <c r="BH466"/>
  <c r="BG466"/>
  <c r="BF466"/>
  <c r="X466"/>
  <c r="V466"/>
  <c r="T466"/>
  <c r="R466"/>
  <c r="Q466"/>
  <c r="P466"/>
  <c r="K466"/>
  <c r="BE466"/>
  <c r="BI463"/>
  <c r="BH463"/>
  <c r="BG463"/>
  <c r="BF463"/>
  <c r="X463"/>
  <c r="V463"/>
  <c r="T463"/>
  <c r="R463"/>
  <c r="Q463"/>
  <c r="P463"/>
  <c r="K463"/>
  <c r="BE463"/>
  <c r="BI461"/>
  <c r="BH461"/>
  <c r="BG461"/>
  <c r="BF461"/>
  <c r="X461"/>
  <c r="V461"/>
  <c r="T461"/>
  <c r="R461"/>
  <c r="Q461"/>
  <c r="P461"/>
  <c r="K461"/>
  <c r="BE461"/>
  <c r="X460"/>
  <c r="V460"/>
  <c r="T460"/>
  <c r="R460"/>
  <c r="Q460"/>
  <c r="P460"/>
  <c r="K460"/>
  <c r="BI450"/>
  <c r="BH450"/>
  <c r="BG450"/>
  <c r="BF450"/>
  <c r="X450"/>
  <c r="V450"/>
  <c r="T450"/>
  <c r="R450"/>
  <c r="Q450"/>
  <c r="P450"/>
  <c r="K450"/>
  <c r="BE450"/>
  <c r="BI440"/>
  <c r="BH440"/>
  <c r="BG440"/>
  <c r="BF440"/>
  <c r="X440"/>
  <c r="V440"/>
  <c r="T440"/>
  <c r="R440"/>
  <c r="Q440"/>
  <c r="P440"/>
  <c r="K440"/>
  <c r="BE440"/>
  <c r="BI433"/>
  <c r="BH433"/>
  <c r="BG433"/>
  <c r="BF433"/>
  <c r="X433"/>
  <c r="V433"/>
  <c r="T433"/>
  <c r="R433"/>
  <c r="Q433"/>
  <c r="P433"/>
  <c r="K433"/>
  <c r="BE433"/>
  <c r="BI426"/>
  <c r="BH426"/>
  <c r="BG426"/>
  <c r="BF426"/>
  <c r="X426"/>
  <c r="V426"/>
  <c r="T426"/>
  <c r="R426"/>
  <c r="Q426"/>
  <c r="P426"/>
  <c r="K426"/>
  <c r="BE426"/>
  <c r="BI418"/>
  <c r="BH418"/>
  <c r="BG418"/>
  <c r="BF418"/>
  <c r="X418"/>
  <c r="V418"/>
  <c r="T418"/>
  <c r="R418"/>
  <c r="Q418"/>
  <c r="P418"/>
  <c r="K418"/>
  <c r="BE418"/>
  <c r="BI412"/>
  <c r="BH412"/>
  <c r="BG412"/>
  <c r="BF412"/>
  <c r="X412"/>
  <c r="V412"/>
  <c r="T412"/>
  <c r="R412"/>
  <c r="Q412"/>
  <c r="P412"/>
  <c r="K412"/>
  <c r="BE412"/>
  <c r="BI404"/>
  <c r="BH404"/>
  <c r="BG404"/>
  <c r="BF404"/>
  <c r="X404"/>
  <c r="V404"/>
  <c r="T404"/>
  <c r="R404"/>
  <c r="Q404"/>
  <c r="P404"/>
  <c r="K404"/>
  <c r="BE404"/>
  <c r="BI397"/>
  <c r="BH397"/>
  <c r="BG397"/>
  <c r="BF397"/>
  <c r="X397"/>
  <c r="V397"/>
  <c r="T397"/>
  <c r="R397"/>
  <c r="Q397"/>
  <c r="P397"/>
  <c r="K397"/>
  <c r="BE397"/>
  <c r="BI389"/>
  <c r="BH389"/>
  <c r="BG389"/>
  <c r="BF389"/>
  <c r="X389"/>
  <c r="V389"/>
  <c r="T389"/>
  <c r="R389"/>
  <c r="Q389"/>
  <c r="P389"/>
  <c r="K389"/>
  <c r="BE389"/>
  <c r="BI384"/>
  <c r="BH384"/>
  <c r="BG384"/>
  <c r="BF384"/>
  <c r="X384"/>
  <c r="V384"/>
  <c r="T384"/>
  <c r="R384"/>
  <c r="Q384"/>
  <c r="P384"/>
  <c r="K384"/>
  <c r="BE384"/>
  <c r="BI378"/>
  <c r="BH378"/>
  <c r="BG378"/>
  <c r="BF378"/>
  <c r="X378"/>
  <c r="V378"/>
  <c r="T378"/>
  <c r="R378"/>
  <c r="Q378"/>
  <c r="P378"/>
  <c r="K378"/>
  <c r="BE378"/>
  <c r="BI375"/>
  <c r="BH375"/>
  <c r="BG375"/>
  <c r="BF375"/>
  <c r="X375"/>
  <c r="V375"/>
  <c r="T375"/>
  <c r="R375"/>
  <c r="Q375"/>
  <c r="P375"/>
  <c r="K375"/>
  <c r="BE375"/>
  <c r="BI371"/>
  <c r="BH371"/>
  <c r="BG371"/>
  <c r="BF371"/>
  <c r="X371"/>
  <c r="V371"/>
  <c r="T371"/>
  <c r="R371"/>
  <c r="Q371"/>
  <c r="P371"/>
  <c r="K371"/>
  <c r="BE371"/>
  <c r="BI370"/>
  <c r="BH370"/>
  <c r="BG370"/>
  <c r="BF370"/>
  <c r="X370"/>
  <c r="V370"/>
  <c r="T370"/>
  <c r="R370"/>
  <c r="Q370"/>
  <c r="P370"/>
  <c r="K370"/>
  <c r="BE370"/>
  <c r="BI368"/>
  <c r="BH368"/>
  <c r="BG368"/>
  <c r="BF368"/>
  <c r="X368"/>
  <c r="V368"/>
  <c r="T368"/>
  <c r="R368"/>
  <c r="Q368"/>
  <c r="P368"/>
  <c r="K368"/>
  <c r="BE368"/>
  <c r="BI367"/>
  <c r="BH367"/>
  <c r="BG367"/>
  <c r="BF367"/>
  <c r="X367"/>
  <c r="V367"/>
  <c r="T367"/>
  <c r="R367"/>
  <c r="Q367"/>
  <c r="P367"/>
  <c r="K367"/>
  <c r="BE367"/>
  <c r="BI366"/>
  <c r="BH366"/>
  <c r="BG366"/>
  <c r="BF366"/>
  <c r="X366"/>
  <c r="V366"/>
  <c r="T366"/>
  <c r="R366"/>
  <c r="Q366"/>
  <c r="P366"/>
  <c r="K366"/>
  <c r="BE366"/>
  <c r="BI364"/>
  <c r="BH364"/>
  <c r="BG364"/>
  <c r="BF364"/>
  <c r="X364"/>
  <c r="V364"/>
  <c r="T364"/>
  <c r="R364"/>
  <c r="Q364"/>
  <c r="P364"/>
  <c r="K364"/>
  <c r="BE364"/>
  <c r="BI363"/>
  <c r="BH363"/>
  <c r="BG363"/>
  <c r="BF363"/>
  <c r="X363"/>
  <c r="V363"/>
  <c r="T363"/>
  <c r="R363"/>
  <c r="Q363"/>
  <c r="P363"/>
  <c r="K363"/>
  <c r="BE363"/>
  <c r="BI361"/>
  <c r="BH361"/>
  <c r="BG361"/>
  <c r="BF361"/>
  <c r="X361"/>
  <c r="V361"/>
  <c r="T361"/>
  <c r="R361"/>
  <c r="Q361"/>
  <c r="P361"/>
  <c r="K361"/>
  <c r="BE361"/>
  <c r="BI360"/>
  <c r="BH360"/>
  <c r="BG360"/>
  <c r="BF360"/>
  <c r="X360"/>
  <c r="V360"/>
  <c r="T360"/>
  <c r="R360"/>
  <c r="Q360"/>
  <c r="P360"/>
  <c r="K360"/>
  <c r="BE360"/>
  <c r="BI359"/>
  <c r="BH359"/>
  <c r="BG359"/>
  <c r="BF359"/>
  <c r="X359"/>
  <c r="V359"/>
  <c r="T359"/>
  <c r="R359"/>
  <c r="Q359"/>
  <c r="P359"/>
  <c r="K359"/>
  <c r="BE359"/>
  <c r="BI358"/>
  <c r="BH358"/>
  <c r="BG358"/>
  <c r="BF358"/>
  <c r="X358"/>
  <c r="V358"/>
  <c r="T358"/>
  <c r="R358"/>
  <c r="Q358"/>
  <c r="P358"/>
  <c r="K358"/>
  <c r="BE358"/>
  <c r="BI357"/>
  <c r="BH357"/>
  <c r="BG357"/>
  <c r="BF357"/>
  <c r="X357"/>
  <c r="V357"/>
  <c r="T357"/>
  <c r="R357"/>
  <c r="Q357"/>
  <c r="P357"/>
  <c r="K357"/>
  <c r="BE357"/>
  <c r="BI355"/>
  <c r="BH355"/>
  <c r="BG355"/>
  <c r="BF355"/>
  <c r="X355"/>
  <c r="V355"/>
  <c r="T355"/>
  <c r="R355"/>
  <c r="Q355"/>
  <c r="P355"/>
  <c r="K355"/>
  <c r="BE355"/>
  <c r="BI342"/>
  <c r="BH342"/>
  <c r="BG342"/>
  <c r="BF342"/>
  <c r="X342"/>
  <c r="V342"/>
  <c r="T342"/>
  <c r="R342"/>
  <c r="Q342"/>
  <c r="P342"/>
  <c r="K342"/>
  <c r="BE342"/>
  <c r="BI329"/>
  <c r="BH329"/>
  <c r="BG329"/>
  <c r="BF329"/>
  <c r="X329"/>
  <c r="V329"/>
  <c r="T329"/>
  <c r="R329"/>
  <c r="Q329"/>
  <c r="P329"/>
  <c r="K329"/>
  <c r="BE329"/>
  <c r="BI323"/>
  <c r="BH323"/>
  <c r="BG323"/>
  <c r="BF323"/>
  <c r="X323"/>
  <c r="V323"/>
  <c r="T323"/>
  <c r="R323"/>
  <c r="Q323"/>
  <c r="P323"/>
  <c r="K323"/>
  <c r="BE323"/>
  <c r="BI317"/>
  <c r="BH317"/>
  <c r="BG317"/>
  <c r="BF317"/>
  <c r="X317"/>
  <c r="V317"/>
  <c r="T317"/>
  <c r="R317"/>
  <c r="Q317"/>
  <c r="P317"/>
  <c r="K317"/>
  <c r="BE317"/>
  <c r="BI316"/>
  <c r="BH316"/>
  <c r="BG316"/>
  <c r="BF316"/>
  <c r="X316"/>
  <c r="V316"/>
  <c r="T316"/>
  <c r="R316"/>
  <c r="Q316"/>
  <c r="P316"/>
  <c r="K316"/>
  <c r="BE316"/>
  <c r="BI309"/>
  <c r="BH309"/>
  <c r="BG309"/>
  <c r="BF309"/>
  <c r="X309"/>
  <c r="V309"/>
  <c r="T309"/>
  <c r="R309"/>
  <c r="Q309"/>
  <c r="P309"/>
  <c r="K309"/>
  <c r="BE309"/>
  <c r="BI303"/>
  <c r="BH303"/>
  <c r="BG303"/>
  <c r="BF303"/>
  <c r="X303"/>
  <c r="V303"/>
  <c r="T303"/>
  <c r="R303"/>
  <c r="Q303"/>
  <c r="P303"/>
  <c r="K303"/>
  <c r="BE303"/>
  <c r="X302"/>
  <c r="V302"/>
  <c r="T302"/>
  <c r="R302"/>
  <c r="Q302"/>
  <c r="P302"/>
  <c r="BI281"/>
  <c r="BH281"/>
  <c r="BG281"/>
  <c r="BF281"/>
  <c r="X281"/>
  <c r="V281"/>
  <c r="T281"/>
  <c r="R281"/>
  <c r="Q281"/>
  <c r="P281"/>
  <c r="K281"/>
  <c r="BE281"/>
  <c r="X280"/>
  <c r="V280"/>
  <c r="T280"/>
  <c r="R280"/>
  <c r="Q280"/>
  <c r="P280"/>
  <c r="BI270"/>
  <c r="BH270"/>
  <c r="BG270"/>
  <c r="BF270"/>
  <c r="X270"/>
  <c r="V270"/>
  <c r="T270"/>
  <c r="R270"/>
  <c r="Q270"/>
  <c r="P270"/>
  <c r="K270"/>
  <c r="BE270"/>
  <c r="X269"/>
  <c r="V269"/>
  <c r="T269"/>
  <c r="R269"/>
  <c r="Q269"/>
  <c r="P269"/>
  <c r="BI248"/>
  <c r="BH248"/>
  <c r="BG248"/>
  <c r="BF248"/>
  <c r="X248"/>
  <c r="V248"/>
  <c r="T248"/>
  <c r="R248"/>
  <c r="Q248"/>
  <c r="P248"/>
  <c r="K248"/>
  <c r="BE248"/>
  <c r="BI227"/>
  <c r="BH227"/>
  <c r="BG227"/>
  <c r="BF227"/>
  <c r="X227"/>
  <c r="V227"/>
  <c r="T227"/>
  <c r="R227"/>
  <c r="Q227"/>
  <c r="P227"/>
  <c r="K227"/>
  <c r="K92"/>
  <c r="BI206"/>
  <c r="BH206"/>
  <c r="BG206"/>
  <c r="BF206"/>
  <c r="X206"/>
  <c r="V206"/>
  <c r="T206"/>
  <c r="R206"/>
  <c r="Q206"/>
  <c r="P206"/>
  <c r="K206"/>
  <c r="BE206"/>
  <c r="BI185"/>
  <c r="BH185"/>
  <c r="BG185"/>
  <c r="BF185"/>
  <c r="X185"/>
  <c r="V185"/>
  <c r="T185"/>
  <c r="R185"/>
  <c r="Q185"/>
  <c r="P185"/>
  <c r="K185"/>
  <c r="BE185"/>
  <c r="BI162"/>
  <c r="BH162"/>
  <c r="BG162"/>
  <c r="BF162"/>
  <c r="X162"/>
  <c r="V162"/>
  <c r="T162"/>
  <c r="R162"/>
  <c r="Q162"/>
  <c r="P162"/>
  <c r="K162"/>
  <c r="BE162"/>
  <c r="BI139"/>
  <c r="BH139"/>
  <c r="BG139"/>
  <c r="BF139"/>
  <c r="X139"/>
  <c r="V139"/>
  <c r="T139"/>
  <c r="R139"/>
  <c r="Q139"/>
  <c r="P139"/>
  <c r="K139"/>
  <c r="BE139"/>
  <c r="BI117"/>
  <c r="BH117"/>
  <c r="BG117"/>
  <c r="BF117"/>
  <c r="X117"/>
  <c r="V117"/>
  <c r="T117"/>
  <c r="R117"/>
  <c r="Q117"/>
  <c r="P117"/>
  <c r="K117"/>
  <c r="BE117"/>
  <c r="BI111"/>
  <c r="BH111"/>
  <c r="BG111"/>
  <c r="BF111"/>
  <c r="X111"/>
  <c r="V111"/>
  <c r="T111"/>
  <c r="R111"/>
  <c r="Q111"/>
  <c r="P111"/>
  <c r="K111"/>
  <c r="BE111"/>
  <c r="BI103"/>
  <c r="BH103"/>
  <c r="BG103"/>
  <c r="BF103"/>
  <c r="X103"/>
  <c r="V103"/>
  <c r="T103"/>
  <c r="R103"/>
  <c r="Q103"/>
  <c r="P103"/>
  <c r="K103"/>
  <c r="BE103"/>
  <c r="BI93"/>
  <c r="BH93"/>
  <c r="BG93"/>
  <c r="BF93"/>
  <c r="X93"/>
  <c r="V93"/>
  <c r="T93"/>
  <c r="R93"/>
  <c r="Q93"/>
  <c r="P93"/>
  <c r="K93"/>
  <c r="BE93"/>
  <c r="X92"/>
  <c r="V92"/>
  <c r="T92"/>
  <c r="R92"/>
  <c r="Q92"/>
  <c r="P92"/>
  <c r="X91"/>
  <c r="V91"/>
  <c r="T91"/>
  <c r="R91"/>
  <c r="Q91"/>
  <c r="P91"/>
  <c r="X90"/>
  <c r="V90"/>
  <c r="T90"/>
  <c r="R90"/>
  <c r="Q90"/>
  <c r="J87"/>
  <c r="I87"/>
  <c r="C87"/>
  <c r="J86"/>
  <c r="I86"/>
  <c r="F86"/>
  <c r="C86"/>
  <c r="I84"/>
  <c r="F84"/>
  <c r="C84"/>
  <c r="E82"/>
  <c r="C81"/>
  <c r="E80"/>
  <c r="C79"/>
  <c r="J71"/>
  <c r="G71"/>
  <c r="F71"/>
  <c r="D71"/>
  <c r="G60"/>
  <c r="D60"/>
  <c r="J56"/>
  <c r="G56"/>
  <c r="G45"/>
  <c r="D45"/>
  <c r="K31"/>
  <c r="K30"/>
  <c r="AA27"/>
  <c r="I24"/>
  <c r="I23"/>
  <c r="I21"/>
  <c r="I20"/>
  <c r="J18"/>
  <c r="I18"/>
  <c r="E18"/>
  <c r="F87"/>
  <c r="J17"/>
  <c r="I17"/>
  <c r="J12"/>
  <c r="J84"/>
  <c r="AA9"/>
  <c r="AA82"/>
  <c r="AA7"/>
  <c r="AA80"/>
  <c i="4" r="BI148"/>
  <c r="BH148"/>
  <c r="BG148"/>
  <c r="BF148"/>
  <c r="X148"/>
  <c r="V148"/>
  <c r="T148"/>
  <c r="R148"/>
  <c r="Q148"/>
  <c r="P148"/>
  <c r="K148"/>
  <c r="BE148"/>
  <c r="X147"/>
  <c r="V147"/>
  <c r="T147"/>
  <c r="R147"/>
  <c r="Q147"/>
  <c r="P147"/>
  <c r="K147"/>
  <c r="BI141"/>
  <c r="BH141"/>
  <c r="BG141"/>
  <c r="BF141"/>
  <c r="X141"/>
  <c r="V141"/>
  <c r="T141"/>
  <c r="R141"/>
  <c r="Q141"/>
  <c r="P141"/>
  <c r="K141"/>
  <c r="BE141"/>
  <c r="X140"/>
  <c r="V140"/>
  <c r="T140"/>
  <c r="R140"/>
  <c r="Q140"/>
  <c r="P140"/>
  <c r="K140"/>
  <c r="BI134"/>
  <c r="BH134"/>
  <c r="BG134"/>
  <c r="BF134"/>
  <c r="X134"/>
  <c r="V134"/>
  <c r="T134"/>
  <c r="R134"/>
  <c r="Q134"/>
  <c r="P134"/>
  <c r="K134"/>
  <c r="BE134"/>
  <c r="X133"/>
  <c r="V133"/>
  <c r="T133"/>
  <c r="R133"/>
  <c r="Q133"/>
  <c r="P133"/>
  <c r="K133"/>
  <c r="BI124"/>
  <c r="BH124"/>
  <c r="BG124"/>
  <c r="BF124"/>
  <c r="X124"/>
  <c r="V124"/>
  <c r="T124"/>
  <c r="R124"/>
  <c r="Q124"/>
  <c r="P124"/>
  <c r="K124"/>
  <c r="BE124"/>
  <c r="BI118"/>
  <c r="BH118"/>
  <c r="BG118"/>
  <c r="BF118"/>
  <c r="X118"/>
  <c r="V118"/>
  <c r="T118"/>
  <c r="R118"/>
  <c r="Q118"/>
  <c r="P118"/>
  <c r="K118"/>
  <c r="BE118"/>
  <c r="BI109"/>
  <c r="BH109"/>
  <c r="BG109"/>
  <c r="BF109"/>
  <c r="X109"/>
  <c r="V109"/>
  <c r="T109"/>
  <c r="R109"/>
  <c r="Q109"/>
  <c r="P109"/>
  <c r="K109"/>
  <c r="BE109"/>
  <c r="BI101"/>
  <c r="BH101"/>
  <c r="BG101"/>
  <c r="BF101"/>
  <c r="X101"/>
  <c r="V101"/>
  <c r="T101"/>
  <c r="R101"/>
  <c r="Q101"/>
  <c r="P101"/>
  <c r="K101"/>
  <c r="BE101"/>
  <c r="BI93"/>
  <c r="BH93"/>
  <c r="BG93"/>
  <c r="BF93"/>
  <c r="X93"/>
  <c r="V93"/>
  <c r="T93"/>
  <c r="R93"/>
  <c r="Q93"/>
  <c r="P93"/>
  <c r="K93"/>
  <c r="BE93"/>
  <c r="X92"/>
  <c r="V92"/>
  <c r="T92"/>
  <c r="R92"/>
  <c r="Q92"/>
  <c r="P92"/>
  <c r="K92"/>
  <c r="X91"/>
  <c r="V91"/>
  <c r="T91"/>
  <c r="R91"/>
  <c r="Q91"/>
  <c r="P91"/>
  <c r="K91"/>
  <c r="X90"/>
  <c r="V90"/>
  <c r="T90"/>
  <c r="R90"/>
  <c r="Q90"/>
  <c r="K90"/>
  <c r="J87"/>
  <c r="I87"/>
  <c r="C87"/>
  <c r="J86"/>
  <c r="I86"/>
  <c r="F86"/>
  <c r="C86"/>
  <c r="I84"/>
  <c r="F84"/>
  <c r="C84"/>
  <c r="E82"/>
  <c r="C81"/>
  <c r="E80"/>
  <c r="C79"/>
  <c r="J71"/>
  <c r="G71"/>
  <c r="F71"/>
  <c r="D71"/>
  <c r="G60"/>
  <c r="D60"/>
  <c r="J56"/>
  <c r="G56"/>
  <c r="G45"/>
  <c r="D45"/>
  <c r="K32"/>
  <c r="K31"/>
  <c r="K30"/>
  <c r="AA27"/>
  <c r="I24"/>
  <c r="I23"/>
  <c r="I21"/>
  <c r="I20"/>
  <c r="J18"/>
  <c r="I18"/>
  <c r="E18"/>
  <c r="F87"/>
  <c r="J17"/>
  <c r="I17"/>
  <c r="J12"/>
  <c r="J84"/>
  <c r="AA9"/>
  <c r="AA82"/>
  <c r="AA7"/>
  <c r="AA80"/>
  <c i="3" r="BI532"/>
  <c r="BH532"/>
  <c r="BG532"/>
  <c r="BF532"/>
  <c r="X532"/>
  <c r="V532"/>
  <c r="T532"/>
  <c r="R532"/>
  <c r="Q532"/>
  <c r="P532"/>
  <c r="K532"/>
  <c r="BE532"/>
  <c r="BI529"/>
  <c r="BH529"/>
  <c r="BG529"/>
  <c r="BF529"/>
  <c r="X529"/>
  <c r="V529"/>
  <c r="T529"/>
  <c r="R529"/>
  <c r="Q529"/>
  <c r="P529"/>
  <c r="K529"/>
  <c r="BE529"/>
  <c r="BI527"/>
  <c r="BH527"/>
  <c r="BG527"/>
  <c r="BF527"/>
  <c r="X527"/>
  <c r="V527"/>
  <c r="T527"/>
  <c r="R527"/>
  <c r="Q527"/>
  <c r="P527"/>
  <c r="K527"/>
  <c r="BE527"/>
  <c r="BI524"/>
  <c r="BH524"/>
  <c r="BG524"/>
  <c r="BF524"/>
  <c r="X524"/>
  <c r="V524"/>
  <c r="T524"/>
  <c r="R524"/>
  <c r="Q524"/>
  <c r="P524"/>
  <c r="K524"/>
  <c r="BE524"/>
  <c r="BI522"/>
  <c r="BH522"/>
  <c r="BG522"/>
  <c r="BF522"/>
  <c r="X522"/>
  <c r="V522"/>
  <c r="T522"/>
  <c r="R522"/>
  <c r="Q522"/>
  <c r="P522"/>
  <c r="K522"/>
  <c r="BE522"/>
  <c r="BI518"/>
  <c r="BH518"/>
  <c r="BG518"/>
  <c r="BF518"/>
  <c r="X518"/>
  <c r="V518"/>
  <c r="T518"/>
  <c r="R518"/>
  <c r="Q518"/>
  <c r="P518"/>
  <c r="K518"/>
  <c r="K509"/>
  <c r="K508"/>
  <c r="BI516"/>
  <c r="BH516"/>
  <c r="BG516"/>
  <c r="BF516"/>
  <c r="X516"/>
  <c r="V516"/>
  <c r="T516"/>
  <c r="R516"/>
  <c r="Q516"/>
  <c r="P516"/>
  <c r="K516"/>
  <c r="BE516"/>
  <c r="BI512"/>
  <c r="BH512"/>
  <c r="BG512"/>
  <c r="BF512"/>
  <c r="X512"/>
  <c r="V512"/>
  <c r="T512"/>
  <c r="R512"/>
  <c r="Q512"/>
  <c r="P512"/>
  <c r="K512"/>
  <c r="BE512"/>
  <c r="BI510"/>
  <c r="BH510"/>
  <c r="BG510"/>
  <c r="BF510"/>
  <c r="X510"/>
  <c r="V510"/>
  <c r="T510"/>
  <c r="R510"/>
  <c r="Q510"/>
  <c r="P510"/>
  <c r="K510"/>
  <c r="BE510"/>
  <c r="X509"/>
  <c r="V509"/>
  <c r="T509"/>
  <c r="R509"/>
  <c r="Q509"/>
  <c r="P509"/>
  <c r="X508"/>
  <c r="V508"/>
  <c r="T508"/>
  <c r="R508"/>
  <c r="Q508"/>
  <c r="P508"/>
  <c r="BI506"/>
  <c r="BH506"/>
  <c r="BG506"/>
  <c r="BF506"/>
  <c r="X506"/>
  <c r="V506"/>
  <c r="T506"/>
  <c r="R506"/>
  <c r="Q506"/>
  <c r="P506"/>
  <c r="K506"/>
  <c r="BE506"/>
  <c r="X505"/>
  <c r="V505"/>
  <c r="T505"/>
  <c r="R505"/>
  <c r="Q505"/>
  <c r="P505"/>
  <c r="K505"/>
  <c r="BI503"/>
  <c r="BH503"/>
  <c r="BG503"/>
  <c r="BF503"/>
  <c r="X503"/>
  <c r="V503"/>
  <c r="T503"/>
  <c r="R503"/>
  <c r="Q503"/>
  <c r="P503"/>
  <c r="K503"/>
  <c r="BE503"/>
  <c r="BI499"/>
  <c r="BH499"/>
  <c r="BG499"/>
  <c r="BF499"/>
  <c r="X499"/>
  <c r="V499"/>
  <c r="T499"/>
  <c r="R499"/>
  <c r="Q499"/>
  <c r="P499"/>
  <c r="K499"/>
  <c r="BE499"/>
  <c r="BI495"/>
  <c r="BH495"/>
  <c r="BG495"/>
  <c r="BF495"/>
  <c r="X495"/>
  <c r="V495"/>
  <c r="T495"/>
  <c r="R495"/>
  <c r="Q495"/>
  <c r="P495"/>
  <c r="K495"/>
  <c r="BE495"/>
  <c r="BI492"/>
  <c r="BH492"/>
  <c r="BG492"/>
  <c r="BF492"/>
  <c r="X492"/>
  <c r="V492"/>
  <c r="T492"/>
  <c r="R492"/>
  <c r="Q492"/>
  <c r="P492"/>
  <c r="K492"/>
  <c r="K489"/>
  <c r="BI490"/>
  <c r="BH490"/>
  <c r="BG490"/>
  <c r="BF490"/>
  <c r="X490"/>
  <c r="V490"/>
  <c r="T490"/>
  <c r="R490"/>
  <c r="Q490"/>
  <c r="P490"/>
  <c r="K490"/>
  <c r="BE490"/>
  <c r="X489"/>
  <c r="V489"/>
  <c r="T489"/>
  <c r="R489"/>
  <c r="Q489"/>
  <c r="P489"/>
  <c r="BI483"/>
  <c r="BH483"/>
  <c r="BG483"/>
  <c r="BF483"/>
  <c r="X483"/>
  <c r="V483"/>
  <c r="T483"/>
  <c r="R483"/>
  <c r="Q483"/>
  <c r="P483"/>
  <c r="K483"/>
  <c r="BE483"/>
  <c r="BI477"/>
  <c r="BH477"/>
  <c r="BG477"/>
  <c r="BF477"/>
  <c r="X477"/>
  <c r="V477"/>
  <c r="T477"/>
  <c r="R477"/>
  <c r="Q477"/>
  <c r="P477"/>
  <c r="K477"/>
  <c r="BE477"/>
  <c r="BI471"/>
  <c r="BH471"/>
  <c r="BG471"/>
  <c r="BF471"/>
  <c r="X471"/>
  <c r="V471"/>
  <c r="T471"/>
  <c r="R471"/>
  <c r="Q471"/>
  <c r="P471"/>
  <c r="K471"/>
  <c r="BE471"/>
  <c r="BI465"/>
  <c r="BH465"/>
  <c r="BG465"/>
  <c r="BF465"/>
  <c r="X465"/>
  <c r="V465"/>
  <c r="T465"/>
  <c r="R465"/>
  <c r="Q465"/>
  <c r="P465"/>
  <c r="K465"/>
  <c r="BE465"/>
  <c r="BI459"/>
  <c r="BH459"/>
  <c r="BG459"/>
  <c r="BF459"/>
  <c r="X459"/>
  <c r="V459"/>
  <c r="T459"/>
  <c r="R459"/>
  <c r="Q459"/>
  <c r="P459"/>
  <c r="K459"/>
  <c r="BE459"/>
  <c r="BI453"/>
  <c r="BH453"/>
  <c r="BG453"/>
  <c r="BF453"/>
  <c r="X453"/>
  <c r="V453"/>
  <c r="T453"/>
  <c r="R453"/>
  <c r="Q453"/>
  <c r="P453"/>
  <c r="K453"/>
  <c r="BE453"/>
  <c r="X452"/>
  <c r="V452"/>
  <c r="T452"/>
  <c r="R452"/>
  <c r="Q452"/>
  <c r="P452"/>
  <c r="BI446"/>
  <c r="BH446"/>
  <c r="BG446"/>
  <c r="BF446"/>
  <c r="X446"/>
  <c r="V446"/>
  <c r="T446"/>
  <c r="R446"/>
  <c r="Q446"/>
  <c r="P446"/>
  <c r="K446"/>
  <c r="BE446"/>
  <c r="X445"/>
  <c r="V445"/>
  <c r="T445"/>
  <c r="R445"/>
  <c r="Q445"/>
  <c r="P445"/>
  <c r="K445"/>
  <c r="BI439"/>
  <c r="BH439"/>
  <c r="BG439"/>
  <c r="BF439"/>
  <c r="X439"/>
  <c r="V439"/>
  <c r="T439"/>
  <c r="R439"/>
  <c r="Q439"/>
  <c r="P439"/>
  <c r="K439"/>
  <c r="BE439"/>
  <c r="BI433"/>
  <c r="BH433"/>
  <c r="BG433"/>
  <c r="BF433"/>
  <c r="X433"/>
  <c r="V433"/>
  <c r="T433"/>
  <c r="R433"/>
  <c r="Q433"/>
  <c r="P433"/>
  <c r="K433"/>
  <c r="BE433"/>
  <c r="BI427"/>
  <c r="BH427"/>
  <c r="BG427"/>
  <c r="BF427"/>
  <c r="X427"/>
  <c r="V427"/>
  <c r="T427"/>
  <c r="R427"/>
  <c r="Q427"/>
  <c r="P427"/>
  <c r="K427"/>
  <c r="BE427"/>
  <c r="BI421"/>
  <c r="BH421"/>
  <c r="BG421"/>
  <c r="BF421"/>
  <c r="X421"/>
  <c r="V421"/>
  <c r="T421"/>
  <c r="R421"/>
  <c r="Q421"/>
  <c r="P421"/>
  <c r="K421"/>
  <c r="BE421"/>
  <c r="BI415"/>
  <c r="BH415"/>
  <c r="BG415"/>
  <c r="BF415"/>
  <c r="X415"/>
  <c r="V415"/>
  <c r="T415"/>
  <c r="R415"/>
  <c r="Q415"/>
  <c r="P415"/>
  <c r="K415"/>
  <c r="BE415"/>
  <c r="BI409"/>
  <c r="BH409"/>
  <c r="BG409"/>
  <c r="BF409"/>
  <c r="X409"/>
  <c r="V409"/>
  <c r="T409"/>
  <c r="R409"/>
  <c r="Q409"/>
  <c r="P409"/>
  <c r="K409"/>
  <c r="BE409"/>
  <c r="BI403"/>
  <c r="BH403"/>
  <c r="BG403"/>
  <c r="BF403"/>
  <c r="X403"/>
  <c r="V403"/>
  <c r="T403"/>
  <c r="R403"/>
  <c r="Q403"/>
  <c r="P403"/>
  <c r="K403"/>
  <c r="BE403"/>
  <c r="BI393"/>
  <c r="BH393"/>
  <c r="BG393"/>
  <c r="BF393"/>
  <c r="X393"/>
  <c r="V393"/>
  <c r="T393"/>
  <c r="R393"/>
  <c r="Q393"/>
  <c r="P393"/>
  <c r="K393"/>
  <c r="BE393"/>
  <c r="BI383"/>
  <c r="BH383"/>
  <c r="BG383"/>
  <c r="BF383"/>
  <c r="X383"/>
  <c r="V383"/>
  <c r="T383"/>
  <c r="R383"/>
  <c r="Q383"/>
  <c r="P383"/>
  <c r="K383"/>
  <c r="BE383"/>
  <c r="BI375"/>
  <c r="BH375"/>
  <c r="BG375"/>
  <c r="BF375"/>
  <c r="X375"/>
  <c r="V375"/>
  <c r="T375"/>
  <c r="R375"/>
  <c r="Q375"/>
  <c r="P375"/>
  <c r="K375"/>
  <c r="BE375"/>
  <c r="BI369"/>
  <c r="BH369"/>
  <c r="BG369"/>
  <c r="BF369"/>
  <c r="X369"/>
  <c r="V369"/>
  <c r="T369"/>
  <c r="R369"/>
  <c r="Q369"/>
  <c r="P369"/>
  <c r="K369"/>
  <c r="BE369"/>
  <c r="BI363"/>
  <c r="BH363"/>
  <c r="BG363"/>
  <c r="BF363"/>
  <c r="X363"/>
  <c r="V363"/>
  <c r="T363"/>
  <c r="R363"/>
  <c r="Q363"/>
  <c r="P363"/>
  <c r="K363"/>
  <c r="BE363"/>
  <c r="BI353"/>
  <c r="BH353"/>
  <c r="BG353"/>
  <c r="BF353"/>
  <c r="X353"/>
  <c r="V353"/>
  <c r="T353"/>
  <c r="R353"/>
  <c r="Q353"/>
  <c r="P353"/>
  <c r="K353"/>
  <c r="BE353"/>
  <c r="BI347"/>
  <c r="BH347"/>
  <c r="BG347"/>
  <c r="BF347"/>
  <c r="X347"/>
  <c r="V347"/>
  <c r="T347"/>
  <c r="R347"/>
  <c r="Q347"/>
  <c r="P347"/>
  <c r="K347"/>
  <c r="BE347"/>
  <c r="BI341"/>
  <c r="BH341"/>
  <c r="BG341"/>
  <c r="BF341"/>
  <c r="X341"/>
  <c r="V341"/>
  <c r="T341"/>
  <c r="R341"/>
  <c r="Q341"/>
  <c r="P341"/>
  <c r="K341"/>
  <c r="BE341"/>
  <c r="BI333"/>
  <c r="BH333"/>
  <c r="BG333"/>
  <c r="BF333"/>
  <c r="X333"/>
  <c r="V333"/>
  <c r="T333"/>
  <c r="R333"/>
  <c r="Q333"/>
  <c r="P333"/>
  <c r="K333"/>
  <c r="BE333"/>
  <c r="X332"/>
  <c r="V332"/>
  <c r="T332"/>
  <c r="R332"/>
  <c r="Q332"/>
  <c r="P332"/>
  <c r="BI324"/>
  <c r="BH324"/>
  <c r="BG324"/>
  <c r="BF324"/>
  <c r="X324"/>
  <c r="V324"/>
  <c r="T324"/>
  <c r="R324"/>
  <c r="Q324"/>
  <c r="P324"/>
  <c r="K324"/>
  <c r="BE324"/>
  <c r="BI304"/>
  <c r="BH304"/>
  <c r="BG304"/>
  <c r="BF304"/>
  <c r="X304"/>
  <c r="V304"/>
  <c r="T304"/>
  <c r="R304"/>
  <c r="Q304"/>
  <c r="P304"/>
  <c r="K304"/>
  <c r="BE304"/>
  <c r="BI298"/>
  <c r="BH298"/>
  <c r="BG298"/>
  <c r="BF298"/>
  <c r="X298"/>
  <c r="V298"/>
  <c r="T298"/>
  <c r="R298"/>
  <c r="Q298"/>
  <c r="P298"/>
  <c r="K298"/>
  <c r="BE298"/>
  <c r="BI292"/>
  <c r="BH292"/>
  <c r="BG292"/>
  <c r="BF292"/>
  <c r="X292"/>
  <c r="V292"/>
  <c r="T292"/>
  <c r="R292"/>
  <c r="Q292"/>
  <c r="P292"/>
  <c r="K292"/>
  <c r="BE292"/>
  <c r="BI286"/>
  <c r="BH286"/>
  <c r="BG286"/>
  <c r="BF286"/>
  <c r="X286"/>
  <c r="V286"/>
  <c r="T286"/>
  <c r="R286"/>
  <c r="Q286"/>
  <c r="P286"/>
  <c r="K286"/>
  <c r="BE286"/>
  <c r="BI278"/>
  <c r="BH278"/>
  <c r="BG278"/>
  <c r="BF278"/>
  <c r="X278"/>
  <c r="V278"/>
  <c r="T278"/>
  <c r="R278"/>
  <c r="Q278"/>
  <c r="P278"/>
  <c r="K278"/>
  <c r="BE278"/>
  <c r="BI261"/>
  <c r="BH261"/>
  <c r="BG261"/>
  <c r="BF261"/>
  <c r="X261"/>
  <c r="V261"/>
  <c r="T261"/>
  <c r="R261"/>
  <c r="Q261"/>
  <c r="P261"/>
  <c r="K261"/>
  <c r="BE261"/>
  <c r="BI239"/>
  <c r="BH239"/>
  <c r="BG239"/>
  <c r="BF239"/>
  <c r="X239"/>
  <c r="V239"/>
  <c r="T239"/>
  <c r="R239"/>
  <c r="Q239"/>
  <c r="P239"/>
  <c r="K239"/>
  <c r="BE239"/>
  <c r="BI215"/>
  <c r="BH215"/>
  <c r="BG215"/>
  <c r="BF215"/>
  <c r="X215"/>
  <c r="V215"/>
  <c r="T215"/>
  <c r="R215"/>
  <c r="Q215"/>
  <c r="P215"/>
  <c r="K215"/>
  <c r="BE215"/>
  <c r="BI193"/>
  <c r="BH193"/>
  <c r="BG193"/>
  <c r="BF193"/>
  <c r="X193"/>
  <c r="V193"/>
  <c r="T193"/>
  <c r="R193"/>
  <c r="Q193"/>
  <c r="P193"/>
  <c r="K193"/>
  <c r="BE193"/>
  <c r="BI172"/>
  <c r="BH172"/>
  <c r="BG172"/>
  <c r="BF172"/>
  <c r="X172"/>
  <c r="V172"/>
  <c r="T172"/>
  <c r="R172"/>
  <c r="Q172"/>
  <c r="P172"/>
  <c r="K172"/>
  <c r="BE172"/>
  <c r="BI150"/>
  <c r="BH150"/>
  <c r="BG150"/>
  <c r="BF150"/>
  <c r="X150"/>
  <c r="V150"/>
  <c r="T150"/>
  <c r="R150"/>
  <c r="Q150"/>
  <c r="P150"/>
  <c r="K150"/>
  <c r="BE150"/>
  <c r="BI133"/>
  <c r="BH133"/>
  <c r="BG133"/>
  <c r="BF133"/>
  <c r="X133"/>
  <c r="V133"/>
  <c r="T133"/>
  <c r="R133"/>
  <c r="Q133"/>
  <c r="P133"/>
  <c r="K133"/>
  <c r="BE133"/>
  <c r="BI127"/>
  <c r="BH127"/>
  <c r="BG127"/>
  <c r="BF127"/>
  <c r="X127"/>
  <c r="V127"/>
  <c r="T127"/>
  <c r="R127"/>
  <c r="Q127"/>
  <c r="P127"/>
  <c r="K127"/>
  <c r="BE127"/>
  <c r="BI121"/>
  <c r="BH121"/>
  <c r="BG121"/>
  <c r="BF121"/>
  <c r="X121"/>
  <c r="V121"/>
  <c r="T121"/>
  <c r="R121"/>
  <c r="Q121"/>
  <c r="P121"/>
  <c r="K121"/>
  <c r="BE121"/>
  <c r="BI115"/>
  <c r="BH115"/>
  <c r="BG115"/>
  <c r="BF115"/>
  <c r="X115"/>
  <c r="V115"/>
  <c r="T115"/>
  <c r="R115"/>
  <c r="Q115"/>
  <c r="P115"/>
  <c r="K115"/>
  <c r="BE115"/>
  <c r="BI107"/>
  <c r="BH107"/>
  <c r="BG107"/>
  <c r="BF107"/>
  <c r="X107"/>
  <c r="V107"/>
  <c r="T107"/>
  <c r="R107"/>
  <c r="Q107"/>
  <c r="P107"/>
  <c r="K107"/>
  <c r="BE107"/>
  <c r="BI101"/>
  <c r="BH101"/>
  <c r="BG101"/>
  <c r="BF101"/>
  <c r="X101"/>
  <c r="V101"/>
  <c r="T101"/>
  <c r="R101"/>
  <c r="Q101"/>
  <c r="P101"/>
  <c r="K101"/>
  <c r="BE101"/>
  <c r="BI93"/>
  <c r="BH93"/>
  <c r="BG93"/>
  <c r="BF93"/>
  <c r="X93"/>
  <c r="V93"/>
  <c r="T93"/>
  <c r="R93"/>
  <c r="Q93"/>
  <c r="P93"/>
  <c r="K93"/>
  <c r="BE93"/>
  <c r="X92"/>
  <c r="V92"/>
  <c r="T92"/>
  <c r="R92"/>
  <c r="Q92"/>
  <c r="P92"/>
  <c r="X91"/>
  <c r="V91"/>
  <c r="T91"/>
  <c r="R91"/>
  <c r="Q91"/>
  <c r="P91"/>
  <c r="X90"/>
  <c r="V90"/>
  <c r="T90"/>
  <c r="R90"/>
  <c r="Q90"/>
  <c r="J87"/>
  <c r="I87"/>
  <c r="C87"/>
  <c r="J86"/>
  <c r="I86"/>
  <c r="F86"/>
  <c r="C86"/>
  <c r="I84"/>
  <c r="F84"/>
  <c r="C84"/>
  <c r="E82"/>
  <c r="C81"/>
  <c r="E80"/>
  <c r="C79"/>
  <c r="J71"/>
  <c r="G71"/>
  <c r="F71"/>
  <c r="D71"/>
  <c r="G60"/>
  <c r="D60"/>
  <c r="J56"/>
  <c r="G56"/>
  <c r="G45"/>
  <c r="D45"/>
  <c r="K31"/>
  <c r="K30"/>
  <c r="AA27"/>
  <c r="I24"/>
  <c r="I23"/>
  <c r="I21"/>
  <c r="I20"/>
  <c r="J18"/>
  <c r="I18"/>
  <c r="E18"/>
  <c r="F87"/>
  <c r="J17"/>
  <c r="I17"/>
  <c r="J12"/>
  <c r="J84"/>
  <c r="AA9"/>
  <c r="AA82"/>
  <c r="AA7"/>
  <c r="AA80"/>
  <c i="2" r="BI133"/>
  <c r="BH133"/>
  <c r="BG133"/>
  <c r="BF133"/>
  <c r="X133"/>
  <c r="V133"/>
  <c r="T133"/>
  <c r="R133"/>
  <c r="Q133"/>
  <c r="P133"/>
  <c r="K133"/>
  <c r="BE133"/>
  <c r="X132"/>
  <c r="V132"/>
  <c r="T132"/>
  <c r="R132"/>
  <c r="Q132"/>
  <c r="P132"/>
  <c r="K132"/>
  <c r="BI129"/>
  <c r="BH129"/>
  <c r="BG129"/>
  <c r="BF129"/>
  <c r="X129"/>
  <c r="V129"/>
  <c r="T129"/>
  <c r="R129"/>
  <c r="Q129"/>
  <c r="P129"/>
  <c r="K129"/>
  <c r="BE129"/>
  <c r="X128"/>
  <c r="V128"/>
  <c r="T128"/>
  <c r="R128"/>
  <c r="Q128"/>
  <c r="P128"/>
  <c r="K128"/>
  <c r="BI125"/>
  <c r="BH125"/>
  <c r="BG125"/>
  <c r="BF125"/>
  <c r="X125"/>
  <c r="V125"/>
  <c r="T125"/>
  <c r="R125"/>
  <c r="Q125"/>
  <c r="P125"/>
  <c r="K125"/>
  <c r="BE125"/>
  <c r="X124"/>
  <c r="V124"/>
  <c r="T124"/>
  <c r="R124"/>
  <c r="Q124"/>
  <c r="P124"/>
  <c r="K124"/>
  <c r="BI121"/>
  <c r="BH121"/>
  <c r="BG121"/>
  <c r="BF121"/>
  <c r="X121"/>
  <c r="V121"/>
  <c r="T121"/>
  <c r="R121"/>
  <c r="Q121"/>
  <c r="P121"/>
  <c r="K121"/>
  <c r="BE121"/>
  <c r="BI118"/>
  <c r="BH118"/>
  <c r="BG118"/>
  <c r="BF118"/>
  <c r="X118"/>
  <c r="V118"/>
  <c r="T118"/>
  <c r="R118"/>
  <c r="Q118"/>
  <c r="P118"/>
  <c r="K118"/>
  <c r="BE118"/>
  <c r="BI117"/>
  <c r="BH117"/>
  <c r="BG117"/>
  <c r="BF117"/>
  <c r="X117"/>
  <c r="V117"/>
  <c r="T117"/>
  <c r="R117"/>
  <c r="Q117"/>
  <c r="P117"/>
  <c r="K117"/>
  <c r="BE117"/>
  <c r="BI116"/>
  <c r="BH116"/>
  <c r="BG116"/>
  <c r="BF116"/>
  <c r="X116"/>
  <c r="V116"/>
  <c r="T116"/>
  <c r="R116"/>
  <c r="Q116"/>
  <c r="P116"/>
  <c r="K116"/>
  <c r="BE116"/>
  <c r="X115"/>
  <c r="V115"/>
  <c r="T115"/>
  <c r="R115"/>
  <c r="Q115"/>
  <c r="P115"/>
  <c r="K115"/>
  <c r="BI112"/>
  <c r="BH112"/>
  <c r="BG112"/>
  <c r="BF112"/>
  <c r="X112"/>
  <c r="V112"/>
  <c r="T112"/>
  <c r="R112"/>
  <c r="Q112"/>
  <c r="P112"/>
  <c r="K112"/>
  <c r="BE112"/>
  <c r="X111"/>
  <c r="V111"/>
  <c r="T111"/>
  <c r="R111"/>
  <c r="Q111"/>
  <c r="P111"/>
  <c r="K111"/>
  <c r="BI108"/>
  <c r="BH108"/>
  <c r="BG108"/>
  <c r="BF108"/>
  <c r="X108"/>
  <c r="V108"/>
  <c r="T108"/>
  <c r="R108"/>
  <c r="Q108"/>
  <c r="P108"/>
  <c r="K108"/>
  <c r="BE108"/>
  <c r="BI105"/>
  <c r="BH105"/>
  <c r="BG105"/>
  <c r="BF105"/>
  <c r="X105"/>
  <c r="V105"/>
  <c r="T105"/>
  <c r="R105"/>
  <c r="Q105"/>
  <c r="P105"/>
  <c r="K105"/>
  <c r="BE105"/>
  <c r="BI102"/>
  <c r="BH102"/>
  <c r="BG102"/>
  <c r="BF102"/>
  <c r="X102"/>
  <c r="V102"/>
  <c r="T102"/>
  <c r="R102"/>
  <c r="Q102"/>
  <c r="P102"/>
  <c r="K102"/>
  <c r="BE102"/>
  <c r="BI99"/>
  <c r="BH99"/>
  <c r="BG99"/>
  <c r="BF99"/>
  <c r="X99"/>
  <c r="V99"/>
  <c r="T99"/>
  <c r="R99"/>
  <c r="Q99"/>
  <c r="P99"/>
  <c r="K99"/>
  <c r="BE99"/>
  <c r="BI96"/>
  <c r="BH96"/>
  <c r="BG96"/>
  <c r="BF96"/>
  <c r="X96"/>
  <c r="V96"/>
  <c r="T96"/>
  <c r="R96"/>
  <c r="Q96"/>
  <c r="P96"/>
  <c r="K96"/>
  <c r="BE96"/>
  <c r="BI93"/>
  <c r="BH93"/>
  <c r="BG93"/>
  <c r="BF93"/>
  <c r="X93"/>
  <c r="V93"/>
  <c r="T93"/>
  <c r="R93"/>
  <c r="Q93"/>
  <c r="P93"/>
  <c r="K93"/>
  <c r="BE93"/>
  <c r="X92"/>
  <c r="V92"/>
  <c r="T92"/>
  <c r="R92"/>
  <c r="Q92"/>
  <c r="P92"/>
  <c r="X91"/>
  <c r="V91"/>
  <c r="T91"/>
  <c r="R91"/>
  <c r="Q91"/>
  <c r="P91"/>
  <c r="X90"/>
  <c r="V90"/>
  <c r="T90"/>
  <c r="R90"/>
  <c r="Q90"/>
  <c r="J87"/>
  <c r="I87"/>
  <c r="C87"/>
  <c r="J86"/>
  <c r="I86"/>
  <c r="F86"/>
  <c r="C86"/>
  <c r="I84"/>
  <c r="F84"/>
  <c r="C84"/>
  <c r="E82"/>
  <c r="C81"/>
  <c r="E80"/>
  <c r="C79"/>
  <c r="J71"/>
  <c r="G71"/>
  <c r="F71"/>
  <c r="D71"/>
  <c r="G60"/>
  <c r="D60"/>
  <c r="J56"/>
  <c r="G56"/>
  <c r="G45"/>
  <c r="D45"/>
  <c r="K31"/>
  <c r="K30"/>
  <c r="AA27"/>
  <c r="I24"/>
  <c r="I23"/>
  <c r="I21"/>
  <c r="I20"/>
  <c r="J18"/>
  <c r="I18"/>
  <c r="E18"/>
  <c r="F87"/>
  <c r="J17"/>
  <c r="I17"/>
  <c r="J12"/>
  <c r="J84"/>
  <c r="AA9"/>
  <c r="AA82"/>
  <c r="AA7"/>
  <c r="AA80"/>
  <c i="1" r="AY94"/>
  <c r="AX94"/>
  <c r="AW94"/>
  <c r="AU94"/>
  <c r="AY93"/>
  <c r="AX93"/>
  <c r="AW93"/>
  <c r="AU93"/>
  <c r="AG93"/>
  <c r="AY92"/>
  <c r="AX92"/>
  <c r="AW92"/>
  <c r="AU92"/>
  <c r="AY91"/>
  <c r="AX91"/>
  <c r="AW91"/>
  <c r="AU91"/>
  <c r="BD90"/>
  <c r="BC90"/>
  <c r="BB90"/>
  <c r="BA90"/>
  <c r="AY90"/>
  <c r="AX90"/>
  <c r="AW90"/>
  <c r="AU90"/>
  <c r="AS90"/>
  <c r="CO86"/>
  <c r="AM86"/>
  <c r="L86"/>
  <c r="CO85"/>
  <c r="AM85"/>
  <c r="L85"/>
  <c r="AM83"/>
  <c r="L83"/>
  <c r="L81"/>
  <c r="L80"/>
  <c i="2" l="1" r="F35"/>
  <c r="K35"/>
  <c i="4" r="F35"/>
  <c i="1" r="AZ93"/>
  <c r="AV93"/>
  <c r="AT93"/>
  <c r="AN93"/>
  <c i="2" r="K92"/>
  <c r="K91"/>
  <c r="K90"/>
  <c r="K32"/>
  <c i="1" r="AG91"/>
  <c i="3" r="K92"/>
  <c r="K332"/>
  <c r="BE492"/>
  <c r="BE518"/>
  <c i="5" r="BE227"/>
  <c r="F35"/>
  <c i="1" r="AZ94"/>
  <c r="AV94"/>
  <c r="AT94"/>
  <c i="5" r="K269"/>
  <c r="K91"/>
  <c r="K90"/>
  <c r="K32"/>
  <c i="1" r="AG94"/>
  <c r="AN94"/>
  <c i="5" r="K280"/>
  <c r="K302"/>
  <c i="3" r="K452"/>
  <c l="1" r="K91"/>
  <c r="K90"/>
  <c r="K32"/>
  <c i="1" r="AG92"/>
  <c r="AG90"/>
  <c r="AZ91"/>
  <c i="4" r="K35"/>
  <c r="K38"/>
  <c i="5" r="K35"/>
  <c r="K38"/>
  <c i="3" r="F35"/>
  <c i="1" r="AZ92"/>
  <c r="AV92"/>
  <c r="AT92"/>
  <c i="2" r="K38"/>
  <c i="1" l="1" r="AZ90"/>
  <c r="AV90"/>
  <c r="AT90"/>
  <c r="AN90"/>
  <c r="AN92"/>
  <c r="AK26"/>
  <c r="AV91"/>
  <c r="AT91"/>
  <c r="AN91"/>
  <c i="3" r="K35"/>
  <c r="K38"/>
  <c i="1" l="1" r="W29"/>
  <c r="AK29"/>
  <c r="AK3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<sst xmlns="http://schemas.openxmlformats.org/spreadsheetml/2006/main">
  <si>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</si>
  <si>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</si>
  <si>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</si>
  <si>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</si>
  <si>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{0000ea61-0000-0000-0000-000000000000}</t>
  </si>
  <si>
    <t xml:space="preserve">&gt;&gt;  skryté sloupce  &lt;&lt;</t>
  </si>
  <si>
    <t>REKAPITULACE STAVBY</t>
  </si>
  <si>
    <t xml:space="preserve">v ---  níže se nacházejí doplnkové a pomocné údaje k sestavám  --- v</t>
  </si>
  <si>
    <t>Návod na vyplnění</t>
  </si>
  <si>
    <t>Kód:</t>
  </si>
  <si>
    <t>2025097-R1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</si>
  <si>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</si>
  <si>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</si>
  <si>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Zpevněné plochy v areálu nemocnice, Varnsdorf</t>
  </si>
  <si>
    <t>KSO:</t>
  </si>
  <si>
    <t>CZ-CC:</t>
  </si>
  <si>
    <t/>
  </si>
  <si>
    <t>Místo:</t>
  </si>
  <si>
    <t>Datum:</t>
  </si>
  <si>
    <t>Zadavatel:</t>
  </si>
  <si>
    <t>IČ:</t>
  </si>
  <si>
    <t>00261718</t>
  </si>
  <si>
    <t>Město Varnsdorf</t>
  </si>
  <si>
    <t>DIČ:</t>
  </si>
  <si>
    <t>CZ00261718</t>
  </si>
  <si>
    <t>Zhotovitel:</t>
  </si>
  <si>
    <t>Vyplň údaj</t>
  </si>
  <si>
    <t>Projektant:</t>
  </si>
  <si>
    <t>25487892</t>
  </si>
  <si>
    <t>ProProjekt s.r.o.</t>
  </si>
  <si>
    <t>CZ25487892</t>
  </si>
  <si>
    <t>Zpracovatel:</t>
  </si>
  <si>
    <t>Martin Rousek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</si>
  <si>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</si>
  <si>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</si>
  <si>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</si>
  <si>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</si>
  <si>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</si>
  <si>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</si>
  <si>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</si>
  <si>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</si>
  <si>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</si>
  <si>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</si>
  <si>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</si>
  <si>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</si>
  <si>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</si>
  <si>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</si>
  <si>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</si>
  <si>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</si>
  <si>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</si>
  <si>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</si>
  <si>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</si>
  <si>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</si>
  <si>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</si>
  <si>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</si>
  <si>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</si>
  <si>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</si>
  <si>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</si>
  <si>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</si>
  <si>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</si>
  <si>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</si>
  <si>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</si>
  <si>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</si>
  <si>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</si>
  <si>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</si>
  <si>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</si>
  <si>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</si>
  <si>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###NOIMPORT###</t>
  </si>
  <si>
    <t>IMPORT</t>
  </si>
  <si>
    <t>{0050d102-0000-0000-0000-000000000000}</t>
  </si>
  <si>
    <t>{00000000-0000-0000-0000-000000000000}</t>
  </si>
  <si>
    <t>/</t>
  </si>
  <si>
    <t>SO 000</t>
  </si>
  <si>
    <t>Vedlejší a ostatní náklady</t>
  </si>
  <si>
    <t>STA</t>
  </si>
  <si>
    <t>{0050d114-0000-0000-0000-000000000000}</t>
  </si>
  <si>
    <t>SO 101</t>
  </si>
  <si>
    <t xml:space="preserve">Dopravní řešení </t>
  </si>
  <si>
    <t>{0050d11a-0000-0000-0000-000000000000}</t>
  </si>
  <si>
    <t>SO 102</t>
  </si>
  <si>
    <t>Doplnění podloží skladby S2</t>
  </si>
  <si>
    <t>{00518e94-0000-0000-0000-000000000000}</t>
  </si>
  <si>
    <t>SO 103</t>
  </si>
  <si>
    <t>Odvodnění</t>
  </si>
  <si>
    <t>{00513dc7-0000-0000-0000-000000000000}</t>
  </si>
  <si>
    <t>KRYCÍ LIST SOUPISU PRACÍ</t>
  </si>
  <si>
    <t>Objekt:</t>
  </si>
  <si>
    <t>SO 000 - Vedlejší a ostatní náklady</t>
  </si>
  <si>
    <t>Materiál</t>
  </si>
  <si>
    <t>Montáž</t>
  </si>
  <si>
    <t>SOUPIS PRACÍ</t>
  </si>
  <si>
    <t>PČ</t>
  </si>
  <si>
    <t>MJ</t>
  </si>
  <si>
    <t>Množství</t>
  </si>
  <si>
    <t>J. materiál [CZK]</t>
  </si>
  <si>
    <t>J. montáž [CZK]</t>
  </si>
  <si>
    <t>Cena celkem [CZK]</t>
  </si>
  <si>
    <t>Cenová soustava</t>
  </si>
  <si>
    <t>J. cena [CZK]</t>
  </si>
  <si>
    <t>Materiál celkem [CZK]</t>
  </si>
  <si>
    <t>Montáž celkem [CZK]</t>
  </si>
  <si>
    <t>J. Nh [h]</t>
  </si>
  <si>
    <t>J. hmotnost [t]</t>
  </si>
  <si>
    <t>Hmotnost celkem [t]</t>
  </si>
  <si>
    <t>J. suť [t]</t>
  </si>
  <si>
    <t>Suť Celkem [t]</t>
  </si>
  <si>
    <t>VRN</t>
  </si>
  <si>
    <t>Vedlejší rozpočtové náklady</t>
  </si>
  <si>
    <t>ROZPOCET</t>
  </si>
  <si>
    <t>VRN1</t>
  </si>
  <si>
    <t>Průzkumné, zeměměřičské a projektové práce</t>
  </si>
  <si>
    <t>1</t>
  </si>
  <si>
    <t>K</t>
  </si>
  <si>
    <t>012103000</t>
  </si>
  <si>
    <t>Přípravné zeměměřičské práce</t>
  </si>
  <si>
    <t>…</t>
  </si>
  <si>
    <t>CS ÚRS 2026 01</t>
  </si>
  <si>
    <t>Online PSC</t>
  </si>
  <si>
    <t>https://podminky.urs.cz/item/CS_URS_2026_01/012103000</t>
  </si>
  <si>
    <t>P</t>
  </si>
  <si>
    <t>Poznámka k položce:_x000d_
Kompletní náklady nutné pro provedení a dokončení díla._x000d_
_x000d_
Jedná se například o vytyčení hranice pozemku, vytyčení a zaměření inženýrských sítí.</t>
  </si>
  <si>
    <t>2</t>
  </si>
  <si>
    <t>012203000</t>
  </si>
  <si>
    <t>Zeměměřičské práce před výstavbou</t>
  </si>
  <si>
    <t>https://podminky.urs.cz/item/CS_URS_2026_01/012203000</t>
  </si>
  <si>
    <t>Poznámka k položce:_x000d_
Kompletní náklady nutné pro provedení a dokončení díla._x000d_
_x000d_
Jedná se například o vytyčení obvodu stavby.</t>
  </si>
  <si>
    <t>3</t>
  </si>
  <si>
    <t>012303000</t>
  </si>
  <si>
    <t>Zeměměřičské práce při provádění stavby</t>
  </si>
  <si>
    <t>https://podminky.urs.cz/item/CS_URS_2026_01/012303000</t>
  </si>
  <si>
    <t xml:space="preserve">Poznámka k položce:_x000d_
Kompletní náklady nutné pro provedení a dokončení díla._x000d_
_x000d_
Jedná se například o kontrolní měření výšky a polohy během provádění prací, případně zakrytých konstrukcí jako nových inženýrských sítí, přípojek, drenáží, kontrolní geodetická měření nezbytná k prokázání provedeného mnžství (záměry kubatur zemních prací atd.) a jiné kontrolní měření. _x000d_
</t>
  </si>
  <si>
    <t>4</t>
  </si>
  <si>
    <t>012414000</t>
  </si>
  <si>
    <t>Geometrický plán</t>
  </si>
  <si>
    <t>https://podminky.urs.cz/item/CS_URS_2026_01/012414000</t>
  </si>
  <si>
    <t>Poznámka k položce:_x000d_
Pro zavkladování provedených změn do katastru nemovitostí. _x000d_
Vyhotovení geometrického plánu jako neoddělitelné součásti právních listin, podle nichž má být proveden zápis do katastru nemovitostí, je-li třeba předmět zápisu nově zobrazit do katastrální mapy._x000d_
Předání 4x v tištěné a 1x digitální formě.</t>
  </si>
  <si>
    <t>5</t>
  </si>
  <si>
    <t>012444000</t>
  </si>
  <si>
    <t>Geodetické měření skutečného provedení stavby</t>
  </si>
  <si>
    <t>https://podminky.urs.cz/item/CS_URS_2026_01/012444000</t>
  </si>
  <si>
    <t>Poznámka k položce:_x000d_
Kompletní stavby včetně všech přidružených objektu jako např.: přípojek, oplocení, opěrných zdí, drenáže, zpevněných ploch atd._x000d_
Geodetické zaměření objektů stavby v rozsahu a přesnosti dle předpisů investora nebo budoucího správce těchto objektů._x000d_
Předání 4x v tištěné a 1x digitální formě.</t>
  </si>
  <si>
    <t>6</t>
  </si>
  <si>
    <t>013254000</t>
  </si>
  <si>
    <t>Dokumentace skutečného provedení stavby</t>
  </si>
  <si>
    <t>https://podminky.urs.cz/item/CS_URS_2026_01/013254000</t>
  </si>
  <si>
    <t>Poznámka k položce:_x000d_
Kompletní stavby včetně technických zařízení a instalací. _x000d_
Veškeré změny provedení stavby proti původnímu projektu musí být zapracovány do dokumentace v souladu s ustanovením odst. 6 § 125 zákona č. 183/2006 Sb. (stavebního zákona) a § 4 vyhlášky č. 499/ 2006 Sb. Rozsah dokumentace (pasportizace objektu) určuje příloha č. 3 vyhlášky č. 499/2006 Sb. o dokumentaci staveb._x000d_
Předání 4x v tištěné a 1x digitální formě.</t>
  </si>
  <si>
    <t>VRN3</t>
  </si>
  <si>
    <t>Zařízení staveniště</t>
  </si>
  <si>
    <t>7</t>
  </si>
  <si>
    <t>030001000</t>
  </si>
  <si>
    <t>https://podminky.urs.cz/item/CS_URS_2026_01/030001000</t>
  </si>
  <si>
    <t>Poznámka k položce:_x000d_
Rozsah zařízení staveniště odpovídá rozsahu (velikosti) stavby, druhu stavby a povaze (výstavba, oprava, bourání). Na míru vybavenosti zařízení staveniště může mít vliv i požadavek na rychlost provedení stavebních prací (zajištění dostatečného zázemí, technologické temperování prostorů apod.). Součástí zařízení staveniště jsou i různé dočasné stavby a zařízení._x000d_
_x000d_
Náklady na zařízení staveniště zahrnují kompletní zařízení staveniště pro provedení a dokončení díla např.: přípravné práce, vybavení staveniště včetně připojení na energie a spotřeby, zabezpečení staveniště, pronájem ploch a objektů, zrušení a uvedení do původního stavu.</t>
  </si>
  <si>
    <t>VRN4</t>
  </si>
  <si>
    <t>Inženýrská činnost</t>
  </si>
  <si>
    <t>8</t>
  </si>
  <si>
    <t>043114000.1</t>
  </si>
  <si>
    <t xml:space="preserve">Zkoušky tlakové - zkoušky zemní pláně pro ověření požadované únosnosti </t>
  </si>
  <si>
    <t>9</t>
  </si>
  <si>
    <t>043114000.2</t>
  </si>
  <si>
    <t>Zkoušky tlakové - zkoušky pláně pro ověření únosnosti navržených úprav</t>
  </si>
  <si>
    <t>10</t>
  </si>
  <si>
    <t>043234000</t>
  </si>
  <si>
    <t>Rozbory celkem</t>
  </si>
  <si>
    <t>https://podminky.urs.cz/item/CS_URS_2026_01/043234000</t>
  </si>
  <si>
    <t>Poznámka k položce:_x000d_
Rozbor vzniklých odpadů.</t>
  </si>
  <si>
    <t>11</t>
  </si>
  <si>
    <t>045002000</t>
  </si>
  <si>
    <t>Kompletační a koordinační činnost</t>
  </si>
  <si>
    <t>https://podminky.urs.cz/item/CS_URS_2026_01/045002000</t>
  </si>
  <si>
    <t>Poznámka k položce:_x000d_
Kompletační činnost se jedná o zajišťování:_x000d_
- činností souvisejících se zakázkou - tj. účasti všech zainteresovaných stran ve všech fázích přípravy, realizace i dokončení zakázky, komplexního vyzkoušení a měření, odstranění vad díla podléhajících záruční lhůtě,_x000d_
- dodávek stavebních výrobků a materiálů, lešení, bednění, montážních strojů a zařízení, případně dalších pomocných konstrukcí apod.,_x000d_
- poradenství (technická pomoc aj.),_x000d_
- podkladů (výkresů, rozpočtů, posudků, zkoušek, protokolů apod.), včetně zakreslování změn do výkresů, ke kterým došlo v průběhu výstavby,_x000d_
- provozu potřebných zařízení (např. provozu zařízení staveniště),_x000d_
- účasti zástupců zainteresovaných stran na jednáních, zkouškách, odevzdávání a přebírání konstrukcí, objektů a celků, účast na uvedení do zkušebního provozu,_x000d_
- kontroly činností na staveništi, výše uvedených činností i souvisejících správních činností (kontroly plnění náležitostí smlouvy o dílo, cenové kontroly, kontroly včasnosti i kontroly proplácení fakturace aj.), vedení stavebního deníku._x000d_
_x000d_
Koordinační činnost se týká veškerých činností souvisejících se zakázkou (např. předávání zařízení staveniště jednotlivým subdodavatelům)_x000d_
- v zajištění souvisejících potřeb účastníků procesu. Jejich náplň by měla být vymezena smlouvou o dílo respektive subdodavatelskými smlouvami, popř. vyplynout ze situace během stavebního nebo montážního procesu,_x000d_
- v předávání informací (výkresů a dalších podkladů) o změnách, ke kterým došlo v průběhu realizace, dotyčným účastníkům,_x000d_
- ve vyřešení vazeb na okolí staveniště. Týká se především působení hluku, otřesů, vzniklé dopravy apod. vůči okolí. Jedná se o zátěž mající svůj původ v provádění výstavby nebo v montáži technologického celku. Jde o minimalizaci (někdy i kompenzaci) této zátěže, upravení harmonogramu zátěže v průběhu dne a týdne.</t>
  </si>
  <si>
    <t>VRN6</t>
  </si>
  <si>
    <t>Územní vlivy</t>
  </si>
  <si>
    <t>12</t>
  </si>
  <si>
    <t>060001000</t>
  </si>
  <si>
    <t>Územní vlivy včetně opatření proti prašnosti a čištění komunikací v přůběhu výstavby</t>
  </si>
  <si>
    <t>https://podminky.urs.cz/item/CS_URS_2026_01/060001000</t>
  </si>
  <si>
    <t>Poznámka k položce:_x000d_
Kompletní náklady nutné pro provedení a dokončení díla např. zejména: _x000d_
- vlivy klimatických podmínek (např.: zajištění odvodnění staveniště od dešťových srážek, zajištění proti účinkům větru, energie na rozmrazování materiálů, na temperování pracovních a skladových prostor, zajištění nápojů pro zaměstnance v době vysokých teplot, atd)_x000d_
- práce na těžce přístupných místech (např. práce ve výškách a práce ve stísněném prostoru)_x000d_
- mimostaveništní doprava materiálů a výrobků (jedná se především o atypické a nadrozměrné konstrukce, doprava běžných stavebních se ocení v rámci dodávky materiálu u jednotlivých položek)_x000d_
- a další náklady nutné pro dokončení díla včetně opatření proti prašnosti a čištění komunikací v přůběhu výstavby</t>
  </si>
  <si>
    <t>VRN7</t>
  </si>
  <si>
    <t>Provozní vlivy</t>
  </si>
  <si>
    <t>13</t>
  </si>
  <si>
    <t>070001000</t>
  </si>
  <si>
    <t>Provozní vlivy včetně DIO, DIR, dočasného dopravní značení, záborů veřejného prostranství a poplatky</t>
  </si>
  <si>
    <t>https://podminky.urs.cz/item/CS_URS_2026_01/070001000</t>
  </si>
  <si>
    <t>Poznámka k položce:_x000d_
Kompletní náklady nutné pro provedení a dokončení díla, jako například:_x000d_
_x000d_
Zahrnuje například zvýšené náklady tam, kde silniční provoz zasahuje do provádění prací, při pracích na železničních přejezdech, na křižovatkách, mostech aj._x000d_
_x000d_
Náleží sem náklady na dopravně inženýrská opatření (DIO) a dopravně inženýrská rozhodnutí (DIR), tj. projednání, vytyčení a zrušení objížďky, náklady na omezení nebo přerušení provozu (použití značek, semaforů, zábran, kuželů, světelné signalizace apod.), náklady na křížení elektrického vedení s komunikaci (DIO, DIR). Případně i záborů._x000d_
_x000d_
Provoz dalšího subjektu:_x000d_
Může to být např. pohyb jiných osob na staveništi např. rezidentů nebo vyvolané náklady jako např. zajištění osobní dopravy přes opravovaný úsek apod. _x000d_
_x000d_
Práce v ochranným pásmům viz zákon č.183/2006 Sb. „O územním plánování a stavebním řádu“ (stanovení a specifikace ochranných pásem)._x000d_
V některých ochranných pásmech:_x000d_
- nelze požadovat standardní rychlost provedení prací,_x000d_
- práce lze provádět pouze určenou technologií,_x000d_
- nelze používat zdraví škodlivé matriály,_x000d_
- je nutné používat pouze nehlučné technologie,_x000d_
- je nutné práce provádět bez použití hořlavin,_x000d_
- nelze použít těžké techniky apod._x000d_
Nejčastěji se vyskytují tato ochranná pásma:_x000d_
- elektrického vedení,_x000d_
- vodárenská,_x000d_
- plynovodů, teplovodů, ropovodů,_x000d_
- technických provozů,_x000d_
- přírodních hodnot,_x000d_
- památkových objektů,_x000d_
- jiná.</t>
  </si>
  <si>
    <t>VRN9</t>
  </si>
  <si>
    <t>Ostatní náklady</t>
  </si>
  <si>
    <t>14</t>
  </si>
  <si>
    <t>0900010-R</t>
  </si>
  <si>
    <t>Náklady na el. stavební deník po dobu výstavby (licence + 6x přístup)</t>
  </si>
  <si>
    <t xml:space="preserve">SO 101 - Dopravní řešení </t>
  </si>
  <si>
    <t>HSV</t>
  </si>
  <si>
    <t>Práce a dodávky HSV</t>
  </si>
  <si>
    <t>Zemní práce</t>
  </si>
  <si>
    <t>15</t>
  </si>
  <si>
    <t>113107221</t>
  </si>
  <si>
    <t>Odstranění podkladu z kameniva drceného tl do 100 mm strojně pl přes 200 m2</t>
  </si>
  <si>
    <t>m2</t>
  </si>
  <si>
    <t>https://podminky.urs.cz/item/CS_URS_2026_01/113107221</t>
  </si>
  <si>
    <t>VV</t>
  </si>
  <si>
    <t>BP - bet. okap+BP - bet. plocha</t>
  </si>
  <si>
    <t>Součet</t>
  </si>
  <si>
    <t>Rozpad figury: BP - bet. okap</t>
  </si>
  <si>
    <t>FIG</t>
  </si>
  <si>
    <t>8,840+7,330</t>
  </si>
  <si>
    <t>Rozpad figury: BP - bet. plocha</t>
  </si>
  <si>
    <t>8,930+3,540</t>
  </si>
  <si>
    <t>16</t>
  </si>
  <si>
    <t>113107222</t>
  </si>
  <si>
    <t>Odstranění podkladu z kameniva drceného tl přes 100 do 200 mm strojně pl přes 200 m2</t>
  </si>
  <si>
    <t>https://podminky.urs.cz/item/CS_URS_2026_01/113107222</t>
  </si>
  <si>
    <t>S2</t>
  </si>
  <si>
    <t>Rozpad figury: S2</t>
  </si>
  <si>
    <t>259,784+240,380</t>
  </si>
  <si>
    <t>17</t>
  </si>
  <si>
    <t>113107231</t>
  </si>
  <si>
    <t>Odstranění podkladu z betonu prostého tl přes 100 do 150 mm strojně pl přes 200 m2</t>
  </si>
  <si>
    <t>https://podminky.urs.cz/item/CS_URS_2026_01/113107231</t>
  </si>
  <si>
    <t>18</t>
  </si>
  <si>
    <t>113108441</t>
  </si>
  <si>
    <t>Rozrytí krytu z kameniva bez zhutnění bez živičného pojiva</t>
  </si>
  <si>
    <t>https://podminky.urs.cz/item/CS_URS_2026_01/113108441</t>
  </si>
  <si>
    <t>19</t>
  </si>
  <si>
    <t>113154546</t>
  </si>
  <si>
    <t>Frézování živičného krytu tl 80 mm pruh š přes 1 m pl přes 500 do 2000 m2</t>
  </si>
  <si>
    <t>https://podminky.urs.cz/item/CS_URS_2026_01/113154546</t>
  </si>
  <si>
    <t>S1</t>
  </si>
  <si>
    <t>Rozpad figury: S1</t>
  </si>
  <si>
    <t>1128,488</t>
  </si>
  <si>
    <t>20</t>
  </si>
  <si>
    <t>113202111</t>
  </si>
  <si>
    <t>Vytrhání obrub krajníků obrubníků stojatých</t>
  </si>
  <si>
    <t>m</t>
  </si>
  <si>
    <t>https://podminky.urs.cz/item/CS_URS_2026_01/113202111</t>
  </si>
  <si>
    <t>BP - obrub</t>
  </si>
  <si>
    <t>Rozpad figury: BP - obrub</t>
  </si>
  <si>
    <t>64,954+6,671</t>
  </si>
  <si>
    <t>21</t>
  </si>
  <si>
    <t>122251102</t>
  </si>
  <si>
    <t>Odkopávky a prokopávky nezapažené v hornině třídy těžitelnosti I skupiny 3 objem do 50 m3 strojně</t>
  </si>
  <si>
    <t>m3</t>
  </si>
  <si>
    <t>https://podminky.urs.cz/item/CS_URS_2026_01/122251102</t>
  </si>
  <si>
    <t>Zel.*0,2</t>
  </si>
  <si>
    <t>(Ob. 100*0,15)*0,2</t>
  </si>
  <si>
    <t>S4*0,25</t>
  </si>
  <si>
    <t>Úprava zeleně - svahování*0,1</t>
  </si>
  <si>
    <t>Rozpad figury: Zel.</t>
  </si>
  <si>
    <t>8,080+20,356+59,994+4,315+11,861+3,880+7,742</t>
  </si>
  <si>
    <t>Rozpad figury: Ob. 100</t>
  </si>
  <si>
    <t>64,953+6,089+122,991+6,524+26,251</t>
  </si>
  <si>
    <t>Rozpad figury: S4</t>
  </si>
  <si>
    <t>8,100+3,538+4,500+2,872</t>
  </si>
  <si>
    <t>Rozpad figury: Úprava zeleně - svahování</t>
  </si>
  <si>
    <t>Zeleň*0,2</t>
  </si>
  <si>
    <t>Rozpad figury: Zeleň</t>
  </si>
  <si>
    <t>Zel.</t>
  </si>
  <si>
    <t>22</t>
  </si>
  <si>
    <t>162351103</t>
  </si>
  <si>
    <t>Vodorovné přemístění přes 50 do 500 m výkopku/sypaniny z horniny třídy těžitelnosti I skupiny 1 až 3</t>
  </si>
  <si>
    <t>https://podminky.urs.cz/item/CS_URS_2026_01/162351103</t>
  </si>
  <si>
    <t>Odkopávka</t>
  </si>
  <si>
    <t>Prosívka k rozprostření</t>
  </si>
  <si>
    <t>Rozpad figury: Odkopávka</t>
  </si>
  <si>
    <t>Rozpad figury: Prosívka k rozprostření</t>
  </si>
  <si>
    <t>23</t>
  </si>
  <si>
    <t>162751117</t>
  </si>
  <si>
    <t>Vodorovné přemístění přes 9 000 do 10000 m výkopku/sypaniny z horniny třídy těžitelnosti I skupiny 1 až 3</t>
  </si>
  <si>
    <t>https://podminky.urs.cz/item/CS_URS_2026_01/162751117</t>
  </si>
  <si>
    <t>Odkopávka-Prosívka k rozprostření</t>
  </si>
  <si>
    <t>24</t>
  </si>
  <si>
    <t>162751119</t>
  </si>
  <si>
    <t>Příplatek k vodorovnému přemístění výkopku/sypaniny z horniny třídy těžitelnosti I skupiny 1 až 3 ZKD 1000 m přes 10000 m</t>
  </si>
  <si>
    <t>https://podminky.urs.cz/item/CS_URS_2026_01/162751119</t>
  </si>
  <si>
    <t>13,882*30 'Přepočtené koeficientem množství</t>
  </si>
  <si>
    <t>25</t>
  </si>
  <si>
    <t>167151101</t>
  </si>
  <si>
    <t>Nakládání výkopku z hornin třídy těžitelnosti I skupiny 1 až 3 do 100 m3</t>
  </si>
  <si>
    <t>https://podminky.urs.cz/item/CS_URS_2026_01/167151101</t>
  </si>
  <si>
    <t>Odvoz na skládku</t>
  </si>
  <si>
    <t>Rozpad figury: Odvoz na skládku</t>
  </si>
  <si>
    <t>26</t>
  </si>
  <si>
    <t>171201231</t>
  </si>
  <si>
    <t>Poplatek za předání recyklačnímu zařízení zeminy a kamení kód odpadu 17 05 04</t>
  </si>
  <si>
    <t>t</t>
  </si>
  <si>
    <t>https://podminky.urs.cz/item/CS_URS_2026_01/171201231</t>
  </si>
  <si>
    <t>13,882*2 'Přepočtené koeficientem množství</t>
  </si>
  <si>
    <t>27</t>
  </si>
  <si>
    <t>171251201</t>
  </si>
  <si>
    <t>Uložení sypaniny na skládky nebo meziskládky</t>
  </si>
  <si>
    <t>https://podminky.urs.cz/item/CS_URS_2026_01/171251201</t>
  </si>
  <si>
    <t>28</t>
  </si>
  <si>
    <t>175151209</t>
  </si>
  <si>
    <t>Příplatek k ceně za prohození sypaniny strojně</t>
  </si>
  <si>
    <t>https://podminky.urs.cz/item/CS_URS_2026_01/175151209</t>
  </si>
  <si>
    <t>29</t>
  </si>
  <si>
    <t>181351003</t>
  </si>
  <si>
    <t>Rozprostření ornice tl vrstvy do 200 mm pl do 100 m2 v rovině nebo ve svahu do 1:5 strojně</t>
  </si>
  <si>
    <t>https://podminky.urs.cz/item/CS_URS_2026_01/181351003</t>
  </si>
  <si>
    <t>30</t>
  </si>
  <si>
    <t>181411131</t>
  </si>
  <si>
    <t>Založení parkového trávníku výsevem pl do 1000 m2 v rovině a ve svahu do 1:5</t>
  </si>
  <si>
    <t>https://podminky.urs.cz/item/CS_URS_2026_01/181411131</t>
  </si>
  <si>
    <t>31</t>
  </si>
  <si>
    <t>M</t>
  </si>
  <si>
    <t>00572410</t>
  </si>
  <si>
    <t>osivo směs travní parková</t>
  </si>
  <si>
    <t>kg</t>
  </si>
  <si>
    <t>116,228*0,02 'Přepočtené koeficientem množství</t>
  </si>
  <si>
    <t>32</t>
  </si>
  <si>
    <t>181912112</t>
  </si>
  <si>
    <t>Úprava pláně v hornině třídy těžitelnosti I skupiny 3 se zhutněním ručně</t>
  </si>
  <si>
    <t>https://podminky.urs.cz/item/CS_URS_2026_01/181912112</t>
  </si>
  <si>
    <t>S1+S2+S3+S4+S5</t>
  </si>
  <si>
    <t>Ob. 50*(0,05+0,1)</t>
  </si>
  <si>
    <t>Ob. 100*(0,1+0,15)</t>
  </si>
  <si>
    <t>Rozpad figury: S3</t>
  </si>
  <si>
    <t>240,746+32,499+3,086+17,595+33,568+0,763+2,580+7,709</t>
  </si>
  <si>
    <t>Rozpad figury: S5</t>
  </si>
  <si>
    <t>2,036</t>
  </si>
  <si>
    <t>Rozpad figury: Ob. 50</t>
  </si>
  <si>
    <t>9,307+28,124+10,185+18,216+1,789+1,742+6,699+1,641+1,192+8,301</t>
  </si>
  <si>
    <t>33</t>
  </si>
  <si>
    <t>182112121</t>
  </si>
  <si>
    <t>Svahování v zářezech v hornině třídy těžitelnosti I skupiny 3 ručně</t>
  </si>
  <si>
    <t>https://podminky.urs.cz/item/CS_URS_2026_01/182112121</t>
  </si>
  <si>
    <t>Komunikace pozemní</t>
  </si>
  <si>
    <t>34</t>
  </si>
  <si>
    <t>564851111</t>
  </si>
  <si>
    <t>Podklad ze štěrkodrtě ŠD plochy přes 100 m2 tl 150 mm</t>
  </si>
  <si>
    <t>https://podminky.urs.cz/item/CS_URS_2026_01/564851111</t>
  </si>
  <si>
    <t>S4+Čist. z.</t>
  </si>
  <si>
    <t>Rozpad figury: Čist. z.</t>
  </si>
  <si>
    <t>1,174+0,547</t>
  </si>
  <si>
    <t>35</t>
  </si>
  <si>
    <t>564861111</t>
  </si>
  <si>
    <t>Podklad ze štěrkodrtě ŠD plochy přes 100 m2 tl 200 mm</t>
  </si>
  <si>
    <t>https://podminky.urs.cz/item/CS_URS_2026_01/564861111</t>
  </si>
  <si>
    <t>S5</t>
  </si>
  <si>
    <t>36</t>
  </si>
  <si>
    <t>564871111</t>
  </si>
  <si>
    <t>Podklad ze štěrkodrtě ŠD plochy přes 100 m2 tl 250 mm</t>
  </si>
  <si>
    <t>https://podminky.urs.cz/item/CS_URS_2026_01/564871111</t>
  </si>
  <si>
    <t>Žul. dl.</t>
  </si>
  <si>
    <t>Rozpad figury: Žul. dl.</t>
  </si>
  <si>
    <t>2,083+3,828+2,542</t>
  </si>
  <si>
    <t>37</t>
  </si>
  <si>
    <t>565145021</t>
  </si>
  <si>
    <t>Asfaltový beton vrstva podkladní ACP 16 + tl 60 mm š přes 3 m z nemodifikovaného asfaltu</t>
  </si>
  <si>
    <t>https://podminky.urs.cz/item/CS_URS_2026_01/565145021</t>
  </si>
  <si>
    <t>S1+S2+S3</t>
  </si>
  <si>
    <t>38</t>
  </si>
  <si>
    <t>566201111</t>
  </si>
  <si>
    <t>Úprava krytu z kameniva drceného pro nový kryt s doplněním kameniva drceného do 0,04 m3/m2</t>
  </si>
  <si>
    <t>https://podminky.urs.cz/item/CS_URS_2026_01/566201111</t>
  </si>
  <si>
    <t>39</t>
  </si>
  <si>
    <t>566301111</t>
  </si>
  <si>
    <t>Úprava krytu z kameniva drceného pro nový kryt s doplněním kameniva drceného přes 0,04 do 0,06 m3/m2</t>
  </si>
  <si>
    <t>https://podminky.urs.cz/item/CS_URS_2026_01/566301111</t>
  </si>
  <si>
    <t>S3</t>
  </si>
  <si>
    <t>40</t>
  </si>
  <si>
    <t>573191111</t>
  </si>
  <si>
    <t>Postřik infiltrační kationaktivní emulzí v množství 1 kg/m2</t>
  </si>
  <si>
    <t>https://podminky.urs.cz/item/CS_URS_2026_01/573191111</t>
  </si>
  <si>
    <t>S3+S2</t>
  </si>
  <si>
    <t>41</t>
  </si>
  <si>
    <t>573231106</t>
  </si>
  <si>
    <t>Postřik živičný spojovací ze silniční emulze v množství 0,30 kg/m2</t>
  </si>
  <si>
    <t>https://podminky.urs.cz/item/CS_URS_2026_01/573231106</t>
  </si>
  <si>
    <t>S1*2+S2+S3</t>
  </si>
  <si>
    <t>42</t>
  </si>
  <si>
    <t>577134121</t>
  </si>
  <si>
    <t>Asfaltový beton vrstva obrusná ACO 11+ tř. I tl 40 mm š přes 3 m z nemodifikovaného asfaltu</t>
  </si>
  <si>
    <t>https://podminky.urs.cz/item/CS_URS_2026_01/577134121</t>
  </si>
  <si>
    <t>43</t>
  </si>
  <si>
    <t>581114113</t>
  </si>
  <si>
    <t>Kryt z betonu komunikace pro pěší tl 100 mm</t>
  </si>
  <si>
    <t>https://podminky.urs.cz/item/CS_URS_2026_01/581114113</t>
  </si>
  <si>
    <t>Čist. z.</t>
  </si>
  <si>
    <t>44</t>
  </si>
  <si>
    <t>591241111</t>
  </si>
  <si>
    <t>Kladení dlažby z kostek drobných z kamene na MC tl 50 mm</t>
  </si>
  <si>
    <t>https://podminky.urs.cz/item/CS_URS_2026_01/591241111</t>
  </si>
  <si>
    <t>45</t>
  </si>
  <si>
    <t>58381007</t>
  </si>
  <si>
    <t>kostka štípaná dlažební žula drobná 8/10</t>
  </si>
  <si>
    <t>8,453*1,02 'Přepočtené koeficientem množství</t>
  </si>
  <si>
    <t>46</t>
  </si>
  <si>
    <t>596211110</t>
  </si>
  <si>
    <t>Kladení zámkové dlažby komunikací pro pěší ručně tl 60 mm skupiny A pl do 50 m2</t>
  </si>
  <si>
    <t>https://podminky.urs.cz/item/CS_URS_2026_01/596211110</t>
  </si>
  <si>
    <t>S4</t>
  </si>
  <si>
    <t>47</t>
  </si>
  <si>
    <t>59245008</t>
  </si>
  <si>
    <t>dlažba skladebná betonová 200x100mm tl 60mm barevná</t>
  </si>
  <si>
    <t>19,01*1,03 'Přepočtené koeficientem množství</t>
  </si>
  <si>
    <t>48</t>
  </si>
  <si>
    <t>596211210</t>
  </si>
  <si>
    <t>Kladení zámkové dlažby komunikací pro pěší ručně tl 80 mm skupiny A pl do 50 m2</t>
  </si>
  <si>
    <t>https://podminky.urs.cz/item/CS_URS_2026_01/596211210</t>
  </si>
  <si>
    <t>49</t>
  </si>
  <si>
    <t>59245005</t>
  </si>
  <si>
    <t>dlažba skladebná betonová 200x100mm tl 80mm barevná</t>
  </si>
  <si>
    <t>2,036*1,03 'Přepočtené koeficientem množství</t>
  </si>
  <si>
    <t>Úpravy povrchů, podlahy a osazování výplní</t>
  </si>
  <si>
    <t>50</t>
  </si>
  <si>
    <t>637121111</t>
  </si>
  <si>
    <t>Okapový chodník z kačírku tl 100 mm s udusáním</t>
  </si>
  <si>
    <t>https://podminky.urs.cz/item/CS_URS_2026_01/637121111</t>
  </si>
  <si>
    <t>Kač.</t>
  </si>
  <si>
    <t>Rozpad figury: Kač.</t>
  </si>
  <si>
    <t>4,249+16,707+6,793+12,841</t>
  </si>
  <si>
    <t>Ostatní konstrukce a práce, bourání</t>
  </si>
  <si>
    <t>51</t>
  </si>
  <si>
    <t>916131213</t>
  </si>
  <si>
    <t>Osazení silničního obrubníku betonového stojatého s boční opěrou do lože z betonu prostého</t>
  </si>
  <si>
    <t>https://podminky.urs.cz/item/CS_URS_2026_01/916131213</t>
  </si>
  <si>
    <t>Ob. 100</t>
  </si>
  <si>
    <t>52</t>
  </si>
  <si>
    <t>59217072</t>
  </si>
  <si>
    <t>obrubník silniční betonový 1000x100x250mm</t>
  </si>
  <si>
    <t>226,808*1,02 'Přepočtené koeficientem množství</t>
  </si>
  <si>
    <t>53</t>
  </si>
  <si>
    <t>916231213</t>
  </si>
  <si>
    <t>Osazení chodníkového obrubníku betonového stojatého s boční opěrou do lože z betonu prostého</t>
  </si>
  <si>
    <t>https://podminky.urs.cz/item/CS_URS_2026_01/916231213</t>
  </si>
  <si>
    <t>Ob. 50</t>
  </si>
  <si>
    <t>54</t>
  </si>
  <si>
    <t>59217062</t>
  </si>
  <si>
    <t>obrubník parkový betonový 1000x50x250mm přírodní</t>
  </si>
  <si>
    <t>87,196*1,02 'Přepočtené koeficientem množství</t>
  </si>
  <si>
    <t>55</t>
  </si>
  <si>
    <t>919726122</t>
  </si>
  <si>
    <t>Geotextilie pro ochranu, separaci a filtraci netkaná měrná hm přes 200 do 300 g/m2</t>
  </si>
  <si>
    <t>https://podminky.urs.cz/item/CS_URS_2026_01/919726122</t>
  </si>
  <si>
    <t>56</t>
  </si>
  <si>
    <t>919732211</t>
  </si>
  <si>
    <t>Styčná spára napojení nového živičného povrchu na stávající za tepla š 15 mm hl 25 mm s prořezáním</t>
  </si>
  <si>
    <t>https://podminky.urs.cz/item/CS_URS_2026_01/919732211</t>
  </si>
  <si>
    <t>Zalivka</t>
  </si>
  <si>
    <t>Rozpad figury: Zalivka</t>
  </si>
  <si>
    <t>7,127+5,526+6,955+6,524</t>
  </si>
  <si>
    <t>997</t>
  </si>
  <si>
    <t>Doprava suti a vybouraných hmot</t>
  </si>
  <si>
    <t>57</t>
  </si>
  <si>
    <t>997221551</t>
  </si>
  <si>
    <t>Vodorovná doprava suti ze sypkých materiálů do 1 km</t>
  </si>
  <si>
    <t>https://podminky.urs.cz/item/CS_URS_2026_01/997221551</t>
  </si>
  <si>
    <t>58</t>
  </si>
  <si>
    <t>997221559</t>
  </si>
  <si>
    <t>Příplatek ZKD 1 km u vodorovné dopravy suti ze sypkých materiálů</t>
  </si>
  <si>
    <t>https://podminky.urs.cz/item/CS_URS_2026_01/997221559</t>
  </si>
  <si>
    <t>381,549277*29 'Přepočtené koeficientem množství</t>
  </si>
  <si>
    <t>59</t>
  </si>
  <si>
    <t>997221861</t>
  </si>
  <si>
    <t>Poplatek za předání recyklačnímu zařízení stavebního odpadu z prostého betonu kód odpadu 17 01 01</t>
  </si>
  <si>
    <t>https://podminky.urs.cz/item/CS_URS_2026_01/997221861</t>
  </si>
  <si>
    <t>9,308+14,683</t>
  </si>
  <si>
    <t>60</t>
  </si>
  <si>
    <t>997221873</t>
  </si>
  <si>
    <t>https://podminky.urs.cz/item/CS_URS_2026_01/997221873</t>
  </si>
  <si>
    <t>4,869+145,048</t>
  </si>
  <si>
    <t>61</t>
  </si>
  <si>
    <t>997221875</t>
  </si>
  <si>
    <t>Poplatek za předání recyklačnímu zařízení stavebního odpadu asfaltového bez obsahu dehtu kód odpadu 17 03 02</t>
  </si>
  <si>
    <t>https://podminky.urs.cz/item/CS_URS_2026_01/997221875</t>
  </si>
  <si>
    <t>998</t>
  </si>
  <si>
    <t>Přesun hmot</t>
  </si>
  <si>
    <t>62</t>
  </si>
  <si>
    <t>998225111</t>
  </si>
  <si>
    <t>Přesun hmot pro pozemní komunikace s krytem z kamene, monolitickým betonovým nebo živičným</t>
  </si>
  <si>
    <t>https://podminky.urs.cz/item/CS_URS_2026_01/998225111</t>
  </si>
  <si>
    <t>PSV</t>
  </si>
  <si>
    <t>Práce a dodávky PSV</t>
  </si>
  <si>
    <t>767</t>
  </si>
  <si>
    <t>Konstrukce zámečnické</t>
  </si>
  <si>
    <t>63</t>
  </si>
  <si>
    <t>767531212</t>
  </si>
  <si>
    <t>Montáž vstupních kovových nebo plastových rohoží čisticích zón plochy přes 0,5 do 1 m2</t>
  </si>
  <si>
    <t>kus</t>
  </si>
  <si>
    <t>https://podminky.urs.cz/item/CS_URS_2026_01/767531212</t>
  </si>
  <si>
    <t>64</t>
  </si>
  <si>
    <t>69752002</t>
  </si>
  <si>
    <t>rohož vstupní provedení hliník extra 27 mm</t>
  </si>
  <si>
    <t>0,9*0,6</t>
  </si>
  <si>
    <t>0,54*1,1 'Přepočtené koeficientem množství</t>
  </si>
  <si>
    <t>65</t>
  </si>
  <si>
    <t>767531213</t>
  </si>
  <si>
    <t>Montáž vstupních kovových nebo plastových rohoží čisticích zón plochy přes 1 do 1,5 m2</t>
  </si>
  <si>
    <t>https://podminky.urs.cz/item/CS_URS_2026_01/767531213</t>
  </si>
  <si>
    <t>66</t>
  </si>
  <si>
    <t>1,8*0,65</t>
  </si>
  <si>
    <t>1,17*1,1 'Přepočtené koeficientem množství</t>
  </si>
  <si>
    <t>67</t>
  </si>
  <si>
    <t>767531232</t>
  </si>
  <si>
    <t>Osazení záchytné vany pod vstupní rohož čisticích zón plochy přes 0,5 do 1 m2</t>
  </si>
  <si>
    <t>https://podminky.urs.cz/item/CS_URS_2026_01/767531232</t>
  </si>
  <si>
    <t>68</t>
  </si>
  <si>
    <t>69752164</t>
  </si>
  <si>
    <t>vana záchytná čistících zón z nerezového plechu včetně rámu přes 0,5 do 1,0m2</t>
  </si>
  <si>
    <t>69</t>
  </si>
  <si>
    <t>767531233</t>
  </si>
  <si>
    <t>Osazení záchytné vany pod vstupní rohož čisticích zón plochy přes 1 do 1,5 m2</t>
  </si>
  <si>
    <t>https://podminky.urs.cz/item/CS_URS_2026_01/767531233</t>
  </si>
  <si>
    <t>70</t>
  </si>
  <si>
    <t>69752165</t>
  </si>
  <si>
    <t>vana záchytná čistících zón z nerezového plechu včetně rámu přes 1,0 do 1,5m2</t>
  </si>
  <si>
    <t>71</t>
  </si>
  <si>
    <t>998767101</t>
  </si>
  <si>
    <t>Přesun hmot tonážní pro zámečnické konstrukce v objektech v do 6 m</t>
  </si>
  <si>
    <t>https://podminky.urs.cz/item/CS_URS_2026_01/998767101</t>
  </si>
  <si>
    <t>SO 102 - Doplnění podloží skladby S2</t>
  </si>
  <si>
    <t>72</t>
  </si>
  <si>
    <t>131251104</t>
  </si>
  <si>
    <t>Hloubení jam nezapažených v hornině třídy těžitelnosti I skupiny 3 objem do 500 m3 strojně</t>
  </si>
  <si>
    <t>https://podminky.urs.cz/item/CS_URS_2026_01/131251104</t>
  </si>
  <si>
    <t>Doplnění podloží - m2*0,25</t>
  </si>
  <si>
    <t>Rozpad figury: Doplnění podloží - m2</t>
  </si>
  <si>
    <t>73</t>
  </si>
  <si>
    <t>74</t>
  </si>
  <si>
    <t>125,041*30 'Přepočtené koeficientem množství</t>
  </si>
  <si>
    <t>75</t>
  </si>
  <si>
    <t>171152501</t>
  </si>
  <si>
    <t>Zhutnění podloží z hornin soudržných nebo nesoudržných pod násypy</t>
  </si>
  <si>
    <t>https://podminky.urs.cz/item/CS_URS_2026_01/171152501</t>
  </si>
  <si>
    <t>76</t>
  </si>
  <si>
    <t>125,041*2 'Přepočtené koeficientem množství</t>
  </si>
  <si>
    <t>77</t>
  </si>
  <si>
    <t>78</t>
  </si>
  <si>
    <t>919726123</t>
  </si>
  <si>
    <t>Geotextilie pro ochranu, separaci a filtraci netkaná měrná hm přes 300 do 500 g/m2</t>
  </si>
  <si>
    <t>https://podminky.urs.cz/item/CS_URS_2026_01/919726123</t>
  </si>
  <si>
    <t>79</t>
  </si>
  <si>
    <t>SO 103 - Odvodnění</t>
  </si>
  <si>
    <t>80</t>
  </si>
  <si>
    <t>131251201</t>
  </si>
  <si>
    <t>Hloubení jam zapažených v hornině třídy těžitelnosti I skupiny 3 objem do 20 m3 strojně</t>
  </si>
  <si>
    <t>https://podminky.urs.cz/item/CS_URS_2026_01/131251201</t>
  </si>
  <si>
    <t>OD - vpusti*(0,9*1,8)*1,2</t>
  </si>
  <si>
    <t>Rozpad figury: OD - vpusti</t>
  </si>
  <si>
    <t>Nová ul. vpust+Stav. ul. vpust</t>
  </si>
  <si>
    <t>Rozpad figury: Nová ul. vpust</t>
  </si>
  <si>
    <t>1,000</t>
  </si>
  <si>
    <t>Rozpad figury: Stav. ul. vpust</t>
  </si>
  <si>
    <t>5,000</t>
  </si>
  <si>
    <t>81</t>
  </si>
  <si>
    <t>132251101</t>
  </si>
  <si>
    <t>Hloubení rýh nezapažených š do 800 mm v hornině třídy těžitelnosti I skupiny 3 objem do 20 m3 strojně</t>
  </si>
  <si>
    <t>https://podminky.urs.cz/item/CS_URS_2026_01/132251101</t>
  </si>
  <si>
    <t>OD - potrubí 100*0,6*0,9</t>
  </si>
  <si>
    <t>Rozpad figury: OD - potrubí 100</t>
  </si>
  <si>
    <t>DN110</t>
  </si>
  <si>
    <t>Rozpad figury: DN110</t>
  </si>
  <si>
    <t>15,322</t>
  </si>
  <si>
    <t>82</t>
  </si>
  <si>
    <t>132251251</t>
  </si>
  <si>
    <t>Hloubení rýh nezapažených š do 2000 mm v hornině třídy těžitelnosti I skupiny 3 objem do 20 m3 strojně</t>
  </si>
  <si>
    <t>https://podminky.urs.cz/item/CS_URS_2026_01/132251251</t>
  </si>
  <si>
    <t>Dopočet DN200*0,9*1,2</t>
  </si>
  <si>
    <t>Rozpad figury: Dopočet DN200</t>
  </si>
  <si>
    <t>12,766+7,086</t>
  </si>
  <si>
    <t>83</t>
  </si>
  <si>
    <t>Výkaz (4)+Výkaz (5)+Výkaz (16)</t>
  </si>
  <si>
    <t>Rozpad figury: Výkaz (4)</t>
  </si>
  <si>
    <t>Rozpad figury: Výkaz (5)</t>
  </si>
  <si>
    <t>Rozpad figury: Výkaz (16)</t>
  </si>
  <si>
    <t>84</t>
  </si>
  <si>
    <t>41,378*30 'Přepočtené koeficientem množství</t>
  </si>
  <si>
    <t>85</t>
  </si>
  <si>
    <t>41,378*2 'Přepočtené koeficientem množství</t>
  </si>
  <si>
    <t>86</t>
  </si>
  <si>
    <t>174151101</t>
  </si>
  <si>
    <t>Zásyp jam, šachet rýh nebo kolem objektů sypaninou se zhutněním</t>
  </si>
  <si>
    <t>https://podminky.urs.cz/item/CS_URS_2026_01/174151101</t>
  </si>
  <si>
    <t>DN110*0,6*(0,9-0,15-0,1-0,3)</t>
  </si>
  <si>
    <t>-DN200*0,9*(0,15+0,15+0,3)</t>
  </si>
  <si>
    <t>Výkaz (4)-(OD - vpusti*(0,45*0,45*1))</t>
  </si>
  <si>
    <t>Dopočet DN200*0,9*(1,2-0,15-0,15-0,3)</t>
  </si>
  <si>
    <t>Rozpad figury: DN200</t>
  </si>
  <si>
    <t>2,766</t>
  </si>
  <si>
    <t>87</t>
  </si>
  <si>
    <t>58344197</t>
  </si>
  <si>
    <t>štěrkodrť frakce 0/63</t>
  </si>
  <si>
    <t>22,893*2,3 'Přepočtené koeficientem množství</t>
  </si>
  <si>
    <t>88</t>
  </si>
  <si>
    <t>175111101</t>
  </si>
  <si>
    <t>Obsypání potrubí ručně sypaninou bez prohození, uloženou do 3 m</t>
  </si>
  <si>
    <t>https://podminky.urs.cz/item/CS_URS_2026_01/175111101</t>
  </si>
  <si>
    <t>OD - potrubí 100*0,6*(0,1+0,3)</t>
  </si>
  <si>
    <t>OD - potrubí 200*0,9*(0,15+0,3)</t>
  </si>
  <si>
    <t>Dopočet DN200*0,9*(0,15+0,3)</t>
  </si>
  <si>
    <t>Rozpad figury: OD - potrubí 200</t>
  </si>
  <si>
    <t>(Nová ul. vpust+Stav. ul. vpust)*1</t>
  </si>
  <si>
    <t>DN200+Dopočet DN200</t>
  </si>
  <si>
    <t>89</t>
  </si>
  <si>
    <t>58331351</t>
  </si>
  <si>
    <t>kamenivo těžené drobné frakce 0/4</t>
  </si>
  <si>
    <t>23,307*2 'Přepočtené koeficientem množství</t>
  </si>
  <si>
    <t>Svislé a kompletní konstrukce</t>
  </si>
  <si>
    <t>90</t>
  </si>
  <si>
    <t>358315114</t>
  </si>
  <si>
    <t>Bourání stoky kompletní nebo vybourání otvorů z prostého betonu plochy do 4 m2</t>
  </si>
  <si>
    <t>https://podminky.urs.cz/item/CS_URS_2026_01/358315114</t>
  </si>
  <si>
    <t>OD - vpusti((0,8*4)*0,1*1,5+1*1*0,15)</t>
  </si>
  <si>
    <t>Vodorovné konstrukce</t>
  </si>
  <si>
    <t>91</t>
  </si>
  <si>
    <t>451572111</t>
  </si>
  <si>
    <t>Lože pod potrubí otevřený výkop z kameniva drobného těženého</t>
  </si>
  <si>
    <t>https://podminky.urs.cz/item/CS_URS_2026_01/451572111</t>
  </si>
  <si>
    <t>OD - potrubí 100*0,4*0,15</t>
  </si>
  <si>
    <t>OD - potrubí 200*0,9*0,15</t>
  </si>
  <si>
    <t>Dopočet DN200*0,9*0,15</t>
  </si>
  <si>
    <t>Vedení trubní dálková a přípojná</t>
  </si>
  <si>
    <t>92</t>
  </si>
  <si>
    <t>810351811</t>
  </si>
  <si>
    <t>Bourání stávajícího potrubí z betonu DN do 200</t>
  </si>
  <si>
    <t>https://podminky.urs.cz/item/CS_URS_2026_01/810351811</t>
  </si>
  <si>
    <t>Dopočet DN200</t>
  </si>
  <si>
    <t>93</t>
  </si>
  <si>
    <t>871263-R1</t>
  </si>
  <si>
    <t>Napojení nového vedení dešťové kanalizace na stávající vedení včetně úpravy potrubí a potřebného materiálu pro napojení</t>
  </si>
  <si>
    <t>94</t>
  </si>
  <si>
    <t>871263-R2</t>
  </si>
  <si>
    <t>Napojení nového vedení dešťové kanalizace do stávající šachty včetně zhotovení otvoru, utěsnění a materiálu</t>
  </si>
  <si>
    <t>95</t>
  </si>
  <si>
    <t>871263120</t>
  </si>
  <si>
    <t>Montáž kanalizačního potrubí hladkého plnostěnného SN 4 z PVC-U DN 110</t>
  </si>
  <si>
    <t>https://podminky.urs.cz/item/CS_URS_2026_01/871263120</t>
  </si>
  <si>
    <t>96</t>
  </si>
  <si>
    <t>28611112</t>
  </si>
  <si>
    <t>trubka kanalizační PVC DN 110x500mm SN4</t>
  </si>
  <si>
    <t>15,322*1,03 'Přepočtené koeficientem množství</t>
  </si>
  <si>
    <t>97</t>
  </si>
  <si>
    <t>871353120</t>
  </si>
  <si>
    <t>Montáž kanalizačního potrubí hladkého plnostěnného SN 4 z PVC-U DN 200</t>
  </si>
  <si>
    <t>https://podminky.urs.cz/item/CS_URS_2026_01/871353120</t>
  </si>
  <si>
    <t>98</t>
  </si>
  <si>
    <t>28611135</t>
  </si>
  <si>
    <t>trubka kanalizační PVC DN 200x500mm SN4</t>
  </si>
  <si>
    <t>28,618*1,03 'Přepočtené koeficientem množství</t>
  </si>
  <si>
    <t>99</t>
  </si>
  <si>
    <t>877260310</t>
  </si>
  <si>
    <t>Montáž kolen na kanalizačním potrubí z PP nebo tvrdého PVC-U trub hladkých plnostěnných DN 100</t>
  </si>
  <si>
    <t>https://podminky.urs.cz/item/CS_URS_2026_01/877260310</t>
  </si>
  <si>
    <t>100</t>
  </si>
  <si>
    <t>28611349</t>
  </si>
  <si>
    <t>koleno kanalizační PVC KG 110x15°</t>
  </si>
  <si>
    <t>101</t>
  </si>
  <si>
    <t>28611350</t>
  </si>
  <si>
    <t>koleno kanalizační PVC KG 110x30°</t>
  </si>
  <si>
    <t>102</t>
  </si>
  <si>
    <t>28611352</t>
  </si>
  <si>
    <t>koleno kanalizační PVC KG 110x67°</t>
  </si>
  <si>
    <t>103</t>
  </si>
  <si>
    <t>28611353</t>
  </si>
  <si>
    <t>koleno kanalizační PVC KG 110x87°</t>
  </si>
  <si>
    <t>104</t>
  </si>
  <si>
    <t>877260320</t>
  </si>
  <si>
    <t>Montáž odboček na kanalizačním potrubí z PP nebo tvrdého PVC-U trub hladkých plnostěnných DN 100</t>
  </si>
  <si>
    <t>https://podminky.urs.cz/item/CS_URS_2026_01/877260320</t>
  </si>
  <si>
    <t>105</t>
  </si>
  <si>
    <t>28611387</t>
  </si>
  <si>
    <t>odbočka kanalizační plastová s hrdlem KG 110/110/45°</t>
  </si>
  <si>
    <t>106</t>
  </si>
  <si>
    <t>877350310</t>
  </si>
  <si>
    <t>Montáž kolen na kanalizačním potrubí z PP nebo tvrdého PVC-U trub hladkých plnostěnných DN 200</t>
  </si>
  <si>
    <t>https://podminky.urs.cz/item/CS_URS_2026_01/877350310</t>
  </si>
  <si>
    <t>107</t>
  </si>
  <si>
    <t>28611364</t>
  </si>
  <si>
    <t>koleno kanalizační PVC KG 200x15°</t>
  </si>
  <si>
    <t>108</t>
  </si>
  <si>
    <t>28611365</t>
  </si>
  <si>
    <t>koleno kanalizační PVC KG 200x30°</t>
  </si>
  <si>
    <t>109</t>
  </si>
  <si>
    <t>877350320</t>
  </si>
  <si>
    <t>Montáž odboček na kanalizačním potrubí z PP nebo tvrdého PVC-U trub hladkých plnostěnných DN 200</t>
  </si>
  <si>
    <t>https://podminky.urs.cz/item/CS_URS_2026_01/877350320</t>
  </si>
  <si>
    <t>110</t>
  </si>
  <si>
    <t>28611396</t>
  </si>
  <si>
    <t>odbočka kanalizační plastová s hrdlem KG 200/200/45°</t>
  </si>
  <si>
    <t>111</t>
  </si>
  <si>
    <t>895941301</t>
  </si>
  <si>
    <t>Osazení vpusti uliční DN 450 z betonových dílců dno s výtokem</t>
  </si>
  <si>
    <t>https://podminky.urs.cz/item/CS_URS_2026_01/895941301</t>
  </si>
  <si>
    <t>112</t>
  </si>
  <si>
    <t>59224498</t>
  </si>
  <si>
    <t>vpusť uliční DN 450 kaliště s odtokem 200mm 450/250x50mm</t>
  </si>
  <si>
    <t>113</t>
  </si>
  <si>
    <t>895941312</t>
  </si>
  <si>
    <t>Osazení vpusti uliční DN 450 z betonových dílců skruž horní 195 mm</t>
  </si>
  <si>
    <t>https://podminky.urs.cz/item/CS_URS_2026_01/895941312</t>
  </si>
  <si>
    <t>Nová ul. vpust</t>
  </si>
  <si>
    <t>114</t>
  </si>
  <si>
    <t>59223856</t>
  </si>
  <si>
    <t>skruž betonová horní pro uliční vpusť 450x195x50mm</t>
  </si>
  <si>
    <t>115</t>
  </si>
  <si>
    <t>895941314</t>
  </si>
  <si>
    <t>Osazení vpusti uliční DN 450 z betonových dílců skruž horní 570 mm</t>
  </si>
  <si>
    <t>https://podminky.urs.cz/item/CS_URS_2026_01/895941314</t>
  </si>
  <si>
    <t>116</t>
  </si>
  <si>
    <t>59223858</t>
  </si>
  <si>
    <t>skruž betonová horní pro uliční vpusť 450x570x50mm</t>
  </si>
  <si>
    <t>117</t>
  </si>
  <si>
    <t>899101211</t>
  </si>
  <si>
    <t>Demontáž poklopů litinových nebo ocelových včetně rámů hmotnosti do 50 kg</t>
  </si>
  <si>
    <t>https://podminky.urs.cz/item/CS_URS_2026_01/899101211</t>
  </si>
  <si>
    <t>118</t>
  </si>
  <si>
    <t>899132121</t>
  </si>
  <si>
    <t>Výměna (výšková úprava) poklopu kanalizačního pevného s ošetřením podkladu hloubky do 25 cm</t>
  </si>
  <si>
    <t>https://podminky.urs.cz/item/CS_URS_2026_01/899132121</t>
  </si>
  <si>
    <t>Šachty</t>
  </si>
  <si>
    <t>Rozpad figury: Šachty</t>
  </si>
  <si>
    <t>12,000</t>
  </si>
  <si>
    <t>119</t>
  </si>
  <si>
    <t>899204112</t>
  </si>
  <si>
    <t>Osazení mříží litinových včetně rámů a košů na bahno pro třídu zatížení D400, E600</t>
  </si>
  <si>
    <t>https://podminky.urs.cz/item/CS_URS_2026_01/899204112</t>
  </si>
  <si>
    <t>120</t>
  </si>
  <si>
    <t>59224481</t>
  </si>
  <si>
    <t>mříž vtoková s rámem pro uliční vpusť 500x500, zatížení 40 tun</t>
  </si>
  <si>
    <t>121</t>
  </si>
  <si>
    <t>59223871</t>
  </si>
  <si>
    <t>koš vysoký pro uliční vpusti žárově Pz plech pro rám 500/500mm</t>
  </si>
  <si>
    <t>122</t>
  </si>
  <si>
    <t>899721112</t>
  </si>
  <si>
    <t>Signalizační vodič DN přes 150 mm na potrubí</t>
  </si>
  <si>
    <t>https://podminky.urs.cz/item/CS_URS_2026_01/899721112</t>
  </si>
  <si>
    <t>DN110+DN200+Dopočet DN200</t>
  </si>
  <si>
    <t>123</t>
  </si>
  <si>
    <t>899722114</t>
  </si>
  <si>
    <t>Krytí potrubí z plastů výstražnou fólií z PVC přes 34 do 40 cm</t>
  </si>
  <si>
    <t>https://podminky.urs.cz/item/CS_URS_2026_01/899722114</t>
  </si>
  <si>
    <t>124</t>
  </si>
  <si>
    <t>997221561</t>
  </si>
  <si>
    <t>Vodorovná doprava suti z kusových materiálů do 1 km</t>
  </si>
  <si>
    <t>https://podminky.urs.cz/item/CS_URS_2026_01/997221561</t>
  </si>
  <si>
    <t>125</t>
  </si>
  <si>
    <t>997221569</t>
  </si>
  <si>
    <t>Příplatek ZKD 1 km u vodorovné dopravy suti z kusových materiálů</t>
  </si>
  <si>
    <t>https://podminky.urs.cz/item/CS_URS_2026_01/997221569</t>
  </si>
  <si>
    <t>20,10936*39 'Přepočtené koeficientem množství</t>
  </si>
  <si>
    <t>126</t>
  </si>
  <si>
    <t>127</t>
  </si>
  <si>
    <t>998276101</t>
  </si>
  <si>
    <t>Přesun hmot pro trubní vedení z trub z plastických hmot otevřený výkop</t>
  </si>
  <si>
    <t>https://podminky.urs.cz/item/CS_URS_2026_01/998276101</t>
  </si>
  <si>
    <t>SEZNAM FIGUR</t>
  </si>
  <si>
    <t>Výměra</t>
  </si>
  <si>
    <t>BP - bet. okap</t>
  </si>
  <si>
    <t>Použití figury:</t>
  </si>
  <si>
    <t>BP - bet. plocha</t>
  </si>
  <si>
    <t>DN200</t>
  </si>
  <si>
    <t>Doplnění podloží - m2</t>
  </si>
  <si>
    <t>OD - potrubí 100</t>
  </si>
  <si>
    <t>OD - potrubí 200</t>
  </si>
  <si>
    <t>OD - vpusti</t>
  </si>
  <si>
    <t>Stav. ul. vpust</t>
  </si>
  <si>
    <t>Úprava zeleně - svahování</t>
  </si>
  <si>
    <t>Výkaz (16)</t>
  </si>
  <si>
    <t>Výkaz (4)</t>
  </si>
  <si>
    <t>Výkaz (5)</t>
  </si>
  <si>
    <t>Zeleň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</si>
  <si>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</si>
  <si>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</si>
  <si>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</si>
  <si>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</si>
  <si>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sz val="8"/>
        <scheme val="none"/>
      </rPr>
      <t xml:space="preserve">Rekapitulace stavby </t>
    </r>
    <r>
      <rPr>
        <rFont val="Arial CE"/>
        <charset val="238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</si>
  <si>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sz val="8"/>
        <scheme val="none"/>
      </rPr>
      <t>Rekapitulace stavby</t>
    </r>
    <r>
      <rPr>
        <rFont val="Arial CE"/>
        <charset val="238"/>
        <sz val="8"/>
        <scheme val="none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</si>
  <si>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</si>
  <si>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</si>
  <si>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sz val="8"/>
        <scheme val="none"/>
      </rPr>
      <t>Rekapitulace objektů stavby a soupisů prací</t>
    </r>
    <r>
      <rPr>
        <rFont val="Arial CE"/>
        <charset val="238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</si>
  <si>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</si>
  <si>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</si>
  <si>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</si>
  <si>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</si>
  <si>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</si>
  <si>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</si>
  <si>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</si>
  <si>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</si>
  <si>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</si>
  <si>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</si>
  <si>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</si>
  <si>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</si>
  <si>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</si>
  <si>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</si>
  <si>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sz val="8"/>
        <scheme val="none"/>
      </rPr>
      <t>Krycí list soupisu</t>
    </r>
    <r>
      <rPr>
        <rFont val="Arial CE"/>
        <charset val="238"/>
        <sz val="8"/>
        <scheme val="none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</si>
  <si>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</si>
  <si>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rFont val="Arial CE"/>
        <charset val="238"/>
        <b val="1"/>
        <sz val="8"/>
        <scheme val="none"/>
      </rPr>
      <t>Rekapitulace členění soupisu prací</t>
    </r>
    <r>
      <rPr>
        <rFont val="Arial CE"/>
        <charset val="238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</si>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</sst>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8" formatCode="dd\.mm\.yyyy"/>
    <numFmt numFmtId="169" formatCode="#,##0.00%"/>
    <numFmt numFmtId="170" formatCode="#,##0.00000"/>
    <numFmt numFmtId="171" formatCode="#,##0.000"/>
  </numFmts>
  <fonts count="74">
    <font>
      <sz val="11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rgb="FF969696"/>
      <name val="Arial CE"/>
      <charset val="238"/>
    </font>
    <font>
      <sz val="10"/>
      <color rgb="FF000000"/>
      <name val="Arial CE"/>
      <charset val="238"/>
    </font>
    <font>
      <b/>
      <sz val="11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i/>
      <sz val="8"/>
      <color rgb="FF003366"/>
      <name val="Calibri"/>
      <charset val="238"/>
    </font>
    <font>
      <sz val="18"/>
      <color theme="1"/>
      <name val="Wingdings 2"/>
      <family val="1"/>
      <charset val="2"/>
    </font>
    <font>
      <sz val="18"/>
      <color rgb="FFFFFFFF"/>
      <name val="Wingdings 2"/>
      <family val="1"/>
      <charset val="2"/>
    </font>
    <font>
      <sz val="8"/>
      <color rgb="FFFFFFFF"/>
      <name val="Arial CE"/>
      <charset val="238"/>
    </font>
    <font>
      <sz val="8"/>
      <color rgb="FF3366FF"/>
      <name val="Arial CE"/>
      <charset val="238"/>
    </font>
    <font>
      <b/>
      <sz val="14"/>
      <color rgb="FF000000"/>
      <name val="Arial CE"/>
      <charset val="238"/>
    </font>
    <font>
      <b/>
      <sz val="12"/>
      <color rgb="FF969696"/>
      <name val="Arial CE"/>
      <charset val="238"/>
    </font>
    <font>
      <b/>
      <sz val="8"/>
      <color rgb="FF969696"/>
      <name val="Arial CE"/>
      <charset val="238"/>
    </font>
    <font>
      <b/>
      <sz val="10"/>
      <color rgb="FF000000"/>
      <name val="Arial CE"/>
      <charset val="238"/>
    </font>
    <font>
      <sz val="18"/>
      <color rgb="FF969696"/>
      <name val="Wingdings 2"/>
      <family val="1"/>
      <charset val="2"/>
    </font>
    <font>
      <b/>
      <sz val="10"/>
      <color rgb="FF969696"/>
      <name val="Arial CE"/>
      <charset val="238"/>
    </font>
    <font>
      <b/>
      <sz val="10"/>
      <color rgb="FF464646"/>
      <name val="Arial CE"/>
      <charset val="238"/>
    </font>
    <font>
      <sz val="18"/>
      <color rgb="FF000000"/>
      <name val="Wingdings 2"/>
      <family val="1"/>
      <charset val="2"/>
    </font>
    <font>
      <b/>
      <sz val="18"/>
      <color rgb="FF000000"/>
      <name val="Wingdings 2"/>
      <family val="1"/>
      <charset val="2"/>
    </font>
    <font>
      <sz val="12"/>
      <color rgb="FF969696"/>
      <name val="Arial CE"/>
      <charset val="238"/>
    </font>
    <font>
      <sz val="12"/>
      <color theme="1"/>
      <name val="Wingdings 2"/>
      <family val="1"/>
      <charset val="2"/>
    </font>
    <font>
      <sz val="9"/>
      <color rgb="FF000000"/>
      <name val="Arial CE"/>
      <charset val="238"/>
    </font>
    <font>
      <sz val="9"/>
      <color rgb="FF969696"/>
      <name val="Arial CE"/>
      <charset val="238"/>
    </font>
    <font>
      <b/>
      <sz val="12"/>
      <color rgb="FF000000"/>
      <name val="Wingdings 2"/>
      <family val="1"/>
      <charset val="2"/>
    </font>
    <font>
      <b/>
      <sz val="12"/>
      <color rgb="FF960000"/>
      <name val="Arial CE"/>
      <charset val="238"/>
    </font>
    <font>
      <sz val="12"/>
      <color rgb="FF000000"/>
      <name val="Arial CE"/>
      <charset val="238"/>
    </font>
    <font>
      <b/>
      <sz val="12"/>
      <color rgb="FF003366"/>
      <name val="Wingdings 2"/>
      <family val="1"/>
      <charset val="2"/>
    </font>
    <font>
      <sz val="11"/>
      <color rgb="FF003366"/>
      <name val="Arial CE"/>
      <charset val="238"/>
    </font>
    <font>
      <b/>
      <sz val="11"/>
      <color rgb="FF003366"/>
      <name val="Arial CE"/>
      <charset val="238"/>
    </font>
    <font>
      <sz val="11"/>
      <color rgb="FF969696"/>
      <name val="Arial CE"/>
      <charset val="238"/>
    </font>
    <font>
      <sz val="8"/>
      <color rgb="FF969696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7"/>
      <color rgb="FF979797"/>
      <name val="Arial CE"/>
      <charset val="238"/>
    </font>
    <font>
      <i/>
      <u/>
      <sz val="7"/>
      <color rgb="FF979797"/>
      <name val="Calibri"/>
      <scheme val="minor"/>
    </font>
    <font>
      <i/>
      <sz val="7"/>
      <color rgb="FF969696"/>
      <name val="Arial CE"/>
      <charset val="238"/>
    </font>
    <font>
      <sz val="9"/>
      <color rgb="FF505050"/>
      <name val="Arial CE"/>
      <charset val="238"/>
    </font>
    <font>
      <sz val="8"/>
      <color rgb="FF505050"/>
      <name val="Arial CE"/>
      <charset val="238"/>
    </font>
    <font>
      <sz val="7"/>
      <color rgb="FF969696"/>
      <name val="Arial CE"/>
      <charset val="238"/>
    </font>
    <font>
      <sz val="8"/>
      <color rgb="FFFF0000"/>
      <name val="Arial CE"/>
      <charset val="238"/>
    </font>
    <font>
      <i/>
      <sz val="9"/>
      <color rgb="FF0000FF"/>
      <name val="Arial CE"/>
      <charset val="238"/>
    </font>
    <font>
      <i/>
      <sz val="8"/>
      <color rgb="FF003366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D2D2D2"/>
        <bgColor indexed="65"/>
      </patternFill>
    </fill>
  </fills>
  <borders count="6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bottom style="hair">
        <color auto="1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>
        <color rgb="FF969696"/>
      </right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auto="1"/>
      </left>
    </border>
    <border>
      <right style="hair">
        <color rgb="FF969696"/>
      </right>
    </border>
    <border>
      <top style="hair">
        <color auto="1"/>
      </top>
    </border>
    <border>
      <left style="thin">
        <color rgb="FF000000"/>
      </left>
      <right>
        <color indexed="64"/>
      </right>
      <top style="thin">
        <color rgb="FF000000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rgb="FF000000"/>
      </top>
      <bottom>
        <color indexed="64"/>
      </bottom>
      <diagonal>
        <color indexed="64"/>
      </diagonal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hair">
        <color indexed="64"/>
      </left>
      <right>
        <color indexed="0"/>
      </right>
      <top style="hair">
        <color indexed="64"/>
      </top>
      <bottom style="hair">
        <color indexed="64"/>
      </bottom>
      <diagonal>
        <color indexed="0"/>
      </diagonal>
    </border>
    <border>
      <left>
        <color indexed="0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thin">
        <color rgb="FF000000"/>
      </left>
      <right>
        <color indexed="64"/>
      </right>
      <top>
        <color indexed="64"/>
      </top>
      <bottom style="thin">
        <color rgb="FF000000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rgb="FF000000"/>
      </bottom>
      <diagonal>
        <color indexed="64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8">
    <xf numFmtId="0" fontId="0" fillId="0" borderId="1" applyBorder="0">
      <protection locked="0"/>
    </xf>
    <xf numFmtId="0" fontId="70" fillId="0" borderId="2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</cellStyleXfs>
  <cellXfs count="840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9" fillId="0" borderId="0" xfId="2" applyFont="1"/>
    <xf numFmtId="0" fontId="1" fillId="0" borderId="0" xfId="3" applyAlignment="1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 wrapText="1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vertical="center"/>
    </xf>
    <xf numFmtId="0" fontId="10" fillId="0" borderId="0" xfId="3" applyFont="1"/>
    <xf numFmtId="0" fontId="11" fillId="0" borderId="0" xfId="3" applyFont="1"/>
    <xf numFmtId="0" fontId="12" fillId="0" borderId="0" xfId="3" applyFont="1"/>
    <xf numFmtId="0" fontId="1" fillId="0" borderId="0" xfId="4" applyAlignment="1">
      <alignment vertical="center"/>
    </xf>
    <xf numFmtId="0" fontId="1" fillId="0" borderId="0" xfId="4" applyAlignment="1">
      <alignment vertical="center" wrapText="1"/>
    </xf>
    <xf numFmtId="0" fontId="1" fillId="0" borderId="0" xfId="4" applyAlignment="1">
      <alignment horizontal="center" vertical="center" wrapText="1"/>
    </xf>
    <xf numFmtId="0" fontId="7" fillId="0" borderId="0" xfId="4" applyFont="1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4" applyFont="1"/>
    <xf numFmtId="0" fontId="1" fillId="0" borderId="0" xfId="5" applyAlignment="1">
      <alignment vertical="center"/>
    </xf>
    <xf numFmtId="0" fontId="1" fillId="0" borderId="0" xfId="5" applyAlignment="1">
      <alignment vertical="center" wrapText="1"/>
    </xf>
    <xf numFmtId="0" fontId="1" fillId="0" borderId="0" xfId="5" applyAlignment="1">
      <alignment horizontal="center" vertical="center" wrapText="1"/>
    </xf>
    <xf numFmtId="0" fontId="7" fillId="0" borderId="0" xfId="5" applyFont="1"/>
    <xf numFmtId="0" fontId="8" fillId="0" borderId="0" xfId="5" applyFont="1"/>
    <xf numFmtId="0" fontId="9" fillId="0" borderId="0" xfId="5" applyFont="1" applyAlignment="1">
      <alignment vertical="center"/>
    </xf>
    <xf numFmtId="0" fontId="10" fillId="0" borderId="0" xfId="5" applyFont="1"/>
    <xf numFmtId="0" fontId="11" fillId="0" borderId="0" xfId="5" applyFont="1"/>
    <xf numFmtId="0" fontId="0" fillId="0" borderId="1" xfId="0" applyAlignment="1" applyProtection="1">
      <alignment vertical="center"/>
    </xf>
    <xf numFmtId="0" fontId="0" fillId="0" borderId="1" xfId="0" applyAlignment="1" applyProtection="1">
      <alignment horizontal="center" vertical="center" wrapText="1"/>
    </xf>
    <xf numFmtId="0" fontId="0" fillId="0" borderId="1" xfId="0" applyAlignment="1">
      <alignment horizontal="center" vertical="center"/>
      <protection locked="0"/>
    </xf>
    <xf numFmtId="0" fontId="0" fillId="0" borderId="1" xfId="0" applyAlignment="1" applyProtection="1"/>
    <xf numFmtId="0" fontId="13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4" fillId="0" borderId="2" xfId="1" applyNumberFormat="1" applyFont="1" applyFill="1" applyAlignment="1" applyProtection="1">
      <alignment horizontal="center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6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7" fillId="0" borderId="2" xfId="1" applyNumberFormat="1" applyFont="1" applyFill="1" applyAlignment="1" applyProtection="1">
      <alignment horizontal="left" vertical="center"/>
    </xf>
    <xf numFmtId="0" fontId="16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9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9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68" fontId="3" fillId="0" borderId="2" xfId="1" applyNumberFormat="1" applyFont="1" applyFill="1" applyAlignment="1" applyProtection="1">
      <alignment horizontal="left" vertical="center"/>
    </xf>
    <xf numFmtId="168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20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20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1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69" fontId="2" fillId="0" borderId="2" xfId="1" applyNumberFormat="1" applyFont="1" applyFill="1" applyAlignment="1" applyProtection="1">
      <alignment horizontal="left" vertical="center"/>
    </xf>
    <xf numFmtId="4" fontId="2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3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20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6" fillId="0" borderId="13" xfId="1" applyNumberFormat="1" applyFont="1" applyFill="1" applyBorder="1" applyAlignment="1" applyProtection="1">
      <alignment horizontal="center" vertical="center"/>
    </xf>
    <xf numFmtId="0" fontId="26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7" fillId="0" borderId="2" xfId="1" applyNumberFormat="1" applyFont="1" applyFill="1" applyAlignment="1" applyProtection="1">
      <alignment horizontal="center" vertical="center"/>
    </xf>
    <xf numFmtId="0" fontId="28" fillId="5" borderId="8" xfId="1" applyNumberFormat="1" applyFont="1" applyFill="1" applyBorder="1" applyAlignment="1" applyProtection="1">
      <alignment horizontal="center" vertical="center"/>
    </xf>
    <xf numFmtId="0" fontId="28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8" fillId="5" borderId="9" xfId="1" applyNumberFormat="1" applyFont="1" applyFill="1" applyBorder="1" applyAlignment="1" applyProtection="1">
      <alignment horizontal="right" vertical="center"/>
    </xf>
    <xf numFmtId="0" fontId="28" fillId="5" borderId="10" xfId="1" applyNumberFormat="1" applyFont="1" applyFill="1" applyBorder="1" applyAlignment="1" applyProtection="1">
      <alignment horizontal="center" vertical="center"/>
    </xf>
    <xf numFmtId="0" fontId="29" fillId="0" borderId="18" xfId="1" applyNumberFormat="1" applyFont="1" applyFill="1" applyBorder="1" applyAlignment="1" applyProtection="1">
      <alignment horizontal="center" vertical="center" wrapText="1"/>
    </xf>
    <xf numFmtId="0" fontId="29" fillId="0" borderId="19" xfId="1" applyNumberFormat="1" applyFont="1" applyFill="1" applyBorder="1" applyAlignment="1" applyProtection="1">
      <alignment horizontal="center" vertical="center" wrapText="1"/>
    </xf>
    <xf numFmtId="0" fontId="29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vertical="center"/>
    </xf>
    <xf numFmtId="4" fontId="31" fillId="0" borderId="2" xfId="1" applyNumberFormat="1" applyFont="1" applyFill="1" applyAlignment="1" applyProtection="1">
      <alignment horizontal="right" vertical="center"/>
    </xf>
    <xf numFmtId="4" fontId="31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6" fillId="0" borderId="16" xfId="1" applyNumberFormat="1" applyFont="1" applyFill="1" applyBorder="1" applyAlignment="1" applyProtection="1">
      <alignment vertical="center"/>
    </xf>
    <xf numFmtId="4" fontId="26" fillId="0" borderId="2" xfId="1" applyNumberFormat="1" applyFont="1" applyFill="1" applyAlignment="1" applyProtection="1">
      <alignment vertical="center"/>
    </xf>
    <xf numFmtId="170" fontId="26" fillId="0" borderId="2" xfId="1" applyNumberFormat="1" applyFont="1" applyFill="1" applyAlignment="1" applyProtection="1">
      <alignment vertical="center"/>
    </xf>
    <xf numFmtId="4" fontId="26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left" vertical="center"/>
    </xf>
    <xf numFmtId="0" fontId="33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4" fillId="0" borderId="2" xfId="1" applyNumberFormat="1" applyFont="1" applyFill="1" applyAlignment="1" applyProtection="1">
      <alignment horizontal="left" vertical="center"/>
    </xf>
    <xf numFmtId="49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 wrapText="1"/>
    </xf>
    <xf numFmtId="4" fontId="34" fillId="0" borderId="2" xfId="1" applyNumberFormat="1" applyFont="1" applyFill="1" applyAlignment="1" applyProtection="1">
      <alignment horizontal="right" vertical="center"/>
    </xf>
    <xf numFmtId="4" fontId="34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4" fillId="0" borderId="5" xfId="1" applyNumberFormat="1" applyFont="1" applyFill="1" applyBorder="1" applyAlignment="1" applyProtection="1">
      <alignment vertical="center"/>
    </xf>
    <xf numFmtId="4" fontId="36" fillId="0" borderId="16" xfId="1" applyNumberFormat="1" applyFont="1" applyFill="1" applyBorder="1" applyAlignment="1" applyProtection="1">
      <alignment vertical="center"/>
    </xf>
    <xf numFmtId="4" fontId="36" fillId="0" borderId="2" xfId="1" applyNumberFormat="1" applyFont="1" applyFill="1" applyAlignment="1" applyProtection="1">
      <alignment vertical="center"/>
    </xf>
    <xf numFmtId="170" fontId="36" fillId="0" borderId="2" xfId="1" applyNumberFormat="1" applyFont="1" applyFill="1" applyAlignment="1" applyProtection="1">
      <alignment vertical="center"/>
    </xf>
    <xf numFmtId="4" fontId="37" fillId="0" borderId="2" xfId="6" applyNumberFormat="1" applyFont="1" applyFill="1" applyBorder="1" applyAlignment="1" applyProtection="1">
      <alignment vertical="center"/>
    </xf>
    <xf numFmtId="4" fontId="36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7" fillId="0" borderId="2" xfId="1" applyNumberFormat="1" applyFont="1" applyFill="1" applyAlignment="1" applyProtection="1">
      <alignment horizontal="left" vertical="center"/>
    </xf>
    <xf numFmtId="0" fontId="1" fillId="0" borderId="0" xfId="2"/>
    <xf numFmtId="0" fontId="16" fillId="2" borderId="0" xfId="2" applyFont="1" applyFill="1" applyAlignment="1">
      <alignment horizontal="center" vertical="center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38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1" fillId="0" borderId="24" xfId="2" applyBorder="1" applyAlignment="1">
      <alignment vertical="center"/>
    </xf>
    <xf numFmtId="0" fontId="39" fillId="0" borderId="0" xfId="2" applyFont="1" applyAlignment="1">
      <alignment horizontal="left" vertical="center" wrapText="1"/>
    </xf>
    <xf numFmtId="0" fontId="40" fillId="0" borderId="0" xfId="2" applyFont="1" applyAlignment="1">
      <alignment horizontal="left" vertical="center" wrapText="1"/>
    </xf>
    <xf numFmtId="0" fontId="41" fillId="0" borderId="0" xfId="2" applyFont="1" applyAlignment="1">
      <alignment horizontal="left" vertical="center"/>
    </xf>
    <xf numFmtId="168" fontId="41" fillId="0" borderId="0" xfId="2" applyNumberFormat="1" applyFont="1" applyAlignment="1">
      <alignment horizontal="left" vertical="center"/>
    </xf>
    <xf numFmtId="0" fontId="42" fillId="0" borderId="0" xfId="2" applyFont="1" applyAlignment="1">
      <alignment vertical="center"/>
    </xf>
    <xf numFmtId="0" fontId="2" fillId="0" borderId="0" xfId="2" applyFont="1" applyAlignment="1">
      <alignment horizontal="left" vertical="top"/>
    </xf>
    <xf numFmtId="0" fontId="1" fillId="0" borderId="0" xfId="2" applyAlignment="1">
      <alignment vertical="top"/>
    </xf>
    <xf numFmtId="0" fontId="42" fillId="0" borderId="0" xfId="2" applyFont="1" applyAlignment="1">
      <alignment vertical="top"/>
    </xf>
    <xf numFmtId="49" fontId="41" fillId="3" borderId="0" xfId="2" applyNumberFormat="1" applyFont="1" applyFill="1" applyAlignment="1" applyProtection="1">
      <alignment horizontal="left" vertical="center"/>
      <protection locked="0"/>
    </xf>
    <xf numFmtId="49" fontId="41" fillId="0" borderId="0" xfId="2" applyNumberFormat="1" applyFont="1" applyAlignment="1">
      <alignment horizontal="left" vertical="center"/>
    </xf>
    <xf numFmtId="0" fontId="1" fillId="0" borderId="24" xfId="2" applyBorder="1" applyAlignment="1">
      <alignment vertical="center" wrapText="1"/>
    </xf>
    <xf numFmtId="0" fontId="41" fillId="0" borderId="0" xfId="2" applyFont="1" applyAlignment="1">
      <alignment horizontal="left" vertical="center" wrapText="1"/>
    </xf>
    <xf numFmtId="0" fontId="42" fillId="0" borderId="0" xfId="2" applyFont="1" applyAlignment="1">
      <alignment vertical="center" wrapText="1"/>
    </xf>
    <xf numFmtId="0" fontId="1" fillId="0" borderId="25" xfId="2" applyBorder="1" applyAlignment="1">
      <alignment vertical="center"/>
    </xf>
    <xf numFmtId="0" fontId="2" fillId="0" borderId="0" xfId="2" applyFont="1" applyAlignment="1">
      <alignment vertical="center"/>
    </xf>
    <xf numFmtId="4" fontId="2" fillId="0" borderId="0" xfId="2" applyNumberFormat="1" applyFont="1" applyAlignment="1">
      <alignment vertical="center"/>
    </xf>
    <xf numFmtId="0" fontId="43" fillId="0" borderId="0" xfId="2" applyFont="1" applyAlignment="1">
      <alignment horizontal="left" vertical="center"/>
    </xf>
    <xf numFmtId="4" fontId="1" fillId="0" borderId="0" xfId="2" applyNumberFormat="1" applyAlignment="1">
      <alignment vertical="center"/>
    </xf>
    <xf numFmtId="4" fontId="31" fillId="0" borderId="0" xfId="2" applyNumberFormat="1" applyFont="1" applyAlignment="1">
      <alignment vertical="center"/>
    </xf>
    <xf numFmtId="4" fontId="1" fillId="0" borderId="25" xfId="2" applyNumberFormat="1" applyBorder="1" applyAlignment="1">
      <alignment vertical="center"/>
    </xf>
    <xf numFmtId="4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69" fontId="2" fillId="0" borderId="0" xfId="2" applyNumberFormat="1" applyFont="1" applyAlignment="1">
      <alignment horizontal="right" vertical="center"/>
    </xf>
    <xf numFmtId="0" fontId="1" fillId="5" borderId="0" xfId="2" applyFill="1" applyAlignment="1">
      <alignment vertical="center"/>
    </xf>
    <xf numFmtId="0" fontId="44" fillId="5" borderId="26" xfId="2" applyFont="1" applyFill="1" applyBorder="1" applyAlignment="1">
      <alignment horizontal="left" vertical="center"/>
    </xf>
    <xf numFmtId="0" fontId="1" fillId="5" borderId="27" xfId="2" applyFill="1" applyBorder="1" applyAlignment="1">
      <alignment vertical="center"/>
    </xf>
    <xf numFmtId="4" fontId="1" fillId="5" borderId="27" xfId="2" applyNumberFormat="1" applyFill="1" applyBorder="1" applyAlignment="1">
      <alignment vertical="center"/>
    </xf>
    <xf numFmtId="0" fontId="44" fillId="5" borderId="27" xfId="2" applyFont="1" applyFill="1" applyBorder="1" applyAlignment="1">
      <alignment horizontal="right" vertical="center"/>
    </xf>
    <xf numFmtId="0" fontId="44" fillId="5" borderId="27" xfId="2" applyFont="1" applyFill="1" applyBorder="1" applyAlignment="1">
      <alignment horizontal="center" vertical="center"/>
    </xf>
    <xf numFmtId="4" fontId="44" fillId="5" borderId="27" xfId="2" applyNumberFormat="1" applyFont="1" applyFill="1" applyBorder="1" applyAlignment="1">
      <alignment vertical="center"/>
    </xf>
    <xf numFmtId="0" fontId="1" fillId="5" borderId="28" xfId="2" applyFill="1" applyBorder="1" applyAlignment="1">
      <alignment vertical="center"/>
    </xf>
    <xf numFmtId="0" fontId="23" fillId="0" borderId="29" xfId="2" applyFont="1" applyBorder="1" applyAlignment="1">
      <alignment horizontal="left" vertical="center"/>
    </xf>
    <xf numFmtId="0" fontId="1" fillId="0" borderId="29" xfId="2" applyBorder="1" applyAlignment="1">
      <alignment vertical="center"/>
    </xf>
    <xf numFmtId="0" fontId="2" fillId="0" borderId="30" xfId="2" applyFont="1" applyBorder="1" applyAlignment="1">
      <alignment horizontal="left" vertical="center"/>
    </xf>
    <xf numFmtId="0" fontId="1" fillId="0" borderId="30" xfId="2" applyBorder="1" applyAlignment="1">
      <alignment vertical="center"/>
    </xf>
    <xf numFmtId="0" fontId="2" fillId="0" borderId="30" xfId="2" applyFont="1" applyBorder="1" applyAlignment="1">
      <alignment horizontal="center" vertical="center"/>
    </xf>
    <xf numFmtId="0" fontId="2" fillId="0" borderId="30" xfId="2" applyFont="1" applyBorder="1" applyAlignment="1">
      <alignment horizontal="right" vertical="center"/>
    </xf>
    <xf numFmtId="0" fontId="1" fillId="0" borderId="31" xfId="2" applyBorder="1" applyAlignment="1">
      <alignment vertical="center"/>
    </xf>
    <xf numFmtId="0" fontId="1" fillId="0" borderId="32" xfId="2" applyBorder="1" applyAlignment="1">
      <alignment vertical="center"/>
    </xf>
    <xf numFmtId="0" fontId="1" fillId="0" borderId="33" xfId="2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23" xfId="2" applyBorder="1" applyAlignment="1">
      <alignment vertical="center"/>
    </xf>
    <xf numFmtId="0" fontId="45" fillId="0" borderId="0" xfId="2" applyFont="1" applyAlignment="1">
      <alignment horizontal="left" vertical="center"/>
    </xf>
    <xf numFmtId="0" fontId="1" fillId="0" borderId="24" xfId="2" applyBorder="1" applyAlignment="1">
      <alignment horizontal="center" vertical="center" wrapText="1"/>
    </xf>
    <xf numFmtId="0" fontId="46" fillId="5" borderId="34" xfId="2" applyFont="1" applyFill="1" applyBorder="1" applyAlignment="1">
      <alignment horizontal="center" vertical="center" wrapText="1"/>
    </xf>
    <xf numFmtId="0" fontId="46" fillId="5" borderId="35" xfId="2" applyFont="1" applyFill="1" applyBorder="1" applyAlignment="1">
      <alignment horizontal="center" vertical="center" wrapText="1"/>
    </xf>
    <xf numFmtId="0" fontId="46" fillId="5" borderId="36" xfId="2" applyFont="1" applyFill="1" applyBorder="1" applyAlignment="1">
      <alignment horizontal="center" vertical="center" wrapText="1"/>
    </xf>
    <xf numFmtId="0" fontId="46" fillId="5" borderId="37" xfId="2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29" fillId="0" borderId="34" xfId="2" applyFont="1" applyBorder="1" applyAlignment="1">
      <alignment horizontal="center" vertical="center" wrapText="1"/>
    </xf>
    <xf numFmtId="0" fontId="29" fillId="0" borderId="35" xfId="2" applyFont="1" applyBorder="1" applyAlignment="1">
      <alignment horizontal="center" vertical="center" wrapText="1"/>
    </xf>
    <xf numFmtId="0" fontId="29" fillId="0" borderId="37" xfId="2" applyFont="1" applyBorder="1" applyAlignment="1">
      <alignment horizontal="center" vertical="center" wrapText="1"/>
    </xf>
    <xf numFmtId="0" fontId="31" fillId="0" borderId="0" xfId="2" applyFont="1" applyAlignment="1">
      <alignment horizontal="left" vertical="center"/>
    </xf>
    <xf numFmtId="4" fontId="31" fillId="0" borderId="0" xfId="2" applyNumberFormat="1" applyFont="1"/>
    <xf numFmtId="0" fontId="47" fillId="0" borderId="38" xfId="2" applyFont="1" applyBorder="1" applyAlignment="1">
      <alignment vertical="center"/>
    </xf>
    <xf numFmtId="0" fontId="47" fillId="0" borderId="25" xfId="2" applyFont="1" applyBorder="1" applyAlignment="1">
      <alignment vertical="center"/>
    </xf>
    <xf numFmtId="0" fontId="48" fillId="0" borderId="25" xfId="2" applyFont="1" applyBorder="1"/>
    <xf numFmtId="170" fontId="48" fillId="0" borderId="25" xfId="2" applyNumberFormat="1" applyFont="1" applyBorder="1"/>
    <xf numFmtId="170" fontId="48" fillId="0" borderId="39" xfId="2" applyNumberFormat="1" applyFont="1" applyBorder="1"/>
    <xf numFmtId="0" fontId="7" fillId="0" borderId="24" xfId="2" applyFont="1" applyBorder="1"/>
    <xf numFmtId="0" fontId="7" fillId="0" borderId="0" xfId="2" applyFont="1" applyAlignment="1">
      <alignment horizontal="center"/>
    </xf>
    <xf numFmtId="0" fontId="49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171" fontId="7" fillId="0" borderId="0" xfId="2" applyNumberFormat="1" applyFont="1"/>
    <xf numFmtId="4" fontId="7" fillId="0" borderId="0" xfId="2" applyNumberFormat="1" applyFont="1"/>
    <xf numFmtId="0" fontId="7" fillId="0" borderId="40" xfId="2" applyFont="1" applyBorder="1"/>
    <xf numFmtId="0" fontId="49" fillId="0" borderId="0" xfId="2" applyFont="1"/>
    <xf numFmtId="4" fontId="49" fillId="0" borderId="0" xfId="2" applyNumberFormat="1" applyFont="1"/>
    <xf numFmtId="170" fontId="49" fillId="0" borderId="0" xfId="2" applyNumberFormat="1" applyFont="1"/>
    <xf numFmtId="170" fontId="49" fillId="0" borderId="41" xfId="2" applyNumberFormat="1" applyFont="1" applyBorder="1"/>
    <xf numFmtId="0" fontId="50" fillId="0" borderId="24" xfId="2" applyFont="1" applyBorder="1"/>
    <xf numFmtId="0" fontId="50" fillId="0" borderId="0" xfId="2" applyFont="1" applyAlignment="1">
      <alignment horizontal="center"/>
    </xf>
    <xf numFmtId="0" fontId="50" fillId="0" borderId="0" xfId="2" applyFont="1" applyAlignment="1">
      <alignment wrapText="1"/>
    </xf>
    <xf numFmtId="0" fontId="50" fillId="0" borderId="0" xfId="2" applyFont="1"/>
    <xf numFmtId="0" fontId="50" fillId="0" borderId="0" xfId="2" applyFont="1" applyAlignment="1">
      <alignment horizontal="center" wrapText="1"/>
    </xf>
    <xf numFmtId="171" fontId="50" fillId="0" borderId="0" xfId="2" applyNumberFormat="1" applyFont="1"/>
    <xf numFmtId="4" fontId="50" fillId="0" borderId="0" xfId="2" applyNumberFormat="1" applyFont="1"/>
    <xf numFmtId="0" fontId="50" fillId="0" borderId="40" xfId="2" applyFont="1" applyBorder="1"/>
    <xf numFmtId="0" fontId="28" fillId="0" borderId="24" xfId="2" applyFont="1" applyBorder="1" applyAlignment="1">
      <alignment vertical="center"/>
    </xf>
    <xf numFmtId="0" fontId="28" fillId="0" borderId="42" xfId="2" applyFont="1" applyBorder="1" applyAlignment="1">
      <alignment horizontal="center" vertical="center"/>
    </xf>
    <xf numFmtId="0" fontId="28" fillId="0" borderId="42" xfId="2" applyFont="1" applyBorder="1" applyAlignment="1">
      <alignment vertical="center" wrapText="1"/>
    </xf>
    <xf numFmtId="0" fontId="28" fillId="0" borderId="42" xfId="2" applyFont="1" applyBorder="1" applyAlignment="1">
      <alignment horizontal="center" vertical="center" wrapText="1"/>
    </xf>
    <xf numFmtId="171" fontId="28" fillId="0" borderId="42" xfId="2" applyNumberFormat="1" applyFont="1" applyBorder="1" applyAlignment="1">
      <alignment vertical="center"/>
    </xf>
    <xf numFmtId="4" fontId="28" fillId="3" borderId="42" xfId="2" applyNumberFormat="1" applyFont="1" applyFill="1" applyBorder="1" applyAlignment="1" applyProtection="1">
      <alignment vertical="center"/>
      <protection locked="0"/>
    </xf>
    <xf numFmtId="4" fontId="28" fillId="0" borderId="42" xfId="2" applyNumberFormat="1" applyFont="1" applyBorder="1" applyAlignment="1">
      <alignment vertical="center"/>
    </xf>
    <xf numFmtId="0" fontId="29" fillId="0" borderId="40" xfId="2" applyFont="1" applyBorder="1" applyAlignment="1">
      <alignment vertical="center"/>
    </xf>
    <xf numFmtId="0" fontId="29" fillId="0" borderId="0" xfId="2" applyFont="1" applyAlignment="1">
      <alignment vertical="center"/>
    </xf>
    <xf numFmtId="4" fontId="29" fillId="0" borderId="0" xfId="2" applyNumberFormat="1" applyFont="1" applyAlignment="1">
      <alignment vertical="center"/>
    </xf>
    <xf numFmtId="170" fontId="29" fillId="0" borderId="0" xfId="2" applyNumberFormat="1" applyFont="1" applyAlignment="1">
      <alignment vertical="center"/>
    </xf>
    <xf numFmtId="170" fontId="29" fillId="0" borderId="41" xfId="2" applyNumberFormat="1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24" xfId="2" applyFont="1" applyBorder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51" fillId="0" borderId="0" xfId="2" applyFont="1" applyAlignment="1" applyProtection="1">
      <alignment vertical="center"/>
    </xf>
    <xf numFmtId="49" fontId="52" fillId="0" borderId="0" xfId="7" applyNumberFormat="1" applyFont="1" applyAlignment="1">
      <alignment vertical="center" wrapText="1"/>
    </xf>
    <xf numFmtId="0" fontId="1" fillId="0" borderId="43" xfId="2" applyFont="1" applyBorder="1" applyAlignment="1" applyProtection="1">
      <alignment vertical="center"/>
    </xf>
    <xf numFmtId="0" fontId="1" fillId="0" borderId="0" xfId="2" applyBorder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44" xfId="2" applyFont="1" applyBorder="1" applyAlignment="1" applyProtection="1">
      <alignment vertical="center"/>
    </xf>
    <xf numFmtId="0" fontId="1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53" fillId="0" borderId="0" xfId="2" applyFont="1" applyAlignment="1">
      <alignment vertical="center"/>
    </xf>
    <xf numFmtId="0" fontId="28" fillId="0" borderId="0" xfId="2" applyFont="1" applyAlignment="1">
      <alignment vertical="center" wrapText="1"/>
    </xf>
    <xf numFmtId="49" fontId="53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 wrapText="1"/>
    </xf>
    <xf numFmtId="171" fontId="28" fillId="0" borderId="0" xfId="2" applyNumberFormat="1" applyFont="1" applyAlignment="1">
      <alignment vertical="center"/>
    </xf>
    <xf numFmtId="4" fontId="28" fillId="0" borderId="0" xfId="2" applyNumberFormat="1" applyFont="1" applyAlignment="1">
      <alignment vertical="center"/>
    </xf>
    <xf numFmtId="0" fontId="28" fillId="0" borderId="0" xfId="2" applyFont="1" applyAlignment="1">
      <alignment vertical="center"/>
    </xf>
    <xf numFmtId="0" fontId="54" fillId="0" borderId="40" xfId="2" applyFont="1" applyBorder="1" applyAlignment="1">
      <alignment vertical="center"/>
    </xf>
    <xf numFmtId="0" fontId="47" fillId="0" borderId="0" xfId="2" applyFont="1" applyBorder="1" applyAlignment="1">
      <alignment vertical="center"/>
    </xf>
    <xf numFmtId="0" fontId="48" fillId="0" borderId="0" xfId="2" applyFont="1" applyBorder="1"/>
    <xf numFmtId="170" fontId="48" fillId="0" borderId="0" xfId="2" applyNumberFormat="1" applyFont="1" applyBorder="1"/>
    <xf numFmtId="170" fontId="54" fillId="0" borderId="41" xfId="2" applyNumberFormat="1" applyFont="1" applyBorder="1" applyAlignment="1">
      <alignment vertical="center"/>
    </xf>
    <xf numFmtId="0" fontId="1" fillId="0" borderId="45" xfId="2" applyBorder="1" applyAlignment="1">
      <alignment vertical="center"/>
    </xf>
    <xf numFmtId="0" fontId="1" fillId="0" borderId="0" xfId="3"/>
    <xf numFmtId="0" fontId="16" fillId="2" borderId="0" xfId="3" applyFont="1" applyFill="1" applyAlignment="1">
      <alignment horizontal="center" vertical="center"/>
    </xf>
    <xf numFmtId="0" fontId="1" fillId="0" borderId="22" xfId="3" applyBorder="1"/>
    <xf numFmtId="0" fontId="1" fillId="0" borderId="23" xfId="3" applyBorder="1"/>
    <xf numFmtId="0" fontId="1" fillId="0" borderId="24" xfId="3" applyBorder="1"/>
    <xf numFmtId="0" fontId="38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 wrapText="1"/>
    </xf>
    <xf numFmtId="0" fontId="1" fillId="0" borderId="24" xfId="3" applyBorder="1" applyAlignment="1">
      <alignment vertical="center"/>
    </xf>
    <xf numFmtId="0" fontId="39" fillId="0" borderId="0" xfId="3" applyFont="1" applyAlignment="1">
      <alignment horizontal="left" vertical="center" wrapText="1"/>
    </xf>
    <xf numFmtId="0" fontId="40" fillId="0" borderId="0" xfId="3" applyFont="1" applyAlignment="1">
      <alignment horizontal="left" vertical="center" wrapText="1"/>
    </xf>
    <xf numFmtId="0" fontId="41" fillId="0" borderId="0" xfId="3" applyFont="1" applyAlignment="1">
      <alignment horizontal="left" vertical="center"/>
    </xf>
    <xf numFmtId="168" fontId="41" fillId="0" borderId="0" xfId="3" applyNumberFormat="1" applyFont="1" applyAlignment="1">
      <alignment horizontal="left" vertical="center"/>
    </xf>
    <xf numFmtId="0" fontId="42" fillId="0" borderId="0" xfId="3" applyFont="1" applyAlignment="1">
      <alignment vertical="center"/>
    </xf>
    <xf numFmtId="0" fontId="2" fillId="0" borderId="0" xfId="3" applyFont="1" applyAlignment="1">
      <alignment horizontal="left" vertical="top"/>
    </xf>
    <xf numFmtId="0" fontId="1" fillId="0" borderId="0" xfId="3" applyAlignment="1">
      <alignment vertical="top"/>
    </xf>
    <xf numFmtId="0" fontId="42" fillId="0" borderId="0" xfId="3" applyFont="1" applyAlignment="1">
      <alignment vertical="top"/>
    </xf>
    <xf numFmtId="49" fontId="41" fillId="3" borderId="0" xfId="3" applyNumberFormat="1" applyFont="1" applyFill="1" applyAlignment="1" applyProtection="1">
      <alignment horizontal="left" vertical="center"/>
      <protection locked="0"/>
    </xf>
    <xf numFmtId="49" fontId="41" fillId="0" borderId="0" xfId="3" applyNumberFormat="1" applyFont="1" applyAlignment="1">
      <alignment horizontal="left" vertical="center"/>
    </xf>
    <xf numFmtId="0" fontId="1" fillId="0" borderId="24" xfId="3" applyBorder="1" applyAlignment="1">
      <alignment vertical="center" wrapText="1"/>
    </xf>
    <xf numFmtId="0" fontId="41" fillId="0" borderId="0" xfId="3" applyFont="1" applyAlignment="1">
      <alignment horizontal="left" vertical="center" wrapText="1"/>
    </xf>
    <xf numFmtId="0" fontId="42" fillId="0" borderId="0" xfId="3" applyFont="1" applyAlignment="1">
      <alignment vertical="center" wrapText="1"/>
    </xf>
    <xf numFmtId="0" fontId="1" fillId="0" borderId="25" xfId="3" applyBorder="1" applyAlignment="1">
      <alignment vertical="center"/>
    </xf>
    <xf numFmtId="0" fontId="2" fillId="0" borderId="0" xfId="3" applyFont="1" applyAlignment="1">
      <alignment vertical="center"/>
    </xf>
    <xf numFmtId="4" fontId="2" fillId="0" borderId="0" xfId="3" applyNumberFormat="1" applyFont="1" applyAlignment="1">
      <alignment vertical="center"/>
    </xf>
    <xf numFmtId="0" fontId="43" fillId="0" borderId="0" xfId="3" applyFont="1" applyAlignment="1">
      <alignment horizontal="left" vertical="center"/>
    </xf>
    <xf numFmtId="4" fontId="1" fillId="0" borderId="0" xfId="3" applyNumberFormat="1" applyAlignment="1">
      <alignment vertical="center"/>
    </xf>
    <xf numFmtId="4" fontId="31" fillId="0" borderId="0" xfId="3" applyNumberFormat="1" applyFont="1" applyAlignment="1">
      <alignment vertical="center"/>
    </xf>
    <xf numFmtId="4" fontId="1" fillId="0" borderId="25" xfId="3" applyNumberFormat="1" applyBorder="1" applyAlignment="1">
      <alignment vertical="center"/>
    </xf>
    <xf numFmtId="4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169" fontId="2" fillId="0" borderId="0" xfId="3" applyNumberFormat="1" applyFont="1" applyAlignment="1">
      <alignment horizontal="right" vertical="center"/>
    </xf>
    <xf numFmtId="0" fontId="1" fillId="5" borderId="0" xfId="3" applyFill="1" applyAlignment="1">
      <alignment vertical="center"/>
    </xf>
    <xf numFmtId="0" fontId="44" fillId="5" borderId="26" xfId="3" applyFont="1" applyFill="1" applyBorder="1" applyAlignment="1">
      <alignment horizontal="left" vertical="center"/>
    </xf>
    <xf numFmtId="0" fontId="1" fillId="5" borderId="27" xfId="3" applyFill="1" applyBorder="1" applyAlignment="1">
      <alignment vertical="center"/>
    </xf>
    <xf numFmtId="4" fontId="1" fillId="5" borderId="27" xfId="3" applyNumberFormat="1" applyFill="1" applyBorder="1" applyAlignment="1">
      <alignment vertical="center"/>
    </xf>
    <xf numFmtId="0" fontId="44" fillId="5" borderId="27" xfId="3" applyFont="1" applyFill="1" applyBorder="1" applyAlignment="1">
      <alignment horizontal="right" vertical="center"/>
    </xf>
    <xf numFmtId="0" fontId="44" fillId="5" borderId="27" xfId="3" applyFont="1" applyFill="1" applyBorder="1" applyAlignment="1">
      <alignment horizontal="center" vertical="center"/>
    </xf>
    <xf numFmtId="4" fontId="44" fillId="5" borderId="27" xfId="3" applyNumberFormat="1" applyFont="1" applyFill="1" applyBorder="1" applyAlignment="1">
      <alignment vertical="center"/>
    </xf>
    <xf numFmtId="0" fontId="1" fillId="5" borderId="28" xfId="3" applyFill="1" applyBorder="1" applyAlignment="1">
      <alignment vertical="center"/>
    </xf>
    <xf numFmtId="0" fontId="23" fillId="0" borderId="29" xfId="3" applyFont="1" applyBorder="1" applyAlignment="1">
      <alignment horizontal="left" vertical="center"/>
    </xf>
    <xf numFmtId="0" fontId="1" fillId="0" borderId="29" xfId="3" applyBorder="1" applyAlignment="1">
      <alignment vertical="center"/>
    </xf>
    <xf numFmtId="0" fontId="2" fillId="0" borderId="30" xfId="3" applyFont="1" applyBorder="1" applyAlignment="1">
      <alignment horizontal="left" vertical="center"/>
    </xf>
    <xf numFmtId="0" fontId="1" fillId="0" borderId="30" xfId="3" applyBorder="1" applyAlignment="1">
      <alignment vertical="center"/>
    </xf>
    <xf numFmtId="0" fontId="2" fillId="0" borderId="30" xfId="3" applyFont="1" applyBorder="1" applyAlignment="1">
      <alignment horizontal="center" vertical="center"/>
    </xf>
    <xf numFmtId="0" fontId="2" fillId="0" borderId="30" xfId="3" applyFont="1" applyBorder="1" applyAlignment="1">
      <alignment horizontal="right" vertical="center"/>
    </xf>
    <xf numFmtId="0" fontId="1" fillId="0" borderId="31" xfId="3" applyBorder="1" applyAlignment="1">
      <alignment vertical="center"/>
    </xf>
    <xf numFmtId="0" fontId="1" fillId="0" borderId="32" xfId="3" applyBorder="1" applyAlignment="1">
      <alignment vertical="center"/>
    </xf>
    <xf numFmtId="0" fontId="1" fillId="0" borderId="33" xfId="3" applyBorder="1" applyAlignment="1">
      <alignment vertical="center"/>
    </xf>
    <xf numFmtId="0" fontId="16" fillId="0" borderId="0" xfId="3" applyFont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3" xfId="3" applyBorder="1" applyAlignment="1">
      <alignment vertical="center"/>
    </xf>
    <xf numFmtId="0" fontId="45" fillId="0" borderId="0" xfId="3" applyFont="1" applyAlignment="1">
      <alignment horizontal="left" vertical="center"/>
    </xf>
    <xf numFmtId="0" fontId="1" fillId="0" borderId="24" xfId="3" applyBorder="1" applyAlignment="1">
      <alignment horizontal="center" vertical="center" wrapText="1"/>
    </xf>
    <xf numFmtId="0" fontId="46" fillId="5" borderId="34" xfId="3" applyFont="1" applyFill="1" applyBorder="1" applyAlignment="1">
      <alignment horizontal="center" vertical="center" wrapText="1"/>
    </xf>
    <xf numFmtId="0" fontId="46" fillId="5" borderId="35" xfId="3" applyFont="1" applyFill="1" applyBorder="1" applyAlignment="1">
      <alignment horizontal="center" vertical="center" wrapText="1"/>
    </xf>
    <xf numFmtId="0" fontId="46" fillId="5" borderId="36" xfId="3" applyFont="1" applyFill="1" applyBorder="1" applyAlignment="1">
      <alignment horizontal="center" vertical="center" wrapText="1"/>
    </xf>
    <xf numFmtId="0" fontId="46" fillId="5" borderId="37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29" fillId="0" borderId="34" xfId="3" applyFont="1" applyBorder="1" applyAlignment="1">
      <alignment horizontal="center" vertical="center" wrapText="1"/>
    </xf>
    <xf numFmtId="0" fontId="29" fillId="0" borderId="35" xfId="3" applyFont="1" applyBorder="1" applyAlignment="1">
      <alignment horizontal="center" vertical="center" wrapText="1"/>
    </xf>
    <xf numFmtId="0" fontId="29" fillId="0" borderId="37" xfId="3" applyFont="1" applyBorder="1" applyAlignment="1">
      <alignment horizontal="center" vertical="center" wrapText="1"/>
    </xf>
    <xf numFmtId="0" fontId="31" fillId="0" borderId="0" xfId="3" applyFont="1" applyAlignment="1">
      <alignment horizontal="left" vertical="center"/>
    </xf>
    <xf numFmtId="4" fontId="31" fillId="0" borderId="0" xfId="3" applyNumberFormat="1" applyFont="1"/>
    <xf numFmtId="0" fontId="47" fillId="0" borderId="38" xfId="3" applyFont="1" applyBorder="1" applyAlignment="1">
      <alignment vertical="center"/>
    </xf>
    <xf numFmtId="0" fontId="47" fillId="0" borderId="25" xfId="3" applyFont="1" applyBorder="1" applyAlignment="1">
      <alignment vertical="center"/>
    </xf>
    <xf numFmtId="0" fontId="48" fillId="0" borderId="25" xfId="3" applyFont="1" applyBorder="1"/>
    <xf numFmtId="170" fontId="48" fillId="0" borderId="25" xfId="3" applyNumberFormat="1" applyFont="1" applyBorder="1"/>
    <xf numFmtId="170" fontId="48" fillId="0" borderId="39" xfId="3" applyNumberFormat="1" applyFont="1" applyBorder="1"/>
    <xf numFmtId="0" fontId="7" fillId="0" borderId="24" xfId="3" applyFont="1" applyBorder="1"/>
    <xf numFmtId="0" fontId="7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center" wrapText="1"/>
    </xf>
    <xf numFmtId="171" fontId="7" fillId="0" borderId="0" xfId="3" applyNumberFormat="1" applyFont="1"/>
    <xf numFmtId="4" fontId="7" fillId="0" borderId="0" xfId="3" applyNumberFormat="1" applyFont="1"/>
    <xf numFmtId="0" fontId="7" fillId="0" borderId="40" xfId="3" applyFont="1" applyBorder="1"/>
    <xf numFmtId="0" fontId="49" fillId="0" borderId="0" xfId="3" applyFont="1"/>
    <xf numFmtId="4" fontId="49" fillId="0" borderId="0" xfId="3" applyNumberFormat="1" applyFont="1"/>
    <xf numFmtId="170" fontId="49" fillId="0" borderId="0" xfId="3" applyNumberFormat="1" applyFont="1"/>
    <xf numFmtId="170" fontId="49" fillId="0" borderId="41" xfId="3" applyNumberFormat="1" applyFont="1" applyBorder="1"/>
    <xf numFmtId="0" fontId="50" fillId="0" borderId="24" xfId="3" applyFont="1" applyBorder="1"/>
    <xf numFmtId="0" fontId="50" fillId="0" borderId="0" xfId="3" applyFont="1" applyAlignment="1">
      <alignment horizontal="center"/>
    </xf>
    <xf numFmtId="0" fontId="50" fillId="0" borderId="0" xfId="3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 wrapText="1"/>
    </xf>
    <xf numFmtId="171" fontId="50" fillId="0" borderId="0" xfId="3" applyNumberFormat="1" applyFont="1"/>
    <xf numFmtId="4" fontId="50" fillId="0" borderId="0" xfId="3" applyNumberFormat="1" applyFont="1"/>
    <xf numFmtId="0" fontId="50" fillId="0" borderId="40" xfId="3" applyFont="1" applyBorder="1"/>
    <xf numFmtId="0" fontId="28" fillId="0" borderId="24" xfId="3" applyFont="1" applyBorder="1" applyAlignment="1">
      <alignment vertical="center"/>
    </xf>
    <xf numFmtId="0" fontId="28" fillId="0" borderId="42" xfId="3" applyFont="1" applyBorder="1" applyAlignment="1">
      <alignment horizontal="center" vertical="center"/>
    </xf>
    <xf numFmtId="0" fontId="28" fillId="0" borderId="42" xfId="3" applyFont="1" applyBorder="1" applyAlignment="1">
      <alignment vertical="center" wrapText="1"/>
    </xf>
    <xf numFmtId="0" fontId="28" fillId="0" borderId="42" xfId="3" applyFont="1" applyBorder="1" applyAlignment="1">
      <alignment horizontal="center" vertical="center" wrapText="1"/>
    </xf>
    <xf numFmtId="171" fontId="28" fillId="0" borderId="42" xfId="3" applyNumberFormat="1" applyFont="1" applyBorder="1" applyAlignment="1">
      <alignment vertical="center"/>
    </xf>
    <xf numFmtId="4" fontId="28" fillId="3" borderId="42" xfId="3" applyNumberFormat="1" applyFont="1" applyFill="1" applyBorder="1" applyAlignment="1" applyProtection="1">
      <alignment vertical="center"/>
      <protection locked="0"/>
    </xf>
    <xf numFmtId="4" fontId="28" fillId="0" borderId="42" xfId="3" applyNumberFormat="1" applyFont="1" applyBorder="1" applyAlignment="1">
      <alignment vertical="center"/>
    </xf>
    <xf numFmtId="0" fontId="29" fillId="0" borderId="40" xfId="3" applyFont="1" applyBorder="1" applyAlignment="1">
      <alignment vertical="center"/>
    </xf>
    <xf numFmtId="0" fontId="29" fillId="0" borderId="0" xfId="3" applyFont="1" applyAlignment="1">
      <alignment vertical="center"/>
    </xf>
    <xf numFmtId="4" fontId="29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70" fontId="29" fillId="0" borderId="41" xfId="3" applyNumberFormat="1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24" xfId="3" applyFont="1" applyBorder="1" applyAlignment="1" applyProtection="1">
      <alignment vertical="center"/>
    </xf>
    <xf numFmtId="0" fontId="1" fillId="0" borderId="0" xfId="3" applyFont="1" applyAlignment="1" applyProtection="1">
      <alignment vertical="center"/>
    </xf>
    <xf numFmtId="0" fontId="51" fillId="0" borderId="0" xfId="3" applyFont="1" applyAlignment="1" applyProtection="1">
      <alignment vertical="center"/>
    </xf>
    <xf numFmtId="0" fontId="1" fillId="0" borderId="43" xfId="3" applyFont="1" applyBorder="1" applyAlignment="1" applyProtection="1">
      <alignment vertical="center"/>
    </xf>
    <xf numFmtId="0" fontId="1" fillId="0" borderId="0" xfId="3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" fillId="0" borderId="44" xfId="3" applyFont="1" applyBorder="1" applyAlignment="1" applyProtection="1">
      <alignment vertical="center"/>
    </xf>
    <xf numFmtId="0" fontId="1" fillId="0" borderId="0" xfId="3" applyFont="1" applyAlignment="1">
      <alignment horizontal="left" vertical="center"/>
    </xf>
    <xf numFmtId="0" fontId="55" fillId="0" borderId="24" xfId="3" applyFont="1" applyBorder="1" applyAlignment="1">
      <alignment vertical="center"/>
    </xf>
    <xf numFmtId="0" fontId="55" fillId="0" borderId="0" xfId="3" applyFont="1" applyAlignment="1">
      <alignment horizontal="center" vertical="center"/>
    </xf>
    <xf numFmtId="0" fontId="56" fillId="0" borderId="0" xfId="3" applyFont="1" applyAlignment="1">
      <alignment vertical="center"/>
    </xf>
    <xf numFmtId="0" fontId="55" fillId="0" borderId="0" xfId="3" applyFont="1" applyAlignment="1">
      <alignment vertical="center" wrapText="1"/>
    </xf>
    <xf numFmtId="49" fontId="55" fillId="0" borderId="0" xfId="3" applyNumberFormat="1" applyFont="1" applyAlignment="1">
      <alignment vertical="center" wrapText="1"/>
    </xf>
    <xf numFmtId="0" fontId="55" fillId="0" borderId="0" xfId="3" applyFont="1" applyAlignment="1">
      <alignment horizontal="center" vertical="center" wrapText="1"/>
    </xf>
    <xf numFmtId="171" fontId="55" fillId="0" borderId="0" xfId="3" applyNumberFormat="1" applyFont="1" applyAlignment="1">
      <alignment vertical="center"/>
    </xf>
    <xf numFmtId="4" fontId="55" fillId="0" borderId="0" xfId="3" applyNumberFormat="1" applyFont="1" applyAlignment="1">
      <alignment vertical="center"/>
    </xf>
    <xf numFmtId="0" fontId="55" fillId="0" borderId="0" xfId="3" applyFont="1" applyAlignment="1">
      <alignment vertical="center"/>
    </xf>
    <xf numFmtId="0" fontId="55" fillId="0" borderId="40" xfId="3" applyFont="1" applyBorder="1" applyAlignment="1">
      <alignment vertical="center"/>
    </xf>
    <xf numFmtId="170" fontId="55" fillId="0" borderId="0" xfId="3" applyNumberFormat="1" applyFont="1" applyAlignment="1">
      <alignment vertical="center"/>
    </xf>
    <xf numFmtId="170" fontId="55" fillId="0" borderId="41" xfId="3" applyNumberFormat="1" applyFont="1" applyBorder="1" applyAlignment="1">
      <alignment vertical="center"/>
    </xf>
    <xf numFmtId="49" fontId="57" fillId="0" borderId="0" xfId="3" applyNumberFormat="1" applyFont="1" applyAlignment="1">
      <alignment vertical="center" wrapText="1"/>
    </xf>
    <xf numFmtId="0" fontId="57" fillId="0" borderId="0" xfId="3" applyFont="1" applyAlignment="1">
      <alignment horizontal="center" vertical="center" wrapText="1"/>
    </xf>
    <xf numFmtId="171" fontId="57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left" vertical="center" wrapText="1" indent="1"/>
    </xf>
    <xf numFmtId="49" fontId="37" fillId="0" borderId="0" xfId="3" applyNumberFormat="1" applyFont="1" applyAlignment="1">
      <alignment horizontal="left" vertical="center" wrapText="1" indent="1"/>
    </xf>
    <xf numFmtId="171" fontId="37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left" vertical="center" wrapText="1" indent="2"/>
    </xf>
    <xf numFmtId="49" fontId="37" fillId="0" borderId="0" xfId="3" applyNumberFormat="1" applyFont="1" applyAlignment="1">
      <alignment horizontal="left" vertical="center" wrapText="1" indent="2"/>
    </xf>
    <xf numFmtId="49" fontId="19" fillId="0" borderId="0" xfId="3" applyNumberFormat="1" applyFont="1" applyAlignment="1">
      <alignment horizontal="left" vertical="center" wrapText="1" indent="3"/>
    </xf>
    <xf numFmtId="49" fontId="37" fillId="0" borderId="0" xfId="3" applyNumberFormat="1" applyFont="1" applyAlignment="1">
      <alignment horizontal="left" vertical="center" wrapText="1" indent="3"/>
    </xf>
    <xf numFmtId="49" fontId="19" fillId="0" borderId="0" xfId="3" applyNumberFormat="1" applyFont="1" applyAlignment="1">
      <alignment horizontal="left" vertical="center" wrapText="1" indent="4"/>
    </xf>
    <xf numFmtId="49" fontId="37" fillId="0" borderId="0" xfId="3" applyNumberFormat="1" applyFont="1" applyAlignment="1">
      <alignment horizontal="left" vertical="center" wrapText="1" indent="4"/>
    </xf>
    <xf numFmtId="0" fontId="58" fillId="0" borderId="24" xfId="3" applyFont="1" applyBorder="1" applyAlignment="1">
      <alignment vertical="center"/>
    </xf>
    <xf numFmtId="0" fontId="58" fillId="0" borderId="42" xfId="3" applyFont="1" applyBorder="1" applyAlignment="1">
      <alignment horizontal="center" vertical="center"/>
    </xf>
    <xf numFmtId="0" fontId="58" fillId="0" borderId="42" xfId="3" applyFont="1" applyBorder="1" applyAlignment="1">
      <alignment vertical="center" wrapText="1"/>
    </xf>
    <xf numFmtId="0" fontId="58" fillId="0" borderId="42" xfId="3" applyFont="1" applyBorder="1" applyAlignment="1">
      <alignment horizontal="center" vertical="center" wrapText="1"/>
    </xf>
    <xf numFmtId="171" fontId="58" fillId="0" borderId="42" xfId="3" applyNumberFormat="1" applyFont="1" applyBorder="1" applyAlignment="1">
      <alignment vertical="center"/>
    </xf>
    <xf numFmtId="4" fontId="58" fillId="3" borderId="42" xfId="3" applyNumberFormat="1" applyFont="1" applyFill="1" applyBorder="1" applyAlignment="1" applyProtection="1">
      <alignment vertical="center"/>
      <protection locked="0"/>
    </xf>
    <xf numFmtId="4" fontId="58" fillId="0" borderId="42" xfId="3" applyNumberFormat="1" applyFont="1" applyBorder="1" applyAlignment="1">
      <alignment vertical="center"/>
    </xf>
    <xf numFmtId="0" fontId="58" fillId="0" borderId="0" xfId="3" applyFont="1" applyBorder="1" applyAlignment="1">
      <alignment vertical="center"/>
    </xf>
    <xf numFmtId="0" fontId="58" fillId="0" borderId="0" xfId="3" applyFont="1" applyAlignment="1">
      <alignment vertical="center"/>
    </xf>
    <xf numFmtId="4" fontId="58" fillId="0" borderId="0" xfId="3" applyNumberFormat="1" applyFont="1" applyAlignment="1">
      <alignment vertical="center"/>
    </xf>
    <xf numFmtId="170" fontId="58" fillId="0" borderId="0" xfId="3" applyNumberFormat="1" applyFont="1" applyAlignment="1">
      <alignment vertical="center"/>
    </xf>
    <xf numFmtId="170" fontId="58" fillId="0" borderId="41" xfId="3" applyNumberFormat="1" applyFont="1" applyBorder="1" applyAlignment="1">
      <alignment vertical="center"/>
    </xf>
    <xf numFmtId="0" fontId="59" fillId="0" borderId="24" xfId="3" applyFont="1" applyBorder="1"/>
    <xf numFmtId="0" fontId="59" fillId="0" borderId="0" xfId="3" applyFont="1" applyAlignment="1">
      <alignment horizontal="center"/>
    </xf>
    <xf numFmtId="0" fontId="59" fillId="0" borderId="0" xfId="3" applyFont="1" applyAlignment="1">
      <alignment wrapText="1"/>
    </xf>
    <xf numFmtId="0" fontId="59" fillId="0" borderId="0" xfId="3" applyFont="1"/>
    <xf numFmtId="0" fontId="59" fillId="0" borderId="0" xfId="3" applyFont="1" applyAlignment="1">
      <alignment horizontal="center" wrapText="1"/>
    </xf>
    <xf numFmtId="171" fontId="59" fillId="0" borderId="0" xfId="3" applyNumberFormat="1" applyFont="1"/>
    <xf numFmtId="4" fontId="59" fillId="0" borderId="0" xfId="3" applyNumberFormat="1" applyFont="1"/>
    <xf numFmtId="0" fontId="59" fillId="0" borderId="40" xfId="3" applyFont="1" applyBorder="1"/>
    <xf numFmtId="170" fontId="59" fillId="0" borderId="0" xfId="3" applyNumberFormat="1" applyFont="1"/>
    <xf numFmtId="170" fontId="59" fillId="0" borderId="41" xfId="3" applyNumberFormat="1" applyFont="1" applyBorder="1"/>
    <xf numFmtId="0" fontId="54" fillId="0" borderId="40" xfId="3" applyFont="1" applyBorder="1" applyAlignment="1">
      <alignment vertical="center"/>
    </xf>
    <xf numFmtId="0" fontId="47" fillId="0" borderId="0" xfId="3" applyFont="1" applyBorder="1" applyAlignment="1">
      <alignment vertical="center"/>
    </xf>
    <xf numFmtId="0" fontId="48" fillId="0" borderId="0" xfId="3" applyFont="1" applyBorder="1"/>
    <xf numFmtId="170" fontId="48" fillId="0" borderId="0" xfId="3" applyNumberFormat="1" applyFont="1" applyBorder="1"/>
    <xf numFmtId="170" fontId="54" fillId="0" borderId="41" xfId="3" applyNumberFormat="1" applyFont="1" applyBorder="1" applyAlignment="1">
      <alignment vertical="center"/>
    </xf>
    <xf numFmtId="0" fontId="1" fillId="0" borderId="45" xfId="3" applyBorder="1" applyAlignment="1">
      <alignment vertical="center"/>
    </xf>
    <xf numFmtId="0" fontId="1" fillId="0" borderId="0" xfId="4"/>
    <xf numFmtId="0" fontId="16" fillId="2" borderId="0" xfId="4" applyFont="1" applyFill="1" applyAlignment="1">
      <alignment horizontal="center" vertical="center"/>
    </xf>
    <xf numFmtId="0" fontId="1" fillId="0" borderId="22" xfId="4" applyBorder="1"/>
    <xf numFmtId="0" fontId="1" fillId="0" borderId="23" xfId="4" applyBorder="1"/>
    <xf numFmtId="0" fontId="1" fillId="0" borderId="24" xfId="4" applyBorder="1"/>
    <xf numFmtId="0" fontId="38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 wrapText="1"/>
    </xf>
    <xf numFmtId="0" fontId="1" fillId="0" borderId="24" xfId="4" applyBorder="1" applyAlignment="1">
      <alignment vertical="center"/>
    </xf>
    <xf numFmtId="0" fontId="39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center" wrapText="1"/>
    </xf>
    <xf numFmtId="0" fontId="41" fillId="0" borderId="0" xfId="4" applyFont="1" applyAlignment="1">
      <alignment horizontal="left" vertical="center"/>
    </xf>
    <xf numFmtId="168" fontId="41" fillId="0" borderId="0" xfId="4" applyNumberFormat="1" applyFont="1" applyAlignment="1">
      <alignment horizontal="left" vertical="center"/>
    </xf>
    <xf numFmtId="0" fontId="42" fillId="0" borderId="0" xfId="4" applyFont="1" applyAlignment="1">
      <alignment vertical="center"/>
    </xf>
    <xf numFmtId="0" fontId="2" fillId="0" borderId="0" xfId="4" applyFont="1" applyAlignment="1">
      <alignment horizontal="left" vertical="top"/>
    </xf>
    <xf numFmtId="0" fontId="1" fillId="0" borderId="0" xfId="4" applyAlignment="1">
      <alignment vertical="top"/>
    </xf>
    <xf numFmtId="0" fontId="42" fillId="0" borderId="0" xfId="4" applyFont="1" applyAlignment="1">
      <alignment vertical="top"/>
    </xf>
    <xf numFmtId="49" fontId="41" fillId="3" borderId="0" xfId="4" applyNumberFormat="1" applyFont="1" applyFill="1" applyAlignment="1" applyProtection="1">
      <alignment horizontal="left" vertical="center"/>
      <protection locked="0"/>
    </xf>
    <xf numFmtId="49" fontId="41" fillId="0" borderId="0" xfId="4" applyNumberFormat="1" applyFont="1" applyAlignment="1">
      <alignment horizontal="left" vertical="center"/>
    </xf>
    <xf numFmtId="0" fontId="1" fillId="0" borderId="24" xfId="4" applyBorder="1" applyAlignment="1">
      <alignment vertical="center" wrapText="1"/>
    </xf>
    <xf numFmtId="0" fontId="41" fillId="0" borderId="0" xfId="4" applyFont="1" applyAlignment="1">
      <alignment horizontal="left" vertical="center" wrapText="1"/>
    </xf>
    <xf numFmtId="0" fontId="42" fillId="0" borderId="0" xfId="4" applyFont="1" applyAlignment="1">
      <alignment vertical="center" wrapText="1"/>
    </xf>
    <xf numFmtId="0" fontId="1" fillId="0" borderId="25" xfId="4" applyBorder="1" applyAlignment="1">
      <alignment vertical="center"/>
    </xf>
    <xf numFmtId="0" fontId="2" fillId="0" borderId="0" xfId="4" applyFont="1" applyAlignment="1">
      <alignment vertical="center"/>
    </xf>
    <xf numFmtId="4" fontId="2" fillId="0" borderId="0" xfId="4" applyNumberFormat="1" applyFont="1" applyAlignment="1">
      <alignment vertical="center"/>
    </xf>
    <xf numFmtId="0" fontId="43" fillId="0" borderId="0" xfId="4" applyFont="1" applyAlignment="1">
      <alignment horizontal="left" vertical="center"/>
    </xf>
    <xf numFmtId="4" fontId="1" fillId="0" borderId="0" xfId="4" applyNumberFormat="1" applyAlignment="1">
      <alignment vertical="center"/>
    </xf>
    <xf numFmtId="4" fontId="31" fillId="0" borderId="0" xfId="4" applyNumberFormat="1" applyFont="1" applyAlignment="1">
      <alignment vertical="center"/>
    </xf>
    <xf numFmtId="4" fontId="1" fillId="0" borderId="25" xfId="4" applyNumberFormat="1" applyBorder="1" applyAlignment="1">
      <alignment vertical="center"/>
    </xf>
    <xf numFmtId="4" fontId="2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169" fontId="2" fillId="0" borderId="0" xfId="4" applyNumberFormat="1" applyFont="1" applyAlignment="1">
      <alignment horizontal="right" vertical="center"/>
    </xf>
    <xf numFmtId="0" fontId="1" fillId="5" borderId="0" xfId="4" applyFill="1" applyAlignment="1">
      <alignment vertical="center"/>
    </xf>
    <xf numFmtId="0" fontId="44" fillId="5" borderId="26" xfId="4" applyFont="1" applyFill="1" applyBorder="1" applyAlignment="1">
      <alignment horizontal="left" vertical="center"/>
    </xf>
    <xf numFmtId="0" fontId="1" fillId="5" borderId="27" xfId="4" applyFill="1" applyBorder="1" applyAlignment="1">
      <alignment vertical="center"/>
    </xf>
    <xf numFmtId="4" fontId="1" fillId="5" borderId="27" xfId="4" applyNumberFormat="1" applyFill="1" applyBorder="1" applyAlignment="1">
      <alignment vertical="center"/>
    </xf>
    <xf numFmtId="0" fontId="44" fillId="5" borderId="27" xfId="4" applyFont="1" applyFill="1" applyBorder="1" applyAlignment="1">
      <alignment horizontal="right" vertical="center"/>
    </xf>
    <xf numFmtId="0" fontId="44" fillId="5" borderId="27" xfId="4" applyFont="1" applyFill="1" applyBorder="1" applyAlignment="1">
      <alignment horizontal="center" vertical="center"/>
    </xf>
    <xf numFmtId="4" fontId="44" fillId="5" borderId="27" xfId="4" applyNumberFormat="1" applyFont="1" applyFill="1" applyBorder="1" applyAlignment="1">
      <alignment vertical="center"/>
    </xf>
    <xf numFmtId="0" fontId="1" fillId="5" borderId="28" xfId="4" applyFill="1" applyBorder="1" applyAlignment="1">
      <alignment vertical="center"/>
    </xf>
    <xf numFmtId="0" fontId="23" fillId="0" borderId="29" xfId="4" applyFont="1" applyBorder="1" applyAlignment="1">
      <alignment horizontal="left" vertical="center"/>
    </xf>
    <xf numFmtId="0" fontId="1" fillId="0" borderId="29" xfId="4" applyBorder="1" applyAlignment="1">
      <alignment vertical="center"/>
    </xf>
    <xf numFmtId="0" fontId="2" fillId="0" borderId="30" xfId="4" applyFont="1" applyBorder="1" applyAlignment="1">
      <alignment horizontal="left" vertical="center"/>
    </xf>
    <xf numFmtId="0" fontId="1" fillId="0" borderId="30" xfId="4" applyBorder="1" applyAlignment="1">
      <alignment vertical="center"/>
    </xf>
    <xf numFmtId="0" fontId="2" fillId="0" borderId="30" xfId="4" applyFont="1" applyBorder="1" applyAlignment="1">
      <alignment horizontal="center" vertical="center"/>
    </xf>
    <xf numFmtId="0" fontId="2" fillId="0" borderId="30" xfId="4" applyFont="1" applyBorder="1" applyAlignment="1">
      <alignment horizontal="right" vertical="center"/>
    </xf>
    <xf numFmtId="0" fontId="1" fillId="0" borderId="31" xfId="4" applyBorder="1" applyAlignment="1">
      <alignment vertical="center"/>
    </xf>
    <xf numFmtId="0" fontId="1" fillId="0" borderId="32" xfId="4" applyBorder="1" applyAlignment="1">
      <alignment vertical="center"/>
    </xf>
    <xf numFmtId="0" fontId="1" fillId="0" borderId="33" xfId="4" applyBorder="1" applyAlignment="1">
      <alignment vertical="center"/>
    </xf>
    <xf numFmtId="0" fontId="16" fillId="0" borderId="0" xfId="4" applyFont="1" applyAlignment="1">
      <alignment horizontal="center" vertical="center"/>
    </xf>
    <xf numFmtId="0" fontId="1" fillId="0" borderId="22" xfId="4" applyBorder="1" applyAlignment="1">
      <alignment vertical="center"/>
    </xf>
    <xf numFmtId="0" fontId="1" fillId="0" borderId="23" xfId="4" applyBorder="1" applyAlignment="1">
      <alignment vertical="center"/>
    </xf>
    <xf numFmtId="0" fontId="45" fillId="0" borderId="0" xfId="4" applyFont="1" applyAlignment="1">
      <alignment horizontal="left" vertical="center"/>
    </xf>
    <xf numFmtId="0" fontId="1" fillId="0" borderId="24" xfId="4" applyBorder="1" applyAlignment="1">
      <alignment horizontal="center" vertical="center" wrapText="1"/>
    </xf>
    <xf numFmtId="0" fontId="46" fillId="5" borderId="34" xfId="4" applyFont="1" applyFill="1" applyBorder="1" applyAlignment="1">
      <alignment horizontal="center" vertical="center" wrapText="1"/>
    </xf>
    <xf numFmtId="0" fontId="46" fillId="5" borderId="35" xfId="4" applyFont="1" applyFill="1" applyBorder="1" applyAlignment="1">
      <alignment horizontal="center" vertical="center" wrapText="1"/>
    </xf>
    <xf numFmtId="0" fontId="46" fillId="5" borderId="36" xfId="4" applyFont="1" applyFill="1" applyBorder="1" applyAlignment="1">
      <alignment horizontal="center" vertical="center" wrapText="1"/>
    </xf>
    <xf numFmtId="0" fontId="46" fillId="5" borderId="37" xfId="4" applyFont="1" applyFill="1" applyBorder="1" applyAlignment="1">
      <alignment horizontal="center" vertical="center" wrapText="1"/>
    </xf>
    <xf numFmtId="0" fontId="1" fillId="0" borderId="0" xfId="4" applyBorder="1" applyAlignment="1">
      <alignment horizontal="center" vertical="center" wrapText="1"/>
    </xf>
    <xf numFmtId="0" fontId="29" fillId="0" borderId="34" xfId="4" applyFont="1" applyBorder="1" applyAlignment="1">
      <alignment horizontal="center" vertical="center" wrapText="1"/>
    </xf>
    <xf numFmtId="0" fontId="29" fillId="0" borderId="35" xfId="4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31" fillId="0" borderId="0" xfId="4" applyFont="1" applyAlignment="1">
      <alignment horizontal="left" vertical="center"/>
    </xf>
    <xf numFmtId="4" fontId="31" fillId="0" borderId="0" xfId="4" applyNumberFormat="1" applyFont="1"/>
    <xf numFmtId="0" fontId="47" fillId="0" borderId="38" xfId="4" applyFont="1" applyBorder="1" applyAlignment="1">
      <alignment vertical="center"/>
    </xf>
    <xf numFmtId="0" fontId="47" fillId="0" borderId="25" xfId="4" applyFont="1" applyBorder="1" applyAlignment="1">
      <alignment vertical="center"/>
    </xf>
    <xf numFmtId="0" fontId="48" fillId="0" borderId="25" xfId="4" applyFont="1" applyBorder="1"/>
    <xf numFmtId="170" fontId="48" fillId="0" borderId="25" xfId="4" applyNumberFormat="1" applyFont="1" applyBorder="1"/>
    <xf numFmtId="170" fontId="48" fillId="0" borderId="39" xfId="4" applyNumberFormat="1" applyFont="1" applyBorder="1"/>
    <xf numFmtId="0" fontId="7" fillId="0" borderId="24" xfId="4" applyFont="1" applyBorder="1"/>
    <xf numFmtId="0" fontId="7" fillId="0" borderId="0" xfId="4" applyFont="1" applyAlignment="1">
      <alignment horizontal="center"/>
    </xf>
    <xf numFmtId="0" fontId="49" fillId="0" borderId="0" xfId="4" applyFont="1" applyAlignment="1">
      <alignment horizontal="center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 wrapText="1"/>
    </xf>
    <xf numFmtId="171" fontId="7" fillId="0" borderId="0" xfId="4" applyNumberFormat="1" applyFont="1"/>
    <xf numFmtId="4" fontId="7" fillId="0" borderId="0" xfId="4" applyNumberFormat="1" applyFont="1"/>
    <xf numFmtId="0" fontId="7" fillId="0" borderId="40" xfId="4" applyFont="1" applyBorder="1"/>
    <xf numFmtId="0" fontId="49" fillId="0" borderId="0" xfId="4" applyFont="1"/>
    <xf numFmtId="4" fontId="49" fillId="0" borderId="0" xfId="4" applyNumberFormat="1" applyFont="1"/>
    <xf numFmtId="170" fontId="49" fillId="0" borderId="0" xfId="4" applyNumberFormat="1" applyFont="1"/>
    <xf numFmtId="170" fontId="49" fillId="0" borderId="41" xfId="4" applyNumberFormat="1" applyFont="1" applyBorder="1"/>
    <xf numFmtId="0" fontId="50" fillId="0" borderId="24" xfId="4" applyFont="1" applyBorder="1"/>
    <xf numFmtId="0" fontId="50" fillId="0" borderId="0" xfId="4" applyFont="1" applyAlignment="1">
      <alignment horizontal="center"/>
    </xf>
    <xf numFmtId="0" fontId="50" fillId="0" borderId="0" xfId="4" applyFont="1" applyAlignment="1">
      <alignment wrapText="1"/>
    </xf>
    <xf numFmtId="0" fontId="50" fillId="0" borderId="0" xfId="4" applyFont="1"/>
    <xf numFmtId="0" fontId="50" fillId="0" borderId="0" xfId="4" applyFont="1" applyAlignment="1">
      <alignment horizontal="center" wrapText="1"/>
    </xf>
    <xf numFmtId="171" fontId="50" fillId="0" borderId="0" xfId="4" applyNumberFormat="1" applyFont="1"/>
    <xf numFmtId="4" fontId="50" fillId="0" borderId="0" xfId="4" applyNumberFormat="1" applyFont="1"/>
    <xf numFmtId="0" fontId="50" fillId="0" borderId="40" xfId="4" applyFont="1" applyBorder="1"/>
    <xf numFmtId="0" fontId="28" fillId="0" borderId="24" xfId="4" applyFont="1" applyBorder="1" applyAlignment="1">
      <alignment vertical="center"/>
    </xf>
    <xf numFmtId="0" fontId="28" fillId="0" borderId="42" xfId="4" applyFont="1" applyBorder="1" applyAlignment="1">
      <alignment horizontal="center" vertical="center"/>
    </xf>
    <xf numFmtId="0" fontId="28" fillId="0" borderId="42" xfId="4" applyFont="1" applyBorder="1" applyAlignment="1">
      <alignment vertical="center" wrapText="1"/>
    </xf>
    <xf numFmtId="0" fontId="28" fillId="0" borderId="42" xfId="4" applyFont="1" applyBorder="1" applyAlignment="1">
      <alignment horizontal="center" vertical="center" wrapText="1"/>
    </xf>
    <xf numFmtId="171" fontId="28" fillId="0" borderId="42" xfId="4" applyNumberFormat="1" applyFont="1" applyBorder="1" applyAlignment="1">
      <alignment vertical="center"/>
    </xf>
    <xf numFmtId="4" fontId="28" fillId="3" borderId="42" xfId="4" applyNumberFormat="1" applyFont="1" applyFill="1" applyBorder="1" applyAlignment="1" applyProtection="1">
      <alignment vertical="center"/>
      <protection locked="0"/>
    </xf>
    <xf numFmtId="4" fontId="28" fillId="0" borderId="42" xfId="4" applyNumberFormat="1" applyFont="1" applyBorder="1" applyAlignment="1">
      <alignment vertical="center"/>
    </xf>
    <xf numFmtId="0" fontId="29" fillId="0" borderId="40" xfId="4" applyFont="1" applyBorder="1" applyAlignment="1">
      <alignment vertical="center"/>
    </xf>
    <xf numFmtId="0" fontId="29" fillId="0" borderId="0" xfId="4" applyFont="1" applyAlignment="1">
      <alignment vertical="center"/>
    </xf>
    <xf numFmtId="4" fontId="29" fillId="0" borderId="0" xfId="4" applyNumberFormat="1" applyFont="1" applyAlignment="1">
      <alignment vertical="center"/>
    </xf>
    <xf numFmtId="170" fontId="29" fillId="0" borderId="0" xfId="4" applyNumberFormat="1" applyFont="1" applyAlignment="1">
      <alignment vertical="center"/>
    </xf>
    <xf numFmtId="170" fontId="29" fillId="0" borderId="41" xfId="4" applyNumberFormat="1" applyFont="1" applyBorder="1" applyAlignment="1">
      <alignment vertical="center"/>
    </xf>
    <xf numFmtId="0" fontId="1" fillId="0" borderId="0" xfId="4" applyFont="1" applyAlignment="1">
      <alignment vertical="center"/>
    </xf>
    <xf numFmtId="0" fontId="1" fillId="0" borderId="24" xfId="4" applyFont="1" applyBorder="1" applyAlignment="1" applyProtection="1">
      <alignment vertical="center"/>
    </xf>
    <xf numFmtId="0" fontId="1" fillId="0" borderId="0" xfId="4" applyFont="1" applyAlignment="1" applyProtection="1">
      <alignment vertical="center"/>
    </xf>
    <xf numFmtId="0" fontId="51" fillId="0" borderId="0" xfId="4" applyFont="1" applyAlignment="1" applyProtection="1">
      <alignment vertical="center"/>
    </xf>
    <xf numFmtId="0" fontId="1" fillId="0" borderId="43" xfId="4" applyFont="1" applyBorder="1" applyAlignment="1" applyProtection="1">
      <alignment vertical="center"/>
    </xf>
    <xf numFmtId="0" fontId="1" fillId="0" borderId="0" xfId="4" applyBorder="1" applyAlignment="1" applyProtection="1">
      <alignment vertical="center"/>
    </xf>
    <xf numFmtId="0" fontId="1" fillId="0" borderId="0" xfId="4" applyFont="1" applyBorder="1" applyAlignment="1" applyProtection="1">
      <alignment vertical="center"/>
    </xf>
    <xf numFmtId="0" fontId="1" fillId="0" borderId="44" xfId="4" applyFont="1" applyBorder="1" applyAlignment="1" applyProtection="1">
      <alignment vertical="center"/>
    </xf>
    <xf numFmtId="0" fontId="1" fillId="0" borderId="0" xfId="4" applyFont="1" applyAlignment="1">
      <alignment horizontal="left" vertical="center"/>
    </xf>
    <xf numFmtId="0" fontId="55" fillId="0" borderId="24" xfId="4" applyFont="1" applyBorder="1" applyAlignment="1">
      <alignment vertical="center"/>
    </xf>
    <xf numFmtId="0" fontId="55" fillId="0" borderId="0" xfId="4" applyFont="1" applyAlignment="1">
      <alignment horizontal="center" vertical="center"/>
    </xf>
    <xf numFmtId="0" fontId="56" fillId="0" borderId="0" xfId="4" applyFont="1" applyAlignment="1">
      <alignment vertical="center"/>
    </xf>
    <xf numFmtId="0" fontId="55" fillId="0" borderId="0" xfId="4" applyFont="1" applyAlignment="1">
      <alignment vertical="center" wrapText="1"/>
    </xf>
    <xf numFmtId="49" fontId="55" fillId="0" borderId="0" xfId="4" applyNumberFormat="1" applyFont="1" applyAlignment="1">
      <alignment vertical="center" wrapText="1"/>
    </xf>
    <xf numFmtId="0" fontId="55" fillId="0" borderId="0" xfId="4" applyFont="1" applyAlignment="1">
      <alignment horizontal="center" vertical="center" wrapText="1"/>
    </xf>
    <xf numFmtId="171" fontId="55" fillId="0" borderId="0" xfId="4" applyNumberFormat="1" applyFont="1" applyAlignment="1">
      <alignment vertical="center"/>
    </xf>
    <xf numFmtId="4" fontId="55" fillId="0" borderId="0" xfId="4" applyNumberFormat="1" applyFont="1" applyAlignment="1">
      <alignment vertical="center"/>
    </xf>
    <xf numFmtId="0" fontId="55" fillId="0" borderId="0" xfId="4" applyFont="1" applyAlignment="1">
      <alignment vertical="center"/>
    </xf>
    <xf numFmtId="0" fontId="55" fillId="0" borderId="40" xfId="4" applyFont="1" applyBorder="1" applyAlignment="1">
      <alignment vertical="center"/>
    </xf>
    <xf numFmtId="170" fontId="55" fillId="0" borderId="0" xfId="4" applyNumberFormat="1" applyFont="1" applyAlignment="1">
      <alignment vertical="center"/>
    </xf>
    <xf numFmtId="170" fontId="55" fillId="0" borderId="41" xfId="4" applyNumberFormat="1" applyFont="1" applyBorder="1" applyAlignment="1">
      <alignment vertical="center"/>
    </xf>
    <xf numFmtId="49" fontId="57" fillId="0" borderId="0" xfId="4" applyNumberFormat="1" applyFont="1" applyAlignment="1">
      <alignment vertical="center" wrapText="1"/>
    </xf>
    <xf numFmtId="0" fontId="57" fillId="0" borderId="0" xfId="4" applyFont="1" applyAlignment="1">
      <alignment horizontal="center" vertical="center" wrapText="1"/>
    </xf>
    <xf numFmtId="171" fontId="57" fillId="0" borderId="0" xfId="4" applyNumberFormat="1" applyFont="1" applyAlignment="1">
      <alignment vertical="center"/>
    </xf>
    <xf numFmtId="49" fontId="19" fillId="0" borderId="0" xfId="4" applyNumberFormat="1" applyFont="1" applyAlignment="1">
      <alignment horizontal="left" vertical="center" wrapText="1" indent="1"/>
    </xf>
    <xf numFmtId="49" fontId="37" fillId="0" borderId="0" xfId="4" applyNumberFormat="1" applyFont="1" applyAlignment="1">
      <alignment horizontal="left" vertical="center" wrapText="1" indent="1"/>
    </xf>
    <xf numFmtId="171" fontId="37" fillId="0" borderId="0" xfId="4" applyNumberFormat="1" applyFont="1" applyAlignment="1">
      <alignment vertical="center"/>
    </xf>
    <xf numFmtId="49" fontId="19" fillId="0" borderId="0" xfId="4" applyNumberFormat="1" applyFont="1" applyAlignment="1">
      <alignment horizontal="left" vertical="center" wrapText="1" indent="2"/>
    </xf>
    <xf numFmtId="49" fontId="37" fillId="0" borderId="0" xfId="4" applyNumberFormat="1" applyFont="1" applyAlignment="1">
      <alignment horizontal="left" vertical="center" wrapText="1" indent="2"/>
    </xf>
    <xf numFmtId="0" fontId="54" fillId="0" borderId="40" xfId="4" applyFont="1" applyBorder="1" applyAlignment="1">
      <alignment vertical="center"/>
    </xf>
    <xf numFmtId="0" fontId="47" fillId="0" borderId="0" xfId="4" applyFont="1" applyBorder="1" applyAlignment="1">
      <alignment vertical="center"/>
    </xf>
    <xf numFmtId="0" fontId="48" fillId="0" borderId="0" xfId="4" applyFont="1" applyBorder="1"/>
    <xf numFmtId="170" fontId="48" fillId="0" borderId="0" xfId="4" applyNumberFormat="1" applyFont="1" applyBorder="1"/>
    <xf numFmtId="170" fontId="54" fillId="0" borderId="41" xfId="4" applyNumberFormat="1" applyFont="1" applyBorder="1" applyAlignment="1">
      <alignment vertical="center"/>
    </xf>
    <xf numFmtId="0" fontId="1" fillId="0" borderId="45" xfId="4" applyBorder="1" applyAlignment="1">
      <alignment vertical="center"/>
    </xf>
    <xf numFmtId="0" fontId="1" fillId="0" borderId="0" xfId="5"/>
    <xf numFmtId="0" fontId="16" fillId="2" borderId="0" xfId="5" applyFont="1" applyFill="1" applyAlignment="1">
      <alignment horizontal="center" vertical="center"/>
    </xf>
    <xf numFmtId="0" fontId="1" fillId="0" borderId="22" xfId="5" applyBorder="1"/>
    <xf numFmtId="0" fontId="1" fillId="0" borderId="23" xfId="5" applyBorder="1"/>
    <xf numFmtId="0" fontId="1" fillId="0" borderId="24" xfId="5" applyBorder="1"/>
    <xf numFmtId="0" fontId="38" fillId="0" borderId="0" xfId="5" applyFont="1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0" xfId="5" applyFont="1" applyAlignment="1">
      <alignment horizontal="left" vertical="center" wrapText="1"/>
    </xf>
    <xf numFmtId="0" fontId="1" fillId="0" borderId="24" xfId="5" applyBorder="1" applyAlignment="1">
      <alignment vertical="center"/>
    </xf>
    <xf numFmtId="0" fontId="39" fillId="0" borderId="0" xfId="5" applyFont="1" applyAlignment="1">
      <alignment horizontal="left" vertical="center" wrapText="1"/>
    </xf>
    <xf numFmtId="0" fontId="40" fillId="0" borderId="0" xfId="5" applyFont="1" applyAlignment="1">
      <alignment horizontal="left" vertical="center" wrapText="1"/>
    </xf>
    <xf numFmtId="0" fontId="41" fillId="0" borderId="0" xfId="5" applyFont="1" applyAlignment="1">
      <alignment horizontal="left" vertical="center"/>
    </xf>
    <xf numFmtId="168" fontId="41" fillId="0" borderId="0" xfId="5" applyNumberFormat="1" applyFont="1" applyAlignment="1">
      <alignment horizontal="left" vertical="center"/>
    </xf>
    <xf numFmtId="0" fontId="42" fillId="0" borderId="0" xfId="5" applyFont="1" applyAlignment="1">
      <alignment vertical="center"/>
    </xf>
    <xf numFmtId="0" fontId="2" fillId="0" borderId="0" xfId="5" applyFont="1" applyAlignment="1">
      <alignment horizontal="left" vertical="top"/>
    </xf>
    <xf numFmtId="0" fontId="1" fillId="0" borderId="0" xfId="5" applyAlignment="1">
      <alignment vertical="top"/>
    </xf>
    <xf numFmtId="0" fontId="42" fillId="0" borderId="0" xfId="5" applyFont="1" applyAlignment="1">
      <alignment vertical="top"/>
    </xf>
    <xf numFmtId="49" fontId="41" fillId="3" borderId="0" xfId="5" applyNumberFormat="1" applyFont="1" applyFill="1" applyAlignment="1" applyProtection="1">
      <alignment horizontal="left" vertical="center"/>
      <protection locked="0"/>
    </xf>
    <xf numFmtId="49" fontId="41" fillId="0" borderId="0" xfId="5" applyNumberFormat="1" applyFont="1" applyAlignment="1">
      <alignment horizontal="left" vertical="center"/>
    </xf>
    <xf numFmtId="0" fontId="1" fillId="0" borderId="24" xfId="5" applyBorder="1" applyAlignment="1">
      <alignment vertical="center" wrapText="1"/>
    </xf>
    <xf numFmtId="0" fontId="41" fillId="0" borderId="0" xfId="5" applyFont="1" applyAlignment="1">
      <alignment horizontal="left" vertical="center" wrapText="1"/>
    </xf>
    <xf numFmtId="0" fontId="42" fillId="0" borderId="0" xfId="5" applyFont="1" applyAlignment="1">
      <alignment vertical="center" wrapText="1"/>
    </xf>
    <xf numFmtId="0" fontId="1" fillId="0" borderId="25" xfId="5" applyBorder="1" applyAlignment="1">
      <alignment vertical="center"/>
    </xf>
    <xf numFmtId="0" fontId="2" fillId="0" borderId="0" xfId="5" applyFont="1" applyAlignment="1">
      <alignment vertical="center"/>
    </xf>
    <xf numFmtId="4" fontId="2" fillId="0" borderId="0" xfId="5" applyNumberFormat="1" applyFont="1" applyAlignment="1">
      <alignment vertical="center"/>
    </xf>
    <xf numFmtId="0" fontId="43" fillId="0" borderId="0" xfId="5" applyFont="1" applyAlignment="1">
      <alignment horizontal="left" vertical="center"/>
    </xf>
    <xf numFmtId="4" fontId="1" fillId="0" borderId="0" xfId="5" applyNumberFormat="1" applyAlignment="1">
      <alignment vertical="center"/>
    </xf>
    <xf numFmtId="4" fontId="31" fillId="0" borderId="0" xfId="5" applyNumberFormat="1" applyFont="1" applyAlignment="1">
      <alignment vertical="center"/>
    </xf>
    <xf numFmtId="4" fontId="1" fillId="0" borderId="25" xfId="5" applyNumberFormat="1" applyBorder="1" applyAlignment="1">
      <alignment vertical="center"/>
    </xf>
    <xf numFmtId="4" fontId="2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right" vertical="center"/>
    </xf>
    <xf numFmtId="169" fontId="2" fillId="0" borderId="0" xfId="5" applyNumberFormat="1" applyFont="1" applyAlignment="1">
      <alignment horizontal="right" vertical="center"/>
    </xf>
    <xf numFmtId="0" fontId="1" fillId="5" borderId="0" xfId="5" applyFill="1" applyAlignment="1">
      <alignment vertical="center"/>
    </xf>
    <xf numFmtId="0" fontId="44" fillId="5" borderId="26" xfId="5" applyFont="1" applyFill="1" applyBorder="1" applyAlignment="1">
      <alignment horizontal="left" vertical="center"/>
    </xf>
    <xf numFmtId="0" fontId="1" fillId="5" borderId="27" xfId="5" applyFill="1" applyBorder="1" applyAlignment="1">
      <alignment vertical="center"/>
    </xf>
    <xf numFmtId="4" fontId="1" fillId="5" borderId="27" xfId="5" applyNumberFormat="1" applyFill="1" applyBorder="1" applyAlignment="1">
      <alignment vertical="center"/>
    </xf>
    <xf numFmtId="0" fontId="44" fillId="5" borderId="27" xfId="5" applyFont="1" applyFill="1" applyBorder="1" applyAlignment="1">
      <alignment horizontal="right" vertical="center"/>
    </xf>
    <xf numFmtId="0" fontId="44" fillId="5" borderId="27" xfId="5" applyFont="1" applyFill="1" applyBorder="1" applyAlignment="1">
      <alignment horizontal="center" vertical="center"/>
    </xf>
    <xf numFmtId="4" fontId="44" fillId="5" borderId="27" xfId="5" applyNumberFormat="1" applyFont="1" applyFill="1" applyBorder="1" applyAlignment="1">
      <alignment vertical="center"/>
    </xf>
    <xf numFmtId="0" fontId="1" fillId="5" borderId="28" xfId="5" applyFill="1" applyBorder="1" applyAlignment="1">
      <alignment vertical="center"/>
    </xf>
    <xf numFmtId="0" fontId="23" fillId="0" borderId="29" xfId="5" applyFont="1" applyBorder="1" applyAlignment="1">
      <alignment horizontal="left" vertical="center"/>
    </xf>
    <xf numFmtId="0" fontId="1" fillId="0" borderId="29" xfId="5" applyBorder="1" applyAlignment="1">
      <alignment vertical="center"/>
    </xf>
    <xf numFmtId="0" fontId="2" fillId="0" borderId="30" xfId="5" applyFont="1" applyBorder="1" applyAlignment="1">
      <alignment horizontal="left" vertical="center"/>
    </xf>
    <xf numFmtId="0" fontId="1" fillId="0" borderId="30" xfId="5" applyBorder="1" applyAlignment="1">
      <alignment vertical="center"/>
    </xf>
    <xf numFmtId="0" fontId="2" fillId="0" borderId="30" xfId="5" applyFont="1" applyBorder="1" applyAlignment="1">
      <alignment horizontal="center" vertical="center"/>
    </xf>
    <xf numFmtId="0" fontId="2" fillId="0" borderId="30" xfId="5" applyFont="1" applyBorder="1" applyAlignment="1">
      <alignment horizontal="right" vertical="center"/>
    </xf>
    <xf numFmtId="0" fontId="1" fillId="0" borderId="31" xfId="5" applyBorder="1" applyAlignment="1">
      <alignment vertical="center"/>
    </xf>
    <xf numFmtId="0" fontId="1" fillId="0" borderId="32" xfId="5" applyBorder="1" applyAlignment="1">
      <alignment vertical="center"/>
    </xf>
    <xf numFmtId="0" fontId="1" fillId="0" borderId="33" xfId="5" applyBorder="1" applyAlignment="1">
      <alignment vertical="center"/>
    </xf>
    <xf numFmtId="0" fontId="16" fillId="0" borderId="0" xfId="5" applyFont="1" applyAlignment="1">
      <alignment horizontal="center" vertical="center"/>
    </xf>
    <xf numFmtId="0" fontId="1" fillId="0" borderId="22" xfId="5" applyBorder="1" applyAlignment="1">
      <alignment vertical="center"/>
    </xf>
    <xf numFmtId="0" fontId="1" fillId="0" borderId="23" xfId="5" applyBorder="1" applyAlignment="1">
      <alignment vertical="center"/>
    </xf>
    <xf numFmtId="0" fontId="45" fillId="0" borderId="0" xfId="5" applyFont="1" applyAlignment="1">
      <alignment horizontal="left" vertical="center"/>
    </xf>
    <xf numFmtId="0" fontId="1" fillId="0" borderId="24" xfId="5" applyBorder="1" applyAlignment="1">
      <alignment horizontal="center" vertical="center" wrapText="1"/>
    </xf>
    <xf numFmtId="0" fontId="46" fillId="5" borderId="34" xfId="5" applyFont="1" applyFill="1" applyBorder="1" applyAlignment="1">
      <alignment horizontal="center" vertical="center" wrapText="1"/>
    </xf>
    <xf numFmtId="0" fontId="46" fillId="5" borderId="35" xfId="5" applyFont="1" applyFill="1" applyBorder="1" applyAlignment="1">
      <alignment horizontal="center" vertical="center" wrapText="1"/>
    </xf>
    <xf numFmtId="0" fontId="46" fillId="5" borderId="36" xfId="5" applyFont="1" applyFill="1" applyBorder="1" applyAlignment="1">
      <alignment horizontal="center" vertical="center" wrapText="1"/>
    </xf>
    <xf numFmtId="0" fontId="46" fillId="5" borderId="37" xfId="5" applyFont="1" applyFill="1" applyBorder="1" applyAlignment="1">
      <alignment horizontal="center" vertical="center" wrapText="1"/>
    </xf>
    <xf numFmtId="0" fontId="1" fillId="0" borderId="0" xfId="5" applyBorder="1" applyAlignment="1">
      <alignment horizontal="center" vertical="center" wrapText="1"/>
    </xf>
    <xf numFmtId="0" fontId="29" fillId="0" borderId="34" xfId="5" applyFont="1" applyBorder="1" applyAlignment="1">
      <alignment horizontal="center" vertical="center" wrapText="1"/>
    </xf>
    <xf numFmtId="0" fontId="29" fillId="0" borderId="35" xfId="5" applyFont="1" applyBorder="1" applyAlignment="1">
      <alignment horizontal="center" vertical="center" wrapText="1"/>
    </xf>
    <xf numFmtId="0" fontId="29" fillId="0" borderId="37" xfId="5" applyFont="1" applyBorder="1" applyAlignment="1">
      <alignment horizontal="center" vertical="center" wrapText="1"/>
    </xf>
    <xf numFmtId="0" fontId="31" fillId="0" borderId="0" xfId="5" applyFont="1" applyAlignment="1">
      <alignment horizontal="left" vertical="center"/>
    </xf>
    <xf numFmtId="4" fontId="31" fillId="0" borderId="0" xfId="5" applyNumberFormat="1" applyFont="1"/>
    <xf numFmtId="0" fontId="47" fillId="0" borderId="38" xfId="5" applyFont="1" applyBorder="1" applyAlignment="1">
      <alignment vertical="center"/>
    </xf>
    <xf numFmtId="0" fontId="47" fillId="0" borderId="25" xfId="5" applyFont="1" applyBorder="1" applyAlignment="1">
      <alignment vertical="center"/>
    </xf>
    <xf numFmtId="0" fontId="48" fillId="0" borderId="25" xfId="5" applyFont="1" applyBorder="1"/>
    <xf numFmtId="170" fontId="48" fillId="0" borderId="25" xfId="5" applyNumberFormat="1" applyFont="1" applyBorder="1"/>
    <xf numFmtId="170" fontId="48" fillId="0" borderId="39" xfId="5" applyNumberFormat="1" applyFont="1" applyBorder="1"/>
    <xf numFmtId="0" fontId="7" fillId="0" borderId="24" xfId="5" applyFont="1" applyBorder="1"/>
    <xf numFmtId="0" fontId="7" fillId="0" borderId="0" xfId="5" applyFont="1" applyAlignment="1">
      <alignment horizontal="center"/>
    </xf>
    <xf numFmtId="0" fontId="49" fillId="0" borderId="0" xfId="5" applyFont="1" applyAlignment="1">
      <alignment horizontal="center"/>
    </xf>
    <xf numFmtId="0" fontId="7" fillId="0" borderId="0" xfId="5" applyFont="1" applyAlignment="1">
      <alignment wrapText="1"/>
    </xf>
    <xf numFmtId="0" fontId="7" fillId="0" borderId="0" xfId="5" applyFont="1" applyAlignment="1">
      <alignment horizontal="center" wrapText="1"/>
    </xf>
    <xf numFmtId="171" fontId="7" fillId="0" borderId="0" xfId="5" applyNumberFormat="1" applyFont="1"/>
    <xf numFmtId="4" fontId="7" fillId="0" borderId="0" xfId="5" applyNumberFormat="1" applyFont="1"/>
    <xf numFmtId="0" fontId="7" fillId="0" borderId="40" xfId="5" applyFont="1" applyBorder="1"/>
    <xf numFmtId="0" fontId="49" fillId="0" borderId="0" xfId="5" applyFont="1"/>
    <xf numFmtId="4" fontId="49" fillId="0" borderId="0" xfId="5" applyNumberFormat="1" applyFont="1"/>
    <xf numFmtId="170" fontId="49" fillId="0" borderId="0" xfId="5" applyNumberFormat="1" applyFont="1"/>
    <xf numFmtId="170" fontId="49" fillId="0" borderId="41" xfId="5" applyNumberFormat="1" applyFont="1" applyBorder="1"/>
    <xf numFmtId="0" fontId="50" fillId="0" borderId="24" xfId="5" applyFont="1" applyBorder="1"/>
    <xf numFmtId="0" fontId="50" fillId="0" borderId="0" xfId="5" applyFont="1" applyAlignment="1">
      <alignment horizontal="center"/>
    </xf>
    <xf numFmtId="0" fontId="50" fillId="0" borderId="0" xfId="5" applyFont="1" applyAlignment="1">
      <alignment wrapText="1"/>
    </xf>
    <xf numFmtId="0" fontId="50" fillId="0" borderId="0" xfId="5" applyFont="1"/>
    <xf numFmtId="0" fontId="50" fillId="0" borderId="0" xfId="5" applyFont="1" applyAlignment="1">
      <alignment horizontal="center" wrapText="1"/>
    </xf>
    <xf numFmtId="171" fontId="50" fillId="0" borderId="0" xfId="5" applyNumberFormat="1" applyFont="1"/>
    <xf numFmtId="4" fontId="50" fillId="0" borderId="0" xfId="5" applyNumberFormat="1" applyFont="1"/>
    <xf numFmtId="0" fontId="50" fillId="0" borderId="40" xfId="5" applyFont="1" applyBorder="1"/>
    <xf numFmtId="0" fontId="28" fillId="0" borderId="24" xfId="5" applyFont="1" applyBorder="1" applyAlignment="1">
      <alignment vertical="center"/>
    </xf>
    <xf numFmtId="0" fontId="28" fillId="0" borderId="42" xfId="5" applyFont="1" applyBorder="1" applyAlignment="1">
      <alignment horizontal="center" vertical="center"/>
    </xf>
    <xf numFmtId="0" fontId="28" fillId="0" borderId="42" xfId="5" applyFont="1" applyBorder="1" applyAlignment="1">
      <alignment vertical="center" wrapText="1"/>
    </xf>
    <xf numFmtId="0" fontId="28" fillId="0" borderId="42" xfId="5" applyFont="1" applyBorder="1" applyAlignment="1">
      <alignment horizontal="center" vertical="center" wrapText="1"/>
    </xf>
    <xf numFmtId="171" fontId="28" fillId="0" borderId="42" xfId="5" applyNumberFormat="1" applyFont="1" applyBorder="1" applyAlignment="1">
      <alignment vertical="center"/>
    </xf>
    <xf numFmtId="4" fontId="28" fillId="3" borderId="42" xfId="5" applyNumberFormat="1" applyFont="1" applyFill="1" applyBorder="1" applyAlignment="1" applyProtection="1">
      <alignment vertical="center"/>
      <protection locked="0"/>
    </xf>
    <xf numFmtId="4" fontId="28" fillId="0" borderId="42" xfId="5" applyNumberFormat="1" applyFont="1" applyBorder="1" applyAlignment="1">
      <alignment vertical="center"/>
    </xf>
    <xf numFmtId="0" fontId="29" fillId="0" borderId="40" xfId="5" applyFont="1" applyBorder="1" applyAlignment="1">
      <alignment vertical="center"/>
    </xf>
    <xf numFmtId="0" fontId="29" fillId="0" borderId="0" xfId="5" applyFont="1" applyAlignment="1">
      <alignment vertical="center"/>
    </xf>
    <xf numFmtId="4" fontId="29" fillId="0" borderId="0" xfId="5" applyNumberFormat="1" applyFont="1" applyAlignment="1">
      <alignment vertical="center"/>
    </xf>
    <xf numFmtId="170" fontId="29" fillId="0" borderId="0" xfId="5" applyNumberFormat="1" applyFont="1" applyAlignment="1">
      <alignment vertical="center"/>
    </xf>
    <xf numFmtId="170" fontId="29" fillId="0" borderId="41" xfId="5" applyNumberFormat="1" applyFont="1" applyBorder="1" applyAlignment="1">
      <alignment vertical="center"/>
    </xf>
    <xf numFmtId="0" fontId="1" fillId="0" borderId="0" xfId="5" applyFont="1" applyAlignment="1">
      <alignment vertical="center"/>
    </xf>
    <xf numFmtId="0" fontId="1" fillId="0" borderId="24" xfId="5" applyFont="1" applyBorder="1" applyAlignment="1" applyProtection="1">
      <alignment vertical="center"/>
    </xf>
    <xf numFmtId="0" fontId="1" fillId="0" borderId="0" xfId="5" applyFont="1" applyAlignment="1" applyProtection="1">
      <alignment vertical="center"/>
    </xf>
    <xf numFmtId="0" fontId="51" fillId="0" borderId="0" xfId="5" applyFont="1" applyAlignment="1" applyProtection="1">
      <alignment vertical="center"/>
    </xf>
    <xf numFmtId="0" fontId="1" fillId="0" borderId="43" xfId="5" applyFont="1" applyBorder="1" applyAlignment="1" applyProtection="1">
      <alignment vertical="center"/>
    </xf>
    <xf numFmtId="0" fontId="1" fillId="0" borderId="0" xfId="5" applyBorder="1" applyAlignment="1" applyProtection="1">
      <alignment vertical="center"/>
    </xf>
    <xf numFmtId="0" fontId="1" fillId="0" borderId="0" xfId="5" applyFont="1" applyBorder="1" applyAlignment="1" applyProtection="1">
      <alignment vertical="center"/>
    </xf>
    <xf numFmtId="0" fontId="1" fillId="0" borderId="44" xfId="5" applyFont="1" applyBorder="1" applyAlignment="1" applyProtection="1">
      <alignment vertical="center"/>
    </xf>
    <xf numFmtId="0" fontId="1" fillId="0" borderId="0" xfId="5" applyFont="1" applyAlignment="1">
      <alignment horizontal="left" vertical="center"/>
    </xf>
    <xf numFmtId="0" fontId="55" fillId="0" borderId="24" xfId="5" applyFont="1" applyBorder="1" applyAlignment="1">
      <alignment vertical="center"/>
    </xf>
    <xf numFmtId="0" fontId="55" fillId="0" borderId="0" xfId="5" applyFont="1" applyAlignment="1">
      <alignment horizontal="center" vertical="center"/>
    </xf>
    <xf numFmtId="0" fontId="56" fillId="0" borderId="0" xfId="5" applyFont="1" applyAlignment="1">
      <alignment vertical="center"/>
    </xf>
    <xf numFmtId="0" fontId="55" fillId="0" borderId="0" xfId="5" applyFont="1" applyAlignment="1">
      <alignment vertical="center" wrapText="1"/>
    </xf>
    <xf numFmtId="49" fontId="55" fillId="0" borderId="0" xfId="5" applyNumberFormat="1" applyFont="1" applyAlignment="1">
      <alignment vertical="center" wrapText="1"/>
    </xf>
    <xf numFmtId="0" fontId="55" fillId="0" borderId="0" xfId="5" applyFont="1" applyAlignment="1">
      <alignment horizontal="center" vertical="center" wrapText="1"/>
    </xf>
    <xf numFmtId="171" fontId="55" fillId="0" borderId="0" xfId="5" applyNumberFormat="1" applyFont="1" applyAlignment="1">
      <alignment vertical="center"/>
    </xf>
    <xf numFmtId="4" fontId="55" fillId="0" borderId="0" xfId="5" applyNumberFormat="1" applyFont="1" applyAlignment="1">
      <alignment vertical="center"/>
    </xf>
    <xf numFmtId="0" fontId="55" fillId="0" borderId="0" xfId="5" applyFont="1" applyAlignment="1">
      <alignment vertical="center"/>
    </xf>
    <xf numFmtId="0" fontId="55" fillId="0" borderId="40" xfId="5" applyFont="1" applyBorder="1" applyAlignment="1">
      <alignment vertical="center"/>
    </xf>
    <xf numFmtId="170" fontId="55" fillId="0" borderId="0" xfId="5" applyNumberFormat="1" applyFont="1" applyAlignment="1">
      <alignment vertical="center"/>
    </xf>
    <xf numFmtId="170" fontId="55" fillId="0" borderId="41" xfId="5" applyNumberFormat="1" applyFont="1" applyBorder="1" applyAlignment="1">
      <alignment vertical="center"/>
    </xf>
    <xf numFmtId="49" fontId="57" fillId="0" borderId="0" xfId="5" applyNumberFormat="1" applyFont="1" applyAlignment="1">
      <alignment vertical="center" wrapText="1"/>
    </xf>
    <xf numFmtId="0" fontId="57" fillId="0" borderId="0" xfId="5" applyFont="1" applyAlignment="1">
      <alignment horizontal="center" vertical="center" wrapText="1"/>
    </xf>
    <xf numFmtId="171" fontId="57" fillId="0" borderId="0" xfId="5" applyNumberFormat="1" applyFont="1" applyAlignment="1">
      <alignment vertical="center"/>
    </xf>
    <xf numFmtId="49" fontId="19" fillId="0" borderId="0" xfId="5" applyNumberFormat="1" applyFont="1" applyAlignment="1">
      <alignment horizontal="left" vertical="center" wrapText="1" indent="1"/>
    </xf>
    <xf numFmtId="49" fontId="37" fillId="0" borderId="0" xfId="5" applyNumberFormat="1" applyFont="1" applyAlignment="1">
      <alignment horizontal="left" vertical="center" wrapText="1" indent="1"/>
    </xf>
    <xf numFmtId="171" fontId="37" fillId="0" borderId="0" xfId="5" applyNumberFormat="1" applyFont="1" applyAlignment="1">
      <alignment vertical="center"/>
    </xf>
    <xf numFmtId="49" fontId="19" fillId="0" borderId="0" xfId="5" applyNumberFormat="1" applyFont="1" applyAlignment="1">
      <alignment horizontal="left" vertical="center" wrapText="1" indent="2"/>
    </xf>
    <xf numFmtId="49" fontId="37" fillId="0" borderId="0" xfId="5" applyNumberFormat="1" applyFont="1" applyAlignment="1">
      <alignment horizontal="left" vertical="center" wrapText="1" indent="2"/>
    </xf>
    <xf numFmtId="49" fontId="19" fillId="0" borderId="0" xfId="5" applyNumberFormat="1" applyFont="1" applyAlignment="1">
      <alignment horizontal="left" vertical="center" wrapText="1" indent="3"/>
    </xf>
    <xf numFmtId="49" fontId="37" fillId="0" borderId="0" xfId="5" applyNumberFormat="1" applyFont="1" applyAlignment="1">
      <alignment horizontal="left" vertical="center" wrapText="1" indent="3"/>
    </xf>
    <xf numFmtId="0" fontId="58" fillId="0" borderId="24" xfId="5" applyFont="1" applyBorder="1" applyAlignment="1">
      <alignment vertical="center"/>
    </xf>
    <xf numFmtId="0" fontId="58" fillId="0" borderId="42" xfId="5" applyFont="1" applyBorder="1" applyAlignment="1">
      <alignment horizontal="center" vertical="center"/>
    </xf>
    <xf numFmtId="0" fontId="58" fillId="0" borderId="42" xfId="5" applyFont="1" applyBorder="1" applyAlignment="1">
      <alignment vertical="center" wrapText="1"/>
    </xf>
    <xf numFmtId="0" fontId="58" fillId="0" borderId="42" xfId="5" applyFont="1" applyBorder="1" applyAlignment="1">
      <alignment horizontal="center" vertical="center" wrapText="1"/>
    </xf>
    <xf numFmtId="171" fontId="58" fillId="0" borderId="42" xfId="5" applyNumberFormat="1" applyFont="1" applyBorder="1" applyAlignment="1">
      <alignment vertical="center"/>
    </xf>
    <xf numFmtId="4" fontId="58" fillId="3" borderId="42" xfId="5" applyNumberFormat="1" applyFont="1" applyFill="1" applyBorder="1" applyAlignment="1" applyProtection="1">
      <alignment vertical="center"/>
      <protection locked="0"/>
    </xf>
    <xf numFmtId="4" fontId="58" fillId="0" borderId="42" xfId="5" applyNumberFormat="1" applyFont="1" applyBorder="1" applyAlignment="1">
      <alignment vertical="center"/>
    </xf>
    <xf numFmtId="0" fontId="58" fillId="0" borderId="0" xfId="5" applyFont="1" applyBorder="1" applyAlignment="1">
      <alignment vertical="center"/>
    </xf>
    <xf numFmtId="0" fontId="58" fillId="0" borderId="0" xfId="5" applyFont="1" applyAlignment="1">
      <alignment vertical="center"/>
    </xf>
    <xf numFmtId="4" fontId="58" fillId="0" borderId="0" xfId="5" applyNumberFormat="1" applyFont="1" applyAlignment="1">
      <alignment vertical="center"/>
    </xf>
    <xf numFmtId="170" fontId="58" fillId="0" borderId="0" xfId="5" applyNumberFormat="1" applyFont="1" applyAlignment="1">
      <alignment vertical="center"/>
    </xf>
    <xf numFmtId="170" fontId="58" fillId="0" borderId="41" xfId="5" applyNumberFormat="1" applyFont="1" applyBorder="1" applyAlignment="1">
      <alignment vertical="center"/>
    </xf>
    <xf numFmtId="0" fontId="54" fillId="0" borderId="40" xfId="5" applyFont="1" applyBorder="1" applyAlignment="1">
      <alignment vertical="center"/>
    </xf>
    <xf numFmtId="0" fontId="47" fillId="0" borderId="0" xfId="5" applyFont="1" applyBorder="1" applyAlignment="1">
      <alignment vertical="center"/>
    </xf>
    <xf numFmtId="0" fontId="48" fillId="0" borderId="0" xfId="5" applyFont="1" applyBorder="1"/>
    <xf numFmtId="170" fontId="48" fillId="0" borderId="0" xfId="5" applyNumberFormat="1" applyFont="1" applyBorder="1"/>
    <xf numFmtId="170" fontId="54" fillId="0" borderId="41" xfId="5" applyNumberFormat="1" applyFont="1" applyBorder="1" applyAlignment="1">
      <alignment vertical="center"/>
    </xf>
    <xf numFmtId="0" fontId="1" fillId="0" borderId="45" xfId="5" applyBorder="1" applyAlignment="1">
      <alignment vertical="center"/>
    </xf>
    <xf numFmtId="0" fontId="0" fillId="0" borderId="1" xfId="0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38" fillId="0" borderId="1" xfId="0" applyFont="1" applyAlignment="1" applyProtection="1">
      <alignment horizontal="left" vertical="center"/>
    </xf>
    <xf numFmtId="0" fontId="2" fillId="0" borderId="1" xfId="0" applyFont="1" applyAlignment="1" applyProtection="1">
      <alignment horizontal="left" vertical="top"/>
    </xf>
    <xf numFmtId="0" fontId="41" fillId="0" borderId="1" xfId="0" applyFont="1" applyAlignment="1" applyProtection="1">
      <alignment horizontal="left" vertical="center" wrapText="1"/>
    </xf>
    <xf numFmtId="0" fontId="39" fillId="0" borderId="1" xfId="0" applyFont="1" applyAlignment="1" applyProtection="1">
      <alignment horizontal="left" vertical="top"/>
    </xf>
    <xf numFmtId="0" fontId="39" fillId="0" borderId="1" xfId="0" applyFont="1" applyAlignment="1" applyProtection="1">
      <alignment horizontal="left" vertical="top" wrapText="1"/>
    </xf>
    <xf numFmtId="0" fontId="2" fillId="0" borderId="1" xfId="0" applyFont="1" applyAlignment="1" applyProtection="1">
      <alignment horizontal="left" vertical="center"/>
    </xf>
    <xf numFmtId="168" fontId="41" fillId="0" borderId="1" xfId="0" applyNumberFormat="1" applyFont="1" applyAlignment="1" applyProtection="1">
      <alignment horizontal="left" vertical="center"/>
    </xf>
    <xf numFmtId="0" fontId="0" fillId="0" borderId="48" xfId="0" applyBorder="1" applyAlignment="1" applyProtection="1">
      <alignment vertical="center"/>
    </xf>
    <xf numFmtId="0" fontId="0" fillId="0" borderId="48" xfId="0" applyBorder="1" applyAlignment="1" applyProtection="1">
      <alignment horizontal="center" vertical="center" wrapText="1"/>
    </xf>
    <xf numFmtId="0" fontId="46" fillId="6" borderId="1" xfId="0" applyFont="1" applyFill="1" applyBorder="1" applyAlignment="1" applyProtection="1">
      <alignment horizontal="center" vertical="center" wrapText="1"/>
    </xf>
    <xf numFmtId="0" fontId="60" fillId="0" borderId="49" xfId="0" applyFont="1" applyBorder="1" applyAlignment="1" applyProtection="1">
      <alignment horizontal="left" vertical="center" wrapText="1"/>
    </xf>
    <xf numFmtId="0" fontId="60" fillId="0" borderId="50" xfId="0" applyFont="1" applyBorder="1" applyAlignment="1" applyProtection="1">
      <alignment horizontal="left" vertical="center" wrapText="1"/>
    </xf>
    <xf numFmtId="0" fontId="60" fillId="0" borderId="51" xfId="0" applyFont="1" applyBorder="1" applyAlignment="1" applyProtection="1">
      <alignment horizontal="left" vertical="center"/>
    </xf>
    <xf numFmtId="171" fontId="60" fillId="0" borderId="51" xfId="0" applyNumberFormat="1" applyFont="1" applyBorder="1" applyAlignment="1" applyProtection="1">
      <alignment vertical="center"/>
    </xf>
    <xf numFmtId="0" fontId="61" fillId="0" borderId="1" xfId="0" applyFont="1" applyAlignment="1" applyProtection="1">
      <alignment horizontal="left" vertical="center" wrapText="1"/>
    </xf>
    <xf numFmtId="0" fontId="61" fillId="0" borderId="1" xfId="0" applyFont="1" applyAlignment="1" applyProtection="1">
      <alignment horizontal="left" vertical="center"/>
    </xf>
    <xf numFmtId="171" fontId="61" fillId="0" borderId="1" xfId="0" applyNumberFormat="1" applyFont="1" applyAlignment="1" applyProtection="1">
      <alignment vertical="center"/>
    </xf>
    <xf numFmtId="0" fontId="61" fillId="0" borderId="1" xfId="0" applyFont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62" fillId="0" borderId="54" xfId="0" applyFont="1" applyBorder="1" applyAlignment="1">
      <alignment vertical="center" wrapText="1"/>
      <protection locked="0"/>
    </xf>
    <xf numFmtId="0" fontId="62" fillId="0" borderId="55" xfId="0" applyFont="1" applyBorder="1" applyAlignment="1">
      <alignment vertical="center" wrapText="1"/>
      <protection locked="0"/>
    </xf>
    <xf numFmtId="0" fontId="62" fillId="0" borderId="56" xfId="0" applyFont="1" applyBorder="1" applyAlignment="1">
      <alignment vertical="center" wrapText="1"/>
      <protection locked="0"/>
    </xf>
    <xf numFmtId="0" fontId="62" fillId="0" borderId="57" xfId="0" applyFont="1" applyBorder="1" applyAlignment="1">
      <alignment horizontal="center" vertical="center" wrapText="1"/>
      <protection locked="0"/>
    </xf>
    <xf numFmtId="0" fontId="63" fillId="0" borderId="1" xfId="0" applyFont="1" applyBorder="1" applyAlignment="1">
      <alignment horizontal="center" vertical="center" wrapText="1"/>
      <protection locked="0"/>
    </xf>
    <xf numFmtId="0" fontId="62" fillId="0" borderId="58" xfId="0" applyFont="1" applyBorder="1" applyAlignment="1">
      <alignment horizontal="center" vertical="center" wrapText="1"/>
      <protection locked="0"/>
    </xf>
    <xf numFmtId="0" fontId="62" fillId="0" borderId="57" xfId="0" applyFont="1" applyBorder="1" applyAlignment="1">
      <alignment vertical="center" wrapText="1"/>
      <protection locked="0"/>
    </xf>
    <xf numFmtId="0" fontId="64" fillId="0" borderId="59" xfId="0" applyFont="1" applyBorder="1" applyAlignment="1">
      <alignment horizontal="left" wrapText="1"/>
      <protection locked="0"/>
    </xf>
    <xf numFmtId="0" fontId="62" fillId="0" borderId="58" xfId="0" applyFont="1" applyBorder="1" applyAlignment="1">
      <alignment vertical="center" wrapText="1"/>
      <protection locked="0"/>
    </xf>
    <xf numFmtId="0" fontId="64" fillId="0" borderId="1" xfId="0" applyFont="1" applyBorder="1" applyAlignment="1">
      <alignment horizontal="left" vertical="center" wrapText="1"/>
      <protection locked="0"/>
    </xf>
    <xf numFmtId="0" fontId="61" fillId="0" borderId="1" xfId="0" applyFont="1" applyBorder="1" applyAlignment="1">
      <alignment horizontal="left" vertical="center" wrapText="1"/>
      <protection locked="0"/>
    </xf>
    <xf numFmtId="0" fontId="65" fillId="0" borderId="57" xfId="0" applyFont="1" applyBorder="1" applyAlignment="1">
      <alignment vertical="center" wrapText="1"/>
      <protection locked="0"/>
    </xf>
    <xf numFmtId="0" fontId="61" fillId="0" borderId="1" xfId="0" applyFont="1" applyBorder="1" applyAlignment="1">
      <alignment vertical="center" wrapText="1"/>
      <protection locked="0"/>
    </xf>
    <xf numFmtId="0" fontId="61" fillId="0" borderId="1" xfId="0" applyFont="1" applyBorder="1" applyAlignment="1">
      <alignment horizontal="left" vertical="center"/>
      <protection locked="0"/>
    </xf>
    <xf numFmtId="0" fontId="61" fillId="0" borderId="1" xfId="0" applyFont="1" applyBorder="1" applyAlignment="1">
      <alignment vertical="center"/>
      <protection locked="0"/>
    </xf>
    <xf numFmtId="49" fontId="61" fillId="0" borderId="1" xfId="0" applyNumberFormat="1" applyFont="1" applyBorder="1" applyAlignment="1">
      <alignment horizontal="left" vertical="center" wrapText="1"/>
      <protection locked="0"/>
    </xf>
    <xf numFmtId="49" fontId="61" fillId="0" borderId="1" xfId="0" applyNumberFormat="1" applyFont="1" applyBorder="1" applyAlignment="1">
      <alignment vertical="center" wrapText="1"/>
      <protection locked="0"/>
    </xf>
    <xf numFmtId="0" fontId="62" fillId="0" borderId="60" xfId="0" applyFont="1" applyBorder="1" applyAlignment="1">
      <alignment vertical="center" wrapText="1"/>
      <protection locked="0"/>
    </xf>
    <xf numFmtId="0" fontId="66" fillId="0" borderId="59" xfId="0" applyFont="1" applyBorder="1" applyAlignment="1">
      <alignment vertical="center" wrapText="1"/>
      <protection locked="0"/>
    </xf>
    <xf numFmtId="0" fontId="62" fillId="0" borderId="61" xfId="0" applyFont="1" applyBorder="1" applyAlignment="1">
      <alignment vertical="center" wrapText="1"/>
      <protection locked="0"/>
    </xf>
    <xf numFmtId="0" fontId="62" fillId="0" borderId="1" xfId="0" applyFont="1" applyBorder="1" applyAlignment="1">
      <alignment vertical="top"/>
      <protection locked="0"/>
    </xf>
    <xf numFmtId="0" fontId="62" fillId="0" borderId="1" xfId="0" applyFont="1" applyAlignment="1">
      <alignment vertical="top"/>
      <protection locked="0"/>
    </xf>
    <xf numFmtId="0" fontId="62" fillId="0" borderId="54" xfId="0" applyFont="1" applyBorder="1" applyAlignment="1">
      <alignment horizontal="left" vertical="center"/>
      <protection locked="0"/>
    </xf>
    <xf numFmtId="0" fontId="62" fillId="0" borderId="55" xfId="0" applyFont="1" applyBorder="1" applyAlignment="1">
      <alignment horizontal="left" vertical="center"/>
      <protection locked="0"/>
    </xf>
    <xf numFmtId="0" fontId="62" fillId="0" borderId="56" xfId="0" applyFont="1" applyBorder="1" applyAlignment="1">
      <alignment horizontal="left" vertical="center"/>
      <protection locked="0"/>
    </xf>
    <xf numFmtId="0" fontId="62" fillId="0" borderId="57" xfId="0" applyFont="1" applyBorder="1" applyAlignment="1">
      <alignment horizontal="left" vertical="center"/>
      <protection locked="0"/>
    </xf>
    <xf numFmtId="0" fontId="63" fillId="0" borderId="1" xfId="0" applyFont="1" applyBorder="1" applyAlignment="1">
      <alignment horizontal="center" vertical="center"/>
      <protection locked="0"/>
    </xf>
    <xf numFmtId="0" fontId="62" fillId="0" borderId="58" xfId="0" applyFont="1" applyBorder="1" applyAlignment="1">
      <alignment horizontal="left" vertical="center"/>
      <protection locked="0"/>
    </xf>
    <xf numFmtId="0" fontId="64" fillId="0" borderId="1" xfId="0" applyFont="1" applyBorder="1" applyAlignment="1">
      <alignment horizontal="left" vertical="center"/>
      <protection locked="0"/>
    </xf>
    <xf numFmtId="0" fontId="67" fillId="0" borderId="1" xfId="0" applyFont="1" applyAlignment="1">
      <alignment horizontal="left" vertical="center"/>
      <protection locked="0"/>
    </xf>
    <xf numFmtId="0" fontId="64" fillId="0" borderId="59" xfId="0" applyFont="1" applyBorder="1" applyAlignment="1">
      <alignment horizontal="left" vertical="center"/>
      <protection locked="0"/>
    </xf>
    <xf numFmtId="0" fontId="64" fillId="0" borderId="59" xfId="0" applyFont="1" applyBorder="1" applyAlignment="1">
      <alignment horizontal="center" vertical="center"/>
      <protection locked="0"/>
    </xf>
    <xf numFmtId="0" fontId="67" fillId="0" borderId="59" xfId="0" applyFont="1" applyBorder="1" applyAlignment="1">
      <alignment horizontal="left" vertical="center"/>
      <protection locked="0"/>
    </xf>
    <xf numFmtId="0" fontId="68" fillId="0" borderId="1" xfId="0" applyFont="1" applyBorder="1" applyAlignment="1">
      <alignment horizontal="left" vertical="center"/>
      <protection locked="0"/>
    </xf>
    <xf numFmtId="0" fontId="65" fillId="0" borderId="1" xfId="0" applyFont="1" applyAlignment="1">
      <alignment horizontal="left" vertical="center"/>
      <protection locked="0"/>
    </xf>
    <xf numFmtId="0" fontId="69" fillId="0" borderId="1" xfId="0" applyFont="1" applyBorder="1" applyAlignment="1">
      <alignment horizontal="left" vertical="center"/>
      <protection locked="0"/>
    </xf>
    <xf numFmtId="0" fontId="61" fillId="0" borderId="1" xfId="0" applyFont="1" applyBorder="1" applyAlignment="1">
      <alignment horizontal="center" vertical="center"/>
      <protection locked="0"/>
    </xf>
    <xf numFmtId="0" fontId="61" fillId="0" borderId="1" xfId="0" applyFont="1" applyAlignment="1">
      <alignment horizontal="left" vertical="center"/>
      <protection locked="0"/>
    </xf>
    <xf numFmtId="0" fontId="65" fillId="0" borderId="57" xfId="0" applyFont="1" applyBorder="1" applyAlignment="1">
      <alignment horizontal="left" vertical="center"/>
      <protection locked="0"/>
    </xf>
    <xf numFmtId="0" fontId="61" fillId="0" borderId="1" xfId="0" applyFont="1" applyFill="1" applyBorder="1" applyAlignment="1">
      <alignment horizontal="left" vertical="center"/>
      <protection locked="0"/>
    </xf>
    <xf numFmtId="0" fontId="61" fillId="0" borderId="1" xfId="0" applyFont="1" applyFill="1" applyBorder="1" applyAlignment="1">
      <alignment horizontal="center" vertical="center"/>
      <protection locked="0"/>
    </xf>
    <xf numFmtId="0" fontId="62" fillId="0" borderId="60" xfId="0" applyFont="1" applyBorder="1" applyAlignment="1">
      <alignment horizontal="left" vertical="center"/>
      <protection locked="0"/>
    </xf>
    <xf numFmtId="0" fontId="66" fillId="0" borderId="59" xfId="0" applyFont="1" applyBorder="1" applyAlignment="1">
      <alignment horizontal="left" vertical="center"/>
      <protection locked="0"/>
    </xf>
    <xf numFmtId="0" fontId="62" fillId="0" borderId="61" xfId="0" applyFont="1" applyBorder="1" applyAlignment="1">
      <alignment horizontal="left" vertical="center"/>
      <protection locked="0"/>
    </xf>
    <xf numFmtId="0" fontId="62" fillId="0" borderId="1" xfId="0" applyFont="1" applyBorder="1" applyAlignment="1">
      <alignment horizontal="left" vertical="center"/>
      <protection locked="0"/>
    </xf>
    <xf numFmtId="0" fontId="66" fillId="0" borderId="1" xfId="0" applyFont="1" applyBorder="1" applyAlignment="1">
      <alignment horizontal="left" vertical="center"/>
      <protection locked="0"/>
    </xf>
    <xf numFmtId="0" fontId="67" fillId="0" borderId="1" xfId="0" applyFont="1" applyBorder="1" applyAlignment="1">
      <alignment horizontal="left" vertical="center"/>
      <protection locked="0"/>
    </xf>
    <xf numFmtId="0" fontId="65" fillId="0" borderId="59" xfId="0" applyFont="1" applyBorder="1" applyAlignment="1">
      <alignment horizontal="left" vertical="center"/>
      <protection locked="0"/>
    </xf>
    <xf numFmtId="0" fontId="62" fillId="0" borderId="1" xfId="0" applyFont="1" applyBorder="1" applyAlignment="1">
      <alignment horizontal="left" vertical="center" wrapText="1"/>
      <protection locked="0"/>
    </xf>
    <xf numFmtId="0" fontId="65" fillId="0" borderId="1" xfId="0" applyFont="1" applyBorder="1" applyAlignment="1">
      <alignment horizontal="left" vertical="center" wrapText="1"/>
      <protection locked="0"/>
    </xf>
    <xf numFmtId="0" fontId="65" fillId="0" borderId="1" xfId="0" applyFont="1" applyBorder="1" applyAlignment="1">
      <alignment horizontal="center" vertical="center" wrapText="1"/>
      <protection locked="0"/>
    </xf>
    <xf numFmtId="0" fontId="62" fillId="0" borderId="54" xfId="0" applyFont="1" applyBorder="1" applyAlignment="1">
      <alignment horizontal="left" vertical="center" wrapText="1"/>
      <protection locked="0"/>
    </xf>
    <xf numFmtId="0" fontId="62" fillId="0" borderId="55" xfId="0" applyFont="1" applyBorder="1" applyAlignment="1">
      <alignment horizontal="left" vertical="center" wrapText="1"/>
      <protection locked="0"/>
    </xf>
    <xf numFmtId="0" fontId="62" fillId="0" borderId="56" xfId="0" applyFont="1" applyBorder="1" applyAlignment="1">
      <alignment horizontal="left" vertical="center" wrapText="1"/>
      <protection locked="0"/>
    </xf>
    <xf numFmtId="0" fontId="62" fillId="0" borderId="57" xfId="0" applyFont="1" applyBorder="1" applyAlignment="1">
      <alignment horizontal="left" vertical="center" wrapText="1"/>
      <protection locked="0"/>
    </xf>
    <xf numFmtId="0" fontId="62" fillId="0" borderId="58" xfId="0" applyFont="1" applyBorder="1" applyAlignment="1">
      <alignment horizontal="left" vertical="center" wrapText="1"/>
      <protection locked="0"/>
    </xf>
    <xf numFmtId="0" fontId="67" fillId="0" borderId="57" xfId="0" applyFont="1" applyBorder="1" applyAlignment="1">
      <alignment horizontal="left" vertical="center" wrapText="1"/>
      <protection locked="0"/>
    </xf>
    <xf numFmtId="0" fontId="67" fillId="0" borderId="58" xfId="0" applyFont="1" applyBorder="1" applyAlignment="1">
      <alignment horizontal="left" vertical="center" wrapText="1"/>
      <protection locked="0"/>
    </xf>
    <xf numFmtId="0" fontId="65" fillId="0" borderId="57" xfId="0" applyFont="1" applyBorder="1" applyAlignment="1">
      <alignment horizontal="left" vertical="center" wrapText="1"/>
      <protection locked="0"/>
    </xf>
    <xf numFmtId="0" fontId="65" fillId="0" borderId="1" xfId="0" applyFont="1" applyBorder="1" applyAlignment="1">
      <alignment horizontal="left" vertical="center"/>
      <protection locked="0"/>
    </xf>
    <xf numFmtId="0" fontId="65" fillId="0" borderId="58" xfId="0" applyFont="1" applyBorder="1" applyAlignment="1">
      <alignment horizontal="left" vertical="center" wrapText="1"/>
      <protection locked="0"/>
    </xf>
    <xf numFmtId="0" fontId="65" fillId="0" borderId="58" xfId="0" applyFont="1" applyBorder="1" applyAlignment="1">
      <alignment horizontal="left" vertical="center"/>
      <protection locked="0"/>
    </xf>
    <xf numFmtId="0" fontId="65" fillId="0" borderId="60" xfId="0" applyFont="1" applyBorder="1" applyAlignment="1">
      <alignment horizontal="left" vertical="center" wrapText="1"/>
      <protection locked="0"/>
    </xf>
    <xf numFmtId="0" fontId="65" fillId="0" borderId="59" xfId="0" applyFont="1" applyBorder="1" applyAlignment="1">
      <alignment horizontal="left" vertical="center" wrapText="1"/>
      <protection locked="0"/>
    </xf>
    <xf numFmtId="0" fontId="65" fillId="0" borderId="61" xfId="0" applyFont="1" applyBorder="1" applyAlignment="1">
      <alignment horizontal="left" vertical="center" wrapText="1"/>
      <protection locked="0"/>
    </xf>
    <xf numFmtId="0" fontId="61" fillId="0" borderId="1" xfId="0" applyFont="1" applyBorder="1" applyAlignment="1">
      <alignment horizontal="left" vertical="top"/>
      <protection locked="0"/>
    </xf>
    <xf numFmtId="0" fontId="61" fillId="0" borderId="1" xfId="0" applyFont="1" applyBorder="1" applyAlignment="1">
      <alignment horizontal="center" vertical="top"/>
      <protection locked="0"/>
    </xf>
    <xf numFmtId="0" fontId="65" fillId="0" borderId="60" xfId="0" applyFont="1" applyBorder="1" applyAlignment="1">
      <alignment horizontal="left" vertical="center"/>
      <protection locked="0"/>
    </xf>
    <xf numFmtId="0" fontId="65" fillId="0" borderId="61" xfId="0" applyFont="1" applyBorder="1" applyAlignment="1">
      <alignment horizontal="left" vertical="center"/>
      <protection locked="0"/>
    </xf>
    <xf numFmtId="0" fontId="65" fillId="0" borderId="1" xfId="0" applyFont="1" applyBorder="1" applyAlignment="1">
      <alignment horizontal="center" vertical="center"/>
      <protection locked="0"/>
    </xf>
    <xf numFmtId="0" fontId="67" fillId="0" borderId="1" xfId="0" applyFont="1" applyAlignment="1">
      <alignment vertical="center"/>
      <protection locked="0"/>
    </xf>
    <xf numFmtId="0" fontId="64" fillId="0" borderId="1" xfId="0" applyFont="1" applyBorder="1" applyAlignment="1">
      <alignment vertical="center"/>
      <protection locked="0"/>
    </xf>
    <xf numFmtId="0" fontId="67" fillId="0" borderId="59" xfId="0" applyFont="1" applyBorder="1" applyAlignment="1">
      <alignment vertical="center"/>
      <protection locked="0"/>
    </xf>
    <xf numFmtId="0" fontId="64" fillId="0" borderId="59" xfId="0" applyFont="1" applyBorder="1" applyAlignment="1">
      <alignment vertical="center"/>
      <protection locked="0"/>
    </xf>
    <xf numFmtId="0" fontId="61" fillId="0" borderId="1" xfId="0" applyFont="1" applyBorder="1" applyAlignment="1">
      <alignment vertical="top"/>
      <protection locked="0"/>
    </xf>
    <xf numFmtId="49" fontId="61" fillId="0" borderId="1" xfId="0" applyNumberFormat="1" applyFont="1" applyBorder="1" applyAlignment="1">
      <alignment horizontal="left" vertical="center"/>
      <protection locked="0"/>
    </xf>
    <xf numFmtId="0" fontId="65" fillId="0" borderId="57" xfId="0" applyFont="1" applyBorder="1" applyAlignment="1" applyProtection="1">
      <alignment horizontal="left" vertical="center"/>
    </xf>
    <xf numFmtId="0" fontId="61" fillId="0" borderId="1" xfId="0" applyFont="1" applyBorder="1" applyAlignment="1" applyProtection="1">
      <alignment vertical="top"/>
    </xf>
    <xf numFmtId="0" fontId="61" fillId="0" borderId="1" xfId="0" applyFont="1" applyBorder="1" applyAlignment="1" applyProtection="1">
      <alignment horizontal="left" vertical="center"/>
    </xf>
    <xf numFmtId="0" fontId="61" fillId="0" borderId="1" xfId="0" applyFont="1" applyBorder="1" applyAlignment="1" applyProtection="1">
      <alignment horizontal="center" vertical="center"/>
    </xf>
    <xf numFmtId="49" fontId="61" fillId="0" borderId="1" xfId="0" applyNumberFormat="1" applyFont="1" applyBorder="1" applyAlignment="1" applyProtection="1">
      <alignment horizontal="left" vertical="center"/>
    </xf>
    <xf numFmtId="0" fontId="65" fillId="0" borderId="58" xfId="0" applyFont="1" applyBorder="1" applyAlignment="1" applyProtection="1">
      <alignment horizontal="left" vertical="center"/>
    </xf>
    <xf numFmtId="0" fontId="0" fillId="0" borderId="59" xfId="0" applyBorder="1" applyAlignment="1">
      <alignment vertical="top"/>
      <protection locked="0"/>
    </xf>
    <xf numFmtId="0" fontId="64" fillId="0" borderId="59" xfId="0" applyFont="1" applyBorder="1" applyAlignment="1">
      <alignment horizontal="left"/>
      <protection locked="0"/>
    </xf>
    <xf numFmtId="0" fontId="67" fillId="0" borderId="59" xfId="0" applyFont="1" applyBorder="1" applyAlignment="1">
      <protection locked="0"/>
    </xf>
    <xf numFmtId="0" fontId="62" fillId="0" borderId="57" xfId="0" applyFont="1" applyBorder="1" applyAlignment="1">
      <alignment vertical="top"/>
      <protection locked="0"/>
    </xf>
    <xf numFmtId="0" fontId="62" fillId="0" borderId="58" xfId="0" applyFont="1" applyBorder="1" applyAlignment="1">
      <alignment vertical="top"/>
      <protection locked="0"/>
    </xf>
    <xf numFmtId="0" fontId="62" fillId="0" borderId="60" xfId="0" applyFont="1" applyBorder="1" applyAlignment="1">
      <alignment vertical="top"/>
      <protection locked="0"/>
    </xf>
    <xf numFmtId="0" fontId="62" fillId="0" borderId="59" xfId="0" applyFont="1" applyBorder="1" applyAlignment="1">
      <alignment vertical="top"/>
      <protection locked="0"/>
    </xf>
    <xf numFmtId="0" fontId="62" fillId="0" borderId="61" xfId="0" applyFont="1" applyBorder="1" applyAlignment="1">
      <alignment vertical="top"/>
      <protection locked="0"/>
    </xf>
  </cellXfs>
  <cellStyles count="8">
    <cellStyle name="Normal" xfId="0" builtinId="0" customBuiltin="1"/>
    <cellStyle name="Normal 6" xfId="1"/>
    <cellStyle name="Normal 2" xfId="2"/>
    <cellStyle name="Normal 3" xfId="3"/>
    <cellStyle name="Normal 4" xfId="4"/>
    <cellStyle name="Normal 5" xfId="5"/>
    <cellStyle name="Hyperlink" xfId="6" builtinId="8"/>
    <cellStyle name="Hyperlink 2" xfId="7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70001000" TargetMode="External" /><Relationship Id="rId2" Type="http://schemas.openxmlformats.org/officeDocument/2006/relationships/hyperlink" Target="https://podminky.urs.cz/item/CS_URS_2026_01/060001000" TargetMode="External" /><Relationship Id="rId3" Type="http://schemas.openxmlformats.org/officeDocument/2006/relationships/hyperlink" Target="https://podminky.urs.cz/item/CS_URS_2026_01/045002000" TargetMode="External" /><Relationship Id="rId4" Type="http://schemas.openxmlformats.org/officeDocument/2006/relationships/hyperlink" Target="https://podminky.urs.cz/item/CS_URS_2026_01/043234000" TargetMode="External" /><Relationship Id="rId5" Type="http://schemas.openxmlformats.org/officeDocument/2006/relationships/hyperlink" Target="https://podminky.urs.cz/item/CS_URS_2026_01/030001000" TargetMode="External" /><Relationship Id="rId6" Type="http://schemas.openxmlformats.org/officeDocument/2006/relationships/hyperlink" Target="https://podminky.urs.cz/item/CS_URS_2026_01/013254000" TargetMode="External" /><Relationship Id="rId7" Type="http://schemas.openxmlformats.org/officeDocument/2006/relationships/hyperlink" Target="https://podminky.urs.cz/item/CS_URS_2026_01/012444000" TargetMode="External" /><Relationship Id="rId8" Type="http://schemas.openxmlformats.org/officeDocument/2006/relationships/hyperlink" Target="https://podminky.urs.cz/item/CS_URS_2026_01/012414000" TargetMode="External" /><Relationship Id="rId9" Type="http://schemas.openxmlformats.org/officeDocument/2006/relationships/hyperlink" Target="https://podminky.urs.cz/item/CS_URS_2026_01/012303000" TargetMode="External" /><Relationship Id="rId10" Type="http://schemas.openxmlformats.org/officeDocument/2006/relationships/hyperlink" Target="https://podminky.urs.cz/item/CS_URS_2026_01/012203000" TargetMode="External" /><Relationship Id="rId11" Type="http://schemas.openxmlformats.org/officeDocument/2006/relationships/hyperlink" Target="https://podminky.urs.cz/item/CS_URS_2026_01/012103000" TargetMode="External" /><Relationship Id="rId12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98767101" TargetMode="External" /><Relationship Id="rId2" Type="http://schemas.openxmlformats.org/officeDocument/2006/relationships/hyperlink" Target="https://podminky.urs.cz/item/CS_URS_2026_01/767531233" TargetMode="External" /><Relationship Id="rId3" Type="http://schemas.openxmlformats.org/officeDocument/2006/relationships/hyperlink" Target="https://podminky.urs.cz/item/CS_URS_2026_01/767531232" TargetMode="External" /><Relationship Id="rId4" Type="http://schemas.openxmlformats.org/officeDocument/2006/relationships/hyperlink" Target="https://podminky.urs.cz/item/CS_URS_2026_01/767531213" TargetMode="External" /><Relationship Id="rId5" Type="http://schemas.openxmlformats.org/officeDocument/2006/relationships/hyperlink" Target="https://podminky.urs.cz/item/CS_URS_2026_01/767531212" TargetMode="External" /><Relationship Id="rId6" Type="http://schemas.openxmlformats.org/officeDocument/2006/relationships/hyperlink" Target="https://podminky.urs.cz/item/CS_URS_2026_01/998225111" TargetMode="External" /><Relationship Id="rId7" Type="http://schemas.openxmlformats.org/officeDocument/2006/relationships/hyperlink" Target="https://podminky.urs.cz/item/CS_URS_2026_01/997221875" TargetMode="External" /><Relationship Id="rId8" Type="http://schemas.openxmlformats.org/officeDocument/2006/relationships/hyperlink" Target="https://podminky.urs.cz/item/CS_URS_2026_01/997221873" TargetMode="External" /><Relationship Id="rId9" Type="http://schemas.openxmlformats.org/officeDocument/2006/relationships/hyperlink" Target="https://podminky.urs.cz/item/CS_URS_2026_01/997221861" TargetMode="External" /><Relationship Id="rId10" Type="http://schemas.openxmlformats.org/officeDocument/2006/relationships/hyperlink" Target="https://podminky.urs.cz/item/CS_URS_2026_01/997221559" TargetMode="External" /><Relationship Id="rId11" Type="http://schemas.openxmlformats.org/officeDocument/2006/relationships/hyperlink" Target="https://podminky.urs.cz/item/CS_URS_2026_01/997221551" TargetMode="External" /><Relationship Id="rId12" Type="http://schemas.openxmlformats.org/officeDocument/2006/relationships/hyperlink" Target="https://podminky.urs.cz/item/CS_URS_2026_01/919732211" TargetMode="External" /><Relationship Id="rId13" Type="http://schemas.openxmlformats.org/officeDocument/2006/relationships/hyperlink" Target="https://podminky.urs.cz/item/CS_URS_2026_01/919726122" TargetMode="External" /><Relationship Id="rId14" Type="http://schemas.openxmlformats.org/officeDocument/2006/relationships/hyperlink" Target="https://podminky.urs.cz/item/CS_URS_2026_01/916231213" TargetMode="External" /><Relationship Id="rId15" Type="http://schemas.openxmlformats.org/officeDocument/2006/relationships/hyperlink" Target="https://podminky.urs.cz/item/CS_URS_2026_01/916131213" TargetMode="External" /><Relationship Id="rId16" Type="http://schemas.openxmlformats.org/officeDocument/2006/relationships/hyperlink" Target="https://podminky.urs.cz/item/CS_URS_2026_01/637121111" TargetMode="External" /><Relationship Id="rId17" Type="http://schemas.openxmlformats.org/officeDocument/2006/relationships/hyperlink" Target="https://podminky.urs.cz/item/CS_URS_2026_01/596211210" TargetMode="External" /><Relationship Id="rId18" Type="http://schemas.openxmlformats.org/officeDocument/2006/relationships/hyperlink" Target="https://podminky.urs.cz/item/CS_URS_2026_01/596211110" TargetMode="External" /><Relationship Id="rId19" Type="http://schemas.openxmlformats.org/officeDocument/2006/relationships/hyperlink" Target="https://podminky.urs.cz/item/CS_URS_2026_01/591241111" TargetMode="External" /><Relationship Id="rId20" Type="http://schemas.openxmlformats.org/officeDocument/2006/relationships/hyperlink" Target="https://podminky.urs.cz/item/CS_URS_2026_01/581114113" TargetMode="External" /><Relationship Id="rId21" Type="http://schemas.openxmlformats.org/officeDocument/2006/relationships/hyperlink" Target="https://podminky.urs.cz/item/CS_URS_2026_01/577134121" TargetMode="External" /><Relationship Id="rId22" Type="http://schemas.openxmlformats.org/officeDocument/2006/relationships/hyperlink" Target="https://podminky.urs.cz/item/CS_URS_2026_01/573231106" TargetMode="External" /><Relationship Id="rId23" Type="http://schemas.openxmlformats.org/officeDocument/2006/relationships/hyperlink" Target="https://podminky.urs.cz/item/CS_URS_2026_01/573191111" TargetMode="External" /><Relationship Id="rId24" Type="http://schemas.openxmlformats.org/officeDocument/2006/relationships/hyperlink" Target="https://podminky.urs.cz/item/CS_URS_2026_01/566301111" TargetMode="External" /><Relationship Id="rId25" Type="http://schemas.openxmlformats.org/officeDocument/2006/relationships/hyperlink" Target="https://podminky.urs.cz/item/CS_URS_2026_01/566201111" TargetMode="External" /><Relationship Id="rId26" Type="http://schemas.openxmlformats.org/officeDocument/2006/relationships/hyperlink" Target="https://podminky.urs.cz/item/CS_URS_2026_01/565145021" TargetMode="External" /><Relationship Id="rId27" Type="http://schemas.openxmlformats.org/officeDocument/2006/relationships/hyperlink" Target="https://podminky.urs.cz/item/CS_URS_2026_01/564871111" TargetMode="External" /><Relationship Id="rId28" Type="http://schemas.openxmlformats.org/officeDocument/2006/relationships/hyperlink" Target="https://podminky.urs.cz/item/CS_URS_2026_01/564861111" TargetMode="External" /><Relationship Id="rId29" Type="http://schemas.openxmlformats.org/officeDocument/2006/relationships/hyperlink" Target="https://podminky.urs.cz/item/CS_URS_2026_01/564851111" TargetMode="External" /><Relationship Id="rId30" Type="http://schemas.openxmlformats.org/officeDocument/2006/relationships/hyperlink" Target="https://podminky.urs.cz/item/CS_URS_2026_01/182112121" TargetMode="External" /><Relationship Id="rId31" Type="http://schemas.openxmlformats.org/officeDocument/2006/relationships/hyperlink" Target="https://podminky.urs.cz/item/CS_URS_2026_01/181912112" TargetMode="External" /><Relationship Id="rId32" Type="http://schemas.openxmlformats.org/officeDocument/2006/relationships/hyperlink" Target="https://podminky.urs.cz/item/CS_URS_2026_01/181411131" TargetMode="External" /><Relationship Id="rId33" Type="http://schemas.openxmlformats.org/officeDocument/2006/relationships/hyperlink" Target="https://podminky.urs.cz/item/CS_URS_2026_01/181351003" TargetMode="External" /><Relationship Id="rId34" Type="http://schemas.openxmlformats.org/officeDocument/2006/relationships/hyperlink" Target="https://podminky.urs.cz/item/CS_URS_2026_01/175151209" TargetMode="External" /><Relationship Id="rId35" Type="http://schemas.openxmlformats.org/officeDocument/2006/relationships/hyperlink" Target="https://podminky.urs.cz/item/CS_URS_2026_01/171251201" TargetMode="External" /><Relationship Id="rId36" Type="http://schemas.openxmlformats.org/officeDocument/2006/relationships/hyperlink" Target="https://podminky.urs.cz/item/CS_URS_2026_01/171201231" TargetMode="External" /><Relationship Id="rId37" Type="http://schemas.openxmlformats.org/officeDocument/2006/relationships/hyperlink" Target="https://podminky.urs.cz/item/CS_URS_2026_01/167151101" TargetMode="External" /><Relationship Id="rId38" Type="http://schemas.openxmlformats.org/officeDocument/2006/relationships/hyperlink" Target="https://podminky.urs.cz/item/CS_URS_2026_01/162751119" TargetMode="External" /><Relationship Id="rId39" Type="http://schemas.openxmlformats.org/officeDocument/2006/relationships/hyperlink" Target="https://podminky.urs.cz/item/CS_URS_2026_01/162751117" TargetMode="External" /><Relationship Id="rId40" Type="http://schemas.openxmlformats.org/officeDocument/2006/relationships/hyperlink" Target="https://podminky.urs.cz/item/CS_URS_2026_01/162351103" TargetMode="External" /><Relationship Id="rId41" Type="http://schemas.openxmlformats.org/officeDocument/2006/relationships/hyperlink" Target="https://podminky.urs.cz/item/CS_URS_2026_01/122251102" TargetMode="External" /><Relationship Id="rId42" Type="http://schemas.openxmlformats.org/officeDocument/2006/relationships/hyperlink" Target="https://podminky.urs.cz/item/CS_URS_2026_01/113202111" TargetMode="External" /><Relationship Id="rId43" Type="http://schemas.openxmlformats.org/officeDocument/2006/relationships/hyperlink" Target="https://podminky.urs.cz/item/CS_URS_2026_01/113154546" TargetMode="External" /><Relationship Id="rId44" Type="http://schemas.openxmlformats.org/officeDocument/2006/relationships/hyperlink" Target="https://podminky.urs.cz/item/CS_URS_2026_01/113108441" TargetMode="External" /><Relationship Id="rId45" Type="http://schemas.openxmlformats.org/officeDocument/2006/relationships/hyperlink" Target="https://podminky.urs.cz/item/CS_URS_2026_01/113107231" TargetMode="External" /><Relationship Id="rId46" Type="http://schemas.openxmlformats.org/officeDocument/2006/relationships/hyperlink" Target="https://podminky.urs.cz/item/CS_URS_2026_01/113107222" TargetMode="External" /><Relationship Id="rId47" Type="http://schemas.openxmlformats.org/officeDocument/2006/relationships/hyperlink" Target="https://podminky.urs.cz/item/CS_URS_2026_01/113107221" TargetMode="External" /><Relationship Id="rId48" Type="http://schemas.openxmlformats.org/officeDocument/2006/relationships/printerSettings" Target="../printerSettings/printerSettings2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98225111" TargetMode="External" /><Relationship Id="rId2" Type="http://schemas.openxmlformats.org/officeDocument/2006/relationships/hyperlink" Target="https://podminky.urs.cz/item/CS_URS_2026_01/919726123" TargetMode="External" /><Relationship Id="rId3" Type="http://schemas.openxmlformats.org/officeDocument/2006/relationships/hyperlink" Target="https://podminky.urs.cz/item/CS_URS_2026_01/564871111" TargetMode="External" /><Relationship Id="rId4" Type="http://schemas.openxmlformats.org/officeDocument/2006/relationships/hyperlink" Target="https://podminky.urs.cz/item/CS_URS_2026_01/171201231" TargetMode="External" /><Relationship Id="rId5" Type="http://schemas.openxmlformats.org/officeDocument/2006/relationships/hyperlink" Target="https://podminky.urs.cz/item/CS_URS_2026_01/171152501" TargetMode="External" /><Relationship Id="rId6" Type="http://schemas.openxmlformats.org/officeDocument/2006/relationships/hyperlink" Target="https://podminky.urs.cz/item/CS_URS_2026_01/162751119" TargetMode="External" /><Relationship Id="rId7" Type="http://schemas.openxmlformats.org/officeDocument/2006/relationships/hyperlink" Target="https://podminky.urs.cz/item/CS_URS_2026_01/162751117" TargetMode="External" /><Relationship Id="rId8" Type="http://schemas.openxmlformats.org/officeDocument/2006/relationships/hyperlink" Target="https://podminky.urs.cz/item/CS_URS_2026_01/131251104" TargetMode="External" /><Relationship Id="rId9" Type="http://schemas.openxmlformats.org/officeDocument/2006/relationships/printerSettings" Target="../printerSettings/printerSettings3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98276101" TargetMode="External" /><Relationship Id="rId2" Type="http://schemas.openxmlformats.org/officeDocument/2006/relationships/hyperlink" Target="https://podminky.urs.cz/item/CS_URS_2026_01/997221861" TargetMode="External" /><Relationship Id="rId3" Type="http://schemas.openxmlformats.org/officeDocument/2006/relationships/hyperlink" Target="https://podminky.urs.cz/item/CS_URS_2026_01/997221569" TargetMode="External" /><Relationship Id="rId4" Type="http://schemas.openxmlformats.org/officeDocument/2006/relationships/hyperlink" Target="https://podminky.urs.cz/item/CS_URS_2026_01/997221561" TargetMode="External" /><Relationship Id="rId5" Type="http://schemas.openxmlformats.org/officeDocument/2006/relationships/hyperlink" Target="https://podminky.urs.cz/item/CS_URS_2026_01/899722114" TargetMode="External" /><Relationship Id="rId6" Type="http://schemas.openxmlformats.org/officeDocument/2006/relationships/hyperlink" Target="https://podminky.urs.cz/item/CS_URS_2026_01/899721112" TargetMode="External" /><Relationship Id="rId7" Type="http://schemas.openxmlformats.org/officeDocument/2006/relationships/hyperlink" Target="https://podminky.urs.cz/item/CS_URS_2026_01/899204112" TargetMode="External" /><Relationship Id="rId8" Type="http://schemas.openxmlformats.org/officeDocument/2006/relationships/hyperlink" Target="https://podminky.urs.cz/item/CS_URS_2026_01/899132121" TargetMode="External" /><Relationship Id="rId9" Type="http://schemas.openxmlformats.org/officeDocument/2006/relationships/hyperlink" Target="https://podminky.urs.cz/item/CS_URS_2026_01/899101211" TargetMode="External" /><Relationship Id="rId10" Type="http://schemas.openxmlformats.org/officeDocument/2006/relationships/hyperlink" Target="https://podminky.urs.cz/item/CS_URS_2026_01/895941314" TargetMode="External" /><Relationship Id="rId11" Type="http://schemas.openxmlformats.org/officeDocument/2006/relationships/hyperlink" Target="https://podminky.urs.cz/item/CS_URS_2026_01/895941312" TargetMode="External" /><Relationship Id="rId12" Type="http://schemas.openxmlformats.org/officeDocument/2006/relationships/hyperlink" Target="https://podminky.urs.cz/item/CS_URS_2026_01/895941301" TargetMode="External" /><Relationship Id="rId13" Type="http://schemas.openxmlformats.org/officeDocument/2006/relationships/hyperlink" Target="https://podminky.urs.cz/item/CS_URS_2026_01/877350320" TargetMode="External" /><Relationship Id="rId14" Type="http://schemas.openxmlformats.org/officeDocument/2006/relationships/hyperlink" Target="https://podminky.urs.cz/item/CS_URS_2026_01/877350310" TargetMode="External" /><Relationship Id="rId15" Type="http://schemas.openxmlformats.org/officeDocument/2006/relationships/hyperlink" Target="https://podminky.urs.cz/item/CS_URS_2026_01/877260320" TargetMode="External" /><Relationship Id="rId16" Type="http://schemas.openxmlformats.org/officeDocument/2006/relationships/hyperlink" Target="https://podminky.urs.cz/item/CS_URS_2026_01/877260310" TargetMode="External" /><Relationship Id="rId17" Type="http://schemas.openxmlformats.org/officeDocument/2006/relationships/hyperlink" Target="https://podminky.urs.cz/item/CS_URS_2026_01/871353120" TargetMode="External" /><Relationship Id="rId18" Type="http://schemas.openxmlformats.org/officeDocument/2006/relationships/hyperlink" Target="https://podminky.urs.cz/item/CS_URS_2026_01/871263120" TargetMode="External" /><Relationship Id="rId19" Type="http://schemas.openxmlformats.org/officeDocument/2006/relationships/hyperlink" Target="https://podminky.urs.cz/item/CS_URS_2026_01/810351811" TargetMode="External" /><Relationship Id="rId20" Type="http://schemas.openxmlformats.org/officeDocument/2006/relationships/hyperlink" Target="https://podminky.urs.cz/item/CS_URS_2026_01/451572111" TargetMode="External" /><Relationship Id="rId21" Type="http://schemas.openxmlformats.org/officeDocument/2006/relationships/hyperlink" Target="https://podminky.urs.cz/item/CS_URS_2026_01/358315114" TargetMode="External" /><Relationship Id="rId22" Type="http://schemas.openxmlformats.org/officeDocument/2006/relationships/hyperlink" Target="https://podminky.urs.cz/item/CS_URS_2026_01/175111101" TargetMode="External" /><Relationship Id="rId23" Type="http://schemas.openxmlformats.org/officeDocument/2006/relationships/hyperlink" Target="https://podminky.urs.cz/item/CS_URS_2026_01/174151101" TargetMode="External" /><Relationship Id="rId24" Type="http://schemas.openxmlformats.org/officeDocument/2006/relationships/hyperlink" Target="https://podminky.urs.cz/item/CS_URS_2026_01/171201231" TargetMode="External" /><Relationship Id="rId25" Type="http://schemas.openxmlformats.org/officeDocument/2006/relationships/hyperlink" Target="https://podminky.urs.cz/item/CS_URS_2026_01/162751119" TargetMode="External" /><Relationship Id="rId26" Type="http://schemas.openxmlformats.org/officeDocument/2006/relationships/hyperlink" Target="https://podminky.urs.cz/item/CS_URS_2026_01/162751117" TargetMode="External" /><Relationship Id="rId27" Type="http://schemas.openxmlformats.org/officeDocument/2006/relationships/hyperlink" Target="https://podminky.urs.cz/item/CS_URS_2026_01/132251251" TargetMode="External" /><Relationship Id="rId28" Type="http://schemas.openxmlformats.org/officeDocument/2006/relationships/hyperlink" Target="https://podminky.urs.cz/item/CS_URS_2026_01/132251101" TargetMode="External" /><Relationship Id="rId29" Type="http://schemas.openxmlformats.org/officeDocument/2006/relationships/hyperlink" Target="https://podminky.urs.cz/item/CS_URS_2026_01/131251201" TargetMode="External" /><Relationship Id="rId30" Type="http://schemas.openxmlformats.org/officeDocument/2006/relationships/printerSettings" Target="../printerSettings/printerSettings4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42" customWidth="1"/>
    <col min="2" max="2" width="1.4765625" style="43" customWidth="1"/>
    <col min="3" max="3" width="3.4960938" style="43" customWidth="1"/>
    <col min="4" max="33" width="2.2851562" style="43" customWidth="1"/>
    <col min="34" max="34" width="2.8242188" style="43" customWidth="1"/>
    <col min="35" max="35" width="27.171875" style="43" customWidth="1"/>
    <col min="36" max="37" width="2.1523438" style="43" customWidth="1"/>
    <col min="38" max="38" width="7.1289062" style="43" customWidth="1"/>
    <col min="39" max="39" width="2.8242188" style="43" customWidth="1"/>
    <col min="40" max="40" width="11.433594" style="43" customWidth="1"/>
    <col min="41" max="41" width="6.4570312" style="43" customWidth="1"/>
    <col min="42" max="42" width="3.4960938" style="43" customWidth="1"/>
    <col min="43" max="43" width="13.449219" style="43" customWidth="1"/>
    <col min="44" max="44" width="11.703125" style="43" customWidth="1"/>
    <col min="45" max="47" width="22.195312" style="43" hidden="1" customWidth="1"/>
    <col min="48" max="49" width="18.5625" style="43" hidden="1" customWidth="1"/>
    <col min="50" max="51" width="21.386719" style="43" hidden="1" customWidth="1"/>
    <col min="52" max="52" width="18.5625" style="43" hidden="1" customWidth="1"/>
    <col min="53" max="53" width="16.410156" style="43" hidden="1" customWidth="1"/>
    <col min="54" max="54" width="21.386719" style="43" hidden="1" customWidth="1"/>
    <col min="55" max="55" width="18.5625" style="43" hidden="1" customWidth="1"/>
    <col min="56" max="56" width="16.410156" style="43" hidden="1" customWidth="1"/>
    <col min="57" max="57" width="66.453125" style="43" customWidth="1"/>
    <col min="58" max="70" width="9.144531" style="43" customWidth="1"/>
    <col min="71" max="91" width="9.144531" style="43" hidden="1" customWidth="1"/>
    <col min="92" max="92" width="109.63672" style="43" hidden="1" customWidth="1"/>
    <col min="93" max="93" width="31.074219" style="43" hidden="1" customWidth="1"/>
    <col min="94" max="97" width="51.65625" style="43" hidden="1" customWidth="1"/>
    <col min="98" max="16384" width="9.144531" style="43" customWidth="1"/>
  </cols>
  <sheetData>
    <row r="1">
      <c r="A1" s="44" t="s">
        <v>0</v>
      </c>
      <c r="AZ1" s="45" t="s">
        <v>1</v>
      </c>
      <c r="BA1" s="45" t="s">
        <v>2</v>
      </c>
      <c r="BB1" s="45" t="s">
        <v>3</v>
      </c>
      <c r="BT1" s="45"/>
      <c r="BU1" s="45" t="b">
        <v>1</v>
      </c>
      <c r="BV1" s="45" t="s">
        <v>4</v>
      </c>
    </row>
    <row r="2" ht="37" customHeight="1">
      <c r="AR2" s="46" t="s">
        <v>5</v>
      </c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S2" s="47">
        <v>0.01</v>
      </c>
      <c r="BT2" s="47">
        <v>21</v>
      </c>
    </row>
    <row r="3" ht="7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50"/>
      <c r="BS3" s="47">
        <v>0.01</v>
      </c>
      <c r="BT3" s="47">
        <v>12</v>
      </c>
    </row>
    <row r="4" ht="25" customHeight="1">
      <c r="B4" s="50"/>
      <c r="D4" s="51" t="s">
        <v>6</v>
      </c>
      <c r="AR4" s="50"/>
      <c r="AS4" s="52" t="s">
        <v>7</v>
      </c>
      <c r="BE4" s="53" t="s">
        <v>8</v>
      </c>
      <c r="BS4" s="47">
        <v>0.001</v>
      </c>
    </row>
    <row r="5" ht="12" customHeight="1">
      <c r="B5" s="50"/>
      <c r="D5" s="54" t="s">
        <v>9</v>
      </c>
      <c r="K5" s="55" t="s">
        <v>10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R5" s="50"/>
      <c r="BE5" s="56" t="s">
        <v>11</v>
      </c>
      <c r="BS5" s="47">
        <v>0.01</v>
      </c>
    </row>
    <row r="6" ht="37" customHeight="1">
      <c r="B6" s="50"/>
      <c r="D6" s="57" t="s">
        <v>12</v>
      </c>
      <c r="K6" s="58" t="s">
        <v>13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R6" s="50"/>
      <c r="BE6" s="59"/>
      <c r="BS6" s="47">
        <v>0.01</v>
      </c>
    </row>
    <row r="7" ht="12" customHeight="1">
      <c r="B7" s="50"/>
      <c r="D7" s="60" t="s">
        <v>14</v>
      </c>
      <c r="K7" s="55"/>
      <c r="AK7" s="60" t="s">
        <v>15</v>
      </c>
      <c r="AN7" s="61" t="s">
        <v>16</v>
      </c>
      <c r="AR7" s="50"/>
      <c r="BE7" s="59"/>
      <c r="BS7" s="47">
        <v>0.01</v>
      </c>
    </row>
    <row r="8" ht="12" customHeight="1">
      <c r="B8" s="50"/>
      <c r="D8" s="60" t="s">
        <v>17</v>
      </c>
      <c r="K8" s="55" t="s">
        <v>16</v>
      </c>
      <c r="AK8" s="60" t="s">
        <v>18</v>
      </c>
      <c r="AN8" s="62">
        <v>46134</v>
      </c>
      <c r="AR8" s="50"/>
      <c r="BE8" s="59"/>
      <c r="BS8" s="47">
        <v>0.01</v>
      </c>
    </row>
    <row r="9" ht="14.5" customHeight="1">
      <c r="B9" s="50"/>
      <c r="AR9" s="50"/>
      <c r="BE9" s="59"/>
      <c r="BS9" s="47">
        <v>0.01</v>
      </c>
    </row>
    <row r="10" ht="12" customHeight="1">
      <c r="B10" s="50"/>
      <c r="D10" s="60" t="s">
        <v>19</v>
      </c>
      <c r="AK10" s="60" t="s">
        <v>20</v>
      </c>
      <c r="AN10" s="63" t="s">
        <v>21</v>
      </c>
      <c r="AR10" s="50"/>
      <c r="BE10" s="59"/>
      <c r="BS10" s="47">
        <v>0.01</v>
      </c>
    </row>
    <row r="11" ht="18.4" customHeight="1">
      <c r="B11" s="50"/>
      <c r="E11" s="63" t="s">
        <v>22</v>
      </c>
      <c r="F11" s="64"/>
      <c r="G11" s="64"/>
      <c r="H11" s="64"/>
      <c r="I11" s="64"/>
      <c r="J11" s="64"/>
      <c r="K11" s="64"/>
      <c r="AK11" s="60" t="s">
        <v>23</v>
      </c>
      <c r="AN11" s="63" t="s">
        <v>24</v>
      </c>
      <c r="AR11" s="50"/>
      <c r="BE11" s="59"/>
      <c r="BS11" s="47">
        <v>0.01</v>
      </c>
    </row>
    <row r="12" ht="7" customHeight="1">
      <c r="B12" s="50"/>
      <c r="AR12" s="50"/>
      <c r="BE12" s="59"/>
      <c r="BS12" s="47">
        <v>0.01</v>
      </c>
    </row>
    <row r="13" ht="12" customHeight="1">
      <c r="B13" s="50"/>
      <c r="D13" s="60" t="s">
        <v>25</v>
      </c>
      <c r="AK13" s="60" t="s">
        <v>20</v>
      </c>
      <c r="AN13" s="65" t="s">
        <v>26</v>
      </c>
      <c r="AR13" s="50"/>
      <c r="BE13" s="59"/>
      <c r="BS13" s="47">
        <v>0.01</v>
      </c>
    </row>
    <row r="14">
      <c r="B14" s="50"/>
      <c r="E14" s="65" t="s">
        <v>26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K14" s="60" t="s">
        <v>23</v>
      </c>
      <c r="AN14" s="65" t="s">
        <v>26</v>
      </c>
      <c r="AR14" s="50"/>
      <c r="BE14" s="59"/>
      <c r="BS14" s="47">
        <v>0.01</v>
      </c>
    </row>
    <row r="15" ht="7" customHeight="1">
      <c r="B15" s="50"/>
      <c r="AR15" s="50"/>
      <c r="BE15" s="59"/>
      <c r="BS15" s="47" t="b">
        <v>0</v>
      </c>
    </row>
    <row r="16" ht="12" customHeight="1">
      <c r="B16" s="50"/>
      <c r="D16" s="60" t="s">
        <v>27</v>
      </c>
      <c r="AK16" s="60" t="s">
        <v>20</v>
      </c>
      <c r="AN16" s="55" t="s">
        <v>28</v>
      </c>
      <c r="AR16" s="50"/>
      <c r="BE16" s="59"/>
      <c r="BS16" s="47" t="b">
        <v>0</v>
      </c>
    </row>
    <row r="17" ht="18.4" customHeight="1">
      <c r="B17" s="50"/>
      <c r="E17" s="55" t="s">
        <v>29</v>
      </c>
      <c r="AK17" s="60" t="s">
        <v>23</v>
      </c>
      <c r="AN17" s="55" t="s">
        <v>30</v>
      </c>
      <c r="AR17" s="50"/>
      <c r="BE17" s="59"/>
      <c r="BS17" s="47" t="b">
        <v>0</v>
      </c>
    </row>
    <row r="18" ht="7" customHeight="1">
      <c r="B18" s="50"/>
      <c r="AR18" s="50"/>
      <c r="BE18" s="59"/>
      <c r="BS18" s="47">
        <v>0.01</v>
      </c>
    </row>
    <row r="19" ht="12" customHeight="1">
      <c r="B19" s="50"/>
      <c r="D19" s="60" t="s">
        <v>31</v>
      </c>
      <c r="AK19" s="60" t="s">
        <v>20</v>
      </c>
      <c r="AN19" s="55" t="s">
        <v>16</v>
      </c>
      <c r="AR19" s="50"/>
      <c r="BE19" s="59"/>
      <c r="BS19" s="47">
        <v>0.01</v>
      </c>
    </row>
    <row r="20" ht="18.4" customHeight="1">
      <c r="B20" s="50"/>
      <c r="E20" s="55" t="s">
        <v>32</v>
      </c>
      <c r="AK20" s="60" t="s">
        <v>23</v>
      </c>
      <c r="AN20" s="55" t="s">
        <v>16</v>
      </c>
      <c r="AR20" s="50"/>
      <c r="BE20" s="59"/>
      <c r="BS20" s="47" t="b">
        <v>1</v>
      </c>
    </row>
    <row r="21" ht="7" customHeight="1">
      <c r="B21" s="50"/>
      <c r="AR21" s="50"/>
      <c r="BE21" s="59"/>
      <c r="BS21" s="43" t="b">
        <v>0</v>
      </c>
    </row>
    <row r="22" ht="12" customHeight="1">
      <c r="B22" s="50"/>
      <c r="D22" s="60" t="s">
        <v>33</v>
      </c>
      <c r="AR22" s="50"/>
      <c r="BE22" s="59"/>
    </row>
    <row r="23" ht="54">
      <c r="B23" s="50"/>
      <c r="E23" s="66" t="s">
        <v>34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R23" s="50"/>
      <c r="BE23" s="59"/>
      <c r="CN23" s="66" t="s">
        <v>34</v>
      </c>
    </row>
    <row r="24" ht="7" customHeight="1">
      <c r="B24" s="50"/>
      <c r="AR24" s="50"/>
      <c r="BE24" s="59"/>
    </row>
    <row r="25" ht="7" customHeight="1">
      <c r="B25" s="50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R25" s="50"/>
      <c r="BE25" s="59"/>
    </row>
    <row r="26" s="1" customFormat="1" ht="25.9" customHeight="1">
      <c r="A26" s="68"/>
      <c r="B26" s="69"/>
      <c r="D26" s="70" t="s">
        <v>35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3">
        <f>ROUND(AG90,2)</f>
        <v>0</v>
      </c>
      <c r="AL26" s="73"/>
      <c r="AM26" s="73"/>
      <c r="AN26" s="73"/>
      <c r="AO26" s="73"/>
      <c r="AR26" s="69"/>
      <c r="BE26" s="59"/>
    </row>
    <row r="27" s="1" customFormat="1" ht="7" customHeight="1">
      <c r="A27" s="68"/>
      <c r="B27" s="69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R27" s="69"/>
      <c r="BE27" s="59"/>
    </row>
    <row r="28" s="1" customFormat="1">
      <c r="A28" s="68"/>
      <c r="B28" s="69"/>
      <c r="L28" s="75" t="s">
        <v>36</v>
      </c>
      <c r="M28" s="75"/>
      <c r="N28" s="75"/>
      <c r="O28" s="75"/>
      <c r="P28" s="75"/>
      <c r="W28" s="76" t="s">
        <v>37</v>
      </c>
      <c r="X28" s="76"/>
      <c r="Y28" s="76"/>
      <c r="Z28" s="76"/>
      <c r="AA28" s="76"/>
      <c r="AB28" s="76"/>
      <c r="AC28" s="76"/>
      <c r="AD28" s="76"/>
      <c r="AE28" s="76"/>
      <c r="AF28" s="74"/>
      <c r="AG28" s="74"/>
      <c r="AH28" s="74"/>
      <c r="AI28" s="74"/>
      <c r="AJ28" s="74"/>
      <c r="AK28" s="76" t="s">
        <v>38</v>
      </c>
      <c r="AL28" s="75"/>
      <c r="AM28" s="75"/>
      <c r="AN28" s="75"/>
      <c r="AO28" s="75"/>
      <c r="AR28" s="69"/>
      <c r="BE28" s="59"/>
    </row>
    <row r="29" s="2" customFormat="1" ht="14.5" customHeight="1">
      <c r="A29" s="77"/>
      <c r="B29" s="78"/>
      <c r="D29" s="60" t="s">
        <v>39</v>
      </c>
      <c r="F29" s="60" t="s">
        <v>40</v>
      </c>
      <c r="L29" s="79">
        <v>0.20999999999999999</v>
      </c>
      <c r="M29" s="79"/>
      <c r="N29" s="79"/>
      <c r="O29" s="79"/>
      <c r="P29" s="79"/>
      <c r="W29" s="80">
        <f>ROUND(AZ90,2)</f>
        <v>0</v>
      </c>
      <c r="X29" s="80"/>
      <c r="Y29" s="80"/>
      <c r="Z29" s="80"/>
      <c r="AA29" s="80"/>
      <c r="AB29" s="80"/>
      <c r="AC29" s="80"/>
      <c r="AD29" s="80"/>
      <c r="AE29" s="80"/>
      <c r="AF29" s="81"/>
      <c r="AG29" s="81"/>
      <c r="AH29" s="81"/>
      <c r="AI29" s="81"/>
      <c r="AJ29" s="81"/>
      <c r="AK29" s="80">
        <f>ROUND(AV90,2)</f>
        <v>0</v>
      </c>
      <c r="AL29" s="80"/>
      <c r="AM29" s="80"/>
      <c r="AN29" s="80"/>
      <c r="AO29" s="80"/>
      <c r="AR29" s="78"/>
      <c r="BE29" s="59"/>
    </row>
    <row r="30" s="1" customFormat="1" ht="7" customHeight="1">
      <c r="A30" s="68"/>
      <c r="B30" s="69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R30" s="69"/>
      <c r="BE30" s="59"/>
    </row>
    <row r="31" s="1" customFormat="1" ht="25.9" customHeight="1">
      <c r="A31" s="68"/>
      <c r="B31" s="69"/>
      <c r="C31" s="82"/>
      <c r="D31" s="83" t="s">
        <v>41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5" t="s">
        <v>42</v>
      </c>
      <c r="U31" s="84"/>
      <c r="V31" s="84"/>
      <c r="W31" s="86"/>
      <c r="X31" s="87" t="s">
        <v>43</v>
      </c>
      <c r="Y31" s="87"/>
      <c r="Z31" s="87"/>
      <c r="AA31" s="87"/>
      <c r="AB31" s="87"/>
      <c r="AC31" s="86"/>
      <c r="AD31" s="86"/>
      <c r="AE31" s="86"/>
      <c r="AF31" s="86"/>
      <c r="AG31" s="86"/>
      <c r="AH31" s="86"/>
      <c r="AI31" s="86"/>
      <c r="AJ31" s="86"/>
      <c r="AK31" s="88">
        <f>SUM(AK26:AK29)</f>
        <v>0</v>
      </c>
      <c r="AL31" s="88"/>
      <c r="AM31" s="88"/>
      <c r="AN31" s="88"/>
      <c r="AO31" s="89"/>
      <c r="AP31" s="82"/>
      <c r="AQ31" s="82"/>
      <c r="AR31" s="69"/>
    </row>
    <row r="32" s="1" customFormat="1" ht="7" customHeight="1">
      <c r="A32" s="68"/>
      <c r="B32" s="69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R32" s="69"/>
    </row>
    <row r="33" s="1" customFormat="1" ht="14.5" customHeight="1">
      <c r="A33" s="68"/>
      <c r="B33" s="69"/>
      <c r="AR33" s="69"/>
    </row>
    <row r="34" ht="14.5" customHeight="1">
      <c r="B34" s="50"/>
      <c r="AR34" s="50"/>
    </row>
    <row r="35" ht="14.5" customHeight="1">
      <c r="B35" s="50"/>
      <c r="AR35" s="50"/>
    </row>
    <row r="36" ht="14.5" customHeight="1">
      <c r="B36" s="50"/>
      <c r="AR36" s="50"/>
    </row>
    <row r="37" ht="14.5" customHeight="1">
      <c r="B37" s="50"/>
      <c r="AR37" s="50"/>
    </row>
    <row r="38" ht="14.5" customHeight="1">
      <c r="B38" s="50"/>
      <c r="AR38" s="50"/>
    </row>
    <row r="39" ht="14.5" customHeight="1">
      <c r="B39" s="50"/>
      <c r="AR39" s="50"/>
    </row>
    <row r="40" ht="14.5" customHeight="1">
      <c r="B40" s="50"/>
      <c r="AR40" s="50"/>
    </row>
    <row r="41" ht="14.5" customHeight="1">
      <c r="B41" s="50"/>
      <c r="AR41" s="50"/>
    </row>
    <row r="42" ht="14.5" customHeight="1">
      <c r="B42" s="50"/>
      <c r="AR42" s="50"/>
    </row>
    <row r="43" ht="14.5" customHeight="1">
      <c r="B43" s="50"/>
      <c r="AR43" s="50"/>
    </row>
    <row r="44" ht="14.5" customHeight="1">
      <c r="B44" s="50"/>
      <c r="AR44" s="50"/>
    </row>
    <row r="45" s="1" customFormat="1" ht="14.5" customHeight="1">
      <c r="A45" s="68"/>
      <c r="B45" s="69"/>
      <c r="D45" s="90" t="s">
        <v>27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0" t="s">
        <v>31</v>
      </c>
      <c r="AI45" s="91"/>
      <c r="AJ45" s="91"/>
      <c r="AK45" s="91"/>
      <c r="AL45" s="91"/>
      <c r="AM45" s="91"/>
      <c r="AN45" s="91"/>
      <c r="AO45" s="91"/>
      <c r="AR45" s="69"/>
    </row>
    <row r="46" ht="11.25" customHeight="1">
      <c r="B46" s="50"/>
      <c r="AR46" s="50"/>
    </row>
    <row r="47" ht="11.25" customHeight="1">
      <c r="B47" s="50"/>
      <c r="AR47" s="50"/>
    </row>
    <row r="48" ht="11.25" customHeight="1">
      <c r="B48" s="50"/>
      <c r="AR48" s="50"/>
    </row>
    <row r="49" ht="11.25" customHeight="1">
      <c r="B49" s="50"/>
      <c r="AR49" s="50"/>
    </row>
    <row r="50" ht="11.25" customHeight="1">
      <c r="B50" s="50"/>
      <c r="AR50" s="50"/>
    </row>
    <row r="51" ht="11.25" customHeight="1">
      <c r="B51" s="50"/>
      <c r="AR51" s="50"/>
    </row>
    <row r="52" ht="11.25" customHeight="1">
      <c r="B52" s="50"/>
      <c r="AR52" s="50"/>
    </row>
    <row r="53" ht="11.25" customHeight="1">
      <c r="B53" s="50"/>
      <c r="AR53" s="50"/>
    </row>
    <row r="54" ht="11.25" customHeight="1">
      <c r="B54" s="50"/>
      <c r="AR54" s="50"/>
    </row>
    <row r="55" ht="11.25" customHeight="1">
      <c r="B55" s="50"/>
      <c r="AR55" s="50"/>
    </row>
    <row r="56" s="1" customFormat="1" ht="11.25" customHeight="1">
      <c r="A56" s="68"/>
      <c r="B56" s="69"/>
      <c r="D56" s="92" t="s">
        <v>44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92" t="s">
        <v>45</v>
      </c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92" t="s">
        <v>44</v>
      </c>
      <c r="AI56" s="71"/>
      <c r="AJ56" s="71"/>
      <c r="AK56" s="71"/>
      <c r="AL56" s="71"/>
      <c r="AM56" s="92" t="s">
        <v>45</v>
      </c>
      <c r="AN56" s="71"/>
      <c r="AO56" s="71"/>
      <c r="AR56" s="69"/>
    </row>
    <row r="57" ht="11.25" customHeight="1">
      <c r="B57" s="50"/>
      <c r="AR57" s="50"/>
    </row>
    <row r="58" ht="11.25" customHeight="1">
      <c r="B58" s="50"/>
      <c r="AR58" s="50"/>
    </row>
    <row r="59" ht="11.25" customHeight="1">
      <c r="B59" s="50"/>
      <c r="AR59" s="50"/>
    </row>
    <row r="60" s="1" customFormat="1" ht="11.25" customHeight="1">
      <c r="A60" s="68"/>
      <c r="B60" s="69"/>
      <c r="D60" s="90" t="s">
        <v>19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0" t="s">
        <v>25</v>
      </c>
      <c r="AI60" s="91"/>
      <c r="AJ60" s="91"/>
      <c r="AK60" s="91"/>
      <c r="AL60" s="91"/>
      <c r="AM60" s="91"/>
      <c r="AN60" s="91"/>
      <c r="AO60" s="91"/>
      <c r="AR60" s="69"/>
    </row>
    <row r="61" ht="11.25" customHeight="1">
      <c r="B61" s="50"/>
      <c r="AR61" s="50"/>
    </row>
    <row r="62" ht="11.25" customHeight="1">
      <c r="B62" s="50"/>
      <c r="AR62" s="50"/>
    </row>
    <row r="63" ht="11.25" customHeight="1">
      <c r="B63" s="50"/>
      <c r="AR63" s="50"/>
    </row>
    <row r="64" ht="11.25" customHeight="1">
      <c r="B64" s="50"/>
      <c r="AR64" s="50"/>
    </row>
    <row r="65" ht="11.25" customHeight="1">
      <c r="B65" s="50"/>
      <c r="AR65" s="50"/>
    </row>
    <row r="66" ht="11.25" customHeight="1">
      <c r="B66" s="50"/>
      <c r="AR66" s="50"/>
    </row>
    <row r="67" ht="11.25" customHeight="1">
      <c r="B67" s="50"/>
      <c r="AR67" s="50"/>
    </row>
    <row r="68" ht="11.25" customHeight="1">
      <c r="B68" s="50"/>
      <c r="AR68" s="50"/>
    </row>
    <row r="69" ht="11.25" customHeight="1">
      <c r="B69" s="50"/>
      <c r="AR69" s="50"/>
    </row>
    <row r="70" ht="11.25" customHeight="1">
      <c r="B70" s="50"/>
      <c r="AR70" s="50"/>
    </row>
    <row r="71" s="1" customFormat="1" ht="11.25" customHeight="1">
      <c r="A71" s="68"/>
      <c r="B71" s="69"/>
      <c r="D71" s="92" t="s">
        <v>44</v>
      </c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92" t="s">
        <v>45</v>
      </c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92" t="s">
        <v>44</v>
      </c>
      <c r="AI71" s="71"/>
      <c r="AJ71" s="71"/>
      <c r="AK71" s="71"/>
      <c r="AL71" s="71"/>
      <c r="AM71" s="92" t="s">
        <v>45</v>
      </c>
      <c r="AN71" s="71"/>
      <c r="AO71" s="71"/>
      <c r="AR71" s="69"/>
    </row>
    <row r="72" s="1" customFormat="1" ht="11.25" customHeight="1">
      <c r="A72" s="68"/>
      <c r="B72" s="69"/>
      <c r="AR72" s="69"/>
    </row>
    <row r="73" s="1" customFormat="1" ht="7" customHeight="1">
      <c r="A73" s="68"/>
      <c r="B73" s="93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69"/>
    </row>
    <row r="77" s="1" customFormat="1" ht="7" customHeight="1">
      <c r="A77" s="68"/>
      <c r="B77" s="95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69"/>
    </row>
    <row r="78" s="1" customFormat="1" ht="25" customHeight="1">
      <c r="A78" s="68"/>
      <c r="B78" s="69"/>
      <c r="C78" s="51" t="s">
        <v>46</v>
      </c>
      <c r="AR78" s="69"/>
    </row>
    <row r="79" s="1" customFormat="1" ht="7" customHeight="1">
      <c r="A79" s="68"/>
      <c r="B79" s="69"/>
      <c r="AR79" s="69"/>
    </row>
    <row r="80" s="3" customFormat="1" ht="12" customHeight="1">
      <c r="A80" s="97"/>
      <c r="B80" s="98"/>
      <c r="C80" s="60" t="s">
        <v>47</v>
      </c>
      <c r="L80" s="3" t="str">
        <f>K5</f>
        <v>2025097-R1</v>
      </c>
      <c r="AR80" s="98"/>
    </row>
    <row r="81" s="4" customFormat="1" ht="37" customHeight="1">
      <c r="A81" s="99"/>
      <c r="B81" s="100"/>
      <c r="C81" s="101" t="s">
        <v>12</v>
      </c>
      <c r="L81" s="102" t="str">
        <f>K6</f>
        <v>Zpevněné plochy v areálu nemocnice, Varnsdorf</v>
      </c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R81" s="100"/>
    </row>
    <row r="82" s="1" customFormat="1" ht="7" customHeight="1">
      <c r="A82" s="68"/>
      <c r="B82" s="69"/>
      <c r="AR82" s="69"/>
    </row>
    <row r="83" s="1" customFormat="1" ht="12" customHeight="1">
      <c r="A83" s="68"/>
      <c r="B83" s="69"/>
      <c r="C83" s="60" t="s">
        <v>17</v>
      </c>
      <c r="L83" s="103" t="str">
        <f>IF(K8="","",K8)</f>
        <v/>
      </c>
      <c r="AI83" s="60" t="s">
        <v>18</v>
      </c>
      <c r="AM83" s="61">
        <f>AN8</f>
        <v>46134</v>
      </c>
      <c r="AN83" s="61"/>
      <c r="AR83" s="69"/>
    </row>
    <row r="84" s="1" customFormat="1" ht="7" customHeight="1">
      <c r="A84" s="68"/>
      <c r="B84" s="69"/>
      <c r="AR84" s="69"/>
    </row>
    <row r="85" s="1" customFormat="1">
      <c r="A85" s="68"/>
      <c r="B85" s="69"/>
      <c r="C85" s="60" t="s">
        <v>19</v>
      </c>
      <c r="L85" s="3" t="str">
        <f>IF(E11= "","",E11)</f>
        <v>Město Varnsdorf</v>
      </c>
      <c r="AI85" s="60" t="s">
        <v>27</v>
      </c>
      <c r="AM85" s="104" t="str">
        <f>IF($E17="","",$E17)</f>
        <v>ProProjekt s.r.o.</v>
      </c>
      <c r="AN85" s="104"/>
      <c r="AO85" s="104"/>
      <c r="AP85" s="104"/>
      <c r="AR85" s="69"/>
      <c r="AS85" s="105" t="s">
        <v>48</v>
      </c>
      <c r="AT85" s="106"/>
      <c r="AU85" s="107"/>
      <c r="AV85" s="107"/>
      <c r="AW85" s="107"/>
      <c r="AX85" s="107"/>
      <c r="AY85" s="107"/>
      <c r="AZ85" s="107"/>
      <c r="BA85" s="107"/>
      <c r="BB85" s="107"/>
      <c r="BC85" s="107"/>
      <c r="BD85" s="108"/>
      <c r="CO85" s="104" t="str">
        <f>IF($E17="","",$E17)</f>
        <v>ProProjekt s.r.o.</v>
      </c>
    </row>
    <row r="86" s="1" customFormat="1">
      <c r="A86" s="68"/>
      <c r="B86" s="69"/>
      <c r="C86" s="60" t="s">
        <v>25</v>
      </c>
      <c r="L86" s="3" t="str">
        <f>IF(E14="Vyplň údaj","",E14)</f>
        <v/>
      </c>
      <c r="AI86" s="60" t="s">
        <v>31</v>
      </c>
      <c r="AM86" s="104" t="str">
        <f>IF($E20="","",$E20)</f>
        <v>Martin Rousek</v>
      </c>
      <c r="AN86" s="104"/>
      <c r="AO86" s="104"/>
      <c r="AP86" s="104"/>
      <c r="AR86" s="69"/>
      <c r="AS86" s="109"/>
      <c r="AT86" s="110"/>
      <c r="BD86" s="111"/>
      <c r="CO86" s="104" t="str">
        <f>IF($E20="","",$E20)</f>
        <v>Martin Rousek</v>
      </c>
    </row>
    <row r="87" s="1" customFormat="1" ht="10.9" customHeight="1">
      <c r="A87" s="68"/>
      <c r="B87" s="69"/>
      <c r="AR87" s="69"/>
      <c r="AS87" s="109"/>
      <c r="AT87" s="110"/>
      <c r="BD87" s="111"/>
    </row>
    <row r="88" s="1" customFormat="1" ht="29.25" customHeight="1">
      <c r="A88" s="112"/>
      <c r="B88" s="69"/>
      <c r="C88" s="113" t="s">
        <v>47</v>
      </c>
      <c r="D88" s="114"/>
      <c r="E88" s="114"/>
      <c r="F88" s="114"/>
      <c r="G88" s="114"/>
      <c r="H88" s="115"/>
      <c r="I88" s="114" t="s">
        <v>49</v>
      </c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6" t="s">
        <v>50</v>
      </c>
      <c r="AH88" s="116"/>
      <c r="AI88" s="116"/>
      <c r="AJ88" s="116"/>
      <c r="AK88" s="116"/>
      <c r="AL88" s="116"/>
      <c r="AM88" s="116"/>
      <c r="AN88" s="114" t="s">
        <v>51</v>
      </c>
      <c r="AO88" s="114"/>
      <c r="AP88" s="114"/>
      <c r="AQ88" s="117" t="s">
        <v>52</v>
      </c>
      <c r="AR88" s="111"/>
      <c r="AS88" s="118" t="s">
        <v>53</v>
      </c>
      <c r="AT88" s="119" t="s">
        <v>54</v>
      </c>
      <c r="AU88" s="119" t="s">
        <v>55</v>
      </c>
      <c r="AV88" s="119" t="s">
        <v>56</v>
      </c>
      <c r="AW88" s="119" t="s">
        <v>57</v>
      </c>
      <c r="AX88" s="119" t="s">
        <v>58</v>
      </c>
      <c r="AY88" s="119" t="s">
        <v>59</v>
      </c>
      <c r="AZ88" s="119" t="s">
        <v>60</v>
      </c>
      <c r="BA88" s="119" t="s">
        <v>61</v>
      </c>
      <c r="BB88" s="119" t="s">
        <v>62</v>
      </c>
      <c r="BC88" s="119" t="s">
        <v>63</v>
      </c>
      <c r="BD88" s="120" t="s">
        <v>64</v>
      </c>
    </row>
    <row r="89" s="1" customFormat="1" ht="10.9" customHeight="1">
      <c r="A89" s="112"/>
      <c r="B89" s="69"/>
      <c r="AQ89" s="91"/>
      <c r="AR89" s="121"/>
      <c r="AS89" s="122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8"/>
    </row>
    <row r="90" s="5" customFormat="1" ht="32.5" customHeight="1">
      <c r="A90" s="123"/>
      <c r="B90" s="124"/>
      <c r="C90" s="125" t="s">
        <v>65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7">
        <f>AG91 + AG92 + AG93 + AG94</f>
        <v>0</v>
      </c>
      <c r="AH90" s="127"/>
      <c r="AI90" s="127"/>
      <c r="AJ90" s="127"/>
      <c r="AK90" s="127"/>
      <c r="AL90" s="127"/>
      <c r="AM90" s="127"/>
      <c r="AN90" s="128">
        <f>AG90 + AT90</f>
        <v>0</v>
      </c>
      <c r="AO90" s="128"/>
      <c r="AP90" s="128"/>
      <c r="AQ90" s="129" t="s">
        <v>16</v>
      </c>
      <c r="AR90" s="124"/>
      <c r="AS90" s="130">
        <f>AS91 + AS92 + AS93 + AS94</f>
        <v>0</v>
      </c>
      <c r="AT90" s="131">
        <f>AV90+AW90</f>
        <v>0</v>
      </c>
      <c r="AU90" s="132">
        <f>ROUND(AU91 + AU92 + AU93 + AU94,3)</f>
        <v>0</v>
      </c>
      <c r="AV90" s="131">
        <f>ROUND(L29 * AZ90,2)</f>
        <v>0</v>
      </c>
      <c r="AW90" s="131">
        <f>0</f>
        <v>0</v>
      </c>
      <c r="AX90" s="131">
        <f>0</f>
        <v>0</v>
      </c>
      <c r="AY90" s="131">
        <f>0</f>
        <v>0</v>
      </c>
      <c r="AZ90" s="131">
        <f>AZ91 + AZ92 + AZ93 + AZ94</f>
        <v>0</v>
      </c>
      <c r="BA90" s="131">
        <f>BA91 + BA92 + BA93 + BA94</f>
        <v>0</v>
      </c>
      <c r="BB90" s="131">
        <f>BB91 + BB92 + BB93 + BB94</f>
        <v>0</v>
      </c>
      <c r="BC90" s="131">
        <f>BC91 + BC92 + BC93 + BC94</f>
        <v>0</v>
      </c>
      <c r="BD90" s="133">
        <f>BD91 + BD92 + BD93 + BD94</f>
        <v>0</v>
      </c>
      <c r="BS90" s="134" t="s">
        <v>66</v>
      </c>
      <c r="BT90" s="134">
        <v>0</v>
      </c>
      <c r="BU90" s="135" t="s">
        <v>67</v>
      </c>
      <c r="BV90" s="134" t="s">
        <v>68</v>
      </c>
      <c r="BW90" s="134" t="s">
        <v>69</v>
      </c>
      <c r="BX90" s="134" t="s">
        <v>70</v>
      </c>
      <c r="CL90" s="134" t="s">
        <v>16</v>
      </c>
    </row>
    <row r="91" s="6" customFormat="1" ht="18.75">
      <c r="A91" s="136" t="s">
        <v>71</v>
      </c>
      <c r="B91" s="137"/>
      <c r="C91" s="138"/>
      <c r="D91" s="139" t="s">
        <v>72</v>
      </c>
      <c r="E91" s="139"/>
      <c r="F91" s="139"/>
      <c r="G91" s="139"/>
      <c r="H91" s="139"/>
      <c r="I91" s="140"/>
      <c r="J91" s="141" t="s">
        <v>73</v>
      </c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2">
        <f>'SO 000 - Vedlejší a ostatní nák'!K32</f>
        <v>0</v>
      </c>
      <c r="AH91" s="142"/>
      <c r="AI91" s="142"/>
      <c r="AJ91" s="142"/>
      <c r="AK91" s="142"/>
      <c r="AL91" s="142"/>
      <c r="AM91" s="142"/>
      <c r="AN91" s="143">
        <f>AG91 + AT91</f>
        <v>0</v>
      </c>
      <c r="AO91" s="143"/>
      <c r="AP91" s="143"/>
      <c r="AQ91" s="144" t="s">
        <v>74</v>
      </c>
      <c r="AR91" s="145"/>
      <c r="AS91" s="146">
        <v>0</v>
      </c>
      <c r="AT91" s="147">
        <f>AV91 + AW91</f>
        <v>0</v>
      </c>
      <c r="AU91" s="148">
        <f>'SO 000 - Vedlejší a ostatní nák'!T90</f>
        <v>0</v>
      </c>
      <c r="AV91" s="147">
        <f>ROUND(L29 * AZ91,2)</f>
        <v>0</v>
      </c>
      <c r="AW91" s="147">
        <f>0</f>
        <v>0</v>
      </c>
      <c r="AX91" s="147">
        <f>0</f>
        <v>0</v>
      </c>
      <c r="AY91" s="147">
        <f>0</f>
        <v>0</v>
      </c>
      <c r="AZ91" s="149">
        <f>'SO 000 - Vedlejší a ostatní nák'!F35</f>
        <v>0</v>
      </c>
      <c r="BA91" s="147">
        <v>0</v>
      </c>
      <c r="BB91" s="147">
        <v>0</v>
      </c>
      <c r="BC91" s="147">
        <v>0</v>
      </c>
      <c r="BD91" s="150">
        <v>0</v>
      </c>
      <c r="BS91" s="151"/>
      <c r="BT91" s="151">
        <v>1</v>
      </c>
      <c r="BU91" s="152"/>
      <c r="BV91" s="151" t="s">
        <v>68</v>
      </c>
      <c r="BW91" s="151" t="s">
        <v>75</v>
      </c>
      <c r="BX91" s="151" t="s">
        <v>69</v>
      </c>
      <c r="CL91" s="151"/>
      <c r="CM91" s="6">
        <v>2</v>
      </c>
      <c r="CP91" s="141" t="s">
        <v>73</v>
      </c>
    </row>
    <row r="92" s="6" customFormat="1" ht="18.75">
      <c r="A92" s="136" t="s">
        <v>71</v>
      </c>
      <c r="B92" s="137"/>
      <c r="C92" s="138"/>
      <c r="D92" s="139" t="s">
        <v>76</v>
      </c>
      <c r="E92" s="139"/>
      <c r="F92" s="139"/>
      <c r="G92" s="139"/>
      <c r="H92" s="139"/>
      <c r="I92" s="140"/>
      <c r="J92" s="141" t="s">
        <v>77</v>
      </c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2">
        <f>'SO 101 - Dopravní řešení'!K32</f>
        <v>0</v>
      </c>
      <c r="AH92" s="142"/>
      <c r="AI92" s="142"/>
      <c r="AJ92" s="142"/>
      <c r="AK92" s="142"/>
      <c r="AL92" s="142"/>
      <c r="AM92" s="142"/>
      <c r="AN92" s="143">
        <f>AG92 + AT92</f>
        <v>0</v>
      </c>
      <c r="AO92" s="143"/>
      <c r="AP92" s="143"/>
      <c r="AQ92" s="144" t="s">
        <v>74</v>
      </c>
      <c r="AR92" s="145"/>
      <c r="AS92" s="146">
        <v>0</v>
      </c>
      <c r="AT92" s="147">
        <f>AV92 + AW92</f>
        <v>0</v>
      </c>
      <c r="AU92" s="148">
        <f>'SO 101 - Dopravní řešení'!T90</f>
        <v>0</v>
      </c>
      <c r="AV92" s="147">
        <f>ROUND(L29 * AZ92,2)</f>
        <v>0</v>
      </c>
      <c r="AW92" s="147">
        <f>0</f>
        <v>0</v>
      </c>
      <c r="AX92" s="147">
        <f>0</f>
        <v>0</v>
      </c>
      <c r="AY92" s="147">
        <f>0</f>
        <v>0</v>
      </c>
      <c r="AZ92" s="149">
        <f>'SO 101 - Dopravní řešení'!F35</f>
        <v>0</v>
      </c>
      <c r="BA92" s="147">
        <v>0</v>
      </c>
      <c r="BB92" s="147">
        <v>0</v>
      </c>
      <c r="BC92" s="147">
        <v>0</v>
      </c>
      <c r="BD92" s="150">
        <v>0</v>
      </c>
      <c r="BS92" s="151"/>
      <c r="BT92" s="151">
        <v>1</v>
      </c>
      <c r="BU92" s="152"/>
      <c r="BV92" s="151" t="s">
        <v>68</v>
      </c>
      <c r="BW92" s="151" t="s">
        <v>78</v>
      </c>
      <c r="BX92" s="151" t="s">
        <v>69</v>
      </c>
      <c r="CL92" s="151"/>
      <c r="CM92" s="6">
        <v>2</v>
      </c>
      <c r="CP92" s="141"/>
      <c r="CQ92" s="141" t="s">
        <v>77</v>
      </c>
    </row>
    <row r="93" s="6" customFormat="1" ht="18.75">
      <c r="A93" s="136" t="s">
        <v>71</v>
      </c>
      <c r="B93" s="137"/>
      <c r="C93" s="138"/>
      <c r="D93" s="139" t="s">
        <v>79</v>
      </c>
      <c r="E93" s="139"/>
      <c r="F93" s="139"/>
      <c r="G93" s="139"/>
      <c r="H93" s="139"/>
      <c r="I93" s="140"/>
      <c r="J93" s="141" t="s">
        <v>80</v>
      </c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2">
        <f>'SO 102 - Doplnění podloží sklad'!K32</f>
        <v>0</v>
      </c>
      <c r="AH93" s="142"/>
      <c r="AI93" s="142"/>
      <c r="AJ93" s="142"/>
      <c r="AK93" s="142"/>
      <c r="AL93" s="142"/>
      <c r="AM93" s="142"/>
      <c r="AN93" s="143">
        <f>AG93 + AT93</f>
        <v>0</v>
      </c>
      <c r="AO93" s="143"/>
      <c r="AP93" s="143"/>
      <c r="AQ93" s="144" t="s">
        <v>74</v>
      </c>
      <c r="AR93" s="145"/>
      <c r="AS93" s="146">
        <v>0</v>
      </c>
      <c r="AT93" s="147">
        <f>AV93 + AW93</f>
        <v>0</v>
      </c>
      <c r="AU93" s="148">
        <f>'SO 102 - Doplnění podloží sklad'!T90</f>
        <v>0</v>
      </c>
      <c r="AV93" s="147">
        <f>ROUND(L29 * AZ93,2)</f>
        <v>0</v>
      </c>
      <c r="AW93" s="147">
        <f>0</f>
        <v>0</v>
      </c>
      <c r="AX93" s="147">
        <f>0</f>
        <v>0</v>
      </c>
      <c r="AY93" s="147">
        <f>0</f>
        <v>0</v>
      </c>
      <c r="AZ93" s="149">
        <f>'SO 102 - Doplnění podloží sklad'!F35</f>
        <v>0</v>
      </c>
      <c r="BA93" s="147">
        <v>0</v>
      </c>
      <c r="BB93" s="147">
        <v>0</v>
      </c>
      <c r="BC93" s="147">
        <v>0</v>
      </c>
      <c r="BD93" s="150">
        <v>0</v>
      </c>
      <c r="BS93" s="151"/>
      <c r="BT93" s="151">
        <v>1</v>
      </c>
      <c r="BU93" s="152"/>
      <c r="BV93" s="151" t="s">
        <v>68</v>
      </c>
      <c r="BW93" s="151" t="s">
        <v>81</v>
      </c>
      <c r="BX93" s="151" t="s">
        <v>69</v>
      </c>
      <c r="CL93" s="151"/>
      <c r="CM93" s="6">
        <v>2</v>
      </c>
      <c r="CP93" s="141"/>
      <c r="CQ93" s="141"/>
      <c r="CR93" s="141" t="s">
        <v>80</v>
      </c>
    </row>
    <row r="94" s="6" customFormat="1" ht="18.75">
      <c r="A94" s="136" t="s">
        <v>71</v>
      </c>
      <c r="B94" s="137"/>
      <c r="C94" s="138"/>
      <c r="D94" s="139" t="s">
        <v>82</v>
      </c>
      <c r="E94" s="139"/>
      <c r="F94" s="139"/>
      <c r="G94" s="139"/>
      <c r="H94" s="139"/>
      <c r="I94" s="140"/>
      <c r="J94" s="141" t="s">
        <v>83</v>
      </c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2">
        <f>'SO 103 - Odvodnění'!K32</f>
        <v>0</v>
      </c>
      <c r="AH94" s="142"/>
      <c r="AI94" s="142"/>
      <c r="AJ94" s="142"/>
      <c r="AK94" s="142"/>
      <c r="AL94" s="142"/>
      <c r="AM94" s="142"/>
      <c r="AN94" s="143">
        <f>AG94 + AT94</f>
        <v>0</v>
      </c>
      <c r="AO94" s="143"/>
      <c r="AP94" s="143"/>
      <c r="AQ94" s="144" t="s">
        <v>74</v>
      </c>
      <c r="AR94" s="145"/>
      <c r="AS94" s="146">
        <v>0</v>
      </c>
      <c r="AT94" s="147">
        <f>AV94 + AW94</f>
        <v>0</v>
      </c>
      <c r="AU94" s="148">
        <f>'SO 103 - Odvodnění'!T90</f>
        <v>0</v>
      </c>
      <c r="AV94" s="147">
        <f>ROUND(L29 * AZ94,2)</f>
        <v>0</v>
      </c>
      <c r="AW94" s="147">
        <f>0</f>
        <v>0</v>
      </c>
      <c r="AX94" s="147">
        <f>0</f>
        <v>0</v>
      </c>
      <c r="AY94" s="147">
        <f>0</f>
        <v>0</v>
      </c>
      <c r="AZ94" s="149">
        <f>'SO 103 - Odvodnění'!F35</f>
        <v>0</v>
      </c>
      <c r="BA94" s="147">
        <v>0</v>
      </c>
      <c r="BB94" s="147">
        <v>0</v>
      </c>
      <c r="BC94" s="147">
        <v>0</v>
      </c>
      <c r="BD94" s="150">
        <v>0</v>
      </c>
      <c r="BS94" s="151"/>
      <c r="BT94" s="151">
        <v>1</v>
      </c>
      <c r="BU94" s="152"/>
      <c r="BV94" s="151" t="s">
        <v>68</v>
      </c>
      <c r="BW94" s="151" t="s">
        <v>84</v>
      </c>
      <c r="BX94" s="151" t="s">
        <v>69</v>
      </c>
      <c r="CL94" s="151"/>
      <c r="CM94" s="6">
        <v>2</v>
      </c>
      <c r="CP94" s="141"/>
      <c r="CQ94" s="141"/>
      <c r="CR94" s="141"/>
      <c r="CS94" s="141" t="s">
        <v>83</v>
      </c>
    </row>
    <row r="95" s="1" customFormat="1" ht="30" customHeight="1">
      <c r="A95" s="112"/>
      <c r="B95" s="69"/>
      <c r="AR95" s="69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</row>
    <row r="96" s="1" customFormat="1" ht="7" customHeight="1">
      <c r="A96" s="68"/>
      <c r="B96" s="93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69"/>
    </row>
  </sheetData>
  <sheetProtection sheet="1" formatColumns="0" formatRows="0" objects="1" scenarios="1" spinCount="100000" saltValue="t+D4H8sthRPbSws0/8uQYIFx3sXFV2DIZ66hEaauJ5w+/Gwo1wHr7p4lHCg4z0cxeQyb/gezz5t7eh9+tmxG/w==" hashValue="TPyA+pS2GySF34Hl5N4jnqOAPqvVtc5iCVUlk59MRyEaU/TOXoWh0mxfDPygNYHRCl1vV3dqREvwvbMG8b+pFA==" algorithmName="SHA-512" password="CC35"/>
  <mergeCells count="42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  <mergeCell ref="D92:H92"/>
    <mergeCell ref="J92:AF92"/>
    <mergeCell ref="AG92:AM92"/>
    <mergeCell ref="AN92:AP92"/>
    <mergeCell ref="D93:H93"/>
    <mergeCell ref="J93:AF93"/>
    <mergeCell ref="AG93:AM93"/>
    <mergeCell ref="AN93:AP93"/>
    <mergeCell ref="D94:H94"/>
    <mergeCell ref="J94:AF94"/>
    <mergeCell ref="AG94:AM94"/>
    <mergeCell ref="AN94:AP94"/>
  </mergeCells>
  <hyperlinks>
    <hyperlink ref="A91" location="'SO 000 - Vedlejší a ostatní nák'!A1" display="/"/>
    <hyperlink ref="A92" location="'SO 101 - Dopravní řešení'!A1" display="/"/>
    <hyperlink ref="A93" location="'SO 102 - Doplnění podloží sklad'!A1" display="/"/>
    <hyperlink ref="A94" location="'SO 103 - Odvodnění'!A1" display="/"/>
    <hyperlink ref="AZ91" location="'SO 000 - Vedlejší a ostatní nák'!F35" display="'SO 000 - Vedlejší a ostatní nák'!F35"/>
    <hyperlink ref="AZ92" location="'SO 101 - Dopravní řešení'!F35" display="'SO 101 - Dopravní řešení'!F35"/>
    <hyperlink ref="AZ93" location="'SO 102 - Doplnění podloží sklad'!F35" display="'SO 102 - Doplnění podloží sklad'!F35"/>
    <hyperlink ref="AZ94" location="'SO 103 - Odvodnění'!F35" display="'SO 103 - Odvodnění'!F35"/>
  </hyperlinks>
  <printOptions horizontalCentered="1"/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53" customWidth="1"/>
    <col min="2" max="2" width="0.94140625" style="153" customWidth="1"/>
    <col min="3" max="3" width="3.4960938" style="153" customWidth="1"/>
    <col min="4" max="4" width="4.1679688" style="153" customWidth="1"/>
    <col min="5" max="5" width="17.753906" style="153" customWidth="1"/>
    <col min="6" max="6" width="55.691406" style="153" customWidth="1"/>
    <col min="7" max="7" width="6.7226562" style="153" customWidth="1"/>
    <col min="8" max="9" width="14.660156" style="153" customWidth="1"/>
    <col min="10" max="11" width="20.714844" style="153" customWidth="1"/>
    <col min="12" max="12" width="15.199219" style="153" customWidth="1"/>
    <col min="13" max="13" width="7.9335938" style="153" customWidth="1"/>
    <col min="14" max="14" width="9.28125" style="153" hidden="1" customWidth="1"/>
    <col min="15" max="15" width="7.9335938" style="153" hidden="1" customWidth="1"/>
    <col min="16" max="24" width="12.238281" style="153" hidden="1" customWidth="1"/>
    <col min="25" max="25" width="13.988281" style="153" hidden="1" customWidth="1"/>
    <col min="26" max="26" width="13.855469" style="153" customWidth="1"/>
    <col min="27" max="27" width="94.83594" style="153" hidden="1" customWidth="1"/>
    <col min="28" max="28" width="10.4921875" style="153" customWidth="1"/>
    <col min="29" max="29" width="12.777344" style="153" customWidth="1"/>
    <col min="30" max="30" width="9.4140625" style="153" customWidth="1"/>
    <col min="31" max="31" width="12.777344" style="153" customWidth="1"/>
    <col min="32" max="32" width="13.988281" style="153" customWidth="1"/>
    <col min="33" max="33" width="9.4140625" style="153" customWidth="1"/>
    <col min="34" max="34" width="12.777344" style="153" customWidth="1"/>
    <col min="35" max="35" width="13.988281" style="153" customWidth="1"/>
    <col min="36" max="43" width="9.144531" style="153"/>
    <col min="44" max="65" width="9.144531" style="153" hidden="1"/>
    <col min="66" max="16384" width="9.144531" style="153"/>
  </cols>
  <sheetData>
    <row r="1" ht="11.25" customHeight="1"/>
    <row r="2" ht="36.75" customHeight="1">
      <c r="M2" s="154" t="s">
        <v>5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T2" s="153" t="s">
        <v>75</v>
      </c>
    </row>
    <row r="3" ht="7" customHeight="1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/>
      <c r="AT3" s="153">
        <v>2</v>
      </c>
    </row>
    <row r="4" ht="25" customHeight="1">
      <c r="B4" s="157"/>
      <c r="D4" s="158" t="s">
        <v>85</v>
      </c>
      <c r="M4" s="157"/>
      <c r="AT4" s="153" t="b">
        <v>0</v>
      </c>
    </row>
    <row r="5" ht="7" customHeight="1">
      <c r="B5" s="157"/>
      <c r="M5" s="157"/>
    </row>
    <row r="6" ht="12" customHeight="1">
      <c r="B6" s="157"/>
      <c r="D6" s="159" t="s">
        <v>12</v>
      </c>
      <c r="M6" s="157"/>
    </row>
    <row r="7">
      <c r="B7" s="157"/>
      <c r="E7" s="160" t="s">
        <v>13</v>
      </c>
      <c r="F7" s="159"/>
      <c r="G7" s="159"/>
      <c r="H7" s="159"/>
      <c r="M7" s="157"/>
      <c r="AA7" s="160" t="str">
        <f>E7</f>
        <v>Zpevněné plochy v areálu nemocnice, Varnsdorf</v>
      </c>
    </row>
    <row r="8">
      <c r="B8" s="157"/>
      <c r="D8" s="159" t="s">
        <v>86</v>
      </c>
      <c r="M8" s="157"/>
    </row>
    <row r="9" s="7" customFormat="1">
      <c r="B9" s="161"/>
      <c r="E9" s="162" t="s">
        <v>87</v>
      </c>
      <c r="F9" s="7"/>
      <c r="G9" s="7"/>
      <c r="H9" s="7"/>
      <c r="M9" s="161"/>
      <c r="AA9" s="163" t="str">
        <f>E9</f>
        <v>SO 000 - Vedlejší a ostatní náklady</v>
      </c>
    </row>
    <row r="10" s="7" customFormat="1">
      <c r="B10" s="161"/>
      <c r="M10" s="161"/>
    </row>
    <row r="11" s="7" customFormat="1">
      <c r="B11" s="161"/>
      <c r="D11" s="159" t="s">
        <v>14</v>
      </c>
      <c r="F11" s="164"/>
      <c r="I11" s="159" t="s">
        <v>15</v>
      </c>
      <c r="J11" s="165" t="s">
        <v>16</v>
      </c>
      <c r="K11" s="164"/>
      <c r="M11" s="161"/>
    </row>
    <row r="12" s="7" customFormat="1">
      <c r="B12" s="161"/>
      <c r="D12" s="159" t="s">
        <v>17</v>
      </c>
      <c r="F12" s="166" t="s">
        <v>16</v>
      </c>
      <c r="I12" s="159" t="s">
        <v>18</v>
      </c>
      <c r="J12" s="165">
        <f>'Rekapitulace stavby'!AN8</f>
        <v>46134</v>
      </c>
      <c r="M12" s="161"/>
    </row>
    <row r="13" s="7" customFormat="1">
      <c r="B13" s="161"/>
      <c r="D13" s="167" t="s">
        <v>16</v>
      </c>
      <c r="E13" s="168"/>
      <c r="F13" s="169" t="s">
        <v>16</v>
      </c>
      <c r="G13" s="7"/>
      <c r="H13" s="7"/>
      <c r="I13" s="167" t="s">
        <v>16</v>
      </c>
      <c r="J13" s="169" t="s">
        <v>16</v>
      </c>
      <c r="M13" s="161"/>
    </row>
    <row r="14" s="7" customFormat="1">
      <c r="B14" s="161"/>
      <c r="D14" s="159" t="s">
        <v>19</v>
      </c>
      <c r="I14" s="159" t="s">
        <v>20</v>
      </c>
      <c r="J14" s="164" t="s">
        <v>21</v>
      </c>
      <c r="M14" s="161"/>
    </row>
    <row r="15" s="7" customFormat="1">
      <c r="B15" s="161"/>
      <c r="E15" s="164" t="s">
        <v>22</v>
      </c>
      <c r="F15" s="164"/>
      <c r="G15" s="164"/>
      <c r="H15" s="164"/>
      <c r="I15" s="159" t="s">
        <v>23</v>
      </c>
      <c r="J15" s="164" t="s">
        <v>24</v>
      </c>
      <c r="M15" s="161"/>
    </row>
    <row r="16" s="7" customFormat="1">
      <c r="B16" s="161"/>
      <c r="M16" s="161"/>
    </row>
    <row r="17" s="7" customFormat="1">
      <c r="B17" s="161"/>
      <c r="D17" s="159" t="s">
        <v>25</v>
      </c>
      <c r="I17" s="159" t="str">
        <f>I14</f>
        <v>IČ:</v>
      </c>
      <c r="J17" s="170" t="str">
        <f>'Rekapitulace stavby'!AN13</f>
        <v>Vyplň údaj</v>
      </c>
      <c r="M17" s="161"/>
    </row>
    <row r="18" s="7" customFormat="1">
      <c r="B18" s="161"/>
      <c r="E18" s="170" t="str">
        <f>'Rekapitulace stavby'!E14</f>
        <v>Vyplň údaj</v>
      </c>
      <c r="F18" s="171"/>
      <c r="G18" s="171"/>
      <c r="H18" s="171"/>
      <c r="I18" s="159" t="str">
        <f>I15</f>
        <v>DIČ:</v>
      </c>
      <c r="J18" s="170" t="str">
        <f>'Rekapitulace stavby'!AN14</f>
        <v>Vyplň údaj</v>
      </c>
      <c r="M18" s="161"/>
    </row>
    <row r="19" s="7" customFormat="1">
      <c r="B19" s="161"/>
      <c r="M19" s="161"/>
    </row>
    <row r="20" s="7" customFormat="1">
      <c r="B20" s="161"/>
      <c r="D20" s="159" t="s">
        <v>27</v>
      </c>
      <c r="I20" s="159" t="str">
        <f>I14</f>
        <v>IČ:</v>
      </c>
      <c r="J20" s="164" t="s">
        <v>28</v>
      </c>
      <c r="M20" s="161"/>
    </row>
    <row r="21" s="7" customFormat="1">
      <c r="B21" s="161"/>
      <c r="E21" s="164" t="s">
        <v>29</v>
      </c>
      <c r="F21" s="164"/>
      <c r="G21" s="164"/>
      <c r="H21" s="164"/>
      <c r="I21" s="159" t="str">
        <f>I15</f>
        <v>DIČ:</v>
      </c>
      <c r="J21" s="164" t="s">
        <v>30</v>
      </c>
      <c r="M21" s="161"/>
    </row>
    <row r="22" s="7" customFormat="1">
      <c r="B22" s="161"/>
      <c r="M22" s="161"/>
    </row>
    <row r="23" s="7" customFormat="1">
      <c r="B23" s="161"/>
      <c r="D23" s="159" t="s">
        <v>31</v>
      </c>
      <c r="I23" s="159" t="str">
        <f>I14</f>
        <v>IČ:</v>
      </c>
      <c r="J23" s="164" t="s">
        <v>16</v>
      </c>
      <c r="M23" s="161"/>
    </row>
    <row r="24" s="7" customFormat="1">
      <c r="B24" s="161"/>
      <c r="E24" s="164" t="s">
        <v>32</v>
      </c>
      <c r="F24" s="164"/>
      <c r="G24" s="164"/>
      <c r="H24" s="164"/>
      <c r="I24" s="159" t="str">
        <f>I15</f>
        <v>DIČ:</v>
      </c>
      <c r="J24" s="164" t="s">
        <v>16</v>
      </c>
      <c r="M24" s="161"/>
    </row>
    <row r="25" s="7" customFormat="1">
      <c r="B25" s="161"/>
      <c r="M25" s="161"/>
    </row>
    <row r="26" s="7" customFormat="1">
      <c r="B26" s="161"/>
      <c r="D26" s="159" t="s">
        <v>33</v>
      </c>
      <c r="M26" s="161"/>
    </row>
    <row r="27" s="8" customFormat="1">
      <c r="B27" s="172"/>
      <c r="E27" s="173"/>
      <c r="F27" s="173"/>
      <c r="G27" s="173"/>
      <c r="H27" s="173"/>
      <c r="M27" s="172"/>
      <c r="AA27" s="174">
        <f>E27</f>
        <v>0</v>
      </c>
    </row>
    <row r="28" s="7" customFormat="1">
      <c r="B28" s="161"/>
      <c r="M28" s="161"/>
    </row>
    <row r="29" s="7" customFormat="1" ht="7" customHeight="1">
      <c r="B29" s="161"/>
      <c r="D29" s="175"/>
      <c r="E29" s="175"/>
      <c r="F29" s="175"/>
      <c r="G29" s="175"/>
      <c r="H29" s="175"/>
      <c r="I29" s="175"/>
      <c r="J29" s="175"/>
      <c r="K29" s="175"/>
      <c r="L29" s="175"/>
      <c r="M29" s="161"/>
    </row>
    <row r="30" s="7" customFormat="1" ht="12.75" customHeight="1">
      <c r="B30" s="161"/>
      <c r="E30" s="176" t="s">
        <v>88</v>
      </c>
      <c r="K30" s="177">
        <f>Q90</f>
        <v>0</v>
      </c>
      <c r="M30" s="161"/>
    </row>
    <row r="31" s="7" customFormat="1" ht="12.75" customHeight="1">
      <c r="B31" s="161"/>
      <c r="E31" s="176" t="s">
        <v>89</v>
      </c>
      <c r="K31" s="177">
        <f>R90</f>
        <v>0</v>
      </c>
      <c r="M31" s="161"/>
    </row>
    <row r="32" s="7" customFormat="1" ht="25.4" customHeight="1">
      <c r="B32" s="161"/>
      <c r="D32" s="178" t="s">
        <v>35</v>
      </c>
      <c r="F32" s="179"/>
      <c r="K32" s="180">
        <f>ROUND(K90,2)</f>
        <v>0</v>
      </c>
      <c r="M32" s="161"/>
    </row>
    <row r="33" s="7" customFormat="1" ht="7" customHeight="1">
      <c r="B33" s="161"/>
      <c r="D33" s="175"/>
      <c r="E33" s="175"/>
      <c r="F33" s="181"/>
      <c r="G33" s="175"/>
      <c r="H33" s="175"/>
      <c r="I33" s="175"/>
      <c r="J33" s="175"/>
      <c r="K33" s="181"/>
      <c r="L33" s="175"/>
      <c r="M33" s="161"/>
    </row>
    <row r="34" s="7" customFormat="1" ht="14.5" customHeight="1">
      <c r="B34" s="161"/>
      <c r="F34" s="182" t="s">
        <v>37</v>
      </c>
      <c r="I34" s="183" t="s">
        <v>36</v>
      </c>
      <c r="J34" s="183"/>
      <c r="K34" s="182" t="s">
        <v>38</v>
      </c>
      <c r="M34" s="161"/>
    </row>
    <row r="35" s="7" customFormat="1" ht="14.5" customHeight="1">
      <c r="B35" s="161"/>
      <c r="D35" s="159" t="s">
        <v>39</v>
      </c>
      <c r="E35" s="159" t="s">
        <v>40</v>
      </c>
      <c r="F35" s="182">
        <f>SUM(BE90:BE133)</f>
        <v>0</v>
      </c>
      <c r="I35" s="184">
        <v>0.20999999999999999</v>
      </c>
      <c r="J35" s="184"/>
      <c r="K35" s="177">
        <f>ROUND(F35*I35,2)</f>
        <v>0</v>
      </c>
      <c r="M35" s="161"/>
    </row>
    <row r="36" s="7" customFormat="1" ht="14.5" customHeight="1">
      <c r="B36" s="161"/>
      <c r="D36" s="159"/>
      <c r="E36" s="159"/>
      <c r="F36" s="182"/>
      <c r="I36" s="184"/>
      <c r="J36" s="184"/>
      <c r="K36" s="177"/>
      <c r="M36" s="161"/>
    </row>
    <row r="37" s="7" customFormat="1" ht="7" customHeight="1">
      <c r="B37" s="161"/>
      <c r="F37" s="179"/>
      <c r="K37" s="179"/>
      <c r="M37" s="161"/>
    </row>
    <row r="38" s="7" customFormat="1" ht="25.4" customHeight="1">
      <c r="B38" s="161"/>
      <c r="C38" s="185"/>
      <c r="D38" s="186" t="s">
        <v>41</v>
      </c>
      <c r="E38" s="187"/>
      <c r="F38" s="188"/>
      <c r="G38" s="189" t="s">
        <v>42</v>
      </c>
      <c r="H38" s="190" t="s">
        <v>43</v>
      </c>
      <c r="I38" s="187"/>
      <c r="J38" s="187"/>
      <c r="K38" s="191">
        <f>SUM(K32:K36)</f>
        <v>0</v>
      </c>
      <c r="L38" s="192"/>
      <c r="M38" s="161"/>
    </row>
    <row r="39" s="7" customFormat="1" ht="14.5" customHeight="1">
      <c r="B39" s="161"/>
      <c r="M39" s="161"/>
    </row>
    <row r="40" ht="14.5" customHeight="1">
      <c r="B40" s="157"/>
      <c r="M40" s="157"/>
    </row>
    <row r="41" ht="14.5" customHeight="1">
      <c r="B41" s="157"/>
      <c r="M41" s="157"/>
    </row>
    <row r="42" ht="14.5" customHeight="1">
      <c r="B42" s="157"/>
      <c r="M42" s="157"/>
    </row>
    <row r="43" ht="14.5" customHeight="1">
      <c r="B43" s="157"/>
      <c r="M43" s="157"/>
    </row>
    <row r="44" ht="14.5" customHeight="1">
      <c r="B44" s="157"/>
      <c r="M44" s="157"/>
    </row>
    <row r="45" s="7" customFormat="1" ht="14.5" customHeight="1">
      <c r="B45" s="161"/>
      <c r="D45" s="193" t="str">
        <f>D20</f>
        <v>Projektant:</v>
      </c>
      <c r="E45" s="194"/>
      <c r="F45" s="194"/>
      <c r="G45" s="193" t="str">
        <f>D23</f>
        <v>Zpracovatel:</v>
      </c>
      <c r="H45" s="194"/>
      <c r="I45" s="194"/>
      <c r="J45" s="194"/>
      <c r="K45" s="194"/>
      <c r="L45" s="194"/>
      <c r="M45" s="161"/>
    </row>
    <row r="46">
      <c r="B46" s="157"/>
      <c r="M46" s="157"/>
    </row>
    <row r="47">
      <c r="B47" s="157"/>
      <c r="M47" s="157"/>
    </row>
    <row r="48">
      <c r="B48" s="157"/>
      <c r="M48" s="157"/>
    </row>
    <row r="49">
      <c r="B49" s="157"/>
      <c r="M49" s="157"/>
    </row>
    <row r="50">
      <c r="B50" s="157"/>
      <c r="M50" s="157"/>
    </row>
    <row r="51">
      <c r="B51" s="157"/>
      <c r="M51" s="157"/>
    </row>
    <row r="52">
      <c r="B52" s="157"/>
      <c r="M52" s="157"/>
    </row>
    <row r="53">
      <c r="B53" s="157"/>
      <c r="M53" s="157"/>
    </row>
    <row r="54">
      <c r="B54" s="157"/>
      <c r="M54" s="157"/>
    </row>
    <row r="55">
      <c r="B55" s="157"/>
      <c r="M55" s="157"/>
    </row>
    <row r="56" s="7" customFormat="1">
      <c r="B56" s="161"/>
      <c r="D56" s="195" t="s">
        <v>44</v>
      </c>
      <c r="E56" s="196"/>
      <c r="F56" s="197" t="s">
        <v>45</v>
      </c>
      <c r="G56" s="195" t="str">
        <f>D56</f>
        <v>Datum a podpis:</v>
      </c>
      <c r="H56" s="196"/>
      <c r="I56" s="196"/>
      <c r="J56" s="198" t="str">
        <f>F56</f>
        <v>Razítko</v>
      </c>
      <c r="K56" s="199"/>
      <c r="L56" s="196"/>
      <c r="M56" s="161"/>
    </row>
    <row r="57">
      <c r="B57" s="157"/>
      <c r="M57" s="157"/>
    </row>
    <row r="58">
      <c r="B58" s="157"/>
      <c r="M58" s="157"/>
    </row>
    <row r="59">
      <c r="B59" s="157"/>
      <c r="M59" s="157"/>
    </row>
    <row r="60" s="7" customFormat="1">
      <c r="B60" s="161"/>
      <c r="D60" s="193" t="str">
        <f>D14</f>
        <v>Zadavatel:</v>
      </c>
      <c r="E60" s="194"/>
      <c r="F60" s="194"/>
      <c r="G60" s="193" t="str">
        <f>D17</f>
        <v>Zhotovitel:</v>
      </c>
      <c r="H60" s="194"/>
      <c r="I60" s="194"/>
      <c r="J60" s="194"/>
      <c r="K60" s="194"/>
      <c r="L60" s="194"/>
      <c r="M60" s="161"/>
    </row>
    <row r="61">
      <c r="B61" s="157"/>
      <c r="M61" s="157"/>
    </row>
    <row r="62">
      <c r="B62" s="157"/>
      <c r="M62" s="157"/>
    </row>
    <row r="63">
      <c r="B63" s="157"/>
      <c r="M63" s="157"/>
    </row>
    <row r="64">
      <c r="B64" s="157"/>
      <c r="M64" s="157"/>
    </row>
    <row r="65">
      <c r="B65" s="157"/>
      <c r="M65" s="157"/>
    </row>
    <row r="66">
      <c r="B66" s="157"/>
      <c r="M66" s="157"/>
    </row>
    <row r="67">
      <c r="B67" s="157"/>
      <c r="M67" s="157"/>
    </row>
    <row r="68">
      <c r="B68" s="157"/>
      <c r="M68" s="157"/>
    </row>
    <row r="69">
      <c r="B69" s="157"/>
      <c r="M69" s="157"/>
    </row>
    <row r="70">
      <c r="B70" s="157"/>
      <c r="M70" s="157"/>
    </row>
    <row r="71" s="7" customFormat="1">
      <c r="B71" s="161"/>
      <c r="D71" s="195" t="str">
        <f>D56</f>
        <v>Datum a podpis:</v>
      </c>
      <c r="E71" s="196"/>
      <c r="F71" s="197" t="str">
        <f>F56</f>
        <v>Razítko</v>
      </c>
      <c r="G71" s="195" t="str">
        <f>D56</f>
        <v>Datum a podpis:</v>
      </c>
      <c r="H71" s="196"/>
      <c r="I71" s="196"/>
      <c r="J71" s="198" t="str">
        <f>F56</f>
        <v>Razítko</v>
      </c>
      <c r="K71" s="199"/>
      <c r="L71" s="196"/>
      <c r="M71" s="161"/>
    </row>
    <row r="72" s="7" customFormat="1" ht="14.5" customHeight="1"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161"/>
    </row>
    <row r="73" ht="11.25" customHeight="1">
      <c r="M73" s="202"/>
    </row>
    <row r="74" ht="11.25" customHeight="1">
      <c r="M74" s="202"/>
    </row>
    <row r="75" ht="11.25" customHeight="1">
      <c r="M75" s="202"/>
    </row>
    <row r="76" s="7" customFormat="1" ht="7" customHeight="1">
      <c r="B76" s="203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161"/>
    </row>
    <row r="77" s="7" customFormat="1" ht="25" customHeight="1">
      <c r="B77" s="161"/>
      <c r="C77" s="158" t="s">
        <v>90</v>
      </c>
      <c r="M77" s="161"/>
      <c r="N77" s="205" t="s">
        <v>7</v>
      </c>
    </row>
    <row r="78" s="7" customFormat="1" ht="7" customHeight="1">
      <c r="B78" s="161"/>
      <c r="M78" s="161"/>
    </row>
    <row r="79" s="7" customFormat="1" ht="12" customHeight="1">
      <c r="B79" s="161"/>
      <c r="C79" s="159" t="str">
        <f>D6</f>
        <v>Stavba:</v>
      </c>
      <c r="M79" s="161"/>
    </row>
    <row r="80" s="7" customFormat="1" ht="16.5" customHeight="1">
      <c r="B80" s="161"/>
      <c r="E80" s="160" t="str">
        <f>IF(E7="","",E7)</f>
        <v>Zpevněné plochy v areálu nemocnice, Varnsdorf</v>
      </c>
      <c r="F80" s="160"/>
      <c r="G80" s="160"/>
      <c r="H80" s="160"/>
      <c r="M80" s="161"/>
      <c r="AA80" s="160" t="str">
        <f>IF(AA7="","",AA7)</f>
        <v>Zpevněné plochy v areálu nemocnice, Varnsdorf</v>
      </c>
    </row>
    <row r="81" ht="12" customHeight="1">
      <c r="B81" s="157"/>
      <c r="C81" s="159" t="str">
        <f>D8</f>
        <v>Objekt:</v>
      </c>
      <c r="M81" s="157"/>
    </row>
    <row r="82" s="7" customFormat="1" ht="16.5" customHeight="1">
      <c r="B82" s="161"/>
      <c r="E82" s="162" t="str">
        <f>E9</f>
        <v>SO 000 - Vedlejší a ostatní náklady</v>
      </c>
      <c r="F82" s="162"/>
      <c r="G82" s="162"/>
      <c r="H82" s="162"/>
      <c r="M82" s="161"/>
      <c r="AA82" s="163" t="str">
        <f>AA9</f>
        <v>SO 000 - Vedlejší a ostatní náklady</v>
      </c>
    </row>
    <row r="83" s="7" customFormat="1" ht="7" customHeight="1">
      <c r="B83" s="161"/>
      <c r="M83" s="161"/>
    </row>
    <row r="84" s="7" customFormat="1" ht="12" customHeight="1">
      <c r="B84" s="161"/>
      <c r="C84" s="159" t="str">
        <f>D12</f>
        <v>Místo:</v>
      </c>
      <c r="F84" s="164" t="str">
        <f>IF(F12="","",F12)</f>
        <v/>
      </c>
      <c r="I84" s="159" t="str">
        <f>I12</f>
        <v>Datum:</v>
      </c>
      <c r="J84" s="165">
        <f>J12</f>
        <v>46134</v>
      </c>
      <c r="M84" s="161"/>
    </row>
    <row r="85" s="7" customFormat="1" ht="7" customHeight="1">
      <c r="B85" s="161"/>
      <c r="M85" s="161"/>
    </row>
    <row r="86" s="7" customFormat="1">
      <c r="B86" s="161"/>
      <c r="C86" s="159" t="str">
        <f>D14</f>
        <v>Zadavatel:</v>
      </c>
      <c r="F86" s="164" t="str">
        <f>IF(E15="","",E15)</f>
        <v>Město Varnsdorf</v>
      </c>
      <c r="I86" s="159" t="str">
        <f>D20</f>
        <v>Projektant:</v>
      </c>
      <c r="J86" s="173" t="str">
        <f>IF(E21="","",E21)</f>
        <v>ProProjekt s.r.o.</v>
      </c>
      <c r="M86" s="161"/>
    </row>
    <row r="87" s="7" customFormat="1">
      <c r="B87" s="161"/>
      <c r="C87" s="159" t="str">
        <f>D17</f>
        <v>Zhotovitel:</v>
      </c>
      <c r="F87" s="164" t="str">
        <f>IF(E18="Vyplň údaj","",E18)</f>
        <v/>
      </c>
      <c r="I87" s="159" t="str">
        <f>D23</f>
        <v>Zpracovatel:</v>
      </c>
      <c r="J87" s="173" t="str">
        <f>IF(E24="","",E24)</f>
        <v>Martin Rousek</v>
      </c>
      <c r="M87" s="161"/>
    </row>
    <row r="88" s="7" customFormat="1">
      <c r="B88" s="161"/>
      <c r="M88" s="161"/>
    </row>
    <row r="89" s="9" customFormat="1" ht="24">
      <c r="B89" s="206"/>
      <c r="C89" s="207" t="s">
        <v>91</v>
      </c>
      <c r="D89" s="208" t="s">
        <v>52</v>
      </c>
      <c r="E89" s="208" t="s">
        <v>47</v>
      </c>
      <c r="F89" s="208" t="s">
        <v>49</v>
      </c>
      <c r="G89" s="208" t="s">
        <v>92</v>
      </c>
      <c r="H89" s="208" t="s">
        <v>93</v>
      </c>
      <c r="I89" s="208" t="s">
        <v>94</v>
      </c>
      <c r="J89" s="208" t="s">
        <v>95</v>
      </c>
      <c r="K89" s="209" t="s">
        <v>96</v>
      </c>
      <c r="L89" s="210" t="s">
        <v>97</v>
      </c>
      <c r="M89" s="211"/>
      <c r="N89" s="212" t="s">
        <v>16</v>
      </c>
      <c r="O89" s="213" t="s">
        <v>39</v>
      </c>
      <c r="P89" s="213" t="s">
        <v>98</v>
      </c>
      <c r="Q89" s="213" t="s">
        <v>99</v>
      </c>
      <c r="R89" s="213" t="s">
        <v>100</v>
      </c>
      <c r="S89" s="213" t="s">
        <v>101</v>
      </c>
      <c r="T89" s="213" t="s">
        <v>55</v>
      </c>
      <c r="U89" s="213" t="s">
        <v>102</v>
      </c>
      <c r="V89" s="213" t="s">
        <v>103</v>
      </c>
      <c r="W89" s="213" t="s">
        <v>104</v>
      </c>
      <c r="X89" s="214" t="s">
        <v>105</v>
      </c>
    </row>
    <row r="90" s="7" customFormat="1" ht="15.75">
      <c r="B90" s="161"/>
      <c r="C90" s="215" t="s">
        <v>65</v>
      </c>
      <c r="K90" s="216">
        <f>K91</f>
        <v>0</v>
      </c>
      <c r="M90" s="161"/>
      <c r="N90" s="217"/>
      <c r="O90" s="218"/>
      <c r="P90" s="218"/>
      <c r="Q90" s="219">
        <f>Q91</f>
        <v>0</v>
      </c>
      <c r="R90" s="219">
        <f>R91</f>
        <v>0</v>
      </c>
      <c r="S90" s="218"/>
      <c r="T90" s="220">
        <f>T91</f>
        <v>0</v>
      </c>
      <c r="U90" s="218"/>
      <c r="V90" s="220">
        <f>V91</f>
        <v>0</v>
      </c>
      <c r="W90" s="218"/>
      <c r="X90" s="221">
        <f>X91</f>
        <v>0</v>
      </c>
    </row>
    <row r="91" s="10" customFormat="1" ht="15.75">
      <c r="B91" s="222"/>
      <c r="C91" s="223"/>
      <c r="D91" s="224" t="s">
        <v>66</v>
      </c>
      <c r="E91" s="225" t="s">
        <v>106</v>
      </c>
      <c r="F91" s="10" t="s">
        <v>107</v>
      </c>
      <c r="G91" s="226"/>
      <c r="H91" s="227"/>
      <c r="I91" s="228"/>
      <c r="J91" s="228"/>
      <c r="K91" s="228">
        <f>K92 + K111 + K115 + K124 + K128 + K132</f>
        <v>0</v>
      </c>
      <c r="M91" s="222"/>
      <c r="N91" s="229"/>
      <c r="O91" s="230"/>
      <c r="P91" s="231">
        <f>I91+J91</f>
        <v>0</v>
      </c>
      <c r="Q91" s="231">
        <f>Q92 + Q111 + Q115 + Q124 + Q128 + Q132</f>
        <v>0</v>
      </c>
      <c r="R91" s="231">
        <f>R92 + R111 + R115 + R124 + R128 + R132</f>
        <v>0</v>
      </c>
      <c r="S91" s="232"/>
      <c r="T91" s="232">
        <f>T92 + T111 + T115 + T124 + T128 + T132</f>
        <v>0</v>
      </c>
      <c r="U91" s="232"/>
      <c r="V91" s="232">
        <f>V92 + V111 + V115 + V124 + V128 + V132</f>
        <v>0</v>
      </c>
      <c r="W91" s="232"/>
      <c r="X91" s="233">
        <f>X92 + X111 + X115 + X124 + X128 + X132</f>
        <v>0</v>
      </c>
      <c r="AR91" s="10">
        <v>5</v>
      </c>
      <c r="AT91" s="10" t="s">
        <v>66</v>
      </c>
      <c r="AU91" s="10">
        <v>0</v>
      </c>
      <c r="AY91" s="10" t="s">
        <v>108</v>
      </c>
      <c r="BJ91" s="10">
        <v>0</v>
      </c>
    </row>
    <row r="92" s="11" customFormat="1" ht="23.15" customHeight="1">
      <c r="B92" s="234"/>
      <c r="C92" s="235"/>
      <c r="D92" s="224" t="s">
        <v>66</v>
      </c>
      <c r="E92" s="236" t="s">
        <v>109</v>
      </c>
      <c r="F92" s="237" t="s">
        <v>110</v>
      </c>
      <c r="G92" s="238"/>
      <c r="H92" s="239"/>
      <c r="I92" s="240"/>
      <c r="J92" s="240"/>
      <c r="K92" s="240">
        <f>K93 + K96 + K99 + K102 + K105 + K108</f>
        <v>0</v>
      </c>
      <c r="L92" s="237"/>
      <c r="M92" s="234"/>
      <c r="N92" s="241"/>
      <c r="O92" s="230"/>
      <c r="P92" s="231">
        <f>I92+J92</f>
        <v>0</v>
      </c>
      <c r="Q92" s="231">
        <f>Q93 + Q96 + Q99 + Q102 + Q105 + Q108</f>
        <v>0</v>
      </c>
      <c r="R92" s="231">
        <f>R93 + R96 + R99 + R102 + R105 + R108</f>
        <v>0</v>
      </c>
      <c r="S92" s="232"/>
      <c r="T92" s="232">
        <f>T93 + T96 + T99 + T102 + T105 + T108</f>
        <v>0</v>
      </c>
      <c r="U92" s="232"/>
      <c r="V92" s="232">
        <f>V93 + V96 + V99 + V102 + V105 + V108</f>
        <v>0</v>
      </c>
      <c r="W92" s="232"/>
      <c r="X92" s="233">
        <f>X93 + X96 + X99 + X102 + X105 + X108</f>
        <v>0</v>
      </c>
      <c r="AR92" s="11">
        <v>5</v>
      </c>
      <c r="AT92" s="11" t="s">
        <v>66</v>
      </c>
      <c r="AU92" s="11">
        <v>1</v>
      </c>
      <c r="AY92" s="11" t="s">
        <v>108</v>
      </c>
      <c r="BJ92" s="11">
        <v>0</v>
      </c>
    </row>
    <row r="93" s="12" customFormat="1">
      <c r="B93" s="242"/>
      <c r="C93" s="243" t="s">
        <v>111</v>
      </c>
      <c r="D93" s="243" t="s">
        <v>112</v>
      </c>
      <c r="E93" s="244" t="s">
        <v>113</v>
      </c>
      <c r="F93" s="244" t="s">
        <v>114</v>
      </c>
      <c r="G93" s="245" t="s">
        <v>115</v>
      </c>
      <c r="H93" s="246">
        <v>1</v>
      </c>
      <c r="I93" s="247"/>
      <c r="J93" s="247"/>
      <c r="K93" s="248">
        <f>ROUND(H93*P93,2)</f>
        <v>0</v>
      </c>
      <c r="L93" s="244" t="s">
        <v>116</v>
      </c>
      <c r="M93" s="242"/>
      <c r="N93" s="249"/>
      <c r="O93" s="250" t="s">
        <v>40</v>
      </c>
      <c r="P93" s="251">
        <f>I93+J93</f>
        <v>0</v>
      </c>
      <c r="Q93" s="251">
        <f>ROUND(H93*I93,2)</f>
        <v>0</v>
      </c>
      <c r="R93" s="251">
        <f>ROUND(H93*J93,2)</f>
        <v>0</v>
      </c>
      <c r="S93" s="252"/>
      <c r="T93" s="252">
        <f>H93*S93</f>
        <v>0</v>
      </c>
      <c r="U93" s="252">
        <v>0</v>
      </c>
      <c r="V93" s="252">
        <f>H93*U93</f>
        <v>0</v>
      </c>
      <c r="W93" s="252">
        <v>0</v>
      </c>
      <c r="X93" s="253">
        <f>H93*W93</f>
        <v>0</v>
      </c>
      <c r="AR93" s="12">
        <v>1024</v>
      </c>
      <c r="AT93" s="12" t="s">
        <v>112</v>
      </c>
      <c r="AU93" s="12">
        <v>2</v>
      </c>
      <c r="AY93" s="12" t="s">
        <v>108</v>
      </c>
      <c r="BE93" s="12">
        <f>IF(O93="základní",K93,0)</f>
        <v>0</v>
      </c>
      <c r="BF93" s="12">
        <f>IF(O93="snížená",K93,0)</f>
        <v>0</v>
      </c>
      <c r="BG93" s="12">
        <f>IF(O93="zákl. přenesená",K93,0)</f>
        <v>0</v>
      </c>
      <c r="BH93" s="12">
        <f>IF(O93="sníž. přenesená",K93,0)</f>
        <v>0</v>
      </c>
      <c r="BI93" s="12">
        <f>IF(O93="nulová",K93,0)</f>
        <v>0</v>
      </c>
      <c r="BJ93" s="12">
        <v>1</v>
      </c>
    </row>
    <row r="94" s="7" customFormat="1">
      <c r="A94" s="254"/>
      <c r="B94" s="255"/>
      <c r="C94" s="256"/>
      <c r="D94" s="257" t="s">
        <v>117</v>
      </c>
      <c r="E94" s="256"/>
      <c r="F94" s="258" t="s">
        <v>118</v>
      </c>
      <c r="G94" s="256"/>
      <c r="H94" s="256"/>
      <c r="I94" s="256"/>
      <c r="J94" s="256"/>
      <c r="L94" s="7"/>
      <c r="M94" s="259"/>
      <c r="N94" s="260"/>
      <c r="O94" s="261"/>
      <c r="P94" s="261"/>
      <c r="Q94" s="261"/>
      <c r="R94" s="261"/>
      <c r="S94" s="261"/>
      <c r="T94" s="262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T94" s="263" t="s">
        <v>117</v>
      </c>
      <c r="AU94" s="263">
        <v>0</v>
      </c>
      <c r="AY94" s="7" t="s">
        <v>108</v>
      </c>
      <c r="BJ94" s="7">
        <v>0</v>
      </c>
    </row>
    <row r="95" s="13" customFormat="1" ht="39">
      <c r="B95" s="242"/>
      <c r="C95" s="264"/>
      <c r="D95" s="265" t="s">
        <v>119</v>
      </c>
      <c r="E95" s="266"/>
      <c r="F95" s="267" t="s">
        <v>120</v>
      </c>
      <c r="G95" s="268"/>
      <c r="H95" s="269"/>
      <c r="I95" s="270"/>
      <c r="J95" s="270"/>
      <c r="K95" s="270"/>
      <c r="L95" s="271"/>
      <c r="M95" s="242"/>
      <c r="N95" s="249"/>
      <c r="O95" s="250"/>
      <c r="P95" s="251"/>
      <c r="Q95" s="251"/>
      <c r="R95" s="251"/>
      <c r="S95" s="252"/>
      <c r="T95" s="252"/>
      <c r="U95" s="252"/>
      <c r="V95" s="252"/>
      <c r="W95" s="252"/>
      <c r="X95" s="253"/>
      <c r="AT95" s="13" t="s">
        <v>119</v>
      </c>
      <c r="AU95" s="13">
        <v>0</v>
      </c>
      <c r="AY95" s="13" t="s">
        <v>108</v>
      </c>
      <c r="BJ95" s="13">
        <v>0</v>
      </c>
    </row>
    <row r="96" s="12" customFormat="1">
      <c r="B96" s="242"/>
      <c r="C96" s="243" t="s">
        <v>121</v>
      </c>
      <c r="D96" s="243" t="s">
        <v>112</v>
      </c>
      <c r="E96" s="244" t="s">
        <v>122</v>
      </c>
      <c r="F96" s="244" t="s">
        <v>123</v>
      </c>
      <c r="G96" s="245" t="s">
        <v>115</v>
      </c>
      <c r="H96" s="246">
        <v>1</v>
      </c>
      <c r="I96" s="247"/>
      <c r="J96" s="247"/>
      <c r="K96" s="248">
        <f>ROUND(H96*P96,2)</f>
        <v>0</v>
      </c>
      <c r="L96" s="244" t="s">
        <v>116</v>
      </c>
      <c r="M96" s="242"/>
      <c r="N96" s="249"/>
      <c r="O96" s="250" t="s">
        <v>40</v>
      </c>
      <c r="P96" s="251">
        <f>I96+J96</f>
        <v>0</v>
      </c>
      <c r="Q96" s="251">
        <f>ROUND(H96*I96,2)</f>
        <v>0</v>
      </c>
      <c r="R96" s="251">
        <f>ROUND(H96*J96,2)</f>
        <v>0</v>
      </c>
      <c r="S96" s="252"/>
      <c r="T96" s="252">
        <f>H96*S96</f>
        <v>0</v>
      </c>
      <c r="U96" s="252">
        <v>0</v>
      </c>
      <c r="V96" s="252">
        <f>H96*U96</f>
        <v>0</v>
      </c>
      <c r="W96" s="252">
        <v>0</v>
      </c>
      <c r="X96" s="253">
        <f>H96*W96</f>
        <v>0</v>
      </c>
      <c r="AR96" s="12">
        <v>1024</v>
      </c>
      <c r="AT96" s="12" t="s">
        <v>112</v>
      </c>
      <c r="AU96" s="12">
        <v>2</v>
      </c>
      <c r="AY96" s="12" t="s">
        <v>108</v>
      </c>
      <c r="BE96" s="12">
        <f>IF(O96="základní",K96,0)</f>
        <v>0</v>
      </c>
      <c r="BF96" s="12">
        <f>IF(O96="snížená",K96,0)</f>
        <v>0</v>
      </c>
      <c r="BG96" s="12">
        <f>IF(O96="zákl. přenesená",K96,0)</f>
        <v>0</v>
      </c>
      <c r="BH96" s="12">
        <f>IF(O96="sníž. přenesená",K96,0)</f>
        <v>0</v>
      </c>
      <c r="BI96" s="12">
        <f>IF(O96="nulová",K96,0)</f>
        <v>0</v>
      </c>
      <c r="BJ96" s="12">
        <v>1</v>
      </c>
    </row>
    <row r="97" s="7" customFormat="1">
      <c r="A97" s="254"/>
      <c r="B97" s="255"/>
      <c r="C97" s="256"/>
      <c r="D97" s="257" t="s">
        <v>117</v>
      </c>
      <c r="E97" s="256"/>
      <c r="F97" s="258" t="s">
        <v>124</v>
      </c>
      <c r="G97" s="256"/>
      <c r="H97" s="256"/>
      <c r="I97" s="256"/>
      <c r="J97" s="256"/>
      <c r="L97" s="7"/>
      <c r="M97" s="259"/>
      <c r="N97" s="260"/>
      <c r="O97" s="261"/>
      <c r="P97" s="261"/>
      <c r="Q97" s="261"/>
      <c r="R97" s="261"/>
      <c r="S97" s="261"/>
      <c r="T97" s="262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T97" s="263" t="s">
        <v>117</v>
      </c>
      <c r="AU97" s="263">
        <v>0</v>
      </c>
      <c r="AY97" s="7" t="s">
        <v>108</v>
      </c>
      <c r="BJ97" s="7">
        <v>0</v>
      </c>
    </row>
    <row r="98" s="13" customFormat="1" ht="39">
      <c r="B98" s="242"/>
      <c r="C98" s="264"/>
      <c r="D98" s="265" t="s">
        <v>119</v>
      </c>
      <c r="E98" s="266"/>
      <c r="F98" s="267" t="s">
        <v>125</v>
      </c>
      <c r="G98" s="268"/>
      <c r="H98" s="269"/>
      <c r="I98" s="270"/>
      <c r="J98" s="270"/>
      <c r="K98" s="270"/>
      <c r="L98" s="271"/>
      <c r="M98" s="242"/>
      <c r="N98" s="249"/>
      <c r="O98" s="250"/>
      <c r="P98" s="251"/>
      <c r="Q98" s="251"/>
      <c r="R98" s="251"/>
      <c r="S98" s="252"/>
      <c r="T98" s="252"/>
      <c r="U98" s="252"/>
      <c r="V98" s="252"/>
      <c r="W98" s="252"/>
      <c r="X98" s="253"/>
      <c r="AT98" s="13" t="s">
        <v>119</v>
      </c>
      <c r="AU98" s="13">
        <v>0</v>
      </c>
      <c r="AY98" s="13" t="s">
        <v>108</v>
      </c>
      <c r="BJ98" s="13">
        <v>0</v>
      </c>
    </row>
    <row r="99" s="12" customFormat="1">
      <c r="B99" s="242"/>
      <c r="C99" s="243" t="s">
        <v>126</v>
      </c>
      <c r="D99" s="243" t="s">
        <v>112</v>
      </c>
      <c r="E99" s="244" t="s">
        <v>127</v>
      </c>
      <c r="F99" s="244" t="s">
        <v>128</v>
      </c>
      <c r="G99" s="245" t="s">
        <v>115</v>
      </c>
      <c r="H99" s="246">
        <v>1</v>
      </c>
      <c r="I99" s="247"/>
      <c r="J99" s="247"/>
      <c r="K99" s="248">
        <f>ROUND(H99*P99,2)</f>
        <v>0</v>
      </c>
      <c r="L99" s="244" t="s">
        <v>116</v>
      </c>
      <c r="M99" s="242"/>
      <c r="N99" s="249"/>
      <c r="O99" s="250" t="s">
        <v>40</v>
      </c>
      <c r="P99" s="251">
        <f>I99+J99</f>
        <v>0</v>
      </c>
      <c r="Q99" s="251">
        <f>ROUND(H99*I99,2)</f>
        <v>0</v>
      </c>
      <c r="R99" s="251">
        <f>ROUND(H99*J99,2)</f>
        <v>0</v>
      </c>
      <c r="S99" s="252"/>
      <c r="T99" s="252">
        <f>H99*S99</f>
        <v>0</v>
      </c>
      <c r="U99" s="252">
        <v>0</v>
      </c>
      <c r="V99" s="252">
        <f>H99*U99</f>
        <v>0</v>
      </c>
      <c r="W99" s="252">
        <v>0</v>
      </c>
      <c r="X99" s="253">
        <f>H99*W99</f>
        <v>0</v>
      </c>
      <c r="AR99" s="12">
        <v>1024</v>
      </c>
      <c r="AT99" s="12" t="s">
        <v>112</v>
      </c>
      <c r="AU99" s="12">
        <v>2</v>
      </c>
      <c r="AY99" s="12" t="s">
        <v>108</v>
      </c>
      <c r="BE99" s="12">
        <f>IF(O99="základní",K99,0)</f>
        <v>0</v>
      </c>
      <c r="BF99" s="12">
        <f>IF(O99="snížená",K99,0)</f>
        <v>0</v>
      </c>
      <c r="BG99" s="12">
        <f>IF(O99="zákl. přenesená",K99,0)</f>
        <v>0</v>
      </c>
      <c r="BH99" s="12">
        <f>IF(O99="sníž. přenesená",K99,0)</f>
        <v>0</v>
      </c>
      <c r="BI99" s="12">
        <f>IF(O99="nulová",K99,0)</f>
        <v>0</v>
      </c>
      <c r="BJ99" s="12">
        <v>1</v>
      </c>
    </row>
    <row r="100" s="7" customFormat="1">
      <c r="A100" s="254"/>
      <c r="B100" s="255"/>
      <c r="C100" s="256"/>
      <c r="D100" s="257" t="s">
        <v>117</v>
      </c>
      <c r="E100" s="256"/>
      <c r="F100" s="258" t="s">
        <v>129</v>
      </c>
      <c r="G100" s="256"/>
      <c r="H100" s="256"/>
      <c r="I100" s="256"/>
      <c r="J100" s="256"/>
      <c r="L100" s="7"/>
      <c r="M100" s="259"/>
      <c r="N100" s="260"/>
      <c r="O100" s="261"/>
      <c r="P100" s="261"/>
      <c r="Q100" s="261"/>
      <c r="R100" s="261"/>
      <c r="S100" s="261"/>
      <c r="T100" s="262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T100" s="263" t="s">
        <v>117</v>
      </c>
      <c r="AU100" s="263">
        <v>0</v>
      </c>
      <c r="AY100" s="7" t="s">
        <v>108</v>
      </c>
      <c r="BJ100" s="7">
        <v>0</v>
      </c>
    </row>
    <row r="101" s="13" customFormat="1" ht="68.25">
      <c r="B101" s="242"/>
      <c r="C101" s="264"/>
      <c r="D101" s="265" t="s">
        <v>119</v>
      </c>
      <c r="E101" s="266"/>
      <c r="F101" s="267" t="s">
        <v>130</v>
      </c>
      <c r="G101" s="268"/>
      <c r="H101" s="269"/>
      <c r="I101" s="270"/>
      <c r="J101" s="270"/>
      <c r="K101" s="270"/>
      <c r="L101" s="271"/>
      <c r="M101" s="242"/>
      <c r="N101" s="249"/>
      <c r="O101" s="250"/>
      <c r="P101" s="251"/>
      <c r="Q101" s="251"/>
      <c r="R101" s="251"/>
      <c r="S101" s="252"/>
      <c r="T101" s="252"/>
      <c r="U101" s="252"/>
      <c r="V101" s="252"/>
      <c r="W101" s="252"/>
      <c r="X101" s="253"/>
      <c r="AT101" s="13" t="s">
        <v>119</v>
      </c>
      <c r="AU101" s="13">
        <v>0</v>
      </c>
      <c r="AY101" s="13" t="s">
        <v>108</v>
      </c>
      <c r="BJ101" s="13">
        <v>0</v>
      </c>
    </row>
    <row r="102" s="12" customFormat="1">
      <c r="B102" s="242"/>
      <c r="C102" s="243" t="s">
        <v>131</v>
      </c>
      <c r="D102" s="243" t="s">
        <v>112</v>
      </c>
      <c r="E102" s="244" t="s">
        <v>132</v>
      </c>
      <c r="F102" s="244" t="s">
        <v>133</v>
      </c>
      <c r="G102" s="245" t="s">
        <v>115</v>
      </c>
      <c r="H102" s="246">
        <v>1</v>
      </c>
      <c r="I102" s="247"/>
      <c r="J102" s="247"/>
      <c r="K102" s="248">
        <f>ROUND(H102*P102,2)</f>
        <v>0</v>
      </c>
      <c r="L102" s="244" t="s">
        <v>116</v>
      </c>
      <c r="M102" s="242"/>
      <c r="N102" s="249"/>
      <c r="O102" s="250" t="s">
        <v>40</v>
      </c>
      <c r="P102" s="251">
        <f>I102+J102</f>
        <v>0</v>
      </c>
      <c r="Q102" s="251">
        <f>ROUND(H102*I102,2)</f>
        <v>0</v>
      </c>
      <c r="R102" s="251">
        <f>ROUND(H102*J102,2)</f>
        <v>0</v>
      </c>
      <c r="S102" s="252"/>
      <c r="T102" s="252">
        <f>H102*S102</f>
        <v>0</v>
      </c>
      <c r="U102" s="252">
        <v>0</v>
      </c>
      <c r="V102" s="252">
        <f>H102*U102</f>
        <v>0</v>
      </c>
      <c r="W102" s="252">
        <v>0</v>
      </c>
      <c r="X102" s="253">
        <f>H102*W102</f>
        <v>0</v>
      </c>
      <c r="AR102" s="12">
        <v>1024</v>
      </c>
      <c r="AT102" s="12" t="s">
        <v>112</v>
      </c>
      <c r="AU102" s="12">
        <v>2</v>
      </c>
      <c r="AY102" s="12" t="s">
        <v>108</v>
      </c>
      <c r="BE102" s="12">
        <f>IF(O102="základní",K102,0)</f>
        <v>0</v>
      </c>
      <c r="BF102" s="12">
        <f>IF(O102="snížená",K102,0)</f>
        <v>0</v>
      </c>
      <c r="BG102" s="12">
        <f>IF(O102="zákl. přenesená",K102,0)</f>
        <v>0</v>
      </c>
      <c r="BH102" s="12">
        <f>IF(O102="sníž. přenesená",K102,0)</f>
        <v>0</v>
      </c>
      <c r="BI102" s="12">
        <f>IF(O102="nulová",K102,0)</f>
        <v>0</v>
      </c>
      <c r="BJ102" s="12">
        <v>1</v>
      </c>
    </row>
    <row r="103" s="7" customFormat="1">
      <c r="A103" s="254"/>
      <c r="B103" s="255"/>
      <c r="C103" s="256"/>
      <c r="D103" s="257" t="s">
        <v>117</v>
      </c>
      <c r="E103" s="256"/>
      <c r="F103" s="258" t="s">
        <v>134</v>
      </c>
      <c r="G103" s="256"/>
      <c r="H103" s="256"/>
      <c r="I103" s="256"/>
      <c r="J103" s="256"/>
      <c r="L103" s="7"/>
      <c r="M103" s="259"/>
      <c r="N103" s="260"/>
      <c r="O103" s="261"/>
      <c r="P103" s="261"/>
      <c r="Q103" s="261"/>
      <c r="R103" s="261"/>
      <c r="S103" s="261"/>
      <c r="T103" s="262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T103" s="263" t="s">
        <v>117</v>
      </c>
      <c r="AU103" s="263">
        <v>0</v>
      </c>
      <c r="AY103" s="7" t="s">
        <v>108</v>
      </c>
      <c r="BJ103" s="7">
        <v>0</v>
      </c>
    </row>
    <row r="104" s="13" customFormat="1" ht="58.5">
      <c r="B104" s="242"/>
      <c r="C104" s="264"/>
      <c r="D104" s="265" t="s">
        <v>119</v>
      </c>
      <c r="E104" s="266"/>
      <c r="F104" s="267" t="s">
        <v>135</v>
      </c>
      <c r="G104" s="268"/>
      <c r="H104" s="269"/>
      <c r="I104" s="270"/>
      <c r="J104" s="270"/>
      <c r="K104" s="270"/>
      <c r="L104" s="271"/>
      <c r="M104" s="242"/>
      <c r="N104" s="249"/>
      <c r="O104" s="250"/>
      <c r="P104" s="251"/>
      <c r="Q104" s="251"/>
      <c r="R104" s="251"/>
      <c r="S104" s="252"/>
      <c r="T104" s="252"/>
      <c r="U104" s="252"/>
      <c r="V104" s="252"/>
      <c r="W104" s="252"/>
      <c r="X104" s="253"/>
      <c r="AT104" s="13" t="s">
        <v>119</v>
      </c>
      <c r="AU104" s="13">
        <v>0</v>
      </c>
      <c r="AY104" s="13" t="s">
        <v>108</v>
      </c>
      <c r="BJ104" s="13">
        <v>0</v>
      </c>
    </row>
    <row r="105" s="12" customFormat="1">
      <c r="B105" s="242"/>
      <c r="C105" s="243" t="s">
        <v>136</v>
      </c>
      <c r="D105" s="243" t="s">
        <v>112</v>
      </c>
      <c r="E105" s="244" t="s">
        <v>137</v>
      </c>
      <c r="F105" s="244" t="s">
        <v>138</v>
      </c>
      <c r="G105" s="245" t="s">
        <v>115</v>
      </c>
      <c r="H105" s="246">
        <v>1</v>
      </c>
      <c r="I105" s="247"/>
      <c r="J105" s="247"/>
      <c r="K105" s="248">
        <f>ROUND(H105*P105,2)</f>
        <v>0</v>
      </c>
      <c r="L105" s="244" t="s">
        <v>116</v>
      </c>
      <c r="M105" s="242"/>
      <c r="N105" s="249"/>
      <c r="O105" s="250" t="s">
        <v>40</v>
      </c>
      <c r="P105" s="251">
        <f>I105+J105</f>
        <v>0</v>
      </c>
      <c r="Q105" s="251">
        <f>ROUND(H105*I105,2)</f>
        <v>0</v>
      </c>
      <c r="R105" s="251">
        <f>ROUND(H105*J105,2)</f>
        <v>0</v>
      </c>
      <c r="S105" s="252"/>
      <c r="T105" s="252">
        <f>H105*S105</f>
        <v>0</v>
      </c>
      <c r="U105" s="252">
        <v>0</v>
      </c>
      <c r="V105" s="252">
        <f>H105*U105</f>
        <v>0</v>
      </c>
      <c r="W105" s="252">
        <v>0</v>
      </c>
      <c r="X105" s="253">
        <f>H105*W105</f>
        <v>0</v>
      </c>
      <c r="AR105" s="12">
        <v>1024</v>
      </c>
      <c r="AT105" s="12" t="s">
        <v>112</v>
      </c>
      <c r="AU105" s="12">
        <v>2</v>
      </c>
      <c r="AY105" s="12" t="s">
        <v>108</v>
      </c>
      <c r="BE105" s="12">
        <f>IF(O105="základní",K105,0)</f>
        <v>0</v>
      </c>
      <c r="BF105" s="12">
        <f>IF(O105="snížená",K105,0)</f>
        <v>0</v>
      </c>
      <c r="BG105" s="12">
        <f>IF(O105="zákl. přenesená",K105,0)</f>
        <v>0</v>
      </c>
      <c r="BH105" s="12">
        <f>IF(O105="sníž. přenesená",K105,0)</f>
        <v>0</v>
      </c>
      <c r="BI105" s="12">
        <f>IF(O105="nulová",K105,0)</f>
        <v>0</v>
      </c>
      <c r="BJ105" s="12">
        <v>1</v>
      </c>
    </row>
    <row r="106" s="7" customFormat="1">
      <c r="A106" s="254"/>
      <c r="B106" s="255"/>
      <c r="C106" s="256"/>
      <c r="D106" s="257" t="s">
        <v>117</v>
      </c>
      <c r="E106" s="256"/>
      <c r="F106" s="258" t="s">
        <v>139</v>
      </c>
      <c r="G106" s="256"/>
      <c r="H106" s="256"/>
      <c r="I106" s="256"/>
      <c r="J106" s="256"/>
      <c r="L106" s="7"/>
      <c r="M106" s="259"/>
      <c r="N106" s="260"/>
      <c r="O106" s="261"/>
      <c r="P106" s="261"/>
      <c r="Q106" s="261"/>
      <c r="R106" s="261"/>
      <c r="S106" s="261"/>
      <c r="T106" s="262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T106" s="263" t="s">
        <v>117</v>
      </c>
      <c r="AU106" s="263">
        <v>0</v>
      </c>
      <c r="AY106" s="7" t="s">
        <v>108</v>
      </c>
      <c r="BJ106" s="7">
        <v>0</v>
      </c>
    </row>
    <row r="107" s="13" customFormat="1" ht="58.5">
      <c r="B107" s="242"/>
      <c r="C107" s="264"/>
      <c r="D107" s="265" t="s">
        <v>119</v>
      </c>
      <c r="E107" s="266"/>
      <c r="F107" s="267" t="s">
        <v>140</v>
      </c>
      <c r="G107" s="268"/>
      <c r="H107" s="269"/>
      <c r="I107" s="270"/>
      <c r="J107" s="270"/>
      <c r="K107" s="270"/>
      <c r="L107" s="271"/>
      <c r="M107" s="242"/>
      <c r="N107" s="249"/>
      <c r="O107" s="250"/>
      <c r="P107" s="251"/>
      <c r="Q107" s="251"/>
      <c r="R107" s="251"/>
      <c r="S107" s="252"/>
      <c r="T107" s="252"/>
      <c r="U107" s="252"/>
      <c r="V107" s="252"/>
      <c r="W107" s="252"/>
      <c r="X107" s="253"/>
      <c r="AT107" s="13" t="s">
        <v>119</v>
      </c>
      <c r="AU107" s="13">
        <v>0</v>
      </c>
      <c r="AY107" s="13" t="s">
        <v>108</v>
      </c>
      <c r="BJ107" s="13">
        <v>0</v>
      </c>
    </row>
    <row r="108" s="12" customFormat="1">
      <c r="B108" s="242"/>
      <c r="C108" s="243" t="s">
        <v>141</v>
      </c>
      <c r="D108" s="243" t="s">
        <v>112</v>
      </c>
      <c r="E108" s="244" t="s">
        <v>142</v>
      </c>
      <c r="F108" s="244" t="s">
        <v>143</v>
      </c>
      <c r="G108" s="245" t="s">
        <v>115</v>
      </c>
      <c r="H108" s="246">
        <v>1</v>
      </c>
      <c r="I108" s="247"/>
      <c r="J108" s="247"/>
      <c r="K108" s="248">
        <f>ROUND(H108*P108,2)</f>
        <v>0</v>
      </c>
      <c r="L108" s="244" t="s">
        <v>116</v>
      </c>
      <c r="M108" s="242"/>
      <c r="N108" s="249"/>
      <c r="O108" s="250" t="s">
        <v>40</v>
      </c>
      <c r="P108" s="251">
        <f>I108+J108</f>
        <v>0</v>
      </c>
      <c r="Q108" s="251">
        <f>ROUND(H108*I108,2)</f>
        <v>0</v>
      </c>
      <c r="R108" s="251">
        <f>ROUND(H108*J108,2)</f>
        <v>0</v>
      </c>
      <c r="S108" s="252"/>
      <c r="T108" s="252">
        <f>H108*S108</f>
        <v>0</v>
      </c>
      <c r="U108" s="252">
        <v>0</v>
      </c>
      <c r="V108" s="252">
        <f>H108*U108</f>
        <v>0</v>
      </c>
      <c r="W108" s="252">
        <v>0</v>
      </c>
      <c r="X108" s="253">
        <f>H108*W108</f>
        <v>0</v>
      </c>
      <c r="AR108" s="12">
        <v>1024</v>
      </c>
      <c r="AT108" s="12" t="s">
        <v>112</v>
      </c>
      <c r="AU108" s="12">
        <v>2</v>
      </c>
      <c r="AY108" s="12" t="s">
        <v>108</v>
      </c>
      <c r="BE108" s="12">
        <f>IF(O108="základní",K108,0)</f>
        <v>0</v>
      </c>
      <c r="BF108" s="12">
        <f>IF(O108="snížená",K108,0)</f>
        <v>0</v>
      </c>
      <c r="BG108" s="12">
        <f>IF(O108="zákl. přenesená",K108,0)</f>
        <v>0</v>
      </c>
      <c r="BH108" s="12">
        <f>IF(O108="sníž. přenesená",K108,0)</f>
        <v>0</v>
      </c>
      <c r="BI108" s="12">
        <f>IF(O108="nulová",K108,0)</f>
        <v>0</v>
      </c>
      <c r="BJ108" s="12">
        <v>1</v>
      </c>
    </row>
    <row r="109" s="7" customFormat="1">
      <c r="A109" s="254"/>
      <c r="B109" s="255"/>
      <c r="C109" s="256"/>
      <c r="D109" s="257" t="s">
        <v>117</v>
      </c>
      <c r="E109" s="256"/>
      <c r="F109" s="258" t="s">
        <v>144</v>
      </c>
      <c r="G109" s="256"/>
      <c r="H109" s="256"/>
      <c r="I109" s="256"/>
      <c r="J109" s="256"/>
      <c r="L109" s="7"/>
      <c r="M109" s="259"/>
      <c r="N109" s="260"/>
      <c r="O109" s="261"/>
      <c r="P109" s="261"/>
      <c r="Q109" s="261"/>
      <c r="R109" s="261"/>
      <c r="S109" s="261"/>
      <c r="T109" s="262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4"/>
      <c r="AT109" s="263" t="s">
        <v>117</v>
      </c>
      <c r="AU109" s="263">
        <v>0</v>
      </c>
      <c r="AY109" s="7" t="s">
        <v>108</v>
      </c>
      <c r="BJ109" s="7">
        <v>0</v>
      </c>
    </row>
    <row r="110" s="13" customFormat="1" ht="68.25">
      <c r="B110" s="242"/>
      <c r="C110" s="264"/>
      <c r="D110" s="265" t="s">
        <v>119</v>
      </c>
      <c r="E110" s="266"/>
      <c r="F110" s="267" t="s">
        <v>145</v>
      </c>
      <c r="G110" s="268"/>
      <c r="H110" s="269"/>
      <c r="I110" s="270"/>
      <c r="J110" s="270"/>
      <c r="K110" s="270"/>
      <c r="L110" s="271"/>
      <c r="M110" s="242"/>
      <c r="N110" s="249"/>
      <c r="O110" s="250"/>
      <c r="P110" s="251"/>
      <c r="Q110" s="251"/>
      <c r="R110" s="251"/>
      <c r="S110" s="252"/>
      <c r="T110" s="252"/>
      <c r="U110" s="252"/>
      <c r="V110" s="252"/>
      <c r="W110" s="252"/>
      <c r="X110" s="253"/>
      <c r="AT110" s="13" t="s">
        <v>119</v>
      </c>
      <c r="AU110" s="13">
        <v>0</v>
      </c>
      <c r="AY110" s="13" t="s">
        <v>108</v>
      </c>
      <c r="BJ110" s="13">
        <v>0</v>
      </c>
    </row>
    <row r="111" s="11" customFormat="1" ht="23.15" customHeight="1">
      <c r="B111" s="234"/>
      <c r="C111" s="235"/>
      <c r="D111" s="224" t="s">
        <v>66</v>
      </c>
      <c r="E111" s="236" t="s">
        <v>146</v>
      </c>
      <c r="F111" s="237" t="s">
        <v>147</v>
      </c>
      <c r="G111" s="238"/>
      <c r="H111" s="239"/>
      <c r="I111" s="240"/>
      <c r="J111" s="240"/>
      <c r="K111" s="240">
        <f>K112</f>
        <v>0</v>
      </c>
      <c r="L111" s="237"/>
      <c r="M111" s="234"/>
      <c r="N111" s="241"/>
      <c r="O111" s="230"/>
      <c r="P111" s="231">
        <f>I111+J111</f>
        <v>0</v>
      </c>
      <c r="Q111" s="231">
        <f>Q112</f>
        <v>0</v>
      </c>
      <c r="R111" s="231">
        <f>R112</f>
        <v>0</v>
      </c>
      <c r="S111" s="232"/>
      <c r="T111" s="232">
        <f>T112</f>
        <v>0</v>
      </c>
      <c r="U111" s="232"/>
      <c r="V111" s="232">
        <f>V112</f>
        <v>0</v>
      </c>
      <c r="W111" s="232"/>
      <c r="X111" s="233">
        <f>X112</f>
        <v>0</v>
      </c>
      <c r="AR111" s="11">
        <v>5</v>
      </c>
      <c r="AT111" s="11" t="s">
        <v>66</v>
      </c>
      <c r="AU111" s="11">
        <v>1</v>
      </c>
      <c r="AY111" s="11" t="s">
        <v>108</v>
      </c>
      <c r="BJ111" s="11">
        <v>0</v>
      </c>
    </row>
    <row r="112" s="12" customFormat="1">
      <c r="B112" s="242"/>
      <c r="C112" s="243" t="s">
        <v>148</v>
      </c>
      <c r="D112" s="243" t="s">
        <v>112</v>
      </c>
      <c r="E112" s="244" t="s">
        <v>149</v>
      </c>
      <c r="F112" s="244" t="s">
        <v>147</v>
      </c>
      <c r="G112" s="245" t="s">
        <v>115</v>
      </c>
      <c r="H112" s="246">
        <v>1</v>
      </c>
      <c r="I112" s="247"/>
      <c r="J112" s="247"/>
      <c r="K112" s="248">
        <f>ROUND(H112*P112,2)</f>
        <v>0</v>
      </c>
      <c r="L112" s="244" t="s">
        <v>116</v>
      </c>
      <c r="M112" s="242"/>
      <c r="N112" s="249"/>
      <c r="O112" s="250" t="s">
        <v>40</v>
      </c>
      <c r="P112" s="251">
        <f>I112+J112</f>
        <v>0</v>
      </c>
      <c r="Q112" s="251">
        <f>ROUND(H112*I112,2)</f>
        <v>0</v>
      </c>
      <c r="R112" s="251">
        <f>ROUND(H112*J112,2)</f>
        <v>0</v>
      </c>
      <c r="S112" s="252"/>
      <c r="T112" s="252">
        <f>H112*S112</f>
        <v>0</v>
      </c>
      <c r="U112" s="252">
        <v>0</v>
      </c>
      <c r="V112" s="252">
        <f>H112*U112</f>
        <v>0</v>
      </c>
      <c r="W112" s="252">
        <v>0</v>
      </c>
      <c r="X112" s="253">
        <f>H112*W112</f>
        <v>0</v>
      </c>
      <c r="AR112" s="12">
        <v>1024</v>
      </c>
      <c r="AT112" s="12" t="s">
        <v>112</v>
      </c>
      <c r="AU112" s="12">
        <v>2</v>
      </c>
      <c r="AY112" s="12" t="s">
        <v>108</v>
      </c>
      <c r="BE112" s="12">
        <f>IF(O112="základní",K112,0)</f>
        <v>0</v>
      </c>
      <c r="BF112" s="12">
        <f>IF(O112="snížená",K112,0)</f>
        <v>0</v>
      </c>
      <c r="BG112" s="12">
        <f>IF(O112="zákl. přenesená",K112,0)</f>
        <v>0</v>
      </c>
      <c r="BH112" s="12">
        <f>IF(O112="sníž. přenesená",K112,0)</f>
        <v>0</v>
      </c>
      <c r="BI112" s="12">
        <f>IF(O112="nulová",K112,0)</f>
        <v>0</v>
      </c>
      <c r="BJ112" s="12">
        <v>1</v>
      </c>
    </row>
    <row r="113" s="7" customFormat="1">
      <c r="A113" s="254"/>
      <c r="B113" s="255"/>
      <c r="C113" s="256"/>
      <c r="D113" s="257" t="s">
        <v>117</v>
      </c>
      <c r="E113" s="256"/>
      <c r="F113" s="258" t="s">
        <v>150</v>
      </c>
      <c r="G113" s="256"/>
      <c r="H113" s="256"/>
      <c r="I113" s="256"/>
      <c r="J113" s="256"/>
      <c r="L113" s="7"/>
      <c r="M113" s="259"/>
      <c r="N113" s="260"/>
      <c r="O113" s="261"/>
      <c r="P113" s="261"/>
      <c r="Q113" s="261"/>
      <c r="R113" s="261"/>
      <c r="S113" s="261"/>
      <c r="T113" s="262"/>
      <c r="U113" s="254"/>
      <c r="V113" s="254"/>
      <c r="W113" s="254"/>
      <c r="X113" s="254"/>
      <c r="Y113" s="254"/>
      <c r="Z113" s="254"/>
      <c r="AA113" s="254"/>
      <c r="AB113" s="254"/>
      <c r="AC113" s="254"/>
      <c r="AD113" s="254"/>
      <c r="AE113" s="254"/>
      <c r="AT113" s="263" t="s">
        <v>117</v>
      </c>
      <c r="AU113" s="263">
        <v>0</v>
      </c>
      <c r="AY113" s="7" t="s">
        <v>108</v>
      </c>
      <c r="BJ113" s="7">
        <v>0</v>
      </c>
    </row>
    <row r="114" s="13" customFormat="1" ht="87.75">
      <c r="B114" s="242"/>
      <c r="C114" s="264"/>
      <c r="D114" s="265" t="s">
        <v>119</v>
      </c>
      <c r="E114" s="266"/>
      <c r="F114" s="267" t="s">
        <v>151</v>
      </c>
      <c r="G114" s="268"/>
      <c r="H114" s="269"/>
      <c r="I114" s="270"/>
      <c r="J114" s="270"/>
      <c r="K114" s="270"/>
      <c r="L114" s="271"/>
      <c r="M114" s="242"/>
      <c r="N114" s="249"/>
      <c r="O114" s="250"/>
      <c r="P114" s="251"/>
      <c r="Q114" s="251"/>
      <c r="R114" s="251"/>
      <c r="S114" s="252"/>
      <c r="T114" s="252"/>
      <c r="U114" s="252"/>
      <c r="V114" s="252"/>
      <c r="W114" s="252"/>
      <c r="X114" s="253"/>
      <c r="AT114" s="13" t="s">
        <v>119</v>
      </c>
      <c r="AU114" s="13">
        <v>0</v>
      </c>
      <c r="AY114" s="13" t="s">
        <v>108</v>
      </c>
      <c r="BJ114" s="13">
        <v>0</v>
      </c>
    </row>
    <row r="115" s="11" customFormat="1" ht="23.15" customHeight="1">
      <c r="B115" s="234"/>
      <c r="C115" s="235"/>
      <c r="D115" s="224" t="s">
        <v>66</v>
      </c>
      <c r="E115" s="236" t="s">
        <v>152</v>
      </c>
      <c r="F115" s="237" t="s">
        <v>153</v>
      </c>
      <c r="G115" s="238"/>
      <c r="H115" s="239"/>
      <c r="I115" s="240"/>
      <c r="J115" s="240"/>
      <c r="K115" s="240">
        <f>K116 + K117 + K118 + K121</f>
        <v>0</v>
      </c>
      <c r="L115" s="237"/>
      <c r="M115" s="234"/>
      <c r="N115" s="241"/>
      <c r="O115" s="230"/>
      <c r="P115" s="231">
        <f>I115+J115</f>
        <v>0</v>
      </c>
      <c r="Q115" s="231">
        <f>Q116 + Q117 + Q118 + Q121</f>
        <v>0</v>
      </c>
      <c r="R115" s="231">
        <f>R116 + R117 + R118 + R121</f>
        <v>0</v>
      </c>
      <c r="S115" s="232"/>
      <c r="T115" s="232">
        <f>T116 + T117 + T118 + T121</f>
        <v>0</v>
      </c>
      <c r="U115" s="232"/>
      <c r="V115" s="232">
        <f>V116 + V117 + V118 + V121</f>
        <v>0</v>
      </c>
      <c r="W115" s="232"/>
      <c r="X115" s="233">
        <f>X116 + X117 + X118 + X121</f>
        <v>0</v>
      </c>
      <c r="AR115" s="11">
        <v>5</v>
      </c>
      <c r="AT115" s="11" t="s">
        <v>66</v>
      </c>
      <c r="AU115" s="11">
        <v>1</v>
      </c>
      <c r="AY115" s="11" t="s">
        <v>108</v>
      </c>
      <c r="BJ115" s="11">
        <v>0</v>
      </c>
    </row>
    <row r="116" s="12" customFormat="1">
      <c r="B116" s="242"/>
      <c r="C116" s="243" t="s">
        <v>154</v>
      </c>
      <c r="D116" s="243" t="s">
        <v>112</v>
      </c>
      <c r="E116" s="244" t="s">
        <v>155</v>
      </c>
      <c r="F116" s="244" t="s">
        <v>156</v>
      </c>
      <c r="G116" s="245" t="s">
        <v>115</v>
      </c>
      <c r="H116" s="246">
        <v>1</v>
      </c>
      <c r="I116" s="247"/>
      <c r="J116" s="247"/>
      <c r="K116" s="248">
        <f>ROUND(H116*P116,2)</f>
        <v>0</v>
      </c>
      <c r="L116" s="244" t="s">
        <v>16</v>
      </c>
      <c r="M116" s="242"/>
      <c r="N116" s="249"/>
      <c r="O116" s="250" t="s">
        <v>40</v>
      </c>
      <c r="P116" s="251">
        <f>I116+J116</f>
        <v>0</v>
      </c>
      <c r="Q116" s="251">
        <f>ROUND(H116*I116,2)</f>
        <v>0</v>
      </c>
      <c r="R116" s="251">
        <f>ROUND(H116*J116,2)</f>
        <v>0</v>
      </c>
      <c r="S116" s="252"/>
      <c r="T116" s="252">
        <f>H116*S116</f>
        <v>0</v>
      </c>
      <c r="U116" s="252">
        <v>0</v>
      </c>
      <c r="V116" s="252">
        <f>H116*U116</f>
        <v>0</v>
      </c>
      <c r="W116" s="252">
        <v>0</v>
      </c>
      <c r="X116" s="253">
        <f>H116*W116</f>
        <v>0</v>
      </c>
      <c r="AR116" s="12">
        <v>1024</v>
      </c>
      <c r="AT116" s="12" t="s">
        <v>112</v>
      </c>
      <c r="AU116" s="12">
        <v>2</v>
      </c>
      <c r="AY116" s="12" t="s">
        <v>108</v>
      </c>
      <c r="BE116" s="12">
        <f>IF(O116="základní",K116,0)</f>
        <v>0</v>
      </c>
      <c r="BF116" s="12">
        <f>IF(O116="snížená",K116,0)</f>
        <v>0</v>
      </c>
      <c r="BG116" s="12">
        <f>IF(O116="zákl. přenesená",K116,0)</f>
        <v>0</v>
      </c>
      <c r="BH116" s="12">
        <f>IF(O116="sníž. přenesená",K116,0)</f>
        <v>0</v>
      </c>
      <c r="BI116" s="12">
        <f>IF(O116="nulová",K116,0)</f>
        <v>0</v>
      </c>
      <c r="BJ116" s="12">
        <v>1</v>
      </c>
    </row>
    <row r="117" s="12" customFormat="1">
      <c r="B117" s="242"/>
      <c r="C117" s="243" t="s">
        <v>157</v>
      </c>
      <c r="D117" s="243" t="s">
        <v>112</v>
      </c>
      <c r="E117" s="244" t="s">
        <v>158</v>
      </c>
      <c r="F117" s="244" t="s">
        <v>159</v>
      </c>
      <c r="G117" s="245" t="s">
        <v>115</v>
      </c>
      <c r="H117" s="246">
        <v>1</v>
      </c>
      <c r="I117" s="247"/>
      <c r="J117" s="247"/>
      <c r="K117" s="248">
        <f>ROUND(H117*P117,2)</f>
        <v>0</v>
      </c>
      <c r="L117" s="244" t="s">
        <v>16</v>
      </c>
      <c r="M117" s="242"/>
      <c r="N117" s="249"/>
      <c r="O117" s="250" t="s">
        <v>40</v>
      </c>
      <c r="P117" s="251">
        <f>I117+J117</f>
        <v>0</v>
      </c>
      <c r="Q117" s="251">
        <f>ROUND(H117*I117,2)</f>
        <v>0</v>
      </c>
      <c r="R117" s="251">
        <f>ROUND(H117*J117,2)</f>
        <v>0</v>
      </c>
      <c r="S117" s="252"/>
      <c r="T117" s="252">
        <f>H117*S117</f>
        <v>0</v>
      </c>
      <c r="U117" s="252">
        <v>0</v>
      </c>
      <c r="V117" s="252">
        <f>H117*U117</f>
        <v>0</v>
      </c>
      <c r="W117" s="252">
        <v>0</v>
      </c>
      <c r="X117" s="253">
        <f>H117*W117</f>
        <v>0</v>
      </c>
      <c r="AR117" s="12">
        <v>1024</v>
      </c>
      <c r="AT117" s="12" t="s">
        <v>112</v>
      </c>
      <c r="AU117" s="12">
        <v>2</v>
      </c>
      <c r="AY117" s="12" t="s">
        <v>108</v>
      </c>
      <c r="BE117" s="12">
        <f>IF(O117="základní",K117,0)</f>
        <v>0</v>
      </c>
      <c r="BF117" s="12">
        <f>IF(O117="snížená",K117,0)</f>
        <v>0</v>
      </c>
      <c r="BG117" s="12">
        <f>IF(O117="zákl. přenesená",K117,0)</f>
        <v>0</v>
      </c>
      <c r="BH117" s="12">
        <f>IF(O117="sníž. přenesená",K117,0)</f>
        <v>0</v>
      </c>
      <c r="BI117" s="12">
        <f>IF(O117="nulová",K117,0)</f>
        <v>0</v>
      </c>
      <c r="BJ117" s="12">
        <v>1</v>
      </c>
    </row>
    <row r="118" s="12" customFormat="1">
      <c r="B118" s="242"/>
      <c r="C118" s="243" t="s">
        <v>160</v>
      </c>
      <c r="D118" s="243" t="s">
        <v>112</v>
      </c>
      <c r="E118" s="244" t="s">
        <v>161</v>
      </c>
      <c r="F118" s="244" t="s">
        <v>162</v>
      </c>
      <c r="G118" s="245" t="s">
        <v>115</v>
      </c>
      <c r="H118" s="246">
        <v>1</v>
      </c>
      <c r="I118" s="247"/>
      <c r="J118" s="247"/>
      <c r="K118" s="248">
        <f>ROUND(H118*P118,2)</f>
        <v>0</v>
      </c>
      <c r="L118" s="244" t="s">
        <v>116</v>
      </c>
      <c r="M118" s="242"/>
      <c r="N118" s="249"/>
      <c r="O118" s="250" t="s">
        <v>40</v>
      </c>
      <c r="P118" s="251">
        <f>I118+J118</f>
        <v>0</v>
      </c>
      <c r="Q118" s="251">
        <f>ROUND(H118*I118,2)</f>
        <v>0</v>
      </c>
      <c r="R118" s="251">
        <f>ROUND(H118*J118,2)</f>
        <v>0</v>
      </c>
      <c r="S118" s="252"/>
      <c r="T118" s="252">
        <f>H118*S118</f>
        <v>0</v>
      </c>
      <c r="U118" s="252">
        <v>0</v>
      </c>
      <c r="V118" s="252">
        <f>H118*U118</f>
        <v>0</v>
      </c>
      <c r="W118" s="252">
        <v>0</v>
      </c>
      <c r="X118" s="253">
        <f>H118*W118</f>
        <v>0</v>
      </c>
      <c r="AR118" s="12">
        <v>1024</v>
      </c>
      <c r="AT118" s="12" t="s">
        <v>112</v>
      </c>
      <c r="AU118" s="12">
        <v>2</v>
      </c>
      <c r="AY118" s="12" t="s">
        <v>108</v>
      </c>
      <c r="BE118" s="12">
        <f>IF(O118="základní",K118,0)</f>
        <v>0</v>
      </c>
      <c r="BF118" s="12">
        <f>IF(O118="snížená",K118,0)</f>
        <v>0</v>
      </c>
      <c r="BG118" s="12">
        <f>IF(O118="zákl. přenesená",K118,0)</f>
        <v>0</v>
      </c>
      <c r="BH118" s="12">
        <f>IF(O118="sníž. přenesená",K118,0)</f>
        <v>0</v>
      </c>
      <c r="BI118" s="12">
        <f>IF(O118="nulová",K118,0)</f>
        <v>0</v>
      </c>
      <c r="BJ118" s="12">
        <v>1</v>
      </c>
    </row>
    <row r="119" s="7" customFormat="1">
      <c r="A119" s="254"/>
      <c r="B119" s="255"/>
      <c r="C119" s="256"/>
      <c r="D119" s="257" t="s">
        <v>117</v>
      </c>
      <c r="E119" s="256"/>
      <c r="F119" s="258" t="s">
        <v>163</v>
      </c>
      <c r="G119" s="256"/>
      <c r="H119" s="256"/>
      <c r="I119" s="256"/>
      <c r="J119" s="256"/>
      <c r="L119" s="7"/>
      <c r="M119" s="259"/>
      <c r="N119" s="260"/>
      <c r="O119" s="261"/>
      <c r="P119" s="261"/>
      <c r="Q119" s="261"/>
      <c r="R119" s="261"/>
      <c r="S119" s="261"/>
      <c r="T119" s="262"/>
      <c r="U119" s="254"/>
      <c r="V119" s="254"/>
      <c r="W119" s="254"/>
      <c r="X119" s="254"/>
      <c r="Y119" s="254"/>
      <c r="Z119" s="254"/>
      <c r="AA119" s="254"/>
      <c r="AB119" s="254"/>
      <c r="AC119" s="254"/>
      <c r="AD119" s="254"/>
      <c r="AE119" s="254"/>
      <c r="AT119" s="263" t="s">
        <v>117</v>
      </c>
      <c r="AU119" s="263">
        <v>0</v>
      </c>
      <c r="AY119" s="7" t="s">
        <v>108</v>
      </c>
      <c r="BJ119" s="7">
        <v>0</v>
      </c>
    </row>
    <row r="120" s="13" customFormat="1" ht="19.5">
      <c r="B120" s="242"/>
      <c r="C120" s="264"/>
      <c r="D120" s="265" t="s">
        <v>119</v>
      </c>
      <c r="E120" s="266"/>
      <c r="F120" s="267" t="s">
        <v>164</v>
      </c>
      <c r="G120" s="268"/>
      <c r="H120" s="269"/>
      <c r="I120" s="270"/>
      <c r="J120" s="270"/>
      <c r="K120" s="270"/>
      <c r="L120" s="271"/>
      <c r="M120" s="242"/>
      <c r="N120" s="249"/>
      <c r="O120" s="250"/>
      <c r="P120" s="251"/>
      <c r="Q120" s="251"/>
      <c r="R120" s="251"/>
      <c r="S120" s="252"/>
      <c r="T120" s="252"/>
      <c r="U120" s="252"/>
      <c r="V120" s="252"/>
      <c r="W120" s="252"/>
      <c r="X120" s="253"/>
      <c r="AT120" s="13" t="s">
        <v>119</v>
      </c>
      <c r="AU120" s="13">
        <v>0</v>
      </c>
      <c r="AY120" s="13" t="s">
        <v>108</v>
      </c>
      <c r="BJ120" s="13">
        <v>0</v>
      </c>
    </row>
    <row r="121" s="12" customFormat="1">
      <c r="B121" s="242"/>
      <c r="C121" s="243" t="s">
        <v>165</v>
      </c>
      <c r="D121" s="243" t="s">
        <v>112</v>
      </c>
      <c r="E121" s="244" t="s">
        <v>166</v>
      </c>
      <c r="F121" s="244" t="s">
        <v>167</v>
      </c>
      <c r="G121" s="245" t="s">
        <v>115</v>
      </c>
      <c r="H121" s="246">
        <v>1</v>
      </c>
      <c r="I121" s="247"/>
      <c r="J121" s="247"/>
      <c r="K121" s="248">
        <f>ROUND(H121*P121,2)</f>
        <v>0</v>
      </c>
      <c r="L121" s="244" t="s">
        <v>116</v>
      </c>
      <c r="M121" s="242"/>
      <c r="N121" s="249"/>
      <c r="O121" s="250" t="s">
        <v>40</v>
      </c>
      <c r="P121" s="251">
        <f>I121+J121</f>
        <v>0</v>
      </c>
      <c r="Q121" s="251">
        <f>ROUND(H121*I121,2)</f>
        <v>0</v>
      </c>
      <c r="R121" s="251">
        <f>ROUND(H121*J121,2)</f>
        <v>0</v>
      </c>
      <c r="S121" s="252"/>
      <c r="T121" s="252">
        <f>H121*S121</f>
        <v>0</v>
      </c>
      <c r="U121" s="252">
        <v>0</v>
      </c>
      <c r="V121" s="252">
        <f>H121*U121</f>
        <v>0</v>
      </c>
      <c r="W121" s="252">
        <v>0</v>
      </c>
      <c r="X121" s="253">
        <f>H121*W121</f>
        <v>0</v>
      </c>
      <c r="AR121" s="12">
        <v>1024</v>
      </c>
      <c r="AT121" s="12" t="s">
        <v>112</v>
      </c>
      <c r="AU121" s="12">
        <v>2</v>
      </c>
      <c r="AY121" s="12" t="s">
        <v>108</v>
      </c>
      <c r="BE121" s="12">
        <f>IF(O121="základní",K121,0)</f>
        <v>0</v>
      </c>
      <c r="BF121" s="12">
        <f>IF(O121="snížená",K121,0)</f>
        <v>0</v>
      </c>
      <c r="BG121" s="12">
        <f>IF(O121="zákl. přenesená",K121,0)</f>
        <v>0</v>
      </c>
      <c r="BH121" s="12">
        <f>IF(O121="sníž. přenesená",K121,0)</f>
        <v>0</v>
      </c>
      <c r="BI121" s="12">
        <f>IF(O121="nulová",K121,0)</f>
        <v>0</v>
      </c>
      <c r="BJ121" s="12">
        <v>1</v>
      </c>
    </row>
    <row r="122" s="7" customFormat="1">
      <c r="A122" s="254"/>
      <c r="B122" s="255"/>
      <c r="C122" s="256"/>
      <c r="D122" s="257" t="s">
        <v>117</v>
      </c>
      <c r="E122" s="256"/>
      <c r="F122" s="258" t="s">
        <v>168</v>
      </c>
      <c r="G122" s="256"/>
      <c r="H122" s="256"/>
      <c r="I122" s="256"/>
      <c r="J122" s="256"/>
      <c r="L122" s="7"/>
      <c r="M122" s="259"/>
      <c r="N122" s="260"/>
      <c r="O122" s="261"/>
      <c r="P122" s="261"/>
      <c r="Q122" s="261"/>
      <c r="R122" s="261"/>
      <c r="S122" s="261"/>
      <c r="T122" s="262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T122" s="263" t="s">
        <v>117</v>
      </c>
      <c r="AU122" s="263">
        <v>0</v>
      </c>
      <c r="AY122" s="7" t="s">
        <v>108</v>
      </c>
      <c r="BJ122" s="7">
        <v>0</v>
      </c>
    </row>
    <row r="123" s="13" customFormat="1" ht="273">
      <c r="B123" s="242"/>
      <c r="C123" s="264"/>
      <c r="D123" s="265" t="s">
        <v>119</v>
      </c>
      <c r="E123" s="266"/>
      <c r="F123" s="267" t="s">
        <v>169</v>
      </c>
      <c r="G123" s="268"/>
      <c r="H123" s="269"/>
      <c r="I123" s="270"/>
      <c r="J123" s="270"/>
      <c r="K123" s="270"/>
      <c r="L123" s="271"/>
      <c r="M123" s="242"/>
      <c r="N123" s="249"/>
      <c r="O123" s="250"/>
      <c r="P123" s="251"/>
      <c r="Q123" s="251"/>
      <c r="R123" s="251"/>
      <c r="S123" s="252"/>
      <c r="T123" s="252"/>
      <c r="U123" s="252"/>
      <c r="V123" s="252"/>
      <c r="W123" s="252"/>
      <c r="X123" s="253"/>
      <c r="AT123" s="13" t="s">
        <v>119</v>
      </c>
      <c r="AU123" s="13">
        <v>0</v>
      </c>
      <c r="AY123" s="13" t="s">
        <v>108</v>
      </c>
      <c r="BJ123" s="13">
        <v>0</v>
      </c>
    </row>
    <row r="124" s="11" customFormat="1" ht="23.15" customHeight="1">
      <c r="B124" s="234"/>
      <c r="C124" s="235"/>
      <c r="D124" s="224" t="s">
        <v>66</v>
      </c>
      <c r="E124" s="236" t="s">
        <v>170</v>
      </c>
      <c r="F124" s="237" t="s">
        <v>171</v>
      </c>
      <c r="G124" s="238"/>
      <c r="H124" s="239"/>
      <c r="I124" s="240"/>
      <c r="J124" s="240"/>
      <c r="K124" s="240">
        <f>K125</f>
        <v>0</v>
      </c>
      <c r="L124" s="237"/>
      <c r="M124" s="234"/>
      <c r="N124" s="241"/>
      <c r="O124" s="230"/>
      <c r="P124" s="231">
        <f>I124+J124</f>
        <v>0</v>
      </c>
      <c r="Q124" s="231">
        <f>Q125</f>
        <v>0</v>
      </c>
      <c r="R124" s="231">
        <f>R125</f>
        <v>0</v>
      </c>
      <c r="S124" s="232"/>
      <c r="T124" s="232">
        <f>T125</f>
        <v>0</v>
      </c>
      <c r="U124" s="232"/>
      <c r="V124" s="232">
        <f>V125</f>
        <v>0</v>
      </c>
      <c r="W124" s="232"/>
      <c r="X124" s="233">
        <f>X125</f>
        <v>0</v>
      </c>
      <c r="AR124" s="11">
        <v>5</v>
      </c>
      <c r="AT124" s="11" t="s">
        <v>66</v>
      </c>
      <c r="AU124" s="11">
        <v>1</v>
      </c>
      <c r="AY124" s="11" t="s">
        <v>108</v>
      </c>
      <c r="BJ124" s="11">
        <v>0</v>
      </c>
    </row>
    <row r="125" s="12" customFormat="1" ht="24">
      <c r="B125" s="242"/>
      <c r="C125" s="243" t="s">
        <v>172</v>
      </c>
      <c r="D125" s="243" t="s">
        <v>112</v>
      </c>
      <c r="E125" s="244" t="s">
        <v>173</v>
      </c>
      <c r="F125" s="244" t="s">
        <v>174</v>
      </c>
      <c r="G125" s="245" t="s">
        <v>115</v>
      </c>
      <c r="H125" s="246">
        <v>1</v>
      </c>
      <c r="I125" s="247"/>
      <c r="J125" s="247"/>
      <c r="K125" s="248">
        <f>ROUND(H125*P125,2)</f>
        <v>0</v>
      </c>
      <c r="L125" s="244" t="s">
        <v>116</v>
      </c>
      <c r="M125" s="242"/>
      <c r="N125" s="249"/>
      <c r="O125" s="250" t="s">
        <v>40</v>
      </c>
      <c r="P125" s="251">
        <f>I125+J125</f>
        <v>0</v>
      </c>
      <c r="Q125" s="251">
        <f>ROUND(H125*I125,2)</f>
        <v>0</v>
      </c>
      <c r="R125" s="251">
        <f>ROUND(H125*J125,2)</f>
        <v>0</v>
      </c>
      <c r="S125" s="252"/>
      <c r="T125" s="252">
        <f>H125*S125</f>
        <v>0</v>
      </c>
      <c r="U125" s="252">
        <v>0</v>
      </c>
      <c r="V125" s="252">
        <f>H125*U125</f>
        <v>0</v>
      </c>
      <c r="W125" s="252">
        <v>0</v>
      </c>
      <c r="X125" s="253">
        <f>H125*W125</f>
        <v>0</v>
      </c>
      <c r="AR125" s="12">
        <v>1024</v>
      </c>
      <c r="AT125" s="12" t="s">
        <v>112</v>
      </c>
      <c r="AU125" s="12">
        <v>2</v>
      </c>
      <c r="AY125" s="12" t="s">
        <v>108</v>
      </c>
      <c r="BE125" s="12">
        <f>IF(O125="základní",K125,0)</f>
        <v>0</v>
      </c>
      <c r="BF125" s="12">
        <f>IF(O125="snížená",K125,0)</f>
        <v>0</v>
      </c>
      <c r="BG125" s="12">
        <f>IF(O125="zákl. přenesená",K125,0)</f>
        <v>0</v>
      </c>
      <c r="BH125" s="12">
        <f>IF(O125="sníž. přenesená",K125,0)</f>
        <v>0</v>
      </c>
      <c r="BI125" s="12">
        <f>IF(O125="nulová",K125,0)</f>
        <v>0</v>
      </c>
      <c r="BJ125" s="12">
        <v>1</v>
      </c>
    </row>
    <row r="126" s="7" customFormat="1">
      <c r="A126" s="254"/>
      <c r="B126" s="255"/>
      <c r="C126" s="256"/>
      <c r="D126" s="257" t="s">
        <v>117</v>
      </c>
      <c r="E126" s="256"/>
      <c r="F126" s="258" t="s">
        <v>175</v>
      </c>
      <c r="G126" s="256"/>
      <c r="H126" s="256"/>
      <c r="I126" s="256"/>
      <c r="J126" s="256"/>
      <c r="L126" s="7"/>
      <c r="M126" s="259"/>
      <c r="N126" s="260"/>
      <c r="O126" s="261"/>
      <c r="P126" s="261"/>
      <c r="Q126" s="261"/>
      <c r="R126" s="261"/>
      <c r="S126" s="261"/>
      <c r="T126" s="262"/>
      <c r="U126" s="254"/>
      <c r="V126" s="254"/>
      <c r="W126" s="254"/>
      <c r="X126" s="254"/>
      <c r="Y126" s="254"/>
      <c r="Z126" s="254"/>
      <c r="AA126" s="254"/>
      <c r="AB126" s="254"/>
      <c r="AC126" s="254"/>
      <c r="AD126" s="254"/>
      <c r="AE126" s="254"/>
      <c r="AT126" s="263" t="s">
        <v>117</v>
      </c>
      <c r="AU126" s="263">
        <v>0</v>
      </c>
      <c r="AY126" s="7" t="s">
        <v>108</v>
      </c>
      <c r="BJ126" s="7">
        <v>0</v>
      </c>
    </row>
    <row r="127" s="13" customFormat="1" ht="107.25">
      <c r="B127" s="242"/>
      <c r="C127" s="264"/>
      <c r="D127" s="265" t="s">
        <v>119</v>
      </c>
      <c r="E127" s="266"/>
      <c r="F127" s="267" t="s">
        <v>176</v>
      </c>
      <c r="G127" s="268"/>
      <c r="H127" s="269"/>
      <c r="I127" s="270"/>
      <c r="J127" s="270"/>
      <c r="K127" s="270"/>
      <c r="L127" s="271"/>
      <c r="M127" s="242"/>
      <c r="N127" s="249"/>
      <c r="O127" s="250"/>
      <c r="P127" s="251"/>
      <c r="Q127" s="251"/>
      <c r="R127" s="251"/>
      <c r="S127" s="252"/>
      <c r="T127" s="252"/>
      <c r="U127" s="252"/>
      <c r="V127" s="252"/>
      <c r="W127" s="252"/>
      <c r="X127" s="253"/>
      <c r="AT127" s="13" t="s">
        <v>119</v>
      </c>
      <c r="AU127" s="13">
        <v>0</v>
      </c>
      <c r="AY127" s="13" t="s">
        <v>108</v>
      </c>
      <c r="BJ127" s="13">
        <v>0</v>
      </c>
    </row>
    <row r="128" s="11" customFormat="1" ht="23.15" customHeight="1">
      <c r="B128" s="234"/>
      <c r="C128" s="235"/>
      <c r="D128" s="224" t="s">
        <v>66</v>
      </c>
      <c r="E128" s="236" t="s">
        <v>177</v>
      </c>
      <c r="F128" s="237" t="s">
        <v>178</v>
      </c>
      <c r="G128" s="238"/>
      <c r="H128" s="239"/>
      <c r="I128" s="240"/>
      <c r="J128" s="240"/>
      <c r="K128" s="240">
        <f>K129</f>
        <v>0</v>
      </c>
      <c r="L128" s="237"/>
      <c r="M128" s="234"/>
      <c r="N128" s="241"/>
      <c r="O128" s="230"/>
      <c r="P128" s="231">
        <f>I128+J128</f>
        <v>0</v>
      </c>
      <c r="Q128" s="231">
        <f>Q129</f>
        <v>0</v>
      </c>
      <c r="R128" s="231">
        <f>R129</f>
        <v>0</v>
      </c>
      <c r="S128" s="232"/>
      <c r="T128" s="232">
        <f>T129</f>
        <v>0</v>
      </c>
      <c r="U128" s="232"/>
      <c r="V128" s="232">
        <f>V129</f>
        <v>0</v>
      </c>
      <c r="W128" s="232"/>
      <c r="X128" s="233">
        <f>X129</f>
        <v>0</v>
      </c>
      <c r="AR128" s="11">
        <v>5</v>
      </c>
      <c r="AT128" s="11" t="s">
        <v>66</v>
      </c>
      <c r="AU128" s="11">
        <v>1</v>
      </c>
      <c r="AY128" s="11" t="s">
        <v>108</v>
      </c>
      <c r="BJ128" s="11">
        <v>0</v>
      </c>
    </row>
    <row r="129" s="12" customFormat="1" ht="24">
      <c r="B129" s="242"/>
      <c r="C129" s="243" t="s">
        <v>179</v>
      </c>
      <c r="D129" s="243" t="s">
        <v>112</v>
      </c>
      <c r="E129" s="244" t="s">
        <v>180</v>
      </c>
      <c r="F129" s="244" t="s">
        <v>181</v>
      </c>
      <c r="G129" s="245" t="s">
        <v>115</v>
      </c>
      <c r="H129" s="246">
        <v>1</v>
      </c>
      <c r="I129" s="247"/>
      <c r="J129" s="247"/>
      <c r="K129" s="248">
        <f>ROUND(H129*P129,2)</f>
        <v>0</v>
      </c>
      <c r="L129" s="244" t="s">
        <v>116</v>
      </c>
      <c r="M129" s="242"/>
      <c r="N129" s="249"/>
      <c r="O129" s="250" t="s">
        <v>40</v>
      </c>
      <c r="P129" s="251">
        <f>I129+J129</f>
        <v>0</v>
      </c>
      <c r="Q129" s="251">
        <f>ROUND(H129*I129,2)</f>
        <v>0</v>
      </c>
      <c r="R129" s="251">
        <f>ROUND(H129*J129,2)</f>
        <v>0</v>
      </c>
      <c r="S129" s="252"/>
      <c r="T129" s="252">
        <f>H129*S129</f>
        <v>0</v>
      </c>
      <c r="U129" s="252">
        <v>0</v>
      </c>
      <c r="V129" s="252">
        <f>H129*U129</f>
        <v>0</v>
      </c>
      <c r="W129" s="252">
        <v>0</v>
      </c>
      <c r="X129" s="253">
        <f>H129*W129</f>
        <v>0</v>
      </c>
      <c r="AR129" s="12">
        <v>1024</v>
      </c>
      <c r="AT129" s="12" t="s">
        <v>112</v>
      </c>
      <c r="AU129" s="12">
        <v>2</v>
      </c>
      <c r="AY129" s="12" t="s">
        <v>108</v>
      </c>
      <c r="BE129" s="12">
        <f>IF(O129="základní",K129,0)</f>
        <v>0</v>
      </c>
      <c r="BF129" s="12">
        <f>IF(O129="snížená",K129,0)</f>
        <v>0</v>
      </c>
      <c r="BG129" s="12">
        <f>IF(O129="zákl. přenesená",K129,0)</f>
        <v>0</v>
      </c>
      <c r="BH129" s="12">
        <f>IF(O129="sníž. přenesená",K129,0)</f>
        <v>0</v>
      </c>
      <c r="BI129" s="12">
        <f>IF(O129="nulová",K129,0)</f>
        <v>0</v>
      </c>
      <c r="BJ129" s="12">
        <v>1</v>
      </c>
    </row>
    <row r="130" s="7" customFormat="1">
      <c r="A130" s="254"/>
      <c r="B130" s="255"/>
      <c r="C130" s="256"/>
      <c r="D130" s="257" t="s">
        <v>117</v>
      </c>
      <c r="E130" s="256"/>
      <c r="F130" s="258" t="s">
        <v>182</v>
      </c>
      <c r="G130" s="256"/>
      <c r="H130" s="256"/>
      <c r="I130" s="256"/>
      <c r="J130" s="256"/>
      <c r="L130" s="7"/>
      <c r="M130" s="259"/>
      <c r="N130" s="260"/>
      <c r="O130" s="261"/>
      <c r="P130" s="261"/>
      <c r="Q130" s="261"/>
      <c r="R130" s="261"/>
      <c r="S130" s="261"/>
      <c r="T130" s="262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T130" s="263" t="s">
        <v>117</v>
      </c>
      <c r="AU130" s="263">
        <v>0</v>
      </c>
      <c r="AY130" s="7" t="s">
        <v>108</v>
      </c>
      <c r="BJ130" s="7">
        <v>0</v>
      </c>
    </row>
    <row r="131" s="13" customFormat="1" ht="312">
      <c r="B131" s="242"/>
      <c r="C131" s="264"/>
      <c r="D131" s="265" t="s">
        <v>119</v>
      </c>
      <c r="E131" s="266"/>
      <c r="F131" s="267" t="s">
        <v>183</v>
      </c>
      <c r="G131" s="268"/>
      <c r="H131" s="269"/>
      <c r="I131" s="270"/>
      <c r="J131" s="270"/>
      <c r="K131" s="270"/>
      <c r="L131" s="271"/>
      <c r="M131" s="242"/>
      <c r="N131" s="249"/>
      <c r="O131" s="250"/>
      <c r="P131" s="251"/>
      <c r="Q131" s="251"/>
      <c r="R131" s="251"/>
      <c r="S131" s="252"/>
      <c r="T131" s="252"/>
      <c r="U131" s="252"/>
      <c r="V131" s="252"/>
      <c r="W131" s="252"/>
      <c r="X131" s="253"/>
      <c r="AT131" s="13" t="s">
        <v>119</v>
      </c>
      <c r="AU131" s="13">
        <v>0</v>
      </c>
      <c r="AY131" s="13" t="s">
        <v>108</v>
      </c>
      <c r="BJ131" s="13">
        <v>0</v>
      </c>
    </row>
    <row r="132" s="11" customFormat="1" ht="23.15" customHeight="1">
      <c r="B132" s="234"/>
      <c r="C132" s="235"/>
      <c r="D132" s="224" t="s">
        <v>66</v>
      </c>
      <c r="E132" s="236" t="s">
        <v>184</v>
      </c>
      <c r="F132" s="237" t="s">
        <v>185</v>
      </c>
      <c r="G132" s="238"/>
      <c r="H132" s="239"/>
      <c r="I132" s="240"/>
      <c r="J132" s="240"/>
      <c r="K132" s="240">
        <f>K133</f>
        <v>0</v>
      </c>
      <c r="L132" s="237"/>
      <c r="M132" s="234"/>
      <c r="N132" s="241"/>
      <c r="O132" s="230"/>
      <c r="P132" s="231">
        <f>I132+J132</f>
        <v>0</v>
      </c>
      <c r="Q132" s="231">
        <f>Q133</f>
        <v>0</v>
      </c>
      <c r="R132" s="231">
        <f>R133</f>
        <v>0</v>
      </c>
      <c r="S132" s="232"/>
      <c r="T132" s="232">
        <f>T133</f>
        <v>0</v>
      </c>
      <c r="U132" s="232"/>
      <c r="V132" s="232">
        <f>V133</f>
        <v>0</v>
      </c>
      <c r="W132" s="232"/>
      <c r="X132" s="233">
        <f>X133</f>
        <v>0</v>
      </c>
      <c r="AR132" s="11">
        <v>5</v>
      </c>
      <c r="AT132" s="11" t="s">
        <v>66</v>
      </c>
      <c r="AU132" s="11">
        <v>1</v>
      </c>
      <c r="AY132" s="11" t="s">
        <v>108</v>
      </c>
      <c r="BJ132" s="11">
        <v>0</v>
      </c>
    </row>
    <row r="133" s="12" customFormat="1">
      <c r="B133" s="242"/>
      <c r="C133" s="243" t="s">
        <v>186</v>
      </c>
      <c r="D133" s="243" t="s">
        <v>112</v>
      </c>
      <c r="E133" s="244" t="s">
        <v>187</v>
      </c>
      <c r="F133" s="244" t="s">
        <v>188</v>
      </c>
      <c r="G133" s="245" t="s">
        <v>115</v>
      </c>
      <c r="H133" s="246">
        <v>1</v>
      </c>
      <c r="I133" s="247"/>
      <c r="J133" s="247"/>
      <c r="K133" s="248">
        <f>ROUND(H133*P133,2)</f>
        <v>0</v>
      </c>
      <c r="L133" s="244" t="s">
        <v>16</v>
      </c>
      <c r="M133" s="242"/>
      <c r="N133" s="249"/>
      <c r="O133" s="250" t="s">
        <v>40</v>
      </c>
      <c r="P133" s="251">
        <f>I133+J133</f>
        <v>0</v>
      </c>
      <c r="Q133" s="251">
        <f>ROUND(H133*I133,2)</f>
        <v>0</v>
      </c>
      <c r="R133" s="251">
        <f>ROUND(H133*J133,2)</f>
        <v>0</v>
      </c>
      <c r="S133" s="252"/>
      <c r="T133" s="252">
        <f>H133*S133</f>
        <v>0</v>
      </c>
      <c r="U133" s="252">
        <v>0</v>
      </c>
      <c r="V133" s="252">
        <f>H133*U133</f>
        <v>0</v>
      </c>
      <c r="W133" s="252">
        <v>0</v>
      </c>
      <c r="X133" s="253">
        <f>H133*W133</f>
        <v>0</v>
      </c>
      <c r="AR133" s="12">
        <v>1024</v>
      </c>
      <c r="AT133" s="12" t="s">
        <v>112</v>
      </c>
      <c r="AU133" s="12">
        <v>2</v>
      </c>
      <c r="AY133" s="12" t="s">
        <v>108</v>
      </c>
      <c r="BE133" s="12">
        <f>IF(O133="základní",K133,0)</f>
        <v>0</v>
      </c>
      <c r="BF133" s="12">
        <f>IF(O133="snížená",K133,0)</f>
        <v>0</v>
      </c>
      <c r="BG133" s="12">
        <f>IF(O133="zákl. přenesená",K133,0)</f>
        <v>0</v>
      </c>
      <c r="BH133" s="12">
        <f>IF(O133="sníž. přenesená",K133,0)</f>
        <v>0</v>
      </c>
      <c r="BI133" s="12">
        <f>IF(O133="nulová",K133,0)</f>
        <v>0</v>
      </c>
      <c r="BJ133" s="12">
        <v>1</v>
      </c>
    </row>
    <row r="134" s="7" customFormat="1" ht="22.9" customHeight="1">
      <c r="B134" s="161"/>
      <c r="C134" s="215"/>
      <c r="K134" s="216"/>
      <c r="M134" s="161"/>
      <c r="N134" s="272"/>
      <c r="O134" s="273"/>
      <c r="P134" s="273"/>
      <c r="Q134" s="274"/>
      <c r="R134" s="274"/>
      <c r="S134" s="273"/>
      <c r="T134" s="275"/>
      <c r="U134" s="273"/>
      <c r="V134" s="275"/>
      <c r="W134" s="273"/>
      <c r="X134" s="276"/>
    </row>
    <row r="135" s="7" customFormat="1">
      <c r="B135" s="200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161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  <c r="X135" s="277"/>
    </row>
  </sheetData>
  <sheetProtection sheet="1" formatColumns="0" formatRows="0" objects="1" scenarios="1" spinCount="100000" saltValue="bNGQGXbfwUOfm1lnLuKzAV/lTiuqeVv26aO/p0VUvfM+017lccsoRTEzCanx4I9fsr9cirM6qo7nP4F58xRuYA==" hashValue="j0a+V2nso0H5/748MQ96Q11S97f1ud2oUlPZX9zp7fDpIV9LuzMDSBGo2BCHFqbd6O0UphvSzXXdWXWGG5+Pig==" algorithmName="SHA-512" password="CC35"/>
  <autoFilter ref="C89:L90"/>
  <mergeCells count="10">
    <mergeCell ref="M2:Z2"/>
    <mergeCell ref="E80:H80"/>
    <mergeCell ref="E82:H82"/>
    <mergeCell ref="E7:H7"/>
    <mergeCell ref="E9:H9"/>
    <mergeCell ref="E15:H15"/>
    <mergeCell ref="E21:H21"/>
    <mergeCell ref="E24:H24"/>
    <mergeCell ref="E27:H27"/>
    <mergeCell ref="E18:H18"/>
  </mergeCells>
  <hyperlinks>
    <hyperlink ref="F130" r:id="rId1" display="https://podminky.urs.cz/item/CS_URS_2026_01/070001000"/>
    <hyperlink ref="F126" r:id="rId2" display="https://podminky.urs.cz/item/CS_URS_2026_01/060001000"/>
    <hyperlink ref="F122" r:id="rId3" display="https://podminky.urs.cz/item/CS_URS_2026_01/045002000"/>
    <hyperlink ref="F119" r:id="rId4" display="https://podminky.urs.cz/item/CS_URS_2026_01/043234000"/>
    <hyperlink ref="F113" r:id="rId5" display="https://podminky.urs.cz/item/CS_URS_2026_01/030001000"/>
    <hyperlink ref="F109" r:id="rId6" display="https://podminky.urs.cz/item/CS_URS_2026_01/013254000"/>
    <hyperlink ref="F106" r:id="rId7" display="https://podminky.urs.cz/item/CS_URS_2026_01/012444000"/>
    <hyperlink ref="F103" r:id="rId8" display="https://podminky.urs.cz/item/CS_URS_2026_01/012414000"/>
    <hyperlink ref="F100" r:id="rId9" display="https://podminky.urs.cz/item/CS_URS_2026_01/012303000"/>
    <hyperlink ref="F97" r:id="rId10" display="https://podminky.urs.cz/item/CS_URS_2026_01/012203000"/>
    <hyperlink ref="F94" r:id="rId11" display="https://podminky.urs.cz/item/CS_URS_2026_01/012103000"/>
  </hyperlinks>
  <printOptions horizontalCentered="1"/>
  <pageMargins left="0.39375" right="0.39375" top="0.39375" bottom="0.39375" header="0" footer="0"/>
  <pageSetup r:id="rId12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278" customWidth="1"/>
    <col min="2" max="2" width="0.94140625" style="278" customWidth="1"/>
    <col min="3" max="3" width="3.4960938" style="278" customWidth="1"/>
    <col min="4" max="4" width="4.1679688" style="278" customWidth="1"/>
    <col min="5" max="5" width="17.753906" style="278" customWidth="1"/>
    <col min="6" max="6" width="55.691406" style="278" customWidth="1"/>
    <col min="7" max="7" width="6.7226562" style="278" customWidth="1"/>
    <col min="8" max="9" width="14.660156" style="278" customWidth="1"/>
    <col min="10" max="11" width="20.714844" style="278" customWidth="1"/>
    <col min="12" max="12" width="15.199219" style="278" customWidth="1"/>
    <col min="13" max="13" width="7.9335938" style="278" customWidth="1"/>
    <col min="14" max="14" width="9.28125" style="278" hidden="1" customWidth="1"/>
    <col min="15" max="15" width="7.9335938" style="278" hidden="1" customWidth="1"/>
    <col min="16" max="24" width="12.238281" style="278" hidden="1" customWidth="1"/>
    <col min="25" max="25" width="13.988281" style="278" hidden="1" customWidth="1"/>
    <col min="26" max="26" width="13.855469" style="278" customWidth="1"/>
    <col min="27" max="27" width="94.83594" style="278" hidden="1" customWidth="1"/>
    <col min="28" max="28" width="10.4921875" style="278" customWidth="1"/>
    <col min="29" max="29" width="12.777344" style="278" customWidth="1"/>
    <col min="30" max="30" width="9.4140625" style="278" customWidth="1"/>
    <col min="31" max="31" width="12.777344" style="278" customWidth="1"/>
    <col min="32" max="32" width="13.988281" style="278" customWidth="1"/>
    <col min="33" max="33" width="9.4140625" style="278" customWidth="1"/>
    <col min="34" max="34" width="12.777344" style="278" customWidth="1"/>
    <col min="35" max="35" width="13.988281" style="278" customWidth="1"/>
    <col min="36" max="43" width="9.144531" style="278"/>
    <col min="44" max="65" width="9.144531" style="278" hidden="1"/>
    <col min="66" max="16384" width="9.144531" style="278"/>
  </cols>
  <sheetData>
    <row r="1" ht="11.25" customHeight="1"/>
    <row r="2" ht="36.75" customHeight="1">
      <c r="M2" s="279" t="s">
        <v>5</v>
      </c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T2" s="278" t="s">
        <v>78</v>
      </c>
    </row>
    <row r="3" ht="7" customHeight="1">
      <c r="B3" s="280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2"/>
      <c r="AT3" s="278">
        <v>2</v>
      </c>
    </row>
    <row r="4" ht="25" customHeight="1">
      <c r="B4" s="282"/>
      <c r="D4" s="283" t="s">
        <v>85</v>
      </c>
      <c r="M4" s="282"/>
      <c r="AT4" s="278" t="b">
        <v>0</v>
      </c>
    </row>
    <row r="5" ht="7" customHeight="1">
      <c r="B5" s="282"/>
      <c r="M5" s="282"/>
    </row>
    <row r="6" ht="12" customHeight="1">
      <c r="B6" s="282"/>
      <c r="D6" s="284" t="s">
        <v>12</v>
      </c>
      <c r="M6" s="282"/>
    </row>
    <row r="7">
      <c r="B7" s="282"/>
      <c r="E7" s="285" t="s">
        <v>13</v>
      </c>
      <c r="F7" s="284"/>
      <c r="G7" s="284"/>
      <c r="H7" s="284"/>
      <c r="M7" s="282"/>
      <c r="AA7" s="285" t="str">
        <f>E7</f>
        <v>Zpevněné plochy v areálu nemocnice, Varnsdorf</v>
      </c>
    </row>
    <row r="8">
      <c r="B8" s="282"/>
      <c r="D8" s="284" t="s">
        <v>86</v>
      </c>
      <c r="M8" s="282"/>
    </row>
    <row r="9" s="14" customFormat="1">
      <c r="B9" s="286"/>
      <c r="E9" s="287" t="s">
        <v>189</v>
      </c>
      <c r="F9" s="14"/>
      <c r="G9" s="14"/>
      <c r="H9" s="14"/>
      <c r="M9" s="286"/>
      <c r="AA9" s="288" t="str">
        <f>E9</f>
        <v xml:space="preserve">SO 101 - Dopravní řešení </v>
      </c>
    </row>
    <row r="10" s="14" customFormat="1">
      <c r="B10" s="286"/>
      <c r="M10" s="286"/>
    </row>
    <row r="11" s="14" customFormat="1">
      <c r="B11" s="286"/>
      <c r="D11" s="284" t="s">
        <v>14</v>
      </c>
      <c r="F11" s="289"/>
      <c r="I11" s="284" t="s">
        <v>15</v>
      </c>
      <c r="J11" s="290" t="s">
        <v>16</v>
      </c>
      <c r="K11" s="289"/>
      <c r="M11" s="286"/>
    </row>
    <row r="12" s="14" customFormat="1">
      <c r="B12" s="286"/>
      <c r="D12" s="284" t="s">
        <v>17</v>
      </c>
      <c r="F12" s="291" t="s">
        <v>16</v>
      </c>
      <c r="I12" s="284" t="s">
        <v>18</v>
      </c>
      <c r="J12" s="290">
        <f>'Rekapitulace stavby'!AN8</f>
        <v>46134</v>
      </c>
      <c r="M12" s="286"/>
    </row>
    <row r="13" s="14" customFormat="1">
      <c r="B13" s="286"/>
      <c r="D13" s="292" t="s">
        <v>16</v>
      </c>
      <c r="E13" s="293"/>
      <c r="F13" s="294" t="s">
        <v>16</v>
      </c>
      <c r="G13" s="14"/>
      <c r="H13" s="14"/>
      <c r="I13" s="292" t="s">
        <v>16</v>
      </c>
      <c r="J13" s="294" t="s">
        <v>16</v>
      </c>
      <c r="M13" s="286"/>
    </row>
    <row r="14" s="14" customFormat="1">
      <c r="B14" s="286"/>
      <c r="D14" s="284" t="s">
        <v>19</v>
      </c>
      <c r="I14" s="284" t="s">
        <v>20</v>
      </c>
      <c r="J14" s="289" t="s">
        <v>21</v>
      </c>
      <c r="M14" s="286"/>
    </row>
    <row r="15" s="14" customFormat="1">
      <c r="B15" s="286"/>
      <c r="E15" s="289" t="s">
        <v>22</v>
      </c>
      <c r="F15" s="289"/>
      <c r="G15" s="289"/>
      <c r="H15" s="289"/>
      <c r="I15" s="284" t="s">
        <v>23</v>
      </c>
      <c r="J15" s="289" t="s">
        <v>24</v>
      </c>
      <c r="M15" s="286"/>
    </row>
    <row r="16" s="14" customFormat="1">
      <c r="B16" s="286"/>
      <c r="M16" s="286"/>
    </row>
    <row r="17" s="14" customFormat="1">
      <c r="B17" s="286"/>
      <c r="D17" s="284" t="s">
        <v>25</v>
      </c>
      <c r="I17" s="284" t="str">
        <f>I14</f>
        <v>IČ:</v>
      </c>
      <c r="J17" s="295" t="str">
        <f>'Rekapitulace stavby'!AN13</f>
        <v>Vyplň údaj</v>
      </c>
      <c r="M17" s="286"/>
    </row>
    <row r="18" s="14" customFormat="1">
      <c r="B18" s="286"/>
      <c r="E18" s="295" t="str">
        <f>'Rekapitulace stavby'!E14</f>
        <v>Vyplň údaj</v>
      </c>
      <c r="F18" s="296"/>
      <c r="G18" s="296"/>
      <c r="H18" s="296"/>
      <c r="I18" s="284" t="str">
        <f>I15</f>
        <v>DIČ:</v>
      </c>
      <c r="J18" s="295" t="str">
        <f>'Rekapitulace stavby'!AN14</f>
        <v>Vyplň údaj</v>
      </c>
      <c r="M18" s="286"/>
    </row>
    <row r="19" s="14" customFormat="1">
      <c r="B19" s="286"/>
      <c r="M19" s="286"/>
    </row>
    <row r="20" s="14" customFormat="1">
      <c r="B20" s="286"/>
      <c r="D20" s="284" t="s">
        <v>27</v>
      </c>
      <c r="I20" s="284" t="str">
        <f>I14</f>
        <v>IČ:</v>
      </c>
      <c r="J20" s="289" t="s">
        <v>28</v>
      </c>
      <c r="M20" s="286"/>
    </row>
    <row r="21" s="14" customFormat="1">
      <c r="B21" s="286"/>
      <c r="E21" s="289" t="s">
        <v>29</v>
      </c>
      <c r="F21" s="289"/>
      <c r="G21" s="289"/>
      <c r="H21" s="289"/>
      <c r="I21" s="284" t="str">
        <f>I15</f>
        <v>DIČ:</v>
      </c>
      <c r="J21" s="289" t="s">
        <v>30</v>
      </c>
      <c r="M21" s="286"/>
    </row>
    <row r="22" s="14" customFormat="1">
      <c r="B22" s="286"/>
      <c r="M22" s="286"/>
    </row>
    <row r="23" s="14" customFormat="1">
      <c r="B23" s="286"/>
      <c r="D23" s="284" t="s">
        <v>31</v>
      </c>
      <c r="I23" s="284" t="str">
        <f>I14</f>
        <v>IČ:</v>
      </c>
      <c r="J23" s="289" t="s">
        <v>16</v>
      </c>
      <c r="M23" s="286"/>
    </row>
    <row r="24" s="14" customFormat="1">
      <c r="B24" s="286"/>
      <c r="E24" s="289" t="s">
        <v>32</v>
      </c>
      <c r="F24" s="289"/>
      <c r="G24" s="289"/>
      <c r="H24" s="289"/>
      <c r="I24" s="284" t="str">
        <f>I15</f>
        <v>DIČ:</v>
      </c>
      <c r="J24" s="289" t="s">
        <v>16</v>
      </c>
      <c r="M24" s="286"/>
    </row>
    <row r="25" s="14" customFormat="1">
      <c r="B25" s="286"/>
      <c r="M25" s="286"/>
    </row>
    <row r="26" s="14" customFormat="1">
      <c r="B26" s="286"/>
      <c r="D26" s="284" t="s">
        <v>33</v>
      </c>
      <c r="M26" s="286"/>
    </row>
    <row r="27" s="15" customFormat="1">
      <c r="B27" s="297"/>
      <c r="E27" s="298"/>
      <c r="F27" s="298"/>
      <c r="G27" s="298"/>
      <c r="H27" s="298"/>
      <c r="M27" s="297"/>
      <c r="AA27" s="299">
        <f>E27</f>
        <v>0</v>
      </c>
    </row>
    <row r="28" s="14" customFormat="1">
      <c r="B28" s="286"/>
      <c r="M28" s="286"/>
    </row>
    <row r="29" s="14" customFormat="1" ht="7" customHeight="1">
      <c r="B29" s="286"/>
      <c r="D29" s="300"/>
      <c r="E29" s="300"/>
      <c r="F29" s="300"/>
      <c r="G29" s="300"/>
      <c r="H29" s="300"/>
      <c r="I29" s="300"/>
      <c r="J29" s="300"/>
      <c r="K29" s="300"/>
      <c r="L29" s="300"/>
      <c r="M29" s="286"/>
    </row>
    <row r="30" s="14" customFormat="1" ht="12.75" customHeight="1">
      <c r="B30" s="286"/>
      <c r="E30" s="301" t="s">
        <v>88</v>
      </c>
      <c r="K30" s="302">
        <f>Q90</f>
        <v>0</v>
      </c>
      <c r="M30" s="286"/>
    </row>
    <row r="31" s="14" customFormat="1" ht="12.75" customHeight="1">
      <c r="B31" s="286"/>
      <c r="E31" s="301" t="s">
        <v>89</v>
      </c>
      <c r="K31" s="302">
        <f>R90</f>
        <v>0</v>
      </c>
      <c r="M31" s="286"/>
    </row>
    <row r="32" s="14" customFormat="1" ht="25.4" customHeight="1">
      <c r="B32" s="286"/>
      <c r="D32" s="303" t="s">
        <v>35</v>
      </c>
      <c r="F32" s="304"/>
      <c r="K32" s="305">
        <f>ROUND(K90,2)</f>
        <v>0</v>
      </c>
      <c r="M32" s="286"/>
    </row>
    <row r="33" s="14" customFormat="1" ht="7" customHeight="1">
      <c r="B33" s="286"/>
      <c r="D33" s="300"/>
      <c r="E33" s="300"/>
      <c r="F33" s="306"/>
      <c r="G33" s="300"/>
      <c r="H33" s="300"/>
      <c r="I33" s="300"/>
      <c r="J33" s="300"/>
      <c r="K33" s="306"/>
      <c r="L33" s="300"/>
      <c r="M33" s="286"/>
    </row>
    <row r="34" s="14" customFormat="1" ht="14.5" customHeight="1">
      <c r="B34" s="286"/>
      <c r="F34" s="307" t="s">
        <v>37</v>
      </c>
      <c r="I34" s="308" t="s">
        <v>36</v>
      </c>
      <c r="J34" s="308"/>
      <c r="K34" s="307" t="s">
        <v>38</v>
      </c>
      <c r="M34" s="286"/>
    </row>
    <row r="35" s="14" customFormat="1" ht="14.5" customHeight="1">
      <c r="B35" s="286"/>
      <c r="D35" s="284" t="s">
        <v>39</v>
      </c>
      <c r="E35" s="284" t="s">
        <v>40</v>
      </c>
      <c r="F35" s="307">
        <f>SUM(BE90:BE533)</f>
        <v>0</v>
      </c>
      <c r="I35" s="309">
        <v>0.20999999999999999</v>
      </c>
      <c r="J35" s="309"/>
      <c r="K35" s="302">
        <f>ROUND(F35*I35,2)</f>
        <v>0</v>
      </c>
      <c r="M35" s="286"/>
    </row>
    <row r="36" s="14" customFormat="1" ht="14.5" customHeight="1">
      <c r="B36" s="286"/>
      <c r="D36" s="284"/>
      <c r="E36" s="284"/>
      <c r="F36" s="307"/>
      <c r="I36" s="309"/>
      <c r="J36" s="309"/>
      <c r="K36" s="302"/>
      <c r="M36" s="286"/>
    </row>
    <row r="37" s="14" customFormat="1" ht="7" customHeight="1">
      <c r="B37" s="286"/>
      <c r="F37" s="304"/>
      <c r="K37" s="304"/>
      <c r="M37" s="286"/>
    </row>
    <row r="38" s="14" customFormat="1" ht="25.4" customHeight="1">
      <c r="B38" s="286"/>
      <c r="C38" s="310"/>
      <c r="D38" s="311" t="s">
        <v>41</v>
      </c>
      <c r="E38" s="312"/>
      <c r="F38" s="313"/>
      <c r="G38" s="314" t="s">
        <v>42</v>
      </c>
      <c r="H38" s="315" t="s">
        <v>43</v>
      </c>
      <c r="I38" s="312"/>
      <c r="J38" s="312"/>
      <c r="K38" s="316">
        <f>SUM(K32:K36)</f>
        <v>0</v>
      </c>
      <c r="L38" s="317"/>
      <c r="M38" s="286"/>
    </row>
    <row r="39" s="14" customFormat="1" ht="14.5" customHeight="1">
      <c r="B39" s="286"/>
      <c r="M39" s="286"/>
    </row>
    <row r="40" ht="14.5" customHeight="1">
      <c r="B40" s="282"/>
      <c r="M40" s="282"/>
    </row>
    <row r="41" ht="14.5" customHeight="1">
      <c r="B41" s="282"/>
      <c r="M41" s="282"/>
    </row>
    <row r="42" ht="14.5" customHeight="1">
      <c r="B42" s="282"/>
      <c r="M42" s="282"/>
    </row>
    <row r="43" ht="14.5" customHeight="1">
      <c r="B43" s="282"/>
      <c r="M43" s="282"/>
    </row>
    <row r="44" ht="14.5" customHeight="1">
      <c r="B44" s="282"/>
      <c r="M44" s="282"/>
    </row>
    <row r="45" s="14" customFormat="1" ht="14.5" customHeight="1">
      <c r="B45" s="286"/>
      <c r="D45" s="318" t="str">
        <f>D20</f>
        <v>Projektant:</v>
      </c>
      <c r="E45" s="319"/>
      <c r="F45" s="319"/>
      <c r="G45" s="318" t="str">
        <f>D23</f>
        <v>Zpracovatel:</v>
      </c>
      <c r="H45" s="319"/>
      <c r="I45" s="319"/>
      <c r="J45" s="319"/>
      <c r="K45" s="319"/>
      <c r="L45" s="319"/>
      <c r="M45" s="286"/>
    </row>
    <row r="46">
      <c r="B46" s="282"/>
      <c r="M46" s="282"/>
    </row>
    <row r="47">
      <c r="B47" s="282"/>
      <c r="M47" s="282"/>
    </row>
    <row r="48">
      <c r="B48" s="282"/>
      <c r="M48" s="282"/>
    </row>
    <row r="49">
      <c r="B49" s="282"/>
      <c r="M49" s="282"/>
    </row>
    <row r="50">
      <c r="B50" s="282"/>
      <c r="M50" s="282"/>
    </row>
    <row r="51">
      <c r="B51" s="282"/>
      <c r="M51" s="282"/>
    </row>
    <row r="52">
      <c r="B52" s="282"/>
      <c r="M52" s="282"/>
    </row>
    <row r="53">
      <c r="B53" s="282"/>
      <c r="M53" s="282"/>
    </row>
    <row r="54">
      <c r="B54" s="282"/>
      <c r="M54" s="282"/>
    </row>
    <row r="55">
      <c r="B55" s="282"/>
      <c r="M55" s="282"/>
    </row>
    <row r="56" s="14" customFormat="1">
      <c r="B56" s="286"/>
      <c r="D56" s="320" t="s">
        <v>44</v>
      </c>
      <c r="E56" s="321"/>
      <c r="F56" s="322" t="s">
        <v>45</v>
      </c>
      <c r="G56" s="320" t="str">
        <f>D56</f>
        <v>Datum a podpis:</v>
      </c>
      <c r="H56" s="321"/>
      <c r="I56" s="321"/>
      <c r="J56" s="323" t="str">
        <f>F56</f>
        <v>Razítko</v>
      </c>
      <c r="K56" s="324"/>
      <c r="L56" s="321"/>
      <c r="M56" s="286"/>
    </row>
    <row r="57">
      <c r="B57" s="282"/>
      <c r="M57" s="282"/>
    </row>
    <row r="58">
      <c r="B58" s="282"/>
      <c r="M58" s="282"/>
    </row>
    <row r="59">
      <c r="B59" s="282"/>
      <c r="M59" s="282"/>
    </row>
    <row r="60" s="14" customFormat="1">
      <c r="B60" s="286"/>
      <c r="D60" s="318" t="str">
        <f>D14</f>
        <v>Zadavatel:</v>
      </c>
      <c r="E60" s="319"/>
      <c r="F60" s="319"/>
      <c r="G60" s="318" t="str">
        <f>D17</f>
        <v>Zhotovitel:</v>
      </c>
      <c r="H60" s="319"/>
      <c r="I60" s="319"/>
      <c r="J60" s="319"/>
      <c r="K60" s="319"/>
      <c r="L60" s="319"/>
      <c r="M60" s="286"/>
    </row>
    <row r="61">
      <c r="B61" s="282"/>
      <c r="M61" s="282"/>
    </row>
    <row r="62">
      <c r="B62" s="282"/>
      <c r="M62" s="282"/>
    </row>
    <row r="63">
      <c r="B63" s="282"/>
      <c r="M63" s="282"/>
    </row>
    <row r="64">
      <c r="B64" s="282"/>
      <c r="M64" s="282"/>
    </row>
    <row r="65">
      <c r="B65" s="282"/>
      <c r="M65" s="282"/>
    </row>
    <row r="66">
      <c r="B66" s="282"/>
      <c r="M66" s="282"/>
    </row>
    <row r="67">
      <c r="B67" s="282"/>
      <c r="M67" s="282"/>
    </row>
    <row r="68">
      <c r="B68" s="282"/>
      <c r="M68" s="282"/>
    </row>
    <row r="69">
      <c r="B69" s="282"/>
      <c r="M69" s="282"/>
    </row>
    <row r="70">
      <c r="B70" s="282"/>
      <c r="M70" s="282"/>
    </row>
    <row r="71" s="14" customFormat="1">
      <c r="B71" s="286"/>
      <c r="D71" s="320" t="str">
        <f>D56</f>
        <v>Datum a podpis:</v>
      </c>
      <c r="E71" s="321"/>
      <c r="F71" s="322" t="str">
        <f>F56</f>
        <v>Razítko</v>
      </c>
      <c r="G71" s="320" t="str">
        <f>D56</f>
        <v>Datum a podpis:</v>
      </c>
      <c r="H71" s="321"/>
      <c r="I71" s="321"/>
      <c r="J71" s="323" t="str">
        <f>F56</f>
        <v>Razítko</v>
      </c>
      <c r="K71" s="324"/>
      <c r="L71" s="321"/>
      <c r="M71" s="286"/>
    </row>
    <row r="72" s="14" customFormat="1" ht="14.5" customHeight="1">
      <c r="B72" s="325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286"/>
    </row>
    <row r="73" ht="11.25" customHeight="1">
      <c r="M73" s="327"/>
    </row>
    <row r="74" ht="11.25" customHeight="1">
      <c r="M74" s="327"/>
    </row>
    <row r="75" ht="11.25" customHeight="1">
      <c r="M75" s="327"/>
    </row>
    <row r="76" s="14" customFormat="1" ht="7" customHeight="1">
      <c r="B76" s="328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286"/>
    </row>
    <row r="77" s="14" customFormat="1" ht="25" customHeight="1">
      <c r="B77" s="286"/>
      <c r="C77" s="283" t="s">
        <v>90</v>
      </c>
      <c r="M77" s="286"/>
      <c r="N77" s="330" t="s">
        <v>7</v>
      </c>
    </row>
    <row r="78" s="14" customFormat="1" ht="7" customHeight="1">
      <c r="B78" s="286"/>
      <c r="M78" s="286"/>
    </row>
    <row r="79" s="14" customFormat="1" ht="12" customHeight="1">
      <c r="B79" s="286"/>
      <c r="C79" s="284" t="str">
        <f>D6</f>
        <v>Stavba:</v>
      </c>
      <c r="M79" s="286"/>
    </row>
    <row r="80" s="14" customFormat="1" ht="16.5" customHeight="1">
      <c r="B80" s="286"/>
      <c r="E80" s="285" t="str">
        <f>IF(E7="","",E7)</f>
        <v>Zpevněné plochy v areálu nemocnice, Varnsdorf</v>
      </c>
      <c r="F80" s="285"/>
      <c r="G80" s="285"/>
      <c r="H80" s="285"/>
      <c r="M80" s="286"/>
      <c r="AA80" s="285" t="str">
        <f>IF(AA7="","",AA7)</f>
        <v>Zpevněné plochy v areálu nemocnice, Varnsdorf</v>
      </c>
    </row>
    <row r="81" ht="12" customHeight="1">
      <c r="B81" s="282"/>
      <c r="C81" s="284" t="str">
        <f>D8</f>
        <v>Objekt:</v>
      </c>
      <c r="M81" s="282"/>
    </row>
    <row r="82" s="14" customFormat="1" ht="16.5" customHeight="1">
      <c r="B82" s="286"/>
      <c r="E82" s="287" t="str">
        <f>E9</f>
        <v xml:space="preserve">SO 101 - Dopravní řešení </v>
      </c>
      <c r="F82" s="287"/>
      <c r="G82" s="287"/>
      <c r="H82" s="287"/>
      <c r="M82" s="286"/>
      <c r="AA82" s="288" t="str">
        <f>AA9</f>
        <v xml:space="preserve">SO 101 - Dopravní řešení </v>
      </c>
    </row>
    <row r="83" s="14" customFormat="1" ht="7" customHeight="1">
      <c r="B83" s="286"/>
      <c r="M83" s="286"/>
    </row>
    <row r="84" s="14" customFormat="1" ht="12" customHeight="1">
      <c r="B84" s="286"/>
      <c r="C84" s="284" t="str">
        <f>D12</f>
        <v>Místo:</v>
      </c>
      <c r="F84" s="289" t="str">
        <f>IF(F12="","",F12)</f>
        <v/>
      </c>
      <c r="I84" s="284" t="str">
        <f>I12</f>
        <v>Datum:</v>
      </c>
      <c r="J84" s="290">
        <f>J12</f>
        <v>46134</v>
      </c>
      <c r="M84" s="286"/>
    </row>
    <row r="85" s="14" customFormat="1" ht="7" customHeight="1">
      <c r="B85" s="286"/>
      <c r="M85" s="286"/>
    </row>
    <row r="86" s="14" customFormat="1">
      <c r="B86" s="286"/>
      <c r="C86" s="284" t="str">
        <f>D14</f>
        <v>Zadavatel:</v>
      </c>
      <c r="F86" s="289" t="str">
        <f>IF(E15="","",E15)</f>
        <v>Město Varnsdorf</v>
      </c>
      <c r="I86" s="284" t="str">
        <f>D20</f>
        <v>Projektant:</v>
      </c>
      <c r="J86" s="298" t="str">
        <f>IF(E21="","",E21)</f>
        <v>ProProjekt s.r.o.</v>
      </c>
      <c r="M86" s="286"/>
    </row>
    <row r="87" s="14" customFormat="1">
      <c r="B87" s="286"/>
      <c r="C87" s="284" t="str">
        <f>D17</f>
        <v>Zhotovitel:</v>
      </c>
      <c r="F87" s="289" t="str">
        <f>IF(E18="Vyplň údaj","",E18)</f>
        <v/>
      </c>
      <c r="I87" s="284" t="str">
        <f>D23</f>
        <v>Zpracovatel:</v>
      </c>
      <c r="J87" s="298" t="str">
        <f>IF(E24="","",E24)</f>
        <v>Martin Rousek</v>
      </c>
      <c r="M87" s="286"/>
    </row>
    <row r="88" s="14" customFormat="1">
      <c r="B88" s="286"/>
      <c r="M88" s="286"/>
    </row>
    <row r="89" s="16" customFormat="1" ht="24">
      <c r="B89" s="331"/>
      <c r="C89" s="332" t="s">
        <v>91</v>
      </c>
      <c r="D89" s="333" t="s">
        <v>52</v>
      </c>
      <c r="E89" s="333" t="s">
        <v>47</v>
      </c>
      <c r="F89" s="333" t="s">
        <v>49</v>
      </c>
      <c r="G89" s="333" t="s">
        <v>92</v>
      </c>
      <c r="H89" s="333" t="s">
        <v>93</v>
      </c>
      <c r="I89" s="333" t="s">
        <v>94</v>
      </c>
      <c r="J89" s="333" t="s">
        <v>95</v>
      </c>
      <c r="K89" s="334" t="s">
        <v>96</v>
      </c>
      <c r="L89" s="335" t="s">
        <v>97</v>
      </c>
      <c r="M89" s="336"/>
      <c r="N89" s="337" t="s">
        <v>16</v>
      </c>
      <c r="O89" s="338" t="s">
        <v>39</v>
      </c>
      <c r="P89" s="338" t="s">
        <v>98</v>
      </c>
      <c r="Q89" s="338" t="s">
        <v>99</v>
      </c>
      <c r="R89" s="338" t="s">
        <v>100</v>
      </c>
      <c r="S89" s="338" t="s">
        <v>101</v>
      </c>
      <c r="T89" s="338" t="s">
        <v>55</v>
      </c>
      <c r="U89" s="338" t="s">
        <v>102</v>
      </c>
      <c r="V89" s="338" t="s">
        <v>103</v>
      </c>
      <c r="W89" s="338" t="s">
        <v>104</v>
      </c>
      <c r="X89" s="339" t="s">
        <v>105</v>
      </c>
    </row>
    <row r="90" s="14" customFormat="1" ht="15.75">
      <c r="B90" s="286"/>
      <c r="C90" s="340" t="s">
        <v>65</v>
      </c>
      <c r="K90" s="341">
        <f>K91</f>
        <v>0</v>
      </c>
      <c r="M90" s="286"/>
      <c r="N90" s="342"/>
      <c r="O90" s="343"/>
      <c r="P90" s="343"/>
      <c r="Q90" s="344">
        <f>Q91</f>
        <v>0</v>
      </c>
      <c r="R90" s="344">
        <f>R91</f>
        <v>0</v>
      </c>
      <c r="S90" s="343"/>
      <c r="T90" s="345">
        <f>T91</f>
        <v>0</v>
      </c>
      <c r="U90" s="343"/>
      <c r="V90" s="345">
        <f>V91</f>
        <v>144.62576934000001</v>
      </c>
      <c r="W90" s="343"/>
      <c r="X90" s="346">
        <f>X91</f>
        <v>381.54927699999996</v>
      </c>
    </row>
    <row r="91" s="17" customFormat="1" ht="15.75">
      <c r="B91" s="347"/>
      <c r="C91" s="348"/>
      <c r="D91" s="349" t="s">
        <v>66</v>
      </c>
      <c r="E91" s="350" t="s">
        <v>190</v>
      </c>
      <c r="F91" s="17" t="s">
        <v>191</v>
      </c>
      <c r="G91" s="351"/>
      <c r="H91" s="352"/>
      <c r="I91" s="353"/>
      <c r="J91" s="353"/>
      <c r="K91" s="353">
        <f>K92 + K332 + K445 + K452 + K489 + K505 + K508</f>
        <v>0</v>
      </c>
      <c r="M91" s="347"/>
      <c r="N91" s="354"/>
      <c r="O91" s="355"/>
      <c r="P91" s="356">
        <f>I91+J91</f>
        <v>0</v>
      </c>
      <c r="Q91" s="356">
        <f>Q92 + Q332 + Q445 + Q452 + Q489 + Q505 + Q508</f>
        <v>0</v>
      </c>
      <c r="R91" s="356">
        <f>R92 + R332 + R445 + R452 + R489 + R505 + R508</f>
        <v>0</v>
      </c>
      <c r="S91" s="357"/>
      <c r="T91" s="357">
        <f>T92 + T332 + T445 + T452 + T489 + T505 + T508</f>
        <v>0</v>
      </c>
      <c r="U91" s="357"/>
      <c r="V91" s="357">
        <f>V92 + V332 + V445 + V452 + V489 + V505 + V508</f>
        <v>144.62576934000001</v>
      </c>
      <c r="W91" s="357"/>
      <c r="X91" s="358">
        <f>X92 + X332 + X445 + X452 + X489 + X505 + X508</f>
        <v>381.54927699999996</v>
      </c>
      <c r="AR91" s="17">
        <v>1</v>
      </c>
      <c r="AT91" s="17" t="s">
        <v>66</v>
      </c>
      <c r="AU91" s="17">
        <v>0</v>
      </c>
      <c r="AY91" s="17" t="s">
        <v>108</v>
      </c>
      <c r="BJ91" s="17">
        <v>0</v>
      </c>
    </row>
    <row r="92" s="18" customFormat="1" ht="23.15" customHeight="1">
      <c r="B92" s="359"/>
      <c r="C92" s="360"/>
      <c r="D92" s="349" t="s">
        <v>66</v>
      </c>
      <c r="E92" s="361" t="s">
        <v>111</v>
      </c>
      <c r="F92" s="362" t="s">
        <v>192</v>
      </c>
      <c r="G92" s="363"/>
      <c r="H92" s="364"/>
      <c r="I92" s="365"/>
      <c r="J92" s="365"/>
      <c r="K92" s="365">
        <f>K93 + K101 + K107 + K115 + K121 + K127 + K133 + K150 + K172 + K193 + K215 + K239 + K261 + K278 + K286 + K292 + K298 + K304 + K324</f>
        <v>0</v>
      </c>
      <c r="L92" s="362"/>
      <c r="M92" s="359"/>
      <c r="N92" s="366"/>
      <c r="O92" s="355"/>
      <c r="P92" s="356">
        <f>I92+J92</f>
        <v>0</v>
      </c>
      <c r="Q92" s="356">
        <f>Q93 + Q101 + Q107 + Q115 + Q121 + Q127 + Q133 + Q150 + Q172 + Q193 + Q215 + Q239 + Q261 + Q278 + Q286 + Q292 + Q298 + Q304 + Q324</f>
        <v>0</v>
      </c>
      <c r="R92" s="356">
        <f>R93 + R101 + R107 + R115 + R121 + R127 + R133 + R150 + R172 + R193 + R215 + R239 + R261 + R278 + R286 + R292 + R298 + R304 + R324</f>
        <v>0</v>
      </c>
      <c r="S92" s="357"/>
      <c r="T92" s="357">
        <f>T93 + T101 + T107 + T115 + T121 + T127 + T133 + T150 + T172 + T193 + T215 + T239 + T261 + T278 + T286 + T292 + T298 + T304 + T324</f>
        <v>0</v>
      </c>
      <c r="U92" s="357"/>
      <c r="V92" s="357">
        <f>V93 + V101 + V107 + V115 + V121 + V127 + V133 + V150 + V172 + V193 + V215 + V239 + V261 + V278 + V286 + V292 + V298 + V304 + V324</f>
        <v>0.024894760000000005</v>
      </c>
      <c r="W92" s="357"/>
      <c r="X92" s="358">
        <f>X93 + X101 + X107 + X115 + X121 + X127 + X133 + X150 + X172 + X193 + X215 + X239 + X261 + X278 + X286 + X292 + X298 + X304 + X324</f>
        <v>381.54927699999996</v>
      </c>
      <c r="AR92" s="18">
        <v>1</v>
      </c>
      <c r="AT92" s="18" t="s">
        <v>66</v>
      </c>
      <c r="AU92" s="18">
        <v>1</v>
      </c>
      <c r="AY92" s="18" t="s">
        <v>108</v>
      </c>
      <c r="BJ92" s="18">
        <v>0</v>
      </c>
    </row>
    <row r="93" s="19" customFormat="1" ht="24">
      <c r="B93" s="367"/>
      <c r="C93" s="368" t="s">
        <v>193</v>
      </c>
      <c r="D93" s="368" t="s">
        <v>112</v>
      </c>
      <c r="E93" s="369" t="s">
        <v>194</v>
      </c>
      <c r="F93" s="369" t="s">
        <v>195</v>
      </c>
      <c r="G93" s="370" t="s">
        <v>196</v>
      </c>
      <c r="H93" s="371">
        <v>28.640000000000001</v>
      </c>
      <c r="I93" s="372"/>
      <c r="J93" s="372"/>
      <c r="K93" s="373">
        <f>ROUND(H93*P93,2)</f>
        <v>0</v>
      </c>
      <c r="L93" s="369" t="s">
        <v>116</v>
      </c>
      <c r="M93" s="367"/>
      <c r="N93" s="374"/>
      <c r="O93" s="375" t="s">
        <v>40</v>
      </c>
      <c r="P93" s="376">
        <f>I93+J93</f>
        <v>0</v>
      </c>
      <c r="Q93" s="376">
        <f>ROUND(H93*I93,2)</f>
        <v>0</v>
      </c>
      <c r="R93" s="376">
        <f>ROUND(H93*J93,2)</f>
        <v>0</v>
      </c>
      <c r="S93" s="377"/>
      <c r="T93" s="377">
        <f>H93*S93</f>
        <v>0</v>
      </c>
      <c r="U93" s="377">
        <v>0</v>
      </c>
      <c r="V93" s="377">
        <f>H93*U93</f>
        <v>0</v>
      </c>
      <c r="W93" s="377">
        <v>0.17000000000000001</v>
      </c>
      <c r="X93" s="378">
        <f>H93*W93</f>
        <v>4.8688000000000002</v>
      </c>
      <c r="AR93" s="19">
        <v>4</v>
      </c>
      <c r="AT93" s="19" t="s">
        <v>112</v>
      </c>
      <c r="AU93" s="19">
        <v>2</v>
      </c>
      <c r="AY93" s="19" t="s">
        <v>108</v>
      </c>
      <c r="BE93" s="19">
        <f>IF(O93="základní",K93,0)</f>
        <v>0</v>
      </c>
      <c r="BF93" s="19">
        <f>IF(O93="snížená",K93,0)</f>
        <v>0</v>
      </c>
      <c r="BG93" s="19">
        <f>IF(O93="zákl. přenesená",K93,0)</f>
        <v>0</v>
      </c>
      <c r="BH93" s="19">
        <f>IF(O93="sníž. přenesená",K93,0)</f>
        <v>0</v>
      </c>
      <c r="BI93" s="19">
        <f>IF(O93="nulová",K93,0)</f>
        <v>0</v>
      </c>
      <c r="BJ93" s="19">
        <v>1</v>
      </c>
    </row>
    <row r="94" s="14" customFormat="1">
      <c r="A94" s="379"/>
      <c r="B94" s="380"/>
      <c r="C94" s="381"/>
      <c r="D94" s="382" t="s">
        <v>117</v>
      </c>
      <c r="E94" s="381"/>
      <c r="F94" s="258" t="s">
        <v>197</v>
      </c>
      <c r="G94" s="381"/>
      <c r="H94" s="381"/>
      <c r="I94" s="381"/>
      <c r="J94" s="381"/>
      <c r="L94" s="14"/>
      <c r="M94" s="383"/>
      <c r="N94" s="384"/>
      <c r="O94" s="385"/>
      <c r="P94" s="385"/>
      <c r="Q94" s="385"/>
      <c r="R94" s="385"/>
      <c r="S94" s="385"/>
      <c r="T94" s="386"/>
      <c r="U94" s="379"/>
      <c r="V94" s="379"/>
      <c r="W94" s="379"/>
      <c r="X94" s="379"/>
      <c r="Y94" s="379"/>
      <c r="Z94" s="379"/>
      <c r="AA94" s="379"/>
      <c r="AB94" s="379"/>
      <c r="AC94" s="379"/>
      <c r="AD94" s="379"/>
      <c r="AE94" s="379"/>
      <c r="AT94" s="387" t="s">
        <v>117</v>
      </c>
      <c r="AU94" s="387">
        <v>0</v>
      </c>
      <c r="AY94" s="14" t="s">
        <v>108</v>
      </c>
      <c r="BJ94" s="14">
        <v>0</v>
      </c>
    </row>
    <row r="95" s="20" customFormat="1" ht="12">
      <c r="B95" s="388"/>
      <c r="C95" s="389"/>
      <c r="D95" s="390" t="s">
        <v>198</v>
      </c>
      <c r="E95" s="391"/>
      <c r="F95" s="392" t="s">
        <v>199</v>
      </c>
      <c r="G95" s="393"/>
      <c r="H95" s="394">
        <v>28.640000000000001</v>
      </c>
      <c r="I95" s="395"/>
      <c r="J95" s="395"/>
      <c r="K95" s="395"/>
      <c r="L95" s="396"/>
      <c r="M95" s="388"/>
      <c r="N95" s="397"/>
      <c r="O95" s="396"/>
      <c r="P95" s="395"/>
      <c r="Q95" s="395"/>
      <c r="R95" s="395"/>
      <c r="S95" s="398"/>
      <c r="T95" s="398"/>
      <c r="U95" s="398"/>
      <c r="V95" s="398"/>
      <c r="W95" s="398"/>
      <c r="X95" s="399"/>
      <c r="AT95" s="20" t="s">
        <v>198</v>
      </c>
      <c r="AU95" s="20">
        <v>0</v>
      </c>
      <c r="AV95" s="20">
        <v>2</v>
      </c>
      <c r="AW95" s="20" t="b">
        <v>1</v>
      </c>
      <c r="AY95" s="20" t="s">
        <v>108</v>
      </c>
      <c r="BJ95" s="20">
        <v>0</v>
      </c>
    </row>
    <row r="96" s="20" customFormat="1" ht="12">
      <c r="B96" s="388"/>
      <c r="C96" s="389"/>
      <c r="D96" s="390" t="s">
        <v>198</v>
      </c>
      <c r="E96" s="391"/>
      <c r="F96" s="400" t="s">
        <v>200</v>
      </c>
      <c r="G96" s="401"/>
      <c r="H96" s="402">
        <v>28.640000000000001</v>
      </c>
      <c r="I96" s="395"/>
      <c r="J96" s="395"/>
      <c r="K96" s="395"/>
      <c r="L96" s="396"/>
      <c r="M96" s="388"/>
      <c r="N96" s="397"/>
      <c r="O96" s="396"/>
      <c r="P96" s="395"/>
      <c r="Q96" s="395"/>
      <c r="R96" s="395"/>
      <c r="S96" s="398"/>
      <c r="T96" s="398"/>
      <c r="U96" s="398"/>
      <c r="V96" s="398"/>
      <c r="W96" s="398"/>
      <c r="X96" s="399"/>
      <c r="AT96" s="20" t="s">
        <v>198</v>
      </c>
      <c r="AU96" s="20">
        <v>0</v>
      </c>
      <c r="AV96" s="20">
        <v>4</v>
      </c>
      <c r="AW96" s="20" t="b">
        <v>1</v>
      </c>
      <c r="AX96" s="20" t="b">
        <v>1</v>
      </c>
      <c r="AY96" s="20" t="s">
        <v>108</v>
      </c>
      <c r="BJ96" s="20">
        <v>0</v>
      </c>
    </row>
    <row r="97" s="20" customFormat="1" ht="12">
      <c r="B97" s="388"/>
      <c r="C97" s="389"/>
      <c r="D97" s="390" t="s">
        <v>198</v>
      </c>
      <c r="E97" s="391"/>
      <c r="F97" s="403" t="s">
        <v>201</v>
      </c>
      <c r="G97" s="393"/>
      <c r="H97" s="394"/>
      <c r="I97" s="395"/>
      <c r="J97" s="395"/>
      <c r="K97" s="395"/>
      <c r="L97" s="396"/>
      <c r="M97" s="388"/>
      <c r="N97" s="397"/>
      <c r="O97" s="396"/>
      <c r="P97" s="395"/>
      <c r="Q97" s="395"/>
      <c r="R97" s="395"/>
      <c r="S97" s="398"/>
      <c r="T97" s="398"/>
      <c r="U97" s="398"/>
      <c r="V97" s="398"/>
      <c r="W97" s="398"/>
      <c r="X97" s="399"/>
      <c r="AT97" s="20" t="s">
        <v>202</v>
      </c>
      <c r="AU97" s="20">
        <v>1</v>
      </c>
      <c r="AY97" s="20" t="s">
        <v>108</v>
      </c>
      <c r="BJ97" s="20">
        <v>0</v>
      </c>
    </row>
    <row r="98" s="20" customFormat="1" ht="12">
      <c r="B98" s="388"/>
      <c r="C98" s="389"/>
      <c r="D98" s="390" t="s">
        <v>198</v>
      </c>
      <c r="E98" s="391"/>
      <c r="F98" s="404" t="s">
        <v>203</v>
      </c>
      <c r="G98" s="393"/>
      <c r="H98" s="405">
        <v>16.170000000000002</v>
      </c>
      <c r="I98" s="395"/>
      <c r="J98" s="395"/>
      <c r="K98" s="395"/>
      <c r="L98" s="396"/>
      <c r="M98" s="388"/>
      <c r="N98" s="397"/>
      <c r="O98" s="396"/>
      <c r="P98" s="395"/>
      <c r="Q98" s="395"/>
      <c r="R98" s="395"/>
      <c r="S98" s="398"/>
      <c r="T98" s="398"/>
      <c r="U98" s="398"/>
      <c r="V98" s="398"/>
      <c r="W98" s="398"/>
      <c r="X98" s="399"/>
      <c r="AT98" s="20" t="s">
        <v>202</v>
      </c>
      <c r="AU98" s="20">
        <v>1</v>
      </c>
      <c r="AY98" s="20" t="s">
        <v>108</v>
      </c>
      <c r="BJ98" s="20">
        <v>0</v>
      </c>
    </row>
    <row r="99" s="20" customFormat="1" ht="12">
      <c r="B99" s="388"/>
      <c r="C99" s="389"/>
      <c r="D99" s="390" t="s">
        <v>198</v>
      </c>
      <c r="E99" s="391"/>
      <c r="F99" s="403" t="s">
        <v>204</v>
      </c>
      <c r="G99" s="393"/>
      <c r="H99" s="394"/>
      <c r="I99" s="395"/>
      <c r="J99" s="395"/>
      <c r="K99" s="395"/>
      <c r="L99" s="396"/>
      <c r="M99" s="388"/>
      <c r="N99" s="397"/>
      <c r="O99" s="396"/>
      <c r="P99" s="395"/>
      <c r="Q99" s="395"/>
      <c r="R99" s="395"/>
      <c r="S99" s="398"/>
      <c r="T99" s="398"/>
      <c r="U99" s="398"/>
      <c r="V99" s="398"/>
      <c r="W99" s="398"/>
      <c r="X99" s="399"/>
      <c r="AT99" s="20" t="s">
        <v>202</v>
      </c>
      <c r="AU99" s="20">
        <v>1</v>
      </c>
      <c r="AY99" s="20" t="s">
        <v>108</v>
      </c>
      <c r="BJ99" s="20">
        <v>0</v>
      </c>
    </row>
    <row r="100" s="20" customFormat="1" ht="12">
      <c r="B100" s="388"/>
      <c r="C100" s="389"/>
      <c r="D100" s="390" t="s">
        <v>198</v>
      </c>
      <c r="E100" s="391"/>
      <c r="F100" s="404" t="s">
        <v>205</v>
      </c>
      <c r="G100" s="393"/>
      <c r="H100" s="405">
        <v>12.470000000000001</v>
      </c>
      <c r="I100" s="395"/>
      <c r="J100" s="395"/>
      <c r="K100" s="395"/>
      <c r="L100" s="396"/>
      <c r="M100" s="388"/>
      <c r="N100" s="397"/>
      <c r="O100" s="396"/>
      <c r="P100" s="395"/>
      <c r="Q100" s="395"/>
      <c r="R100" s="395"/>
      <c r="S100" s="398"/>
      <c r="T100" s="398"/>
      <c r="U100" s="398"/>
      <c r="V100" s="398"/>
      <c r="W100" s="398"/>
      <c r="X100" s="399"/>
      <c r="AT100" s="20" t="s">
        <v>202</v>
      </c>
      <c r="AU100" s="20">
        <v>1</v>
      </c>
      <c r="AY100" s="20" t="s">
        <v>108</v>
      </c>
      <c r="BJ100" s="20">
        <v>0</v>
      </c>
    </row>
    <row r="101" s="19" customFormat="1" ht="24">
      <c r="B101" s="367"/>
      <c r="C101" s="368" t="s">
        <v>206</v>
      </c>
      <c r="D101" s="368" t="s">
        <v>112</v>
      </c>
      <c r="E101" s="369" t="s">
        <v>207</v>
      </c>
      <c r="F101" s="369" t="s">
        <v>208</v>
      </c>
      <c r="G101" s="370" t="s">
        <v>196</v>
      </c>
      <c r="H101" s="371">
        <v>500.16399999999999</v>
      </c>
      <c r="I101" s="372"/>
      <c r="J101" s="372"/>
      <c r="K101" s="373">
        <f>ROUND(H101*P101,2)</f>
        <v>0</v>
      </c>
      <c r="L101" s="369" t="s">
        <v>116</v>
      </c>
      <c r="M101" s="367"/>
      <c r="N101" s="374"/>
      <c r="O101" s="375" t="s">
        <v>40</v>
      </c>
      <c r="P101" s="376">
        <f>I101+J101</f>
        <v>0</v>
      </c>
      <c r="Q101" s="376">
        <f>ROUND(H101*I101,2)</f>
        <v>0</v>
      </c>
      <c r="R101" s="376">
        <f>ROUND(H101*J101,2)</f>
        <v>0</v>
      </c>
      <c r="S101" s="377"/>
      <c r="T101" s="377">
        <f>H101*S101</f>
        <v>0</v>
      </c>
      <c r="U101" s="377">
        <v>0</v>
      </c>
      <c r="V101" s="377">
        <f>H101*U101</f>
        <v>0</v>
      </c>
      <c r="W101" s="377">
        <v>0.28999999999999998</v>
      </c>
      <c r="X101" s="378">
        <f>H101*W101</f>
        <v>145.04755999999998</v>
      </c>
      <c r="AR101" s="19">
        <v>4</v>
      </c>
      <c r="AT101" s="19" t="s">
        <v>112</v>
      </c>
      <c r="AU101" s="19">
        <v>2</v>
      </c>
      <c r="AY101" s="19" t="s">
        <v>108</v>
      </c>
      <c r="BE101" s="19">
        <f>IF(O101="základní",K101,0)</f>
        <v>0</v>
      </c>
      <c r="BF101" s="19">
        <f>IF(O101="snížená",K101,0)</f>
        <v>0</v>
      </c>
      <c r="BG101" s="19">
        <f>IF(O101="zákl. přenesená",K101,0)</f>
        <v>0</v>
      </c>
      <c r="BH101" s="19">
        <f>IF(O101="sníž. přenesená",K101,0)</f>
        <v>0</v>
      </c>
      <c r="BI101" s="19">
        <f>IF(O101="nulová",K101,0)</f>
        <v>0</v>
      </c>
      <c r="BJ101" s="19">
        <v>1</v>
      </c>
    </row>
    <row r="102" s="14" customFormat="1">
      <c r="A102" s="379"/>
      <c r="B102" s="380"/>
      <c r="C102" s="381"/>
      <c r="D102" s="382" t="s">
        <v>117</v>
      </c>
      <c r="E102" s="381"/>
      <c r="F102" s="258" t="s">
        <v>209</v>
      </c>
      <c r="G102" s="381"/>
      <c r="H102" s="381"/>
      <c r="I102" s="381"/>
      <c r="J102" s="381"/>
      <c r="L102" s="14"/>
      <c r="M102" s="383"/>
      <c r="N102" s="384"/>
      <c r="O102" s="385"/>
      <c r="P102" s="385"/>
      <c r="Q102" s="385"/>
      <c r="R102" s="385"/>
      <c r="S102" s="385"/>
      <c r="T102" s="386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79"/>
      <c r="AT102" s="387" t="s">
        <v>117</v>
      </c>
      <c r="AU102" s="387">
        <v>0</v>
      </c>
      <c r="AY102" s="14" t="s">
        <v>108</v>
      </c>
      <c r="BJ102" s="14">
        <v>0</v>
      </c>
    </row>
    <row r="103" s="20" customFormat="1" ht="12">
      <c r="B103" s="388"/>
      <c r="C103" s="389"/>
      <c r="D103" s="390" t="s">
        <v>198</v>
      </c>
      <c r="E103" s="391"/>
      <c r="F103" s="392" t="s">
        <v>210</v>
      </c>
      <c r="G103" s="393"/>
      <c r="H103" s="394">
        <v>500.16399999999999</v>
      </c>
      <c r="I103" s="395"/>
      <c r="J103" s="395"/>
      <c r="K103" s="395"/>
      <c r="L103" s="396"/>
      <c r="M103" s="388"/>
      <c r="N103" s="397"/>
      <c r="O103" s="396"/>
      <c r="P103" s="395"/>
      <c r="Q103" s="395"/>
      <c r="R103" s="395"/>
      <c r="S103" s="398"/>
      <c r="T103" s="398"/>
      <c r="U103" s="398"/>
      <c r="V103" s="398"/>
      <c r="W103" s="398"/>
      <c r="X103" s="399"/>
      <c r="AT103" s="20" t="s">
        <v>198</v>
      </c>
      <c r="AU103" s="20">
        <v>0</v>
      </c>
      <c r="AV103" s="20">
        <v>2</v>
      </c>
      <c r="AW103" s="20" t="b">
        <v>1</v>
      </c>
      <c r="AY103" s="20" t="s">
        <v>108</v>
      </c>
      <c r="BJ103" s="20">
        <v>0</v>
      </c>
    </row>
    <row r="104" s="20" customFormat="1" ht="12">
      <c r="B104" s="388"/>
      <c r="C104" s="389"/>
      <c r="D104" s="390" t="s">
        <v>198</v>
      </c>
      <c r="E104" s="391"/>
      <c r="F104" s="400" t="s">
        <v>200</v>
      </c>
      <c r="G104" s="401"/>
      <c r="H104" s="402">
        <v>500.16399999999999</v>
      </c>
      <c r="I104" s="395"/>
      <c r="J104" s="395"/>
      <c r="K104" s="395"/>
      <c r="L104" s="396"/>
      <c r="M104" s="388"/>
      <c r="N104" s="397"/>
      <c r="O104" s="396"/>
      <c r="P104" s="395"/>
      <c r="Q104" s="395"/>
      <c r="R104" s="395"/>
      <c r="S104" s="398"/>
      <c r="T104" s="398"/>
      <c r="U104" s="398"/>
      <c r="V104" s="398"/>
      <c r="W104" s="398"/>
      <c r="X104" s="399"/>
      <c r="AT104" s="20" t="s">
        <v>198</v>
      </c>
      <c r="AU104" s="20">
        <v>0</v>
      </c>
      <c r="AV104" s="20">
        <v>4</v>
      </c>
      <c r="AW104" s="20" t="b">
        <v>1</v>
      </c>
      <c r="AX104" s="20" t="b">
        <v>1</v>
      </c>
      <c r="AY104" s="20" t="s">
        <v>108</v>
      </c>
      <c r="BJ104" s="20">
        <v>0</v>
      </c>
    </row>
    <row r="105" s="20" customFormat="1" ht="12">
      <c r="B105" s="388"/>
      <c r="C105" s="389"/>
      <c r="D105" s="390" t="s">
        <v>198</v>
      </c>
      <c r="E105" s="391"/>
      <c r="F105" s="403" t="s">
        <v>211</v>
      </c>
      <c r="G105" s="393"/>
      <c r="H105" s="394"/>
      <c r="I105" s="395"/>
      <c r="J105" s="395"/>
      <c r="K105" s="395"/>
      <c r="L105" s="396"/>
      <c r="M105" s="388"/>
      <c r="N105" s="397"/>
      <c r="O105" s="396"/>
      <c r="P105" s="395"/>
      <c r="Q105" s="395"/>
      <c r="R105" s="395"/>
      <c r="S105" s="398"/>
      <c r="T105" s="398"/>
      <c r="U105" s="398"/>
      <c r="V105" s="398"/>
      <c r="W105" s="398"/>
      <c r="X105" s="399"/>
      <c r="AT105" s="20" t="s">
        <v>202</v>
      </c>
      <c r="AU105" s="20">
        <v>1</v>
      </c>
      <c r="AY105" s="20" t="s">
        <v>108</v>
      </c>
      <c r="BJ105" s="20">
        <v>0</v>
      </c>
    </row>
    <row r="106" s="20" customFormat="1" ht="12">
      <c r="B106" s="388"/>
      <c r="C106" s="389"/>
      <c r="D106" s="390" t="s">
        <v>198</v>
      </c>
      <c r="E106" s="391"/>
      <c r="F106" s="404" t="s">
        <v>212</v>
      </c>
      <c r="G106" s="393"/>
      <c r="H106" s="405">
        <v>500.16399999999999</v>
      </c>
      <c r="I106" s="395"/>
      <c r="J106" s="395"/>
      <c r="K106" s="395"/>
      <c r="L106" s="396"/>
      <c r="M106" s="388"/>
      <c r="N106" s="397"/>
      <c r="O106" s="396"/>
      <c r="P106" s="395"/>
      <c r="Q106" s="395"/>
      <c r="R106" s="395"/>
      <c r="S106" s="398"/>
      <c r="T106" s="398"/>
      <c r="U106" s="398"/>
      <c r="V106" s="398"/>
      <c r="W106" s="398"/>
      <c r="X106" s="399"/>
      <c r="AT106" s="20" t="s">
        <v>202</v>
      </c>
      <c r="AU106" s="20">
        <v>1</v>
      </c>
      <c r="AY106" s="20" t="s">
        <v>108</v>
      </c>
      <c r="BJ106" s="20">
        <v>0</v>
      </c>
    </row>
    <row r="107" s="19" customFormat="1" ht="24">
      <c r="B107" s="367"/>
      <c r="C107" s="368" t="s">
        <v>213</v>
      </c>
      <c r="D107" s="368" t="s">
        <v>112</v>
      </c>
      <c r="E107" s="369" t="s">
        <v>214</v>
      </c>
      <c r="F107" s="369" t="s">
        <v>215</v>
      </c>
      <c r="G107" s="370" t="s">
        <v>196</v>
      </c>
      <c r="H107" s="371">
        <v>28.640000000000001</v>
      </c>
      <c r="I107" s="372"/>
      <c r="J107" s="372"/>
      <c r="K107" s="373">
        <f>ROUND(H107*P107,2)</f>
        <v>0</v>
      </c>
      <c r="L107" s="369" t="s">
        <v>116</v>
      </c>
      <c r="M107" s="367"/>
      <c r="N107" s="374"/>
      <c r="O107" s="375" t="s">
        <v>40</v>
      </c>
      <c r="P107" s="376">
        <f>I107+J107</f>
        <v>0</v>
      </c>
      <c r="Q107" s="376">
        <f>ROUND(H107*I107,2)</f>
        <v>0</v>
      </c>
      <c r="R107" s="376">
        <f>ROUND(H107*J107,2)</f>
        <v>0</v>
      </c>
      <c r="S107" s="377"/>
      <c r="T107" s="377">
        <f>H107*S107</f>
        <v>0</v>
      </c>
      <c r="U107" s="377">
        <v>0</v>
      </c>
      <c r="V107" s="377">
        <f>H107*U107</f>
        <v>0</v>
      </c>
      <c r="W107" s="377">
        <v>0.32500000000000001</v>
      </c>
      <c r="X107" s="378">
        <f>H107*W107</f>
        <v>9.3079999999999998</v>
      </c>
      <c r="AR107" s="19">
        <v>4</v>
      </c>
      <c r="AT107" s="19" t="s">
        <v>112</v>
      </c>
      <c r="AU107" s="19">
        <v>2</v>
      </c>
      <c r="AY107" s="19" t="s">
        <v>108</v>
      </c>
      <c r="BE107" s="19">
        <f>IF(O107="základní",K107,0)</f>
        <v>0</v>
      </c>
      <c r="BF107" s="19">
        <f>IF(O107="snížená",K107,0)</f>
        <v>0</v>
      </c>
      <c r="BG107" s="19">
        <f>IF(O107="zákl. přenesená",K107,0)</f>
        <v>0</v>
      </c>
      <c r="BH107" s="19">
        <f>IF(O107="sníž. přenesená",K107,0)</f>
        <v>0</v>
      </c>
      <c r="BI107" s="19">
        <f>IF(O107="nulová",K107,0)</f>
        <v>0</v>
      </c>
      <c r="BJ107" s="19">
        <v>1</v>
      </c>
    </row>
    <row r="108" s="14" customFormat="1">
      <c r="A108" s="379"/>
      <c r="B108" s="380"/>
      <c r="C108" s="381"/>
      <c r="D108" s="382" t="s">
        <v>117</v>
      </c>
      <c r="E108" s="381"/>
      <c r="F108" s="258" t="s">
        <v>216</v>
      </c>
      <c r="G108" s="381"/>
      <c r="H108" s="381"/>
      <c r="I108" s="381"/>
      <c r="J108" s="381"/>
      <c r="L108" s="14"/>
      <c r="M108" s="383"/>
      <c r="N108" s="384"/>
      <c r="O108" s="385"/>
      <c r="P108" s="385"/>
      <c r="Q108" s="385"/>
      <c r="R108" s="385"/>
      <c r="S108" s="385"/>
      <c r="T108" s="386"/>
      <c r="U108" s="379"/>
      <c r="V108" s="379"/>
      <c r="W108" s="379"/>
      <c r="X108" s="379"/>
      <c r="Y108" s="379"/>
      <c r="Z108" s="379"/>
      <c r="AA108" s="379"/>
      <c r="AB108" s="379"/>
      <c r="AC108" s="379"/>
      <c r="AD108" s="379"/>
      <c r="AE108" s="379"/>
      <c r="AT108" s="387" t="s">
        <v>117</v>
      </c>
      <c r="AU108" s="387">
        <v>0</v>
      </c>
      <c r="AY108" s="14" t="s">
        <v>108</v>
      </c>
      <c r="BJ108" s="14">
        <v>0</v>
      </c>
    </row>
    <row r="109" s="20" customFormat="1" ht="12">
      <c r="B109" s="388"/>
      <c r="C109" s="389"/>
      <c r="D109" s="390" t="s">
        <v>198</v>
      </c>
      <c r="E109" s="391"/>
      <c r="F109" s="392" t="s">
        <v>199</v>
      </c>
      <c r="G109" s="393"/>
      <c r="H109" s="394">
        <v>28.640000000000001</v>
      </c>
      <c r="I109" s="395"/>
      <c r="J109" s="395"/>
      <c r="K109" s="395"/>
      <c r="L109" s="396"/>
      <c r="M109" s="388"/>
      <c r="N109" s="397"/>
      <c r="O109" s="396"/>
      <c r="P109" s="395"/>
      <c r="Q109" s="395"/>
      <c r="R109" s="395"/>
      <c r="S109" s="398"/>
      <c r="T109" s="398"/>
      <c r="U109" s="398"/>
      <c r="V109" s="398"/>
      <c r="W109" s="398"/>
      <c r="X109" s="399"/>
      <c r="AT109" s="20" t="s">
        <v>198</v>
      </c>
      <c r="AU109" s="20">
        <v>0</v>
      </c>
      <c r="AV109" s="20">
        <v>2</v>
      </c>
      <c r="AW109" s="20" t="b">
        <v>1</v>
      </c>
      <c r="AY109" s="20" t="s">
        <v>108</v>
      </c>
      <c r="BJ109" s="20">
        <v>0</v>
      </c>
    </row>
    <row r="110" s="20" customFormat="1" ht="12">
      <c r="B110" s="388"/>
      <c r="C110" s="389"/>
      <c r="D110" s="390" t="s">
        <v>198</v>
      </c>
      <c r="E110" s="391"/>
      <c r="F110" s="400" t="s">
        <v>200</v>
      </c>
      <c r="G110" s="401"/>
      <c r="H110" s="402">
        <v>28.640000000000001</v>
      </c>
      <c r="I110" s="395"/>
      <c r="J110" s="395"/>
      <c r="K110" s="395"/>
      <c r="L110" s="396"/>
      <c r="M110" s="388"/>
      <c r="N110" s="397"/>
      <c r="O110" s="396"/>
      <c r="P110" s="395"/>
      <c r="Q110" s="395"/>
      <c r="R110" s="395"/>
      <c r="S110" s="398"/>
      <c r="T110" s="398"/>
      <c r="U110" s="398"/>
      <c r="V110" s="398"/>
      <c r="W110" s="398"/>
      <c r="X110" s="399"/>
      <c r="AT110" s="20" t="s">
        <v>198</v>
      </c>
      <c r="AU110" s="20">
        <v>0</v>
      </c>
      <c r="AV110" s="20">
        <v>4</v>
      </c>
      <c r="AW110" s="20" t="b">
        <v>1</v>
      </c>
      <c r="AX110" s="20" t="b">
        <v>1</v>
      </c>
      <c r="AY110" s="20" t="s">
        <v>108</v>
      </c>
      <c r="BJ110" s="20">
        <v>0</v>
      </c>
    </row>
    <row r="111" s="20" customFormat="1" ht="12">
      <c r="B111" s="388"/>
      <c r="C111" s="389"/>
      <c r="D111" s="390" t="s">
        <v>198</v>
      </c>
      <c r="E111" s="391"/>
      <c r="F111" s="403" t="s">
        <v>201</v>
      </c>
      <c r="G111" s="393"/>
      <c r="H111" s="394"/>
      <c r="I111" s="395"/>
      <c r="J111" s="395"/>
      <c r="K111" s="395"/>
      <c r="L111" s="396"/>
      <c r="M111" s="388"/>
      <c r="N111" s="397"/>
      <c r="O111" s="396"/>
      <c r="P111" s="395"/>
      <c r="Q111" s="395"/>
      <c r="R111" s="395"/>
      <c r="S111" s="398"/>
      <c r="T111" s="398"/>
      <c r="U111" s="398"/>
      <c r="V111" s="398"/>
      <c r="W111" s="398"/>
      <c r="X111" s="399"/>
      <c r="AT111" s="20" t="s">
        <v>202</v>
      </c>
      <c r="AU111" s="20">
        <v>1</v>
      </c>
      <c r="AY111" s="20" t="s">
        <v>108</v>
      </c>
      <c r="BJ111" s="20">
        <v>0</v>
      </c>
    </row>
    <row r="112" s="20" customFormat="1" ht="12">
      <c r="B112" s="388"/>
      <c r="C112" s="389"/>
      <c r="D112" s="390" t="s">
        <v>198</v>
      </c>
      <c r="E112" s="391"/>
      <c r="F112" s="404" t="s">
        <v>203</v>
      </c>
      <c r="G112" s="393"/>
      <c r="H112" s="405">
        <v>16.170000000000002</v>
      </c>
      <c r="I112" s="395"/>
      <c r="J112" s="395"/>
      <c r="K112" s="395"/>
      <c r="L112" s="396"/>
      <c r="M112" s="388"/>
      <c r="N112" s="397"/>
      <c r="O112" s="396"/>
      <c r="P112" s="395"/>
      <c r="Q112" s="395"/>
      <c r="R112" s="395"/>
      <c r="S112" s="398"/>
      <c r="T112" s="398"/>
      <c r="U112" s="398"/>
      <c r="V112" s="398"/>
      <c r="W112" s="398"/>
      <c r="X112" s="399"/>
      <c r="AT112" s="20" t="s">
        <v>202</v>
      </c>
      <c r="AU112" s="20">
        <v>1</v>
      </c>
      <c r="AY112" s="20" t="s">
        <v>108</v>
      </c>
      <c r="BJ112" s="20">
        <v>0</v>
      </c>
    </row>
    <row r="113" s="20" customFormat="1" ht="12">
      <c r="B113" s="388"/>
      <c r="C113" s="389"/>
      <c r="D113" s="390" t="s">
        <v>198</v>
      </c>
      <c r="E113" s="391"/>
      <c r="F113" s="403" t="s">
        <v>204</v>
      </c>
      <c r="G113" s="393"/>
      <c r="H113" s="394"/>
      <c r="I113" s="395"/>
      <c r="J113" s="395"/>
      <c r="K113" s="395"/>
      <c r="L113" s="396"/>
      <c r="M113" s="388"/>
      <c r="N113" s="397"/>
      <c r="O113" s="396"/>
      <c r="P113" s="395"/>
      <c r="Q113" s="395"/>
      <c r="R113" s="395"/>
      <c r="S113" s="398"/>
      <c r="T113" s="398"/>
      <c r="U113" s="398"/>
      <c r="V113" s="398"/>
      <c r="W113" s="398"/>
      <c r="X113" s="399"/>
      <c r="AT113" s="20" t="s">
        <v>202</v>
      </c>
      <c r="AU113" s="20">
        <v>1</v>
      </c>
      <c r="AY113" s="20" t="s">
        <v>108</v>
      </c>
      <c r="BJ113" s="20">
        <v>0</v>
      </c>
    </row>
    <row r="114" s="20" customFormat="1" ht="12">
      <c r="B114" s="388"/>
      <c r="C114" s="389"/>
      <c r="D114" s="390" t="s">
        <v>198</v>
      </c>
      <c r="E114" s="391"/>
      <c r="F114" s="404" t="s">
        <v>205</v>
      </c>
      <c r="G114" s="393"/>
      <c r="H114" s="405">
        <v>12.470000000000001</v>
      </c>
      <c r="I114" s="395"/>
      <c r="J114" s="395"/>
      <c r="K114" s="395"/>
      <c r="L114" s="396"/>
      <c r="M114" s="388"/>
      <c r="N114" s="397"/>
      <c r="O114" s="396"/>
      <c r="P114" s="395"/>
      <c r="Q114" s="395"/>
      <c r="R114" s="395"/>
      <c r="S114" s="398"/>
      <c r="T114" s="398"/>
      <c r="U114" s="398"/>
      <c r="V114" s="398"/>
      <c r="W114" s="398"/>
      <c r="X114" s="399"/>
      <c r="AT114" s="20" t="s">
        <v>202</v>
      </c>
      <c r="AU114" s="20">
        <v>1</v>
      </c>
      <c r="AY114" s="20" t="s">
        <v>108</v>
      </c>
      <c r="BJ114" s="20">
        <v>0</v>
      </c>
    </row>
    <row r="115" s="19" customFormat="1">
      <c r="B115" s="367"/>
      <c r="C115" s="368" t="s">
        <v>217</v>
      </c>
      <c r="D115" s="368" t="s">
        <v>112</v>
      </c>
      <c r="E115" s="369" t="s">
        <v>218</v>
      </c>
      <c r="F115" s="369" t="s">
        <v>219</v>
      </c>
      <c r="G115" s="370" t="s">
        <v>196</v>
      </c>
      <c r="H115" s="371">
        <v>500.16399999999999</v>
      </c>
      <c r="I115" s="372"/>
      <c r="J115" s="372"/>
      <c r="K115" s="373">
        <f>ROUND(H115*P115,2)</f>
        <v>0</v>
      </c>
      <c r="L115" s="369" t="s">
        <v>116</v>
      </c>
      <c r="M115" s="367"/>
      <c r="N115" s="374"/>
      <c r="O115" s="375" t="s">
        <v>40</v>
      </c>
      <c r="P115" s="376">
        <f>I115+J115</f>
        <v>0</v>
      </c>
      <c r="Q115" s="376">
        <f>ROUND(H115*I115,2)</f>
        <v>0</v>
      </c>
      <c r="R115" s="376">
        <f>ROUND(H115*J115,2)</f>
        <v>0</v>
      </c>
      <c r="S115" s="377"/>
      <c r="T115" s="377">
        <f>H115*S115</f>
        <v>0</v>
      </c>
      <c r="U115" s="377">
        <v>0</v>
      </c>
      <c r="V115" s="377">
        <f>H115*U115</f>
        <v>0</v>
      </c>
      <c r="W115" s="377">
        <v>0</v>
      </c>
      <c r="X115" s="378">
        <f>H115*W115</f>
        <v>0</v>
      </c>
      <c r="AR115" s="19">
        <v>4</v>
      </c>
      <c r="AT115" s="19" t="s">
        <v>112</v>
      </c>
      <c r="AU115" s="19">
        <v>2</v>
      </c>
      <c r="AY115" s="19" t="s">
        <v>108</v>
      </c>
      <c r="BE115" s="19">
        <f>IF(O115="základní",K115,0)</f>
        <v>0</v>
      </c>
      <c r="BF115" s="19">
        <f>IF(O115="snížená",K115,0)</f>
        <v>0</v>
      </c>
      <c r="BG115" s="19">
        <f>IF(O115="zákl. přenesená",K115,0)</f>
        <v>0</v>
      </c>
      <c r="BH115" s="19">
        <f>IF(O115="sníž. přenesená",K115,0)</f>
        <v>0</v>
      </c>
      <c r="BI115" s="19">
        <f>IF(O115="nulová",K115,0)</f>
        <v>0</v>
      </c>
      <c r="BJ115" s="19">
        <v>1</v>
      </c>
    </row>
    <row r="116" s="14" customFormat="1">
      <c r="A116" s="379"/>
      <c r="B116" s="380"/>
      <c r="C116" s="381"/>
      <c r="D116" s="382" t="s">
        <v>117</v>
      </c>
      <c r="E116" s="381"/>
      <c r="F116" s="258" t="s">
        <v>220</v>
      </c>
      <c r="G116" s="381"/>
      <c r="H116" s="381"/>
      <c r="I116" s="381"/>
      <c r="J116" s="381"/>
      <c r="L116" s="14"/>
      <c r="M116" s="383"/>
      <c r="N116" s="384"/>
      <c r="O116" s="385"/>
      <c r="P116" s="385"/>
      <c r="Q116" s="385"/>
      <c r="R116" s="385"/>
      <c r="S116" s="385"/>
      <c r="T116" s="386"/>
      <c r="U116" s="379"/>
      <c r="V116" s="379"/>
      <c r="W116" s="379"/>
      <c r="X116" s="379"/>
      <c r="Y116" s="379"/>
      <c r="Z116" s="379"/>
      <c r="AA116" s="379"/>
      <c r="AB116" s="379"/>
      <c r="AC116" s="379"/>
      <c r="AD116" s="379"/>
      <c r="AE116" s="379"/>
      <c r="AT116" s="387" t="s">
        <v>117</v>
      </c>
      <c r="AU116" s="387">
        <v>0</v>
      </c>
      <c r="AY116" s="14" t="s">
        <v>108</v>
      </c>
      <c r="BJ116" s="14">
        <v>0</v>
      </c>
    </row>
    <row r="117" s="20" customFormat="1" ht="12">
      <c r="B117" s="388"/>
      <c r="C117" s="389"/>
      <c r="D117" s="390" t="s">
        <v>198</v>
      </c>
      <c r="E117" s="391"/>
      <c r="F117" s="392" t="s">
        <v>210</v>
      </c>
      <c r="G117" s="393"/>
      <c r="H117" s="394">
        <v>500.16399999999999</v>
      </c>
      <c r="I117" s="395"/>
      <c r="J117" s="395"/>
      <c r="K117" s="395"/>
      <c r="L117" s="396"/>
      <c r="M117" s="388"/>
      <c r="N117" s="397"/>
      <c r="O117" s="396"/>
      <c r="P117" s="395"/>
      <c r="Q117" s="395"/>
      <c r="R117" s="395"/>
      <c r="S117" s="398"/>
      <c r="T117" s="398"/>
      <c r="U117" s="398"/>
      <c r="V117" s="398"/>
      <c r="W117" s="398"/>
      <c r="X117" s="399"/>
      <c r="AT117" s="20" t="s">
        <v>198</v>
      </c>
      <c r="AU117" s="20">
        <v>0</v>
      </c>
      <c r="AV117" s="20">
        <v>2</v>
      </c>
      <c r="AW117" s="20" t="b">
        <v>1</v>
      </c>
      <c r="AY117" s="20" t="s">
        <v>108</v>
      </c>
      <c r="BJ117" s="20">
        <v>0</v>
      </c>
    </row>
    <row r="118" s="20" customFormat="1" ht="12">
      <c r="B118" s="388"/>
      <c r="C118" s="389"/>
      <c r="D118" s="390" t="s">
        <v>198</v>
      </c>
      <c r="E118" s="391"/>
      <c r="F118" s="400" t="s">
        <v>200</v>
      </c>
      <c r="G118" s="401"/>
      <c r="H118" s="402">
        <v>500.16399999999999</v>
      </c>
      <c r="I118" s="395"/>
      <c r="J118" s="395"/>
      <c r="K118" s="395"/>
      <c r="L118" s="396"/>
      <c r="M118" s="388"/>
      <c r="N118" s="397"/>
      <c r="O118" s="396"/>
      <c r="P118" s="395"/>
      <c r="Q118" s="395"/>
      <c r="R118" s="395"/>
      <c r="S118" s="398"/>
      <c r="T118" s="398"/>
      <c r="U118" s="398"/>
      <c r="V118" s="398"/>
      <c r="W118" s="398"/>
      <c r="X118" s="399"/>
      <c r="AT118" s="20" t="s">
        <v>198</v>
      </c>
      <c r="AU118" s="20">
        <v>0</v>
      </c>
      <c r="AV118" s="20">
        <v>4</v>
      </c>
      <c r="AW118" s="20" t="b">
        <v>1</v>
      </c>
      <c r="AX118" s="20" t="b">
        <v>1</v>
      </c>
      <c r="AY118" s="20" t="s">
        <v>108</v>
      </c>
      <c r="BJ118" s="20">
        <v>0</v>
      </c>
    </row>
    <row r="119" s="20" customFormat="1" ht="12">
      <c r="B119" s="388"/>
      <c r="C119" s="389"/>
      <c r="D119" s="390" t="s">
        <v>198</v>
      </c>
      <c r="E119" s="391"/>
      <c r="F119" s="403" t="s">
        <v>211</v>
      </c>
      <c r="G119" s="393"/>
      <c r="H119" s="394"/>
      <c r="I119" s="395"/>
      <c r="J119" s="395"/>
      <c r="K119" s="395"/>
      <c r="L119" s="396"/>
      <c r="M119" s="388"/>
      <c r="N119" s="397"/>
      <c r="O119" s="396"/>
      <c r="P119" s="395"/>
      <c r="Q119" s="395"/>
      <c r="R119" s="395"/>
      <c r="S119" s="398"/>
      <c r="T119" s="398"/>
      <c r="U119" s="398"/>
      <c r="V119" s="398"/>
      <c r="W119" s="398"/>
      <c r="X119" s="399"/>
      <c r="AT119" s="20" t="s">
        <v>202</v>
      </c>
      <c r="AU119" s="20">
        <v>1</v>
      </c>
      <c r="AY119" s="20" t="s">
        <v>108</v>
      </c>
      <c r="BJ119" s="20">
        <v>0</v>
      </c>
    </row>
    <row r="120" s="20" customFormat="1" ht="12">
      <c r="B120" s="388"/>
      <c r="C120" s="389"/>
      <c r="D120" s="390" t="s">
        <v>198</v>
      </c>
      <c r="E120" s="391"/>
      <c r="F120" s="404" t="s">
        <v>212</v>
      </c>
      <c r="G120" s="393"/>
      <c r="H120" s="405">
        <v>500.16399999999999</v>
      </c>
      <c r="I120" s="395"/>
      <c r="J120" s="395"/>
      <c r="K120" s="395"/>
      <c r="L120" s="396"/>
      <c r="M120" s="388"/>
      <c r="N120" s="397"/>
      <c r="O120" s="396"/>
      <c r="P120" s="395"/>
      <c r="Q120" s="395"/>
      <c r="R120" s="395"/>
      <c r="S120" s="398"/>
      <c r="T120" s="398"/>
      <c r="U120" s="398"/>
      <c r="V120" s="398"/>
      <c r="W120" s="398"/>
      <c r="X120" s="399"/>
      <c r="AT120" s="20" t="s">
        <v>202</v>
      </c>
      <c r="AU120" s="20">
        <v>1</v>
      </c>
      <c r="AY120" s="20" t="s">
        <v>108</v>
      </c>
      <c r="BJ120" s="20">
        <v>0</v>
      </c>
    </row>
    <row r="121" s="19" customFormat="1">
      <c r="B121" s="367"/>
      <c r="C121" s="368" t="s">
        <v>221</v>
      </c>
      <c r="D121" s="368" t="s">
        <v>112</v>
      </c>
      <c r="E121" s="369" t="s">
        <v>222</v>
      </c>
      <c r="F121" s="369" t="s">
        <v>223</v>
      </c>
      <c r="G121" s="370" t="s">
        <v>196</v>
      </c>
      <c r="H121" s="371">
        <v>1128.4880000000001</v>
      </c>
      <c r="I121" s="372"/>
      <c r="J121" s="372"/>
      <c r="K121" s="373">
        <f>ROUND(H121*P121,2)</f>
        <v>0</v>
      </c>
      <c r="L121" s="369" t="s">
        <v>116</v>
      </c>
      <c r="M121" s="367"/>
      <c r="N121" s="374"/>
      <c r="O121" s="375" t="s">
        <v>40</v>
      </c>
      <c r="P121" s="376">
        <f>I121+J121</f>
        <v>0</v>
      </c>
      <c r="Q121" s="376">
        <f>ROUND(H121*I121,2)</f>
        <v>0</v>
      </c>
      <c r="R121" s="376">
        <f>ROUND(H121*J121,2)</f>
        <v>0</v>
      </c>
      <c r="S121" s="377"/>
      <c r="T121" s="377">
        <f>H121*S121</f>
        <v>0</v>
      </c>
      <c r="U121" s="377">
        <v>2.0000000000000002E-05</v>
      </c>
      <c r="V121" s="377">
        <f>H121*U121</f>
        <v>0.022569760000000005</v>
      </c>
      <c r="W121" s="377">
        <v>0.184</v>
      </c>
      <c r="X121" s="378">
        <f>H121*W121</f>
        <v>207.64179200000001</v>
      </c>
      <c r="AR121" s="19">
        <v>4</v>
      </c>
      <c r="AT121" s="19" t="s">
        <v>112</v>
      </c>
      <c r="AU121" s="19">
        <v>2</v>
      </c>
      <c r="AY121" s="19" t="s">
        <v>108</v>
      </c>
      <c r="BE121" s="19">
        <f>IF(O121="základní",K121,0)</f>
        <v>0</v>
      </c>
      <c r="BF121" s="19">
        <f>IF(O121="snížená",K121,0)</f>
        <v>0</v>
      </c>
      <c r="BG121" s="19">
        <f>IF(O121="zákl. přenesená",K121,0)</f>
        <v>0</v>
      </c>
      <c r="BH121" s="19">
        <f>IF(O121="sníž. přenesená",K121,0)</f>
        <v>0</v>
      </c>
      <c r="BI121" s="19">
        <f>IF(O121="nulová",K121,0)</f>
        <v>0</v>
      </c>
      <c r="BJ121" s="19">
        <v>1</v>
      </c>
    </row>
    <row r="122" s="14" customFormat="1">
      <c r="A122" s="379"/>
      <c r="B122" s="380"/>
      <c r="C122" s="381"/>
      <c r="D122" s="382" t="s">
        <v>117</v>
      </c>
      <c r="E122" s="381"/>
      <c r="F122" s="258" t="s">
        <v>224</v>
      </c>
      <c r="G122" s="381"/>
      <c r="H122" s="381"/>
      <c r="I122" s="381"/>
      <c r="J122" s="381"/>
      <c r="L122" s="14"/>
      <c r="M122" s="383"/>
      <c r="N122" s="384"/>
      <c r="O122" s="385"/>
      <c r="P122" s="385"/>
      <c r="Q122" s="385"/>
      <c r="R122" s="385"/>
      <c r="S122" s="385"/>
      <c r="T122" s="386"/>
      <c r="U122" s="379"/>
      <c r="V122" s="379"/>
      <c r="W122" s="379"/>
      <c r="X122" s="379"/>
      <c r="Y122" s="379"/>
      <c r="Z122" s="379"/>
      <c r="AA122" s="379"/>
      <c r="AB122" s="379"/>
      <c r="AC122" s="379"/>
      <c r="AD122" s="379"/>
      <c r="AE122" s="379"/>
      <c r="AT122" s="387" t="s">
        <v>117</v>
      </c>
      <c r="AU122" s="387">
        <v>0</v>
      </c>
      <c r="AY122" s="14" t="s">
        <v>108</v>
      </c>
      <c r="BJ122" s="14">
        <v>0</v>
      </c>
    </row>
    <row r="123" s="20" customFormat="1" ht="12">
      <c r="B123" s="388"/>
      <c r="C123" s="389"/>
      <c r="D123" s="390" t="s">
        <v>198</v>
      </c>
      <c r="E123" s="391"/>
      <c r="F123" s="392" t="s">
        <v>225</v>
      </c>
      <c r="G123" s="393"/>
      <c r="H123" s="394">
        <v>1128.4880000000001</v>
      </c>
      <c r="I123" s="395"/>
      <c r="J123" s="395"/>
      <c r="K123" s="395"/>
      <c r="L123" s="396"/>
      <c r="M123" s="388"/>
      <c r="N123" s="397"/>
      <c r="O123" s="396"/>
      <c r="P123" s="395"/>
      <c r="Q123" s="395"/>
      <c r="R123" s="395"/>
      <c r="S123" s="398"/>
      <c r="T123" s="398"/>
      <c r="U123" s="398"/>
      <c r="V123" s="398"/>
      <c r="W123" s="398"/>
      <c r="X123" s="399"/>
      <c r="AT123" s="20" t="s">
        <v>198</v>
      </c>
      <c r="AU123" s="20">
        <v>0</v>
      </c>
      <c r="AV123" s="20">
        <v>2</v>
      </c>
      <c r="AW123" s="20" t="b">
        <v>1</v>
      </c>
      <c r="AY123" s="20" t="s">
        <v>108</v>
      </c>
      <c r="BJ123" s="20">
        <v>0</v>
      </c>
    </row>
    <row r="124" s="20" customFormat="1" ht="12">
      <c r="B124" s="388"/>
      <c r="C124" s="389"/>
      <c r="D124" s="390" t="s">
        <v>198</v>
      </c>
      <c r="E124" s="391"/>
      <c r="F124" s="400" t="s">
        <v>200</v>
      </c>
      <c r="G124" s="401"/>
      <c r="H124" s="402">
        <v>1128.4880000000001</v>
      </c>
      <c r="I124" s="395"/>
      <c r="J124" s="395"/>
      <c r="K124" s="395"/>
      <c r="L124" s="396"/>
      <c r="M124" s="388"/>
      <c r="N124" s="397"/>
      <c r="O124" s="396"/>
      <c r="P124" s="395"/>
      <c r="Q124" s="395"/>
      <c r="R124" s="395"/>
      <c r="S124" s="398"/>
      <c r="T124" s="398"/>
      <c r="U124" s="398"/>
      <c r="V124" s="398"/>
      <c r="W124" s="398"/>
      <c r="X124" s="399"/>
      <c r="AT124" s="20" t="s">
        <v>198</v>
      </c>
      <c r="AU124" s="20">
        <v>0</v>
      </c>
      <c r="AV124" s="20">
        <v>4</v>
      </c>
      <c r="AW124" s="20" t="b">
        <v>1</v>
      </c>
      <c r="AX124" s="20" t="b">
        <v>1</v>
      </c>
      <c r="AY124" s="20" t="s">
        <v>108</v>
      </c>
      <c r="BJ124" s="20">
        <v>0</v>
      </c>
    </row>
    <row r="125" s="20" customFormat="1" ht="12">
      <c r="B125" s="388"/>
      <c r="C125" s="389"/>
      <c r="D125" s="390" t="s">
        <v>198</v>
      </c>
      <c r="E125" s="391"/>
      <c r="F125" s="403" t="s">
        <v>226</v>
      </c>
      <c r="G125" s="393"/>
      <c r="H125" s="394"/>
      <c r="I125" s="395"/>
      <c r="J125" s="395"/>
      <c r="K125" s="395"/>
      <c r="L125" s="396"/>
      <c r="M125" s="388"/>
      <c r="N125" s="397"/>
      <c r="O125" s="396"/>
      <c r="P125" s="395"/>
      <c r="Q125" s="395"/>
      <c r="R125" s="395"/>
      <c r="S125" s="398"/>
      <c r="T125" s="398"/>
      <c r="U125" s="398"/>
      <c r="V125" s="398"/>
      <c r="W125" s="398"/>
      <c r="X125" s="399"/>
      <c r="AT125" s="20" t="s">
        <v>202</v>
      </c>
      <c r="AU125" s="20">
        <v>1</v>
      </c>
      <c r="AY125" s="20" t="s">
        <v>108</v>
      </c>
      <c r="BJ125" s="20">
        <v>0</v>
      </c>
    </row>
    <row r="126" s="20" customFormat="1" ht="12">
      <c r="B126" s="388"/>
      <c r="C126" s="389"/>
      <c r="D126" s="390" t="s">
        <v>198</v>
      </c>
      <c r="E126" s="391"/>
      <c r="F126" s="404" t="s">
        <v>227</v>
      </c>
      <c r="G126" s="393"/>
      <c r="H126" s="405">
        <v>1128.4880000000001</v>
      </c>
      <c r="I126" s="395"/>
      <c r="J126" s="395"/>
      <c r="K126" s="395"/>
      <c r="L126" s="396"/>
      <c r="M126" s="388"/>
      <c r="N126" s="397"/>
      <c r="O126" s="396"/>
      <c r="P126" s="395"/>
      <c r="Q126" s="395"/>
      <c r="R126" s="395"/>
      <c r="S126" s="398"/>
      <c r="T126" s="398"/>
      <c r="U126" s="398"/>
      <c r="V126" s="398"/>
      <c r="W126" s="398"/>
      <c r="X126" s="399"/>
      <c r="AT126" s="20" t="s">
        <v>202</v>
      </c>
      <c r="AU126" s="20">
        <v>1</v>
      </c>
      <c r="AY126" s="20" t="s">
        <v>108</v>
      </c>
      <c r="BJ126" s="20">
        <v>0</v>
      </c>
    </row>
    <row r="127" s="19" customFormat="1">
      <c r="B127" s="367"/>
      <c r="C127" s="368" t="s">
        <v>228</v>
      </c>
      <c r="D127" s="368" t="s">
        <v>112</v>
      </c>
      <c r="E127" s="369" t="s">
        <v>229</v>
      </c>
      <c r="F127" s="369" t="s">
        <v>230</v>
      </c>
      <c r="G127" s="370" t="s">
        <v>231</v>
      </c>
      <c r="H127" s="371">
        <v>71.625</v>
      </c>
      <c r="I127" s="372"/>
      <c r="J127" s="372"/>
      <c r="K127" s="373">
        <f>ROUND(H127*P127,2)</f>
        <v>0</v>
      </c>
      <c r="L127" s="369" t="s">
        <v>116</v>
      </c>
      <c r="M127" s="367"/>
      <c r="N127" s="374"/>
      <c r="O127" s="375" t="s">
        <v>40</v>
      </c>
      <c r="P127" s="376">
        <f>I127+J127</f>
        <v>0</v>
      </c>
      <c r="Q127" s="376">
        <f>ROUND(H127*I127,2)</f>
        <v>0</v>
      </c>
      <c r="R127" s="376">
        <f>ROUND(H127*J127,2)</f>
        <v>0</v>
      </c>
      <c r="S127" s="377"/>
      <c r="T127" s="377">
        <f>H127*S127</f>
        <v>0</v>
      </c>
      <c r="U127" s="377">
        <v>0</v>
      </c>
      <c r="V127" s="377">
        <f>H127*U127</f>
        <v>0</v>
      </c>
      <c r="W127" s="377">
        <v>0.20499999999999999</v>
      </c>
      <c r="X127" s="378">
        <f>H127*W127</f>
        <v>14.683124999999999</v>
      </c>
      <c r="AR127" s="19">
        <v>4</v>
      </c>
      <c r="AT127" s="19" t="s">
        <v>112</v>
      </c>
      <c r="AU127" s="19">
        <v>2</v>
      </c>
      <c r="AY127" s="19" t="s">
        <v>108</v>
      </c>
      <c r="BE127" s="19">
        <f>IF(O127="základní",K127,0)</f>
        <v>0</v>
      </c>
      <c r="BF127" s="19">
        <f>IF(O127="snížená",K127,0)</f>
        <v>0</v>
      </c>
      <c r="BG127" s="19">
        <f>IF(O127="zákl. přenesená",K127,0)</f>
        <v>0</v>
      </c>
      <c r="BH127" s="19">
        <f>IF(O127="sníž. přenesená",K127,0)</f>
        <v>0</v>
      </c>
      <c r="BI127" s="19">
        <f>IF(O127="nulová",K127,0)</f>
        <v>0</v>
      </c>
      <c r="BJ127" s="19">
        <v>1</v>
      </c>
    </row>
    <row r="128" s="14" customFormat="1">
      <c r="A128" s="379"/>
      <c r="B128" s="380"/>
      <c r="C128" s="381"/>
      <c r="D128" s="382" t="s">
        <v>117</v>
      </c>
      <c r="E128" s="381"/>
      <c r="F128" s="258" t="s">
        <v>232</v>
      </c>
      <c r="G128" s="381"/>
      <c r="H128" s="381"/>
      <c r="I128" s="381"/>
      <c r="J128" s="381"/>
      <c r="L128" s="14"/>
      <c r="M128" s="383"/>
      <c r="N128" s="384"/>
      <c r="O128" s="385"/>
      <c r="P128" s="385"/>
      <c r="Q128" s="385"/>
      <c r="R128" s="385"/>
      <c r="S128" s="385"/>
      <c r="T128" s="386"/>
      <c r="U128" s="379"/>
      <c r="V128" s="379"/>
      <c r="W128" s="379"/>
      <c r="X128" s="379"/>
      <c r="Y128" s="379"/>
      <c r="Z128" s="379"/>
      <c r="AA128" s="379"/>
      <c r="AB128" s="379"/>
      <c r="AC128" s="379"/>
      <c r="AD128" s="379"/>
      <c r="AE128" s="379"/>
      <c r="AT128" s="387" t="s">
        <v>117</v>
      </c>
      <c r="AU128" s="387">
        <v>0</v>
      </c>
      <c r="AY128" s="14" t="s">
        <v>108</v>
      </c>
      <c r="BJ128" s="14">
        <v>0</v>
      </c>
    </row>
    <row r="129" s="20" customFormat="1" ht="12">
      <c r="B129" s="388"/>
      <c r="C129" s="389"/>
      <c r="D129" s="390" t="s">
        <v>198</v>
      </c>
      <c r="E129" s="391"/>
      <c r="F129" s="392" t="s">
        <v>233</v>
      </c>
      <c r="G129" s="393"/>
      <c r="H129" s="394">
        <v>71.625</v>
      </c>
      <c r="I129" s="395"/>
      <c r="J129" s="395"/>
      <c r="K129" s="395"/>
      <c r="L129" s="396"/>
      <c r="M129" s="388"/>
      <c r="N129" s="397"/>
      <c r="O129" s="396"/>
      <c r="P129" s="395"/>
      <c r="Q129" s="395"/>
      <c r="R129" s="395"/>
      <c r="S129" s="398"/>
      <c r="T129" s="398"/>
      <c r="U129" s="398"/>
      <c r="V129" s="398"/>
      <c r="W129" s="398"/>
      <c r="X129" s="399"/>
      <c r="AT129" s="20" t="s">
        <v>198</v>
      </c>
      <c r="AU129" s="20">
        <v>0</v>
      </c>
      <c r="AV129" s="20">
        <v>2</v>
      </c>
      <c r="AW129" s="20" t="b">
        <v>1</v>
      </c>
      <c r="AY129" s="20" t="s">
        <v>108</v>
      </c>
      <c r="BJ129" s="20">
        <v>0</v>
      </c>
    </row>
    <row r="130" s="20" customFormat="1" ht="12">
      <c r="B130" s="388"/>
      <c r="C130" s="389"/>
      <c r="D130" s="390" t="s">
        <v>198</v>
      </c>
      <c r="E130" s="391"/>
      <c r="F130" s="400" t="s">
        <v>200</v>
      </c>
      <c r="G130" s="401"/>
      <c r="H130" s="402">
        <v>71.625</v>
      </c>
      <c r="I130" s="395"/>
      <c r="J130" s="395"/>
      <c r="K130" s="395"/>
      <c r="L130" s="396"/>
      <c r="M130" s="388"/>
      <c r="N130" s="397"/>
      <c r="O130" s="396"/>
      <c r="P130" s="395"/>
      <c r="Q130" s="395"/>
      <c r="R130" s="395"/>
      <c r="S130" s="398"/>
      <c r="T130" s="398"/>
      <c r="U130" s="398"/>
      <c r="V130" s="398"/>
      <c r="W130" s="398"/>
      <c r="X130" s="399"/>
      <c r="AT130" s="20" t="s">
        <v>198</v>
      </c>
      <c r="AU130" s="20">
        <v>0</v>
      </c>
      <c r="AV130" s="20">
        <v>4</v>
      </c>
      <c r="AW130" s="20" t="b">
        <v>1</v>
      </c>
      <c r="AX130" s="20" t="b">
        <v>1</v>
      </c>
      <c r="AY130" s="20" t="s">
        <v>108</v>
      </c>
      <c r="BJ130" s="20">
        <v>0</v>
      </c>
    </row>
    <row r="131" s="20" customFormat="1" ht="12">
      <c r="B131" s="388"/>
      <c r="C131" s="389"/>
      <c r="D131" s="390" t="s">
        <v>198</v>
      </c>
      <c r="E131" s="391"/>
      <c r="F131" s="403" t="s">
        <v>234</v>
      </c>
      <c r="G131" s="393"/>
      <c r="H131" s="394"/>
      <c r="I131" s="395"/>
      <c r="J131" s="395"/>
      <c r="K131" s="395"/>
      <c r="L131" s="396"/>
      <c r="M131" s="388"/>
      <c r="N131" s="397"/>
      <c r="O131" s="396"/>
      <c r="P131" s="395"/>
      <c r="Q131" s="395"/>
      <c r="R131" s="395"/>
      <c r="S131" s="398"/>
      <c r="T131" s="398"/>
      <c r="U131" s="398"/>
      <c r="V131" s="398"/>
      <c r="W131" s="398"/>
      <c r="X131" s="399"/>
      <c r="AT131" s="20" t="s">
        <v>202</v>
      </c>
      <c r="AU131" s="20">
        <v>1</v>
      </c>
      <c r="AY131" s="20" t="s">
        <v>108</v>
      </c>
      <c r="BJ131" s="20">
        <v>0</v>
      </c>
    </row>
    <row r="132" s="20" customFormat="1" ht="12">
      <c r="B132" s="388"/>
      <c r="C132" s="389"/>
      <c r="D132" s="390" t="s">
        <v>198</v>
      </c>
      <c r="E132" s="391"/>
      <c r="F132" s="404" t="s">
        <v>235</v>
      </c>
      <c r="G132" s="393"/>
      <c r="H132" s="405">
        <v>71.625</v>
      </c>
      <c r="I132" s="395"/>
      <c r="J132" s="395"/>
      <c r="K132" s="395"/>
      <c r="L132" s="396"/>
      <c r="M132" s="388"/>
      <c r="N132" s="397"/>
      <c r="O132" s="396"/>
      <c r="P132" s="395"/>
      <c r="Q132" s="395"/>
      <c r="R132" s="395"/>
      <c r="S132" s="398"/>
      <c r="T132" s="398"/>
      <c r="U132" s="398"/>
      <c r="V132" s="398"/>
      <c r="W132" s="398"/>
      <c r="X132" s="399"/>
      <c r="AT132" s="20" t="s">
        <v>202</v>
      </c>
      <c r="AU132" s="20">
        <v>1</v>
      </c>
      <c r="AY132" s="20" t="s">
        <v>108</v>
      </c>
      <c r="BJ132" s="20">
        <v>0</v>
      </c>
    </row>
    <row r="133" s="19" customFormat="1" ht="24">
      <c r="B133" s="367"/>
      <c r="C133" s="368" t="s">
        <v>236</v>
      </c>
      <c r="D133" s="368" t="s">
        <v>112</v>
      </c>
      <c r="E133" s="369" t="s">
        <v>237</v>
      </c>
      <c r="F133" s="369" t="s">
        <v>238</v>
      </c>
      <c r="G133" s="370" t="s">
        <v>239</v>
      </c>
      <c r="H133" s="371">
        <v>37.128</v>
      </c>
      <c r="I133" s="372"/>
      <c r="J133" s="372"/>
      <c r="K133" s="373">
        <f>ROUND(H133*P133,2)</f>
        <v>0</v>
      </c>
      <c r="L133" s="369" t="s">
        <v>116</v>
      </c>
      <c r="M133" s="367"/>
      <c r="N133" s="374"/>
      <c r="O133" s="375" t="s">
        <v>40</v>
      </c>
      <c r="P133" s="376">
        <f>I133+J133</f>
        <v>0</v>
      </c>
      <c r="Q133" s="376">
        <f>ROUND(H133*I133,2)</f>
        <v>0</v>
      </c>
      <c r="R133" s="376">
        <f>ROUND(H133*J133,2)</f>
        <v>0</v>
      </c>
      <c r="S133" s="377"/>
      <c r="T133" s="377">
        <f>H133*S133</f>
        <v>0</v>
      </c>
      <c r="U133" s="377">
        <v>0</v>
      </c>
      <c r="V133" s="377">
        <f>H133*U133</f>
        <v>0</v>
      </c>
      <c r="W133" s="377">
        <v>0</v>
      </c>
      <c r="X133" s="378">
        <f>H133*W133</f>
        <v>0</v>
      </c>
      <c r="AR133" s="19">
        <v>4</v>
      </c>
      <c r="AT133" s="19" t="s">
        <v>112</v>
      </c>
      <c r="AU133" s="19">
        <v>2</v>
      </c>
      <c r="AY133" s="19" t="s">
        <v>108</v>
      </c>
      <c r="BE133" s="19">
        <f>IF(O133="základní",K133,0)</f>
        <v>0</v>
      </c>
      <c r="BF133" s="19">
        <f>IF(O133="snížená",K133,0)</f>
        <v>0</v>
      </c>
      <c r="BG133" s="19">
        <f>IF(O133="zákl. přenesená",K133,0)</f>
        <v>0</v>
      </c>
      <c r="BH133" s="19">
        <f>IF(O133="sníž. přenesená",K133,0)</f>
        <v>0</v>
      </c>
      <c r="BI133" s="19">
        <f>IF(O133="nulová",K133,0)</f>
        <v>0</v>
      </c>
      <c r="BJ133" s="19">
        <v>1</v>
      </c>
    </row>
    <row r="134" s="14" customFormat="1">
      <c r="A134" s="379"/>
      <c r="B134" s="380"/>
      <c r="C134" s="381"/>
      <c r="D134" s="382" t="s">
        <v>117</v>
      </c>
      <c r="E134" s="381"/>
      <c r="F134" s="258" t="s">
        <v>240</v>
      </c>
      <c r="G134" s="381"/>
      <c r="H134" s="381"/>
      <c r="I134" s="381"/>
      <c r="J134" s="381"/>
      <c r="L134" s="14"/>
      <c r="M134" s="383"/>
      <c r="N134" s="384"/>
      <c r="O134" s="385"/>
      <c r="P134" s="385"/>
      <c r="Q134" s="385"/>
      <c r="R134" s="385"/>
      <c r="S134" s="385"/>
      <c r="T134" s="386"/>
      <c r="U134" s="379"/>
      <c r="V134" s="379"/>
      <c r="W134" s="379"/>
      <c r="X134" s="379"/>
      <c r="Y134" s="379"/>
      <c r="Z134" s="379"/>
      <c r="AA134" s="379"/>
      <c r="AB134" s="379"/>
      <c r="AC134" s="379"/>
      <c r="AD134" s="379"/>
      <c r="AE134" s="379"/>
      <c r="AT134" s="387" t="s">
        <v>117</v>
      </c>
      <c r="AU134" s="387">
        <v>0</v>
      </c>
      <c r="AY134" s="14" t="s">
        <v>108</v>
      </c>
      <c r="BJ134" s="14">
        <v>0</v>
      </c>
    </row>
    <row r="135" s="20" customFormat="1" ht="12">
      <c r="B135" s="388"/>
      <c r="C135" s="389"/>
      <c r="D135" s="390" t="s">
        <v>198</v>
      </c>
      <c r="E135" s="391"/>
      <c r="F135" s="392" t="s">
        <v>241</v>
      </c>
      <c r="G135" s="393"/>
      <c r="H135" s="394">
        <v>23.245999999999999</v>
      </c>
      <c r="I135" s="395"/>
      <c r="J135" s="395"/>
      <c r="K135" s="395"/>
      <c r="L135" s="396"/>
      <c r="M135" s="388"/>
      <c r="N135" s="397"/>
      <c r="O135" s="396"/>
      <c r="P135" s="395"/>
      <c r="Q135" s="395"/>
      <c r="R135" s="395"/>
      <c r="S135" s="398"/>
      <c r="T135" s="398"/>
      <c r="U135" s="398"/>
      <c r="V135" s="398"/>
      <c r="W135" s="398"/>
      <c r="X135" s="399"/>
      <c r="AT135" s="20" t="s">
        <v>198</v>
      </c>
      <c r="AU135" s="20">
        <v>0</v>
      </c>
      <c r="AV135" s="20">
        <v>2</v>
      </c>
      <c r="AW135" s="20" t="b">
        <v>1</v>
      </c>
      <c r="AY135" s="20" t="s">
        <v>108</v>
      </c>
      <c r="BJ135" s="20">
        <v>0</v>
      </c>
    </row>
    <row r="136" s="20" customFormat="1" ht="12">
      <c r="B136" s="388"/>
      <c r="C136" s="389"/>
      <c r="D136" s="390" t="s">
        <v>198</v>
      </c>
      <c r="E136" s="391"/>
      <c r="F136" s="392" t="s">
        <v>242</v>
      </c>
      <c r="G136" s="393"/>
      <c r="H136" s="394">
        <v>6.8040000000000003</v>
      </c>
      <c r="I136" s="395"/>
      <c r="J136" s="395"/>
      <c r="K136" s="395"/>
      <c r="L136" s="396"/>
      <c r="M136" s="388"/>
      <c r="N136" s="397"/>
      <c r="O136" s="396"/>
      <c r="P136" s="395"/>
      <c r="Q136" s="395"/>
      <c r="R136" s="395"/>
      <c r="S136" s="398"/>
      <c r="T136" s="398"/>
      <c r="U136" s="398"/>
      <c r="V136" s="398"/>
      <c r="W136" s="398"/>
      <c r="X136" s="399"/>
      <c r="AT136" s="20" t="s">
        <v>198</v>
      </c>
      <c r="AU136" s="20">
        <v>0</v>
      </c>
      <c r="AV136" s="20">
        <v>2</v>
      </c>
      <c r="AW136" s="20" t="b">
        <v>1</v>
      </c>
      <c r="AY136" s="20" t="s">
        <v>108</v>
      </c>
      <c r="BJ136" s="20">
        <v>0</v>
      </c>
    </row>
    <row r="137" s="20" customFormat="1" ht="12">
      <c r="B137" s="388"/>
      <c r="C137" s="389"/>
      <c r="D137" s="390" t="s">
        <v>198</v>
      </c>
      <c r="E137" s="391"/>
      <c r="F137" s="392" t="s">
        <v>243</v>
      </c>
      <c r="G137" s="393"/>
      <c r="H137" s="394">
        <v>4.7530000000000001</v>
      </c>
      <c r="I137" s="395"/>
      <c r="J137" s="395"/>
      <c r="K137" s="395"/>
      <c r="L137" s="396"/>
      <c r="M137" s="388"/>
      <c r="N137" s="397"/>
      <c r="O137" s="396"/>
      <c r="P137" s="395"/>
      <c r="Q137" s="395"/>
      <c r="R137" s="395"/>
      <c r="S137" s="398"/>
      <c r="T137" s="398"/>
      <c r="U137" s="398"/>
      <c r="V137" s="398"/>
      <c r="W137" s="398"/>
      <c r="X137" s="399"/>
      <c r="AT137" s="20" t="s">
        <v>198</v>
      </c>
      <c r="AU137" s="20">
        <v>0</v>
      </c>
      <c r="AV137" s="20">
        <v>2</v>
      </c>
      <c r="AW137" s="20" t="b">
        <v>1</v>
      </c>
      <c r="AY137" s="20" t="s">
        <v>108</v>
      </c>
      <c r="BJ137" s="20">
        <v>0</v>
      </c>
    </row>
    <row r="138" s="20" customFormat="1" ht="12">
      <c r="B138" s="388"/>
      <c r="C138" s="389"/>
      <c r="D138" s="390" t="s">
        <v>198</v>
      </c>
      <c r="E138" s="391"/>
      <c r="F138" s="392" t="s">
        <v>244</v>
      </c>
      <c r="G138" s="393"/>
      <c r="H138" s="394">
        <v>2.3250000000000002</v>
      </c>
      <c r="I138" s="395"/>
      <c r="J138" s="395"/>
      <c r="K138" s="395"/>
      <c r="L138" s="396"/>
      <c r="M138" s="388"/>
      <c r="N138" s="397"/>
      <c r="O138" s="396"/>
      <c r="P138" s="395"/>
      <c r="Q138" s="395"/>
      <c r="R138" s="395"/>
      <c r="S138" s="398"/>
      <c r="T138" s="398"/>
      <c r="U138" s="398"/>
      <c r="V138" s="398"/>
      <c r="W138" s="398"/>
      <c r="X138" s="399"/>
      <c r="AT138" s="20" t="s">
        <v>198</v>
      </c>
      <c r="AU138" s="20">
        <v>0</v>
      </c>
      <c r="AV138" s="20">
        <v>2</v>
      </c>
      <c r="AW138" s="20" t="b">
        <v>1</v>
      </c>
      <c r="AY138" s="20" t="s">
        <v>108</v>
      </c>
      <c r="BJ138" s="20">
        <v>0</v>
      </c>
    </row>
    <row r="139" s="20" customFormat="1" ht="12">
      <c r="B139" s="388"/>
      <c r="C139" s="389"/>
      <c r="D139" s="390" t="s">
        <v>198</v>
      </c>
      <c r="E139" s="391"/>
      <c r="F139" s="400" t="s">
        <v>200</v>
      </c>
      <c r="G139" s="401"/>
      <c r="H139" s="402">
        <v>37.128</v>
      </c>
      <c r="I139" s="395"/>
      <c r="J139" s="395"/>
      <c r="K139" s="395"/>
      <c r="L139" s="396"/>
      <c r="M139" s="388"/>
      <c r="N139" s="397"/>
      <c r="O139" s="396"/>
      <c r="P139" s="395"/>
      <c r="Q139" s="395"/>
      <c r="R139" s="395"/>
      <c r="S139" s="398"/>
      <c r="T139" s="398"/>
      <c r="U139" s="398"/>
      <c r="V139" s="398"/>
      <c r="W139" s="398"/>
      <c r="X139" s="399"/>
      <c r="AT139" s="20" t="s">
        <v>198</v>
      </c>
      <c r="AU139" s="20">
        <v>0</v>
      </c>
      <c r="AV139" s="20">
        <v>4</v>
      </c>
      <c r="AW139" s="20" t="b">
        <v>1</v>
      </c>
      <c r="AX139" s="20" t="b">
        <v>1</v>
      </c>
      <c r="AY139" s="20" t="s">
        <v>108</v>
      </c>
      <c r="BJ139" s="20">
        <v>0</v>
      </c>
    </row>
    <row r="140" s="20" customFormat="1" ht="12">
      <c r="B140" s="388"/>
      <c r="C140" s="389"/>
      <c r="D140" s="390" t="s">
        <v>198</v>
      </c>
      <c r="E140" s="391"/>
      <c r="F140" s="403" t="s">
        <v>245</v>
      </c>
      <c r="G140" s="393"/>
      <c r="H140" s="394"/>
      <c r="I140" s="395"/>
      <c r="J140" s="395"/>
      <c r="K140" s="395"/>
      <c r="L140" s="396"/>
      <c r="M140" s="388"/>
      <c r="N140" s="397"/>
      <c r="O140" s="396"/>
      <c r="P140" s="395"/>
      <c r="Q140" s="395"/>
      <c r="R140" s="395"/>
      <c r="S140" s="398"/>
      <c r="T140" s="398"/>
      <c r="U140" s="398"/>
      <c r="V140" s="398"/>
      <c r="W140" s="398"/>
      <c r="X140" s="399"/>
      <c r="AT140" s="20" t="s">
        <v>202</v>
      </c>
      <c r="AU140" s="20">
        <v>1</v>
      </c>
      <c r="AY140" s="20" t="s">
        <v>108</v>
      </c>
      <c r="BJ140" s="20">
        <v>0</v>
      </c>
    </row>
    <row r="141" s="20" customFormat="1" ht="12">
      <c r="B141" s="388"/>
      <c r="C141" s="389"/>
      <c r="D141" s="390" t="s">
        <v>198</v>
      </c>
      <c r="E141" s="391"/>
      <c r="F141" s="404" t="s">
        <v>246</v>
      </c>
      <c r="G141" s="393"/>
      <c r="H141" s="405">
        <v>116.22799999999999</v>
      </c>
      <c r="I141" s="395"/>
      <c r="J141" s="395"/>
      <c r="K141" s="395"/>
      <c r="L141" s="396"/>
      <c r="M141" s="388"/>
      <c r="N141" s="397"/>
      <c r="O141" s="396"/>
      <c r="P141" s="395"/>
      <c r="Q141" s="395"/>
      <c r="R141" s="395"/>
      <c r="S141" s="398"/>
      <c r="T141" s="398"/>
      <c r="U141" s="398"/>
      <c r="V141" s="398"/>
      <c r="W141" s="398"/>
      <c r="X141" s="399"/>
      <c r="AT141" s="20" t="s">
        <v>202</v>
      </c>
      <c r="AU141" s="20">
        <v>1</v>
      </c>
      <c r="AY141" s="20" t="s">
        <v>108</v>
      </c>
      <c r="BJ141" s="20">
        <v>0</v>
      </c>
    </row>
    <row r="142" s="20" customFormat="1" ht="12">
      <c r="B142" s="388"/>
      <c r="C142" s="389"/>
      <c r="D142" s="390" t="s">
        <v>198</v>
      </c>
      <c r="E142" s="391"/>
      <c r="F142" s="403" t="s">
        <v>247</v>
      </c>
      <c r="G142" s="393"/>
      <c r="H142" s="394"/>
      <c r="I142" s="395"/>
      <c r="J142" s="395"/>
      <c r="K142" s="395"/>
      <c r="L142" s="396"/>
      <c r="M142" s="388"/>
      <c r="N142" s="397"/>
      <c r="O142" s="396"/>
      <c r="P142" s="395"/>
      <c r="Q142" s="395"/>
      <c r="R142" s="395"/>
      <c r="S142" s="398"/>
      <c r="T142" s="398"/>
      <c r="U142" s="398"/>
      <c r="V142" s="398"/>
      <c r="W142" s="398"/>
      <c r="X142" s="399"/>
      <c r="AT142" s="20" t="s">
        <v>202</v>
      </c>
      <c r="AU142" s="20">
        <v>1</v>
      </c>
      <c r="AY142" s="20" t="s">
        <v>108</v>
      </c>
      <c r="BJ142" s="20">
        <v>0</v>
      </c>
    </row>
    <row r="143" s="20" customFormat="1" ht="12">
      <c r="B143" s="388"/>
      <c r="C143" s="389"/>
      <c r="D143" s="390" t="s">
        <v>198</v>
      </c>
      <c r="E143" s="391"/>
      <c r="F143" s="404" t="s">
        <v>248</v>
      </c>
      <c r="G143" s="393"/>
      <c r="H143" s="405">
        <v>226.80799999999999</v>
      </c>
      <c r="I143" s="395"/>
      <c r="J143" s="395"/>
      <c r="K143" s="395"/>
      <c r="L143" s="396"/>
      <c r="M143" s="388"/>
      <c r="N143" s="397"/>
      <c r="O143" s="396"/>
      <c r="P143" s="395"/>
      <c r="Q143" s="395"/>
      <c r="R143" s="395"/>
      <c r="S143" s="398"/>
      <c r="T143" s="398"/>
      <c r="U143" s="398"/>
      <c r="V143" s="398"/>
      <c r="W143" s="398"/>
      <c r="X143" s="399"/>
      <c r="AT143" s="20" t="s">
        <v>202</v>
      </c>
      <c r="AU143" s="20">
        <v>1</v>
      </c>
      <c r="AY143" s="20" t="s">
        <v>108</v>
      </c>
      <c r="BJ143" s="20">
        <v>0</v>
      </c>
    </row>
    <row r="144" s="20" customFormat="1" ht="12">
      <c r="B144" s="388"/>
      <c r="C144" s="389"/>
      <c r="D144" s="390" t="s">
        <v>198</v>
      </c>
      <c r="E144" s="391"/>
      <c r="F144" s="403" t="s">
        <v>249</v>
      </c>
      <c r="G144" s="393"/>
      <c r="H144" s="394"/>
      <c r="I144" s="395"/>
      <c r="J144" s="395"/>
      <c r="K144" s="395"/>
      <c r="L144" s="396"/>
      <c r="M144" s="388"/>
      <c r="N144" s="397"/>
      <c r="O144" s="396"/>
      <c r="P144" s="395"/>
      <c r="Q144" s="395"/>
      <c r="R144" s="395"/>
      <c r="S144" s="398"/>
      <c r="T144" s="398"/>
      <c r="U144" s="398"/>
      <c r="V144" s="398"/>
      <c r="W144" s="398"/>
      <c r="X144" s="399"/>
      <c r="AT144" s="20" t="s">
        <v>202</v>
      </c>
      <c r="AU144" s="20">
        <v>1</v>
      </c>
      <c r="AY144" s="20" t="s">
        <v>108</v>
      </c>
      <c r="BJ144" s="20">
        <v>0</v>
      </c>
    </row>
    <row r="145" s="20" customFormat="1" ht="12">
      <c r="B145" s="388"/>
      <c r="C145" s="389"/>
      <c r="D145" s="390" t="s">
        <v>198</v>
      </c>
      <c r="E145" s="391"/>
      <c r="F145" s="404" t="s">
        <v>250</v>
      </c>
      <c r="G145" s="393"/>
      <c r="H145" s="405">
        <v>19.010000000000002</v>
      </c>
      <c r="I145" s="395"/>
      <c r="J145" s="395"/>
      <c r="K145" s="395"/>
      <c r="L145" s="396"/>
      <c r="M145" s="388"/>
      <c r="N145" s="397"/>
      <c r="O145" s="396"/>
      <c r="P145" s="395"/>
      <c r="Q145" s="395"/>
      <c r="R145" s="395"/>
      <c r="S145" s="398"/>
      <c r="T145" s="398"/>
      <c r="U145" s="398"/>
      <c r="V145" s="398"/>
      <c r="W145" s="398"/>
      <c r="X145" s="399"/>
      <c r="AT145" s="20" t="s">
        <v>202</v>
      </c>
      <c r="AU145" s="20">
        <v>1</v>
      </c>
      <c r="AY145" s="20" t="s">
        <v>108</v>
      </c>
      <c r="BJ145" s="20">
        <v>0</v>
      </c>
    </row>
    <row r="146" s="20" customFormat="1" ht="12">
      <c r="B146" s="388"/>
      <c r="C146" s="389"/>
      <c r="D146" s="390" t="s">
        <v>198</v>
      </c>
      <c r="E146" s="391"/>
      <c r="F146" s="403" t="s">
        <v>251</v>
      </c>
      <c r="G146" s="393"/>
      <c r="H146" s="394"/>
      <c r="I146" s="395"/>
      <c r="J146" s="395"/>
      <c r="K146" s="395"/>
      <c r="L146" s="396"/>
      <c r="M146" s="388"/>
      <c r="N146" s="397"/>
      <c r="O146" s="396"/>
      <c r="P146" s="395"/>
      <c r="Q146" s="395"/>
      <c r="R146" s="395"/>
      <c r="S146" s="398"/>
      <c r="T146" s="398"/>
      <c r="U146" s="398"/>
      <c r="V146" s="398"/>
      <c r="W146" s="398"/>
      <c r="X146" s="399"/>
      <c r="AT146" s="20" t="s">
        <v>202</v>
      </c>
      <c r="AU146" s="20">
        <v>1</v>
      </c>
      <c r="AY146" s="20" t="s">
        <v>108</v>
      </c>
      <c r="BJ146" s="20">
        <v>0</v>
      </c>
    </row>
    <row r="147" s="20" customFormat="1" ht="12">
      <c r="B147" s="388"/>
      <c r="C147" s="389"/>
      <c r="D147" s="390" t="s">
        <v>198</v>
      </c>
      <c r="E147" s="391"/>
      <c r="F147" s="404" t="s">
        <v>252</v>
      </c>
      <c r="G147" s="393"/>
      <c r="H147" s="405">
        <v>23.245999999999999</v>
      </c>
      <c r="I147" s="395"/>
      <c r="J147" s="395"/>
      <c r="K147" s="395"/>
      <c r="L147" s="396"/>
      <c r="M147" s="388"/>
      <c r="N147" s="397"/>
      <c r="O147" s="396"/>
      <c r="P147" s="395"/>
      <c r="Q147" s="395"/>
      <c r="R147" s="395"/>
      <c r="S147" s="398"/>
      <c r="T147" s="398"/>
      <c r="U147" s="398"/>
      <c r="V147" s="398"/>
      <c r="W147" s="398"/>
      <c r="X147" s="399"/>
      <c r="AT147" s="20" t="s">
        <v>202</v>
      </c>
      <c r="AU147" s="20">
        <v>1</v>
      </c>
      <c r="AY147" s="20" t="s">
        <v>108</v>
      </c>
      <c r="BJ147" s="20">
        <v>0</v>
      </c>
    </row>
    <row r="148" s="20" customFormat="1" ht="12">
      <c r="B148" s="388"/>
      <c r="C148" s="389"/>
      <c r="D148" s="390" t="s">
        <v>198</v>
      </c>
      <c r="E148" s="391"/>
      <c r="F148" s="406" t="s">
        <v>253</v>
      </c>
      <c r="G148" s="393"/>
      <c r="H148" s="394"/>
      <c r="I148" s="395"/>
      <c r="J148" s="395"/>
      <c r="K148" s="395"/>
      <c r="L148" s="396"/>
      <c r="M148" s="388"/>
      <c r="N148" s="397"/>
      <c r="O148" s="396"/>
      <c r="P148" s="395"/>
      <c r="Q148" s="395"/>
      <c r="R148" s="395"/>
      <c r="S148" s="398"/>
      <c r="T148" s="398"/>
      <c r="U148" s="398"/>
      <c r="V148" s="398"/>
      <c r="W148" s="398"/>
      <c r="X148" s="399"/>
      <c r="AT148" s="20" t="s">
        <v>202</v>
      </c>
      <c r="AU148" s="20">
        <v>2</v>
      </c>
      <c r="AY148" s="20" t="s">
        <v>108</v>
      </c>
      <c r="BJ148" s="20">
        <v>0</v>
      </c>
    </row>
    <row r="149" s="20" customFormat="1" ht="12">
      <c r="B149" s="388"/>
      <c r="C149" s="389"/>
      <c r="D149" s="390" t="s">
        <v>198</v>
      </c>
      <c r="E149" s="391"/>
      <c r="F149" s="407" t="s">
        <v>254</v>
      </c>
      <c r="G149" s="393"/>
      <c r="H149" s="405">
        <v>116.22799999999999</v>
      </c>
      <c r="I149" s="395"/>
      <c r="J149" s="395"/>
      <c r="K149" s="395"/>
      <c r="L149" s="396"/>
      <c r="M149" s="388"/>
      <c r="N149" s="397"/>
      <c r="O149" s="396"/>
      <c r="P149" s="395"/>
      <c r="Q149" s="395"/>
      <c r="R149" s="395"/>
      <c r="S149" s="398"/>
      <c r="T149" s="398"/>
      <c r="U149" s="398"/>
      <c r="V149" s="398"/>
      <c r="W149" s="398"/>
      <c r="X149" s="399"/>
      <c r="AT149" s="20" t="s">
        <v>202</v>
      </c>
      <c r="AU149" s="20">
        <v>2</v>
      </c>
      <c r="AY149" s="20" t="s">
        <v>108</v>
      </c>
      <c r="BJ149" s="20">
        <v>0</v>
      </c>
    </row>
    <row r="150" s="19" customFormat="1" ht="24">
      <c r="B150" s="367"/>
      <c r="C150" s="368" t="s">
        <v>255</v>
      </c>
      <c r="D150" s="368" t="s">
        <v>112</v>
      </c>
      <c r="E150" s="369" t="s">
        <v>256</v>
      </c>
      <c r="F150" s="369" t="s">
        <v>257</v>
      </c>
      <c r="G150" s="370" t="s">
        <v>239</v>
      </c>
      <c r="H150" s="371">
        <v>60.374000000000002</v>
      </c>
      <c r="I150" s="372"/>
      <c r="J150" s="372"/>
      <c r="K150" s="373">
        <f>ROUND(H150*P150,2)</f>
        <v>0</v>
      </c>
      <c r="L150" s="369" t="s">
        <v>116</v>
      </c>
      <c r="M150" s="367"/>
      <c r="N150" s="374"/>
      <c r="O150" s="375" t="s">
        <v>40</v>
      </c>
      <c r="P150" s="376">
        <f>I150+J150</f>
        <v>0</v>
      </c>
      <c r="Q150" s="376">
        <f>ROUND(H150*I150,2)</f>
        <v>0</v>
      </c>
      <c r="R150" s="376">
        <f>ROUND(H150*J150,2)</f>
        <v>0</v>
      </c>
      <c r="S150" s="377"/>
      <c r="T150" s="377">
        <f>H150*S150</f>
        <v>0</v>
      </c>
      <c r="U150" s="377">
        <v>0</v>
      </c>
      <c r="V150" s="377">
        <f>H150*U150</f>
        <v>0</v>
      </c>
      <c r="W150" s="377">
        <v>0</v>
      </c>
      <c r="X150" s="378">
        <f>H150*W150</f>
        <v>0</v>
      </c>
      <c r="AR150" s="19">
        <v>4</v>
      </c>
      <c r="AT150" s="19" t="s">
        <v>112</v>
      </c>
      <c r="AU150" s="19">
        <v>2</v>
      </c>
      <c r="AY150" s="19" t="s">
        <v>108</v>
      </c>
      <c r="BE150" s="19">
        <f>IF(O150="základní",K150,0)</f>
        <v>0</v>
      </c>
      <c r="BF150" s="19">
        <f>IF(O150="snížená",K150,0)</f>
        <v>0</v>
      </c>
      <c r="BG150" s="19">
        <f>IF(O150="zákl. přenesená",K150,0)</f>
        <v>0</v>
      </c>
      <c r="BH150" s="19">
        <f>IF(O150="sníž. přenesená",K150,0)</f>
        <v>0</v>
      </c>
      <c r="BI150" s="19">
        <f>IF(O150="nulová",K150,0)</f>
        <v>0</v>
      </c>
      <c r="BJ150" s="19">
        <v>1</v>
      </c>
    </row>
    <row r="151" s="14" customFormat="1">
      <c r="A151" s="379"/>
      <c r="B151" s="380"/>
      <c r="C151" s="381"/>
      <c r="D151" s="382" t="s">
        <v>117</v>
      </c>
      <c r="E151" s="381"/>
      <c r="F151" s="258" t="s">
        <v>258</v>
      </c>
      <c r="G151" s="381"/>
      <c r="H151" s="381"/>
      <c r="I151" s="381"/>
      <c r="J151" s="381"/>
      <c r="L151" s="14"/>
      <c r="M151" s="383"/>
      <c r="N151" s="384"/>
      <c r="O151" s="385"/>
      <c r="P151" s="385"/>
      <c r="Q151" s="385"/>
      <c r="R151" s="385"/>
      <c r="S151" s="385"/>
      <c r="T151" s="386"/>
      <c r="U151" s="379"/>
      <c r="V151" s="379"/>
      <c r="W151" s="379"/>
      <c r="X151" s="379"/>
      <c r="Y151" s="379"/>
      <c r="Z151" s="379"/>
      <c r="AA151" s="379"/>
      <c r="AB151" s="379"/>
      <c r="AC151" s="379"/>
      <c r="AD151" s="379"/>
      <c r="AE151" s="379"/>
      <c r="AT151" s="387" t="s">
        <v>117</v>
      </c>
      <c r="AU151" s="387">
        <v>0</v>
      </c>
      <c r="AY151" s="14" t="s">
        <v>108</v>
      </c>
      <c r="BJ151" s="14">
        <v>0</v>
      </c>
    </row>
    <row r="152" s="20" customFormat="1" ht="12">
      <c r="B152" s="388"/>
      <c r="C152" s="389"/>
      <c r="D152" s="390" t="s">
        <v>198</v>
      </c>
      <c r="E152" s="391"/>
      <c r="F152" s="392" t="s">
        <v>259</v>
      </c>
      <c r="G152" s="393"/>
      <c r="H152" s="394">
        <v>37.128</v>
      </c>
      <c r="I152" s="395"/>
      <c r="J152" s="395"/>
      <c r="K152" s="395"/>
      <c r="L152" s="396"/>
      <c r="M152" s="388"/>
      <c r="N152" s="397"/>
      <c r="O152" s="396"/>
      <c r="P152" s="395"/>
      <c r="Q152" s="395"/>
      <c r="R152" s="395"/>
      <c r="S152" s="398"/>
      <c r="T152" s="398"/>
      <c r="U152" s="398"/>
      <c r="V152" s="398"/>
      <c r="W152" s="398"/>
      <c r="X152" s="399"/>
      <c r="AT152" s="20" t="s">
        <v>198</v>
      </c>
      <c r="AU152" s="20">
        <v>0</v>
      </c>
      <c r="AV152" s="20">
        <v>2</v>
      </c>
      <c r="AW152" s="20" t="b">
        <v>1</v>
      </c>
      <c r="AY152" s="20" t="s">
        <v>108</v>
      </c>
      <c r="BJ152" s="20">
        <v>0</v>
      </c>
    </row>
    <row r="153" s="20" customFormat="1" ht="12">
      <c r="B153" s="388"/>
      <c r="C153" s="389"/>
      <c r="D153" s="390" t="s">
        <v>198</v>
      </c>
      <c r="E153" s="391"/>
      <c r="F153" s="392" t="s">
        <v>260</v>
      </c>
      <c r="G153" s="393"/>
      <c r="H153" s="394">
        <v>23.245999999999999</v>
      </c>
      <c r="I153" s="395"/>
      <c r="J153" s="395"/>
      <c r="K153" s="395"/>
      <c r="L153" s="396"/>
      <c r="M153" s="388"/>
      <c r="N153" s="397"/>
      <c r="O153" s="396"/>
      <c r="P153" s="395"/>
      <c r="Q153" s="395"/>
      <c r="R153" s="395"/>
      <c r="S153" s="398"/>
      <c r="T153" s="398"/>
      <c r="U153" s="398"/>
      <c r="V153" s="398"/>
      <c r="W153" s="398"/>
      <c r="X153" s="399"/>
      <c r="AT153" s="20" t="s">
        <v>198</v>
      </c>
      <c r="AU153" s="20">
        <v>0</v>
      </c>
      <c r="AV153" s="20">
        <v>2</v>
      </c>
      <c r="AW153" s="20" t="b">
        <v>1</v>
      </c>
      <c r="AY153" s="20" t="s">
        <v>108</v>
      </c>
      <c r="BJ153" s="20">
        <v>0</v>
      </c>
    </row>
    <row r="154" s="20" customFormat="1" ht="12">
      <c r="B154" s="388"/>
      <c r="C154" s="389"/>
      <c r="D154" s="390" t="s">
        <v>198</v>
      </c>
      <c r="E154" s="391"/>
      <c r="F154" s="400" t="s">
        <v>200</v>
      </c>
      <c r="G154" s="401"/>
      <c r="H154" s="402">
        <v>60.374000000000002</v>
      </c>
      <c r="I154" s="395"/>
      <c r="J154" s="395"/>
      <c r="K154" s="395"/>
      <c r="L154" s="396"/>
      <c r="M154" s="388"/>
      <c r="N154" s="397"/>
      <c r="O154" s="396"/>
      <c r="P154" s="395"/>
      <c r="Q154" s="395"/>
      <c r="R154" s="395"/>
      <c r="S154" s="398"/>
      <c r="T154" s="398"/>
      <c r="U154" s="398"/>
      <c r="V154" s="398"/>
      <c r="W154" s="398"/>
      <c r="X154" s="399"/>
      <c r="AT154" s="20" t="s">
        <v>198</v>
      </c>
      <c r="AU154" s="20">
        <v>0</v>
      </c>
      <c r="AV154" s="20">
        <v>4</v>
      </c>
      <c r="AW154" s="20" t="b">
        <v>1</v>
      </c>
      <c r="AX154" s="20" t="b">
        <v>1</v>
      </c>
      <c r="AY154" s="20" t="s">
        <v>108</v>
      </c>
      <c r="BJ154" s="20">
        <v>0</v>
      </c>
    </row>
    <row r="155" s="20" customFormat="1" ht="12">
      <c r="B155" s="388"/>
      <c r="C155" s="389"/>
      <c r="D155" s="390" t="s">
        <v>198</v>
      </c>
      <c r="E155" s="391"/>
      <c r="F155" s="403" t="s">
        <v>261</v>
      </c>
      <c r="G155" s="393"/>
      <c r="H155" s="394"/>
      <c r="I155" s="395"/>
      <c r="J155" s="395"/>
      <c r="K155" s="395"/>
      <c r="L155" s="396"/>
      <c r="M155" s="388"/>
      <c r="N155" s="397"/>
      <c r="O155" s="396"/>
      <c r="P155" s="395"/>
      <c r="Q155" s="395"/>
      <c r="R155" s="395"/>
      <c r="S155" s="398"/>
      <c r="T155" s="398"/>
      <c r="U155" s="398"/>
      <c r="V155" s="398"/>
      <c r="W155" s="398"/>
      <c r="X155" s="399"/>
      <c r="AT155" s="20" t="s">
        <v>202</v>
      </c>
      <c r="AU155" s="20">
        <v>1</v>
      </c>
      <c r="AY155" s="20" t="s">
        <v>108</v>
      </c>
      <c r="BJ155" s="20">
        <v>0</v>
      </c>
    </row>
    <row r="156" s="20" customFormat="1" ht="12">
      <c r="B156" s="388"/>
      <c r="C156" s="389"/>
      <c r="D156" s="390" t="s">
        <v>198</v>
      </c>
      <c r="E156" s="391"/>
      <c r="F156" s="404" t="s">
        <v>241</v>
      </c>
      <c r="G156" s="393"/>
      <c r="H156" s="405">
        <v>23.245999999999999</v>
      </c>
      <c r="I156" s="395"/>
      <c r="J156" s="395"/>
      <c r="K156" s="395"/>
      <c r="L156" s="396"/>
      <c r="M156" s="388"/>
      <c r="N156" s="397"/>
      <c r="O156" s="396"/>
      <c r="P156" s="395"/>
      <c r="Q156" s="395"/>
      <c r="R156" s="395"/>
      <c r="S156" s="398"/>
      <c r="T156" s="398"/>
      <c r="U156" s="398"/>
      <c r="V156" s="398"/>
      <c r="W156" s="398"/>
      <c r="X156" s="399"/>
      <c r="AT156" s="20" t="s">
        <v>202</v>
      </c>
      <c r="AU156" s="20">
        <v>1</v>
      </c>
      <c r="AY156" s="20" t="s">
        <v>108</v>
      </c>
      <c r="BJ156" s="20">
        <v>0</v>
      </c>
    </row>
    <row r="157" s="20" customFormat="1" ht="12">
      <c r="B157" s="388"/>
      <c r="C157" s="389"/>
      <c r="D157" s="390" t="s">
        <v>198</v>
      </c>
      <c r="E157" s="391"/>
      <c r="F157" s="404" t="s">
        <v>242</v>
      </c>
      <c r="G157" s="393"/>
      <c r="H157" s="405">
        <v>6.8040000000000003</v>
      </c>
      <c r="I157" s="395"/>
      <c r="J157" s="395"/>
      <c r="K157" s="395"/>
      <c r="L157" s="396"/>
      <c r="M157" s="388"/>
      <c r="N157" s="397"/>
      <c r="O157" s="396"/>
      <c r="P157" s="395"/>
      <c r="Q157" s="395"/>
      <c r="R157" s="395"/>
      <c r="S157" s="398"/>
      <c r="T157" s="398"/>
      <c r="U157" s="398"/>
      <c r="V157" s="398"/>
      <c r="W157" s="398"/>
      <c r="X157" s="399"/>
      <c r="AT157" s="20" t="s">
        <v>202</v>
      </c>
      <c r="AU157" s="20">
        <v>1</v>
      </c>
      <c r="AY157" s="20" t="s">
        <v>108</v>
      </c>
      <c r="BJ157" s="20">
        <v>0</v>
      </c>
    </row>
    <row r="158" s="20" customFormat="1" ht="12">
      <c r="B158" s="388"/>
      <c r="C158" s="389"/>
      <c r="D158" s="390" t="s">
        <v>198</v>
      </c>
      <c r="E158" s="391"/>
      <c r="F158" s="404" t="s">
        <v>243</v>
      </c>
      <c r="G158" s="393"/>
      <c r="H158" s="405">
        <v>4.7530000000000001</v>
      </c>
      <c r="I158" s="395"/>
      <c r="J158" s="395"/>
      <c r="K158" s="395"/>
      <c r="L158" s="396"/>
      <c r="M158" s="388"/>
      <c r="N158" s="397"/>
      <c r="O158" s="396"/>
      <c r="P158" s="395"/>
      <c r="Q158" s="395"/>
      <c r="R158" s="395"/>
      <c r="S158" s="398"/>
      <c r="T158" s="398"/>
      <c r="U158" s="398"/>
      <c r="V158" s="398"/>
      <c r="W158" s="398"/>
      <c r="X158" s="399"/>
      <c r="AT158" s="20" t="s">
        <v>202</v>
      </c>
      <c r="AU158" s="20">
        <v>1</v>
      </c>
      <c r="AY158" s="20" t="s">
        <v>108</v>
      </c>
      <c r="BJ158" s="20">
        <v>0</v>
      </c>
    </row>
    <row r="159" s="20" customFormat="1" ht="12">
      <c r="B159" s="388"/>
      <c r="C159" s="389"/>
      <c r="D159" s="390" t="s">
        <v>198</v>
      </c>
      <c r="E159" s="391"/>
      <c r="F159" s="404" t="s">
        <v>244</v>
      </c>
      <c r="G159" s="393"/>
      <c r="H159" s="405">
        <v>2.3250000000000002</v>
      </c>
      <c r="I159" s="395"/>
      <c r="J159" s="395"/>
      <c r="K159" s="395"/>
      <c r="L159" s="396"/>
      <c r="M159" s="388"/>
      <c r="N159" s="397"/>
      <c r="O159" s="396"/>
      <c r="P159" s="395"/>
      <c r="Q159" s="395"/>
      <c r="R159" s="395"/>
      <c r="S159" s="398"/>
      <c r="T159" s="398"/>
      <c r="U159" s="398"/>
      <c r="V159" s="398"/>
      <c r="W159" s="398"/>
      <c r="X159" s="399"/>
      <c r="AT159" s="20" t="s">
        <v>202</v>
      </c>
      <c r="AU159" s="20">
        <v>1</v>
      </c>
      <c r="AY159" s="20" t="s">
        <v>108</v>
      </c>
      <c r="BJ159" s="20">
        <v>0</v>
      </c>
    </row>
    <row r="160" s="20" customFormat="1" ht="12">
      <c r="B160" s="388"/>
      <c r="C160" s="389"/>
      <c r="D160" s="390" t="s">
        <v>198</v>
      </c>
      <c r="E160" s="391"/>
      <c r="F160" s="406" t="s">
        <v>245</v>
      </c>
      <c r="G160" s="393"/>
      <c r="H160" s="394"/>
      <c r="I160" s="395"/>
      <c r="J160" s="395"/>
      <c r="K160" s="395"/>
      <c r="L160" s="396"/>
      <c r="M160" s="388"/>
      <c r="N160" s="397"/>
      <c r="O160" s="396"/>
      <c r="P160" s="395"/>
      <c r="Q160" s="395"/>
      <c r="R160" s="395"/>
      <c r="S160" s="398"/>
      <c r="T160" s="398"/>
      <c r="U160" s="398"/>
      <c r="V160" s="398"/>
      <c r="W160" s="398"/>
      <c r="X160" s="399"/>
      <c r="AT160" s="20" t="s">
        <v>202</v>
      </c>
      <c r="AU160" s="20">
        <v>2</v>
      </c>
      <c r="AY160" s="20" t="s">
        <v>108</v>
      </c>
      <c r="BJ160" s="20">
        <v>0</v>
      </c>
    </row>
    <row r="161" s="20" customFormat="1" ht="12">
      <c r="B161" s="388"/>
      <c r="C161" s="389"/>
      <c r="D161" s="390" t="s">
        <v>198</v>
      </c>
      <c r="E161" s="391"/>
      <c r="F161" s="407" t="s">
        <v>246</v>
      </c>
      <c r="G161" s="393"/>
      <c r="H161" s="405">
        <v>116.22799999999999</v>
      </c>
      <c r="I161" s="395"/>
      <c r="J161" s="395"/>
      <c r="K161" s="395"/>
      <c r="L161" s="396"/>
      <c r="M161" s="388"/>
      <c r="N161" s="397"/>
      <c r="O161" s="396"/>
      <c r="P161" s="395"/>
      <c r="Q161" s="395"/>
      <c r="R161" s="395"/>
      <c r="S161" s="398"/>
      <c r="T161" s="398"/>
      <c r="U161" s="398"/>
      <c r="V161" s="398"/>
      <c r="W161" s="398"/>
      <c r="X161" s="399"/>
      <c r="AT161" s="20" t="s">
        <v>202</v>
      </c>
      <c r="AU161" s="20">
        <v>2</v>
      </c>
      <c r="AY161" s="20" t="s">
        <v>108</v>
      </c>
      <c r="BJ161" s="20">
        <v>0</v>
      </c>
    </row>
    <row r="162" s="20" customFormat="1" ht="12">
      <c r="B162" s="388"/>
      <c r="C162" s="389"/>
      <c r="D162" s="390" t="s">
        <v>198</v>
      </c>
      <c r="E162" s="391"/>
      <c r="F162" s="406" t="s">
        <v>247</v>
      </c>
      <c r="G162" s="393"/>
      <c r="H162" s="394"/>
      <c r="I162" s="395"/>
      <c r="J162" s="395"/>
      <c r="K162" s="395"/>
      <c r="L162" s="396"/>
      <c r="M162" s="388"/>
      <c r="N162" s="397"/>
      <c r="O162" s="396"/>
      <c r="P162" s="395"/>
      <c r="Q162" s="395"/>
      <c r="R162" s="395"/>
      <c r="S162" s="398"/>
      <c r="T162" s="398"/>
      <c r="U162" s="398"/>
      <c r="V162" s="398"/>
      <c r="W162" s="398"/>
      <c r="X162" s="399"/>
      <c r="AT162" s="20" t="s">
        <v>202</v>
      </c>
      <c r="AU162" s="20">
        <v>2</v>
      </c>
      <c r="AY162" s="20" t="s">
        <v>108</v>
      </c>
      <c r="BJ162" s="20">
        <v>0</v>
      </c>
    </row>
    <row r="163" s="20" customFormat="1" ht="12">
      <c r="B163" s="388"/>
      <c r="C163" s="389"/>
      <c r="D163" s="390" t="s">
        <v>198</v>
      </c>
      <c r="E163" s="391"/>
      <c r="F163" s="407" t="s">
        <v>248</v>
      </c>
      <c r="G163" s="393"/>
      <c r="H163" s="405">
        <v>226.80799999999999</v>
      </c>
      <c r="I163" s="395"/>
      <c r="J163" s="395"/>
      <c r="K163" s="395"/>
      <c r="L163" s="396"/>
      <c r="M163" s="388"/>
      <c r="N163" s="397"/>
      <c r="O163" s="396"/>
      <c r="P163" s="395"/>
      <c r="Q163" s="395"/>
      <c r="R163" s="395"/>
      <c r="S163" s="398"/>
      <c r="T163" s="398"/>
      <c r="U163" s="398"/>
      <c r="V163" s="398"/>
      <c r="W163" s="398"/>
      <c r="X163" s="399"/>
      <c r="AT163" s="20" t="s">
        <v>202</v>
      </c>
      <c r="AU163" s="20">
        <v>2</v>
      </c>
      <c r="AY163" s="20" t="s">
        <v>108</v>
      </c>
      <c r="BJ163" s="20">
        <v>0</v>
      </c>
    </row>
    <row r="164" s="20" customFormat="1" ht="12">
      <c r="B164" s="388"/>
      <c r="C164" s="389"/>
      <c r="D164" s="390" t="s">
        <v>198</v>
      </c>
      <c r="E164" s="391"/>
      <c r="F164" s="406" t="s">
        <v>249</v>
      </c>
      <c r="G164" s="393"/>
      <c r="H164" s="394"/>
      <c r="I164" s="395"/>
      <c r="J164" s="395"/>
      <c r="K164" s="395"/>
      <c r="L164" s="396"/>
      <c r="M164" s="388"/>
      <c r="N164" s="397"/>
      <c r="O164" s="396"/>
      <c r="P164" s="395"/>
      <c r="Q164" s="395"/>
      <c r="R164" s="395"/>
      <c r="S164" s="398"/>
      <c r="T164" s="398"/>
      <c r="U164" s="398"/>
      <c r="V164" s="398"/>
      <c r="W164" s="398"/>
      <c r="X164" s="399"/>
      <c r="AT164" s="20" t="s">
        <v>202</v>
      </c>
      <c r="AU164" s="20">
        <v>2</v>
      </c>
      <c r="AY164" s="20" t="s">
        <v>108</v>
      </c>
      <c r="BJ164" s="20">
        <v>0</v>
      </c>
    </row>
    <row r="165" s="20" customFormat="1" ht="12">
      <c r="B165" s="388"/>
      <c r="C165" s="389"/>
      <c r="D165" s="390" t="s">
        <v>198</v>
      </c>
      <c r="E165" s="391"/>
      <c r="F165" s="407" t="s">
        <v>250</v>
      </c>
      <c r="G165" s="393"/>
      <c r="H165" s="405">
        <v>19.010000000000002</v>
      </c>
      <c r="I165" s="395"/>
      <c r="J165" s="395"/>
      <c r="K165" s="395"/>
      <c r="L165" s="396"/>
      <c r="M165" s="388"/>
      <c r="N165" s="397"/>
      <c r="O165" s="396"/>
      <c r="P165" s="395"/>
      <c r="Q165" s="395"/>
      <c r="R165" s="395"/>
      <c r="S165" s="398"/>
      <c r="T165" s="398"/>
      <c r="U165" s="398"/>
      <c r="V165" s="398"/>
      <c r="W165" s="398"/>
      <c r="X165" s="399"/>
      <c r="AT165" s="20" t="s">
        <v>202</v>
      </c>
      <c r="AU165" s="20">
        <v>2</v>
      </c>
      <c r="AY165" s="20" t="s">
        <v>108</v>
      </c>
      <c r="BJ165" s="20">
        <v>0</v>
      </c>
    </row>
    <row r="166" s="20" customFormat="1" ht="12">
      <c r="B166" s="388"/>
      <c r="C166" s="389"/>
      <c r="D166" s="390" t="s">
        <v>198</v>
      </c>
      <c r="E166" s="391"/>
      <c r="F166" s="406" t="s">
        <v>251</v>
      </c>
      <c r="G166" s="393"/>
      <c r="H166" s="394"/>
      <c r="I166" s="395"/>
      <c r="J166" s="395"/>
      <c r="K166" s="395"/>
      <c r="L166" s="396"/>
      <c r="M166" s="388"/>
      <c r="N166" s="397"/>
      <c r="O166" s="396"/>
      <c r="P166" s="395"/>
      <c r="Q166" s="395"/>
      <c r="R166" s="395"/>
      <c r="S166" s="398"/>
      <c r="T166" s="398"/>
      <c r="U166" s="398"/>
      <c r="V166" s="398"/>
      <c r="W166" s="398"/>
      <c r="X166" s="399"/>
      <c r="AT166" s="20" t="s">
        <v>202</v>
      </c>
      <c r="AU166" s="20">
        <v>2</v>
      </c>
      <c r="AY166" s="20" t="s">
        <v>108</v>
      </c>
      <c r="BJ166" s="20">
        <v>0</v>
      </c>
    </row>
    <row r="167" s="20" customFormat="1" ht="12">
      <c r="B167" s="388"/>
      <c r="C167" s="389"/>
      <c r="D167" s="390" t="s">
        <v>198</v>
      </c>
      <c r="E167" s="391"/>
      <c r="F167" s="407" t="s">
        <v>252</v>
      </c>
      <c r="G167" s="393"/>
      <c r="H167" s="405">
        <v>23.245999999999999</v>
      </c>
      <c r="I167" s="395"/>
      <c r="J167" s="395"/>
      <c r="K167" s="395"/>
      <c r="L167" s="396"/>
      <c r="M167" s="388"/>
      <c r="N167" s="397"/>
      <c r="O167" s="396"/>
      <c r="P167" s="395"/>
      <c r="Q167" s="395"/>
      <c r="R167" s="395"/>
      <c r="S167" s="398"/>
      <c r="T167" s="398"/>
      <c r="U167" s="398"/>
      <c r="V167" s="398"/>
      <c r="W167" s="398"/>
      <c r="X167" s="399"/>
      <c r="AT167" s="20" t="s">
        <v>202</v>
      </c>
      <c r="AU167" s="20">
        <v>2</v>
      </c>
      <c r="AY167" s="20" t="s">
        <v>108</v>
      </c>
      <c r="BJ167" s="20">
        <v>0</v>
      </c>
    </row>
    <row r="168" s="20" customFormat="1" ht="12">
      <c r="B168" s="388"/>
      <c r="C168" s="389"/>
      <c r="D168" s="390" t="s">
        <v>198</v>
      </c>
      <c r="E168" s="391"/>
      <c r="F168" s="408" t="s">
        <v>253</v>
      </c>
      <c r="G168" s="393"/>
      <c r="H168" s="394"/>
      <c r="I168" s="395"/>
      <c r="J168" s="395"/>
      <c r="K168" s="395"/>
      <c r="L168" s="396"/>
      <c r="M168" s="388"/>
      <c r="N168" s="397"/>
      <c r="O168" s="396"/>
      <c r="P168" s="395"/>
      <c r="Q168" s="395"/>
      <c r="R168" s="395"/>
      <c r="S168" s="398"/>
      <c r="T168" s="398"/>
      <c r="U168" s="398"/>
      <c r="V168" s="398"/>
      <c r="W168" s="398"/>
      <c r="X168" s="399"/>
      <c r="AT168" s="20" t="s">
        <v>202</v>
      </c>
      <c r="AU168" s="20">
        <v>3</v>
      </c>
      <c r="AY168" s="20" t="s">
        <v>108</v>
      </c>
      <c r="BJ168" s="20">
        <v>0</v>
      </c>
    </row>
    <row r="169" s="20" customFormat="1" ht="12">
      <c r="B169" s="388"/>
      <c r="C169" s="389"/>
      <c r="D169" s="390" t="s">
        <v>198</v>
      </c>
      <c r="E169" s="391"/>
      <c r="F169" s="409" t="s">
        <v>254</v>
      </c>
      <c r="G169" s="393"/>
      <c r="H169" s="405">
        <v>116.22799999999999</v>
      </c>
      <c r="I169" s="395"/>
      <c r="J169" s="395"/>
      <c r="K169" s="395"/>
      <c r="L169" s="396"/>
      <c r="M169" s="388"/>
      <c r="N169" s="397"/>
      <c r="O169" s="396"/>
      <c r="P169" s="395"/>
      <c r="Q169" s="395"/>
      <c r="R169" s="395"/>
      <c r="S169" s="398"/>
      <c r="T169" s="398"/>
      <c r="U169" s="398"/>
      <c r="V169" s="398"/>
      <c r="W169" s="398"/>
      <c r="X169" s="399"/>
      <c r="AT169" s="20" t="s">
        <v>202</v>
      </c>
      <c r="AU169" s="20">
        <v>3</v>
      </c>
      <c r="AY169" s="20" t="s">
        <v>108</v>
      </c>
      <c r="BJ169" s="20">
        <v>0</v>
      </c>
    </row>
    <row r="170" s="20" customFormat="1" ht="12">
      <c r="B170" s="388"/>
      <c r="C170" s="389"/>
      <c r="D170" s="390" t="s">
        <v>198</v>
      </c>
      <c r="E170" s="391"/>
      <c r="F170" s="403" t="s">
        <v>262</v>
      </c>
      <c r="G170" s="393"/>
      <c r="H170" s="394"/>
      <c r="I170" s="395"/>
      <c r="J170" s="395"/>
      <c r="K170" s="395"/>
      <c r="L170" s="396"/>
      <c r="M170" s="388"/>
      <c r="N170" s="397"/>
      <c r="O170" s="396"/>
      <c r="P170" s="395"/>
      <c r="Q170" s="395"/>
      <c r="R170" s="395"/>
      <c r="S170" s="398"/>
      <c r="T170" s="398"/>
      <c r="U170" s="398"/>
      <c r="V170" s="398"/>
      <c r="W170" s="398"/>
      <c r="X170" s="399"/>
      <c r="AT170" s="20" t="s">
        <v>202</v>
      </c>
      <c r="AU170" s="20">
        <v>1</v>
      </c>
      <c r="AY170" s="20" t="s">
        <v>108</v>
      </c>
      <c r="BJ170" s="20">
        <v>0</v>
      </c>
    </row>
    <row r="171" s="20" customFormat="1" ht="12">
      <c r="B171" s="388"/>
      <c r="C171" s="389"/>
      <c r="D171" s="390" t="s">
        <v>198</v>
      </c>
      <c r="E171" s="391"/>
      <c r="F171" s="404" t="s">
        <v>252</v>
      </c>
      <c r="G171" s="393"/>
      <c r="H171" s="405">
        <v>23.245999999999999</v>
      </c>
      <c r="I171" s="395"/>
      <c r="J171" s="395"/>
      <c r="K171" s="395"/>
      <c r="L171" s="396"/>
      <c r="M171" s="388"/>
      <c r="N171" s="397"/>
      <c r="O171" s="396"/>
      <c r="P171" s="395"/>
      <c r="Q171" s="395"/>
      <c r="R171" s="395"/>
      <c r="S171" s="398"/>
      <c r="T171" s="398"/>
      <c r="U171" s="398"/>
      <c r="V171" s="398"/>
      <c r="W171" s="398"/>
      <c r="X171" s="399"/>
      <c r="AT171" s="20" t="s">
        <v>202</v>
      </c>
      <c r="AU171" s="20">
        <v>1</v>
      </c>
      <c r="AY171" s="20" t="s">
        <v>108</v>
      </c>
      <c r="BJ171" s="20">
        <v>0</v>
      </c>
    </row>
    <row r="172" s="19" customFormat="1" ht="24">
      <c r="B172" s="367"/>
      <c r="C172" s="368" t="s">
        <v>263</v>
      </c>
      <c r="D172" s="368" t="s">
        <v>112</v>
      </c>
      <c r="E172" s="369" t="s">
        <v>264</v>
      </c>
      <c r="F172" s="369" t="s">
        <v>265</v>
      </c>
      <c r="G172" s="370" t="s">
        <v>239</v>
      </c>
      <c r="H172" s="371">
        <v>13.882</v>
      </c>
      <c r="I172" s="372"/>
      <c r="J172" s="372"/>
      <c r="K172" s="373">
        <f>ROUND(H172*P172,2)</f>
        <v>0</v>
      </c>
      <c r="L172" s="369" t="s">
        <v>116</v>
      </c>
      <c r="M172" s="367"/>
      <c r="N172" s="374"/>
      <c r="O172" s="375" t="s">
        <v>40</v>
      </c>
      <c r="P172" s="376">
        <f>I172+J172</f>
        <v>0</v>
      </c>
      <c r="Q172" s="376">
        <f>ROUND(H172*I172,2)</f>
        <v>0</v>
      </c>
      <c r="R172" s="376">
        <f>ROUND(H172*J172,2)</f>
        <v>0</v>
      </c>
      <c r="S172" s="377"/>
      <c r="T172" s="377">
        <f>H172*S172</f>
        <v>0</v>
      </c>
      <c r="U172" s="377">
        <v>0</v>
      </c>
      <c r="V172" s="377">
        <f>H172*U172</f>
        <v>0</v>
      </c>
      <c r="W172" s="377">
        <v>0</v>
      </c>
      <c r="X172" s="378">
        <f>H172*W172</f>
        <v>0</v>
      </c>
      <c r="AR172" s="19">
        <v>4</v>
      </c>
      <c r="AT172" s="19" t="s">
        <v>112</v>
      </c>
      <c r="AU172" s="19">
        <v>2</v>
      </c>
      <c r="AY172" s="19" t="s">
        <v>108</v>
      </c>
      <c r="BE172" s="19">
        <f>IF(O172="základní",K172,0)</f>
        <v>0</v>
      </c>
      <c r="BF172" s="19">
        <f>IF(O172="snížená",K172,0)</f>
        <v>0</v>
      </c>
      <c r="BG172" s="19">
        <f>IF(O172="zákl. přenesená",K172,0)</f>
        <v>0</v>
      </c>
      <c r="BH172" s="19">
        <f>IF(O172="sníž. přenesená",K172,0)</f>
        <v>0</v>
      </c>
      <c r="BI172" s="19">
        <f>IF(O172="nulová",K172,0)</f>
        <v>0</v>
      </c>
      <c r="BJ172" s="19">
        <v>1</v>
      </c>
    </row>
    <row r="173" s="14" customFormat="1">
      <c r="A173" s="379"/>
      <c r="B173" s="380"/>
      <c r="C173" s="381"/>
      <c r="D173" s="382" t="s">
        <v>117</v>
      </c>
      <c r="E173" s="381"/>
      <c r="F173" s="258" t="s">
        <v>266</v>
      </c>
      <c r="G173" s="381"/>
      <c r="H173" s="381"/>
      <c r="I173" s="381"/>
      <c r="J173" s="381"/>
      <c r="L173" s="14"/>
      <c r="M173" s="383"/>
      <c r="N173" s="384"/>
      <c r="O173" s="385"/>
      <c r="P173" s="385"/>
      <c r="Q173" s="385"/>
      <c r="R173" s="385"/>
      <c r="S173" s="385"/>
      <c r="T173" s="386"/>
      <c r="U173" s="379"/>
      <c r="V173" s="379"/>
      <c r="W173" s="379"/>
      <c r="X173" s="379"/>
      <c r="Y173" s="379"/>
      <c r="Z173" s="379"/>
      <c r="AA173" s="379"/>
      <c r="AB173" s="379"/>
      <c r="AC173" s="379"/>
      <c r="AD173" s="379"/>
      <c r="AE173" s="379"/>
      <c r="AT173" s="387" t="s">
        <v>117</v>
      </c>
      <c r="AU173" s="387">
        <v>0</v>
      </c>
      <c r="AY173" s="14" t="s">
        <v>108</v>
      </c>
      <c r="BJ173" s="14">
        <v>0</v>
      </c>
    </row>
    <row r="174" s="20" customFormat="1" ht="12">
      <c r="B174" s="388"/>
      <c r="C174" s="389"/>
      <c r="D174" s="390" t="s">
        <v>198</v>
      </c>
      <c r="E174" s="391"/>
      <c r="F174" s="392" t="s">
        <v>267</v>
      </c>
      <c r="G174" s="393"/>
      <c r="H174" s="394">
        <v>13.882</v>
      </c>
      <c r="I174" s="395"/>
      <c r="J174" s="395"/>
      <c r="K174" s="395"/>
      <c r="L174" s="396"/>
      <c r="M174" s="388"/>
      <c r="N174" s="397"/>
      <c r="O174" s="396"/>
      <c r="P174" s="395"/>
      <c r="Q174" s="395"/>
      <c r="R174" s="395"/>
      <c r="S174" s="398"/>
      <c r="T174" s="398"/>
      <c r="U174" s="398"/>
      <c r="V174" s="398"/>
      <c r="W174" s="398"/>
      <c r="X174" s="399"/>
      <c r="AT174" s="20" t="s">
        <v>198</v>
      </c>
      <c r="AU174" s="20">
        <v>0</v>
      </c>
      <c r="AV174" s="20">
        <v>2</v>
      </c>
      <c r="AW174" s="20" t="b">
        <v>1</v>
      </c>
      <c r="AY174" s="20" t="s">
        <v>108</v>
      </c>
      <c r="BJ174" s="20">
        <v>0</v>
      </c>
    </row>
    <row r="175" s="20" customFormat="1" ht="12">
      <c r="B175" s="388"/>
      <c r="C175" s="389"/>
      <c r="D175" s="390" t="s">
        <v>198</v>
      </c>
      <c r="E175" s="391"/>
      <c r="F175" s="400" t="s">
        <v>200</v>
      </c>
      <c r="G175" s="401"/>
      <c r="H175" s="402">
        <v>13.882</v>
      </c>
      <c r="I175" s="395"/>
      <c r="J175" s="395"/>
      <c r="K175" s="395"/>
      <c r="L175" s="396"/>
      <c r="M175" s="388"/>
      <c r="N175" s="397"/>
      <c r="O175" s="396"/>
      <c r="P175" s="395"/>
      <c r="Q175" s="395"/>
      <c r="R175" s="395"/>
      <c r="S175" s="398"/>
      <c r="T175" s="398"/>
      <c r="U175" s="398"/>
      <c r="V175" s="398"/>
      <c r="W175" s="398"/>
      <c r="X175" s="399"/>
      <c r="AT175" s="20" t="s">
        <v>198</v>
      </c>
      <c r="AU175" s="20">
        <v>0</v>
      </c>
      <c r="AV175" s="20">
        <v>4</v>
      </c>
      <c r="AW175" s="20" t="b">
        <v>1</v>
      </c>
      <c r="AX175" s="20" t="b">
        <v>1</v>
      </c>
      <c r="AY175" s="20" t="s">
        <v>108</v>
      </c>
      <c r="BJ175" s="20">
        <v>0</v>
      </c>
    </row>
    <row r="176" s="20" customFormat="1" ht="12">
      <c r="B176" s="388"/>
      <c r="C176" s="389"/>
      <c r="D176" s="390" t="s">
        <v>198</v>
      </c>
      <c r="E176" s="391"/>
      <c r="F176" s="403" t="s">
        <v>261</v>
      </c>
      <c r="G176" s="393"/>
      <c r="H176" s="394"/>
      <c r="I176" s="395"/>
      <c r="J176" s="395"/>
      <c r="K176" s="395"/>
      <c r="L176" s="396"/>
      <c r="M176" s="388"/>
      <c r="N176" s="397"/>
      <c r="O176" s="396"/>
      <c r="P176" s="395"/>
      <c r="Q176" s="395"/>
      <c r="R176" s="395"/>
      <c r="S176" s="398"/>
      <c r="T176" s="398"/>
      <c r="U176" s="398"/>
      <c r="V176" s="398"/>
      <c r="W176" s="398"/>
      <c r="X176" s="399"/>
      <c r="AT176" s="20" t="s">
        <v>202</v>
      </c>
      <c r="AU176" s="20">
        <v>1</v>
      </c>
      <c r="AY176" s="20" t="s">
        <v>108</v>
      </c>
      <c r="BJ176" s="20">
        <v>0</v>
      </c>
    </row>
    <row r="177" s="20" customFormat="1" ht="12">
      <c r="B177" s="388"/>
      <c r="C177" s="389"/>
      <c r="D177" s="390" t="s">
        <v>198</v>
      </c>
      <c r="E177" s="391"/>
      <c r="F177" s="404" t="s">
        <v>241</v>
      </c>
      <c r="G177" s="393"/>
      <c r="H177" s="405">
        <v>23.245999999999999</v>
      </c>
      <c r="I177" s="395"/>
      <c r="J177" s="395"/>
      <c r="K177" s="395"/>
      <c r="L177" s="396"/>
      <c r="M177" s="388"/>
      <c r="N177" s="397"/>
      <c r="O177" s="396"/>
      <c r="P177" s="395"/>
      <c r="Q177" s="395"/>
      <c r="R177" s="395"/>
      <c r="S177" s="398"/>
      <c r="T177" s="398"/>
      <c r="U177" s="398"/>
      <c r="V177" s="398"/>
      <c r="W177" s="398"/>
      <c r="X177" s="399"/>
      <c r="AT177" s="20" t="s">
        <v>202</v>
      </c>
      <c r="AU177" s="20">
        <v>1</v>
      </c>
      <c r="AY177" s="20" t="s">
        <v>108</v>
      </c>
      <c r="BJ177" s="20">
        <v>0</v>
      </c>
    </row>
    <row r="178" s="20" customFormat="1" ht="12">
      <c r="B178" s="388"/>
      <c r="C178" s="389"/>
      <c r="D178" s="390" t="s">
        <v>198</v>
      </c>
      <c r="E178" s="391"/>
      <c r="F178" s="404" t="s">
        <v>242</v>
      </c>
      <c r="G178" s="393"/>
      <c r="H178" s="405">
        <v>6.8040000000000003</v>
      </c>
      <c r="I178" s="395"/>
      <c r="J178" s="395"/>
      <c r="K178" s="395"/>
      <c r="L178" s="396"/>
      <c r="M178" s="388"/>
      <c r="N178" s="397"/>
      <c r="O178" s="396"/>
      <c r="P178" s="395"/>
      <c r="Q178" s="395"/>
      <c r="R178" s="395"/>
      <c r="S178" s="398"/>
      <c r="T178" s="398"/>
      <c r="U178" s="398"/>
      <c r="V178" s="398"/>
      <c r="W178" s="398"/>
      <c r="X178" s="399"/>
      <c r="AT178" s="20" t="s">
        <v>202</v>
      </c>
      <c r="AU178" s="20">
        <v>1</v>
      </c>
      <c r="AY178" s="20" t="s">
        <v>108</v>
      </c>
      <c r="BJ178" s="20">
        <v>0</v>
      </c>
    </row>
    <row r="179" s="20" customFormat="1" ht="12">
      <c r="B179" s="388"/>
      <c r="C179" s="389"/>
      <c r="D179" s="390" t="s">
        <v>198</v>
      </c>
      <c r="E179" s="391"/>
      <c r="F179" s="404" t="s">
        <v>243</v>
      </c>
      <c r="G179" s="393"/>
      <c r="H179" s="405">
        <v>4.7530000000000001</v>
      </c>
      <c r="I179" s="395"/>
      <c r="J179" s="395"/>
      <c r="K179" s="395"/>
      <c r="L179" s="396"/>
      <c r="M179" s="388"/>
      <c r="N179" s="397"/>
      <c r="O179" s="396"/>
      <c r="P179" s="395"/>
      <c r="Q179" s="395"/>
      <c r="R179" s="395"/>
      <c r="S179" s="398"/>
      <c r="T179" s="398"/>
      <c r="U179" s="398"/>
      <c r="V179" s="398"/>
      <c r="W179" s="398"/>
      <c r="X179" s="399"/>
      <c r="AT179" s="20" t="s">
        <v>202</v>
      </c>
      <c r="AU179" s="20">
        <v>1</v>
      </c>
      <c r="AY179" s="20" t="s">
        <v>108</v>
      </c>
      <c r="BJ179" s="20">
        <v>0</v>
      </c>
    </row>
    <row r="180" s="20" customFormat="1" ht="12">
      <c r="B180" s="388"/>
      <c r="C180" s="389"/>
      <c r="D180" s="390" t="s">
        <v>198</v>
      </c>
      <c r="E180" s="391"/>
      <c r="F180" s="404" t="s">
        <v>244</v>
      </c>
      <c r="G180" s="393"/>
      <c r="H180" s="405">
        <v>2.3250000000000002</v>
      </c>
      <c r="I180" s="395"/>
      <c r="J180" s="395"/>
      <c r="K180" s="395"/>
      <c r="L180" s="396"/>
      <c r="M180" s="388"/>
      <c r="N180" s="397"/>
      <c r="O180" s="396"/>
      <c r="P180" s="395"/>
      <c r="Q180" s="395"/>
      <c r="R180" s="395"/>
      <c r="S180" s="398"/>
      <c r="T180" s="398"/>
      <c r="U180" s="398"/>
      <c r="V180" s="398"/>
      <c r="W180" s="398"/>
      <c r="X180" s="399"/>
      <c r="AT180" s="20" t="s">
        <v>202</v>
      </c>
      <c r="AU180" s="20">
        <v>1</v>
      </c>
      <c r="AY180" s="20" t="s">
        <v>108</v>
      </c>
      <c r="BJ180" s="20">
        <v>0</v>
      </c>
    </row>
    <row r="181" s="20" customFormat="1" ht="12">
      <c r="B181" s="388"/>
      <c r="C181" s="389"/>
      <c r="D181" s="390" t="s">
        <v>198</v>
      </c>
      <c r="E181" s="391"/>
      <c r="F181" s="406" t="s">
        <v>245</v>
      </c>
      <c r="G181" s="393"/>
      <c r="H181" s="394"/>
      <c r="I181" s="395"/>
      <c r="J181" s="395"/>
      <c r="K181" s="395"/>
      <c r="L181" s="396"/>
      <c r="M181" s="388"/>
      <c r="N181" s="397"/>
      <c r="O181" s="396"/>
      <c r="P181" s="395"/>
      <c r="Q181" s="395"/>
      <c r="R181" s="395"/>
      <c r="S181" s="398"/>
      <c r="T181" s="398"/>
      <c r="U181" s="398"/>
      <c r="V181" s="398"/>
      <c r="W181" s="398"/>
      <c r="X181" s="399"/>
      <c r="AT181" s="20" t="s">
        <v>202</v>
      </c>
      <c r="AU181" s="20">
        <v>2</v>
      </c>
      <c r="AY181" s="20" t="s">
        <v>108</v>
      </c>
      <c r="BJ181" s="20">
        <v>0</v>
      </c>
    </row>
    <row r="182" s="20" customFormat="1" ht="12">
      <c r="B182" s="388"/>
      <c r="C182" s="389"/>
      <c r="D182" s="390" t="s">
        <v>198</v>
      </c>
      <c r="E182" s="391"/>
      <c r="F182" s="407" t="s">
        <v>246</v>
      </c>
      <c r="G182" s="393"/>
      <c r="H182" s="405">
        <v>116.22799999999999</v>
      </c>
      <c r="I182" s="395"/>
      <c r="J182" s="395"/>
      <c r="K182" s="395"/>
      <c r="L182" s="396"/>
      <c r="M182" s="388"/>
      <c r="N182" s="397"/>
      <c r="O182" s="396"/>
      <c r="P182" s="395"/>
      <c r="Q182" s="395"/>
      <c r="R182" s="395"/>
      <c r="S182" s="398"/>
      <c r="T182" s="398"/>
      <c r="U182" s="398"/>
      <c r="V182" s="398"/>
      <c r="W182" s="398"/>
      <c r="X182" s="399"/>
      <c r="AT182" s="20" t="s">
        <v>202</v>
      </c>
      <c r="AU182" s="20">
        <v>2</v>
      </c>
      <c r="AY182" s="20" t="s">
        <v>108</v>
      </c>
      <c r="BJ182" s="20">
        <v>0</v>
      </c>
    </row>
    <row r="183" s="20" customFormat="1" ht="12">
      <c r="B183" s="388"/>
      <c r="C183" s="389"/>
      <c r="D183" s="390" t="s">
        <v>198</v>
      </c>
      <c r="E183" s="391"/>
      <c r="F183" s="406" t="s">
        <v>247</v>
      </c>
      <c r="G183" s="393"/>
      <c r="H183" s="394"/>
      <c r="I183" s="395"/>
      <c r="J183" s="395"/>
      <c r="K183" s="395"/>
      <c r="L183" s="396"/>
      <c r="M183" s="388"/>
      <c r="N183" s="397"/>
      <c r="O183" s="396"/>
      <c r="P183" s="395"/>
      <c r="Q183" s="395"/>
      <c r="R183" s="395"/>
      <c r="S183" s="398"/>
      <c r="T183" s="398"/>
      <c r="U183" s="398"/>
      <c r="V183" s="398"/>
      <c r="W183" s="398"/>
      <c r="X183" s="399"/>
      <c r="AT183" s="20" t="s">
        <v>202</v>
      </c>
      <c r="AU183" s="20">
        <v>2</v>
      </c>
      <c r="AY183" s="20" t="s">
        <v>108</v>
      </c>
      <c r="BJ183" s="20">
        <v>0</v>
      </c>
    </row>
    <row r="184" s="20" customFormat="1" ht="12">
      <c r="B184" s="388"/>
      <c r="C184" s="389"/>
      <c r="D184" s="390" t="s">
        <v>198</v>
      </c>
      <c r="E184" s="391"/>
      <c r="F184" s="407" t="s">
        <v>248</v>
      </c>
      <c r="G184" s="393"/>
      <c r="H184" s="405">
        <v>226.80799999999999</v>
      </c>
      <c r="I184" s="395"/>
      <c r="J184" s="395"/>
      <c r="K184" s="395"/>
      <c r="L184" s="396"/>
      <c r="M184" s="388"/>
      <c r="N184" s="397"/>
      <c r="O184" s="396"/>
      <c r="P184" s="395"/>
      <c r="Q184" s="395"/>
      <c r="R184" s="395"/>
      <c r="S184" s="398"/>
      <c r="T184" s="398"/>
      <c r="U184" s="398"/>
      <c r="V184" s="398"/>
      <c r="W184" s="398"/>
      <c r="X184" s="399"/>
      <c r="AT184" s="20" t="s">
        <v>202</v>
      </c>
      <c r="AU184" s="20">
        <v>2</v>
      </c>
      <c r="AY184" s="20" t="s">
        <v>108</v>
      </c>
      <c r="BJ184" s="20">
        <v>0</v>
      </c>
    </row>
    <row r="185" s="20" customFormat="1" ht="12">
      <c r="B185" s="388"/>
      <c r="C185" s="389"/>
      <c r="D185" s="390" t="s">
        <v>198</v>
      </c>
      <c r="E185" s="391"/>
      <c r="F185" s="406" t="s">
        <v>249</v>
      </c>
      <c r="G185" s="393"/>
      <c r="H185" s="394"/>
      <c r="I185" s="395"/>
      <c r="J185" s="395"/>
      <c r="K185" s="395"/>
      <c r="L185" s="396"/>
      <c r="M185" s="388"/>
      <c r="N185" s="397"/>
      <c r="O185" s="396"/>
      <c r="P185" s="395"/>
      <c r="Q185" s="395"/>
      <c r="R185" s="395"/>
      <c r="S185" s="398"/>
      <c r="T185" s="398"/>
      <c r="U185" s="398"/>
      <c r="V185" s="398"/>
      <c r="W185" s="398"/>
      <c r="X185" s="399"/>
      <c r="AT185" s="20" t="s">
        <v>202</v>
      </c>
      <c r="AU185" s="20">
        <v>2</v>
      </c>
      <c r="AY185" s="20" t="s">
        <v>108</v>
      </c>
      <c r="BJ185" s="20">
        <v>0</v>
      </c>
    </row>
    <row r="186" s="20" customFormat="1" ht="12">
      <c r="B186" s="388"/>
      <c r="C186" s="389"/>
      <c r="D186" s="390" t="s">
        <v>198</v>
      </c>
      <c r="E186" s="391"/>
      <c r="F186" s="407" t="s">
        <v>250</v>
      </c>
      <c r="G186" s="393"/>
      <c r="H186" s="405">
        <v>19.010000000000002</v>
      </c>
      <c r="I186" s="395"/>
      <c r="J186" s="395"/>
      <c r="K186" s="395"/>
      <c r="L186" s="396"/>
      <c r="M186" s="388"/>
      <c r="N186" s="397"/>
      <c r="O186" s="396"/>
      <c r="P186" s="395"/>
      <c r="Q186" s="395"/>
      <c r="R186" s="395"/>
      <c r="S186" s="398"/>
      <c r="T186" s="398"/>
      <c r="U186" s="398"/>
      <c r="V186" s="398"/>
      <c r="W186" s="398"/>
      <c r="X186" s="399"/>
      <c r="AT186" s="20" t="s">
        <v>202</v>
      </c>
      <c r="AU186" s="20">
        <v>2</v>
      </c>
      <c r="AY186" s="20" t="s">
        <v>108</v>
      </c>
      <c r="BJ186" s="20">
        <v>0</v>
      </c>
    </row>
    <row r="187" s="20" customFormat="1" ht="12">
      <c r="B187" s="388"/>
      <c r="C187" s="389"/>
      <c r="D187" s="390" t="s">
        <v>198</v>
      </c>
      <c r="E187" s="391"/>
      <c r="F187" s="406" t="s">
        <v>251</v>
      </c>
      <c r="G187" s="393"/>
      <c r="H187" s="394"/>
      <c r="I187" s="395"/>
      <c r="J187" s="395"/>
      <c r="K187" s="395"/>
      <c r="L187" s="396"/>
      <c r="M187" s="388"/>
      <c r="N187" s="397"/>
      <c r="O187" s="396"/>
      <c r="P187" s="395"/>
      <c r="Q187" s="395"/>
      <c r="R187" s="395"/>
      <c r="S187" s="398"/>
      <c r="T187" s="398"/>
      <c r="U187" s="398"/>
      <c r="V187" s="398"/>
      <c r="W187" s="398"/>
      <c r="X187" s="399"/>
      <c r="AT187" s="20" t="s">
        <v>202</v>
      </c>
      <c r="AU187" s="20">
        <v>2</v>
      </c>
      <c r="AY187" s="20" t="s">
        <v>108</v>
      </c>
      <c r="BJ187" s="20">
        <v>0</v>
      </c>
    </row>
    <row r="188" s="20" customFormat="1" ht="12">
      <c r="B188" s="388"/>
      <c r="C188" s="389"/>
      <c r="D188" s="390" t="s">
        <v>198</v>
      </c>
      <c r="E188" s="391"/>
      <c r="F188" s="407" t="s">
        <v>252</v>
      </c>
      <c r="G188" s="393"/>
      <c r="H188" s="405">
        <v>23.245999999999999</v>
      </c>
      <c r="I188" s="395"/>
      <c r="J188" s="395"/>
      <c r="K188" s="395"/>
      <c r="L188" s="396"/>
      <c r="M188" s="388"/>
      <c r="N188" s="397"/>
      <c r="O188" s="396"/>
      <c r="P188" s="395"/>
      <c r="Q188" s="395"/>
      <c r="R188" s="395"/>
      <c r="S188" s="398"/>
      <c r="T188" s="398"/>
      <c r="U188" s="398"/>
      <c r="V188" s="398"/>
      <c r="W188" s="398"/>
      <c r="X188" s="399"/>
      <c r="AT188" s="20" t="s">
        <v>202</v>
      </c>
      <c r="AU188" s="20">
        <v>2</v>
      </c>
      <c r="AY188" s="20" t="s">
        <v>108</v>
      </c>
      <c r="BJ188" s="20">
        <v>0</v>
      </c>
    </row>
    <row r="189" s="20" customFormat="1" ht="12">
      <c r="B189" s="388"/>
      <c r="C189" s="389"/>
      <c r="D189" s="390" t="s">
        <v>198</v>
      </c>
      <c r="E189" s="391"/>
      <c r="F189" s="408" t="s">
        <v>253</v>
      </c>
      <c r="G189" s="393"/>
      <c r="H189" s="394"/>
      <c r="I189" s="395"/>
      <c r="J189" s="395"/>
      <c r="K189" s="395"/>
      <c r="L189" s="396"/>
      <c r="M189" s="388"/>
      <c r="N189" s="397"/>
      <c r="O189" s="396"/>
      <c r="P189" s="395"/>
      <c r="Q189" s="395"/>
      <c r="R189" s="395"/>
      <c r="S189" s="398"/>
      <c r="T189" s="398"/>
      <c r="U189" s="398"/>
      <c r="V189" s="398"/>
      <c r="W189" s="398"/>
      <c r="X189" s="399"/>
      <c r="AT189" s="20" t="s">
        <v>202</v>
      </c>
      <c r="AU189" s="20">
        <v>3</v>
      </c>
      <c r="AY189" s="20" t="s">
        <v>108</v>
      </c>
      <c r="BJ189" s="20">
        <v>0</v>
      </c>
    </row>
    <row r="190" s="20" customFormat="1" ht="12">
      <c r="B190" s="388"/>
      <c r="C190" s="389"/>
      <c r="D190" s="390" t="s">
        <v>198</v>
      </c>
      <c r="E190" s="391"/>
      <c r="F190" s="409" t="s">
        <v>254</v>
      </c>
      <c r="G190" s="393"/>
      <c r="H190" s="405">
        <v>116.22799999999999</v>
      </c>
      <c r="I190" s="395"/>
      <c r="J190" s="395"/>
      <c r="K190" s="395"/>
      <c r="L190" s="396"/>
      <c r="M190" s="388"/>
      <c r="N190" s="397"/>
      <c r="O190" s="396"/>
      <c r="P190" s="395"/>
      <c r="Q190" s="395"/>
      <c r="R190" s="395"/>
      <c r="S190" s="398"/>
      <c r="T190" s="398"/>
      <c r="U190" s="398"/>
      <c r="V190" s="398"/>
      <c r="W190" s="398"/>
      <c r="X190" s="399"/>
      <c r="AT190" s="20" t="s">
        <v>202</v>
      </c>
      <c r="AU190" s="20">
        <v>3</v>
      </c>
      <c r="AY190" s="20" t="s">
        <v>108</v>
      </c>
      <c r="BJ190" s="20">
        <v>0</v>
      </c>
    </row>
    <row r="191" s="20" customFormat="1" ht="12">
      <c r="B191" s="388"/>
      <c r="C191" s="389"/>
      <c r="D191" s="390" t="s">
        <v>198</v>
      </c>
      <c r="E191" s="391"/>
      <c r="F191" s="403" t="s">
        <v>262</v>
      </c>
      <c r="G191" s="393"/>
      <c r="H191" s="394"/>
      <c r="I191" s="395"/>
      <c r="J191" s="395"/>
      <c r="K191" s="395"/>
      <c r="L191" s="396"/>
      <c r="M191" s="388"/>
      <c r="N191" s="397"/>
      <c r="O191" s="396"/>
      <c r="P191" s="395"/>
      <c r="Q191" s="395"/>
      <c r="R191" s="395"/>
      <c r="S191" s="398"/>
      <c r="T191" s="398"/>
      <c r="U191" s="398"/>
      <c r="V191" s="398"/>
      <c r="W191" s="398"/>
      <c r="X191" s="399"/>
      <c r="AT191" s="20" t="s">
        <v>202</v>
      </c>
      <c r="AU191" s="20">
        <v>1</v>
      </c>
      <c r="AY191" s="20" t="s">
        <v>108</v>
      </c>
      <c r="BJ191" s="20">
        <v>0</v>
      </c>
    </row>
    <row r="192" s="20" customFormat="1" ht="12">
      <c r="B192" s="388"/>
      <c r="C192" s="389"/>
      <c r="D192" s="390" t="s">
        <v>198</v>
      </c>
      <c r="E192" s="391"/>
      <c r="F192" s="404" t="s">
        <v>252</v>
      </c>
      <c r="G192" s="393"/>
      <c r="H192" s="405">
        <v>23.245999999999999</v>
      </c>
      <c r="I192" s="395"/>
      <c r="J192" s="395"/>
      <c r="K192" s="395"/>
      <c r="L192" s="396"/>
      <c r="M192" s="388"/>
      <c r="N192" s="397"/>
      <c r="O192" s="396"/>
      <c r="P192" s="395"/>
      <c r="Q192" s="395"/>
      <c r="R192" s="395"/>
      <c r="S192" s="398"/>
      <c r="T192" s="398"/>
      <c r="U192" s="398"/>
      <c r="V192" s="398"/>
      <c r="W192" s="398"/>
      <c r="X192" s="399"/>
      <c r="AT192" s="20" t="s">
        <v>202</v>
      </c>
      <c r="AU192" s="20">
        <v>1</v>
      </c>
      <c r="AY192" s="20" t="s">
        <v>108</v>
      </c>
      <c r="BJ192" s="20">
        <v>0</v>
      </c>
    </row>
    <row r="193" s="19" customFormat="1" ht="24">
      <c r="B193" s="367"/>
      <c r="C193" s="368" t="s">
        <v>268</v>
      </c>
      <c r="D193" s="368" t="s">
        <v>112</v>
      </c>
      <c r="E193" s="369" t="s">
        <v>269</v>
      </c>
      <c r="F193" s="369" t="s">
        <v>270</v>
      </c>
      <c r="G193" s="370" t="s">
        <v>239</v>
      </c>
      <c r="H193" s="371">
        <v>416.45999999999998</v>
      </c>
      <c r="I193" s="372"/>
      <c r="J193" s="372"/>
      <c r="K193" s="373">
        <f>ROUND(H193*P193,2)</f>
        <v>0</v>
      </c>
      <c r="L193" s="369" t="s">
        <v>116</v>
      </c>
      <c r="M193" s="367"/>
      <c r="N193" s="374"/>
      <c r="O193" s="375" t="s">
        <v>40</v>
      </c>
      <c r="P193" s="376">
        <f>I193+J193</f>
        <v>0</v>
      </c>
      <c r="Q193" s="376">
        <f>ROUND(H193*I193,2)</f>
        <v>0</v>
      </c>
      <c r="R193" s="376">
        <f>ROUND(H193*J193,2)</f>
        <v>0</v>
      </c>
      <c r="S193" s="377"/>
      <c r="T193" s="377">
        <f>H193*S193</f>
        <v>0</v>
      </c>
      <c r="U193" s="377">
        <v>0</v>
      </c>
      <c r="V193" s="377">
        <f>H193*U193</f>
        <v>0</v>
      </c>
      <c r="W193" s="377">
        <v>0</v>
      </c>
      <c r="X193" s="378">
        <f>H193*W193</f>
        <v>0</v>
      </c>
      <c r="AR193" s="19">
        <v>4</v>
      </c>
      <c r="AT193" s="19" t="s">
        <v>112</v>
      </c>
      <c r="AU193" s="19">
        <v>2</v>
      </c>
      <c r="AY193" s="19" t="s">
        <v>108</v>
      </c>
      <c r="BE193" s="19">
        <f>IF(O193="základní",K193,0)</f>
        <v>0</v>
      </c>
      <c r="BF193" s="19">
        <f>IF(O193="snížená",K193,0)</f>
        <v>0</v>
      </c>
      <c r="BG193" s="19">
        <f>IF(O193="zákl. přenesená",K193,0)</f>
        <v>0</v>
      </c>
      <c r="BH193" s="19">
        <f>IF(O193="sníž. přenesená",K193,0)</f>
        <v>0</v>
      </c>
      <c r="BI193" s="19">
        <f>IF(O193="nulová",K193,0)</f>
        <v>0</v>
      </c>
      <c r="BJ193" s="19">
        <v>1</v>
      </c>
    </row>
    <row r="194" s="14" customFormat="1">
      <c r="A194" s="379"/>
      <c r="B194" s="380"/>
      <c r="C194" s="381"/>
      <c r="D194" s="382" t="s">
        <v>117</v>
      </c>
      <c r="E194" s="381"/>
      <c r="F194" s="258" t="s">
        <v>271</v>
      </c>
      <c r="G194" s="381"/>
      <c r="H194" s="381"/>
      <c r="I194" s="381"/>
      <c r="J194" s="381"/>
      <c r="L194" s="14"/>
      <c r="M194" s="383"/>
      <c r="N194" s="384"/>
      <c r="O194" s="385"/>
      <c r="P194" s="385"/>
      <c r="Q194" s="385"/>
      <c r="R194" s="385"/>
      <c r="S194" s="385"/>
      <c r="T194" s="386"/>
      <c r="U194" s="379"/>
      <c r="V194" s="379"/>
      <c r="W194" s="379"/>
      <c r="X194" s="379"/>
      <c r="Y194" s="379"/>
      <c r="Z194" s="379"/>
      <c r="AA194" s="379"/>
      <c r="AB194" s="379"/>
      <c r="AC194" s="379"/>
      <c r="AD194" s="379"/>
      <c r="AE194" s="379"/>
      <c r="AT194" s="387" t="s">
        <v>117</v>
      </c>
      <c r="AU194" s="387">
        <v>0</v>
      </c>
      <c r="AY194" s="14" t="s">
        <v>108</v>
      </c>
      <c r="BJ194" s="14">
        <v>0</v>
      </c>
    </row>
    <row r="195" s="20" customFormat="1" ht="12">
      <c r="B195" s="388"/>
      <c r="C195" s="389"/>
      <c r="D195" s="390" t="s">
        <v>198</v>
      </c>
      <c r="E195" s="391"/>
      <c r="F195" s="392" t="s">
        <v>267</v>
      </c>
      <c r="G195" s="393"/>
      <c r="H195" s="394">
        <v>13.882</v>
      </c>
      <c r="I195" s="395"/>
      <c r="J195" s="395"/>
      <c r="K195" s="395"/>
      <c r="L195" s="396"/>
      <c r="M195" s="388"/>
      <c r="N195" s="397"/>
      <c r="O195" s="396"/>
      <c r="P195" s="395"/>
      <c r="Q195" s="395"/>
      <c r="R195" s="395"/>
      <c r="S195" s="398"/>
      <c r="T195" s="398"/>
      <c r="U195" s="398"/>
      <c r="V195" s="398"/>
      <c r="W195" s="398"/>
      <c r="X195" s="399"/>
      <c r="AT195" s="20" t="s">
        <v>198</v>
      </c>
      <c r="AU195" s="20">
        <v>0</v>
      </c>
      <c r="AV195" s="20">
        <v>2</v>
      </c>
      <c r="AW195" s="20" t="b">
        <v>1</v>
      </c>
      <c r="AY195" s="20" t="s">
        <v>108</v>
      </c>
      <c r="BJ195" s="20">
        <v>0</v>
      </c>
    </row>
    <row r="196" s="20" customFormat="1" ht="12">
      <c r="B196" s="388"/>
      <c r="C196" s="389"/>
      <c r="D196" s="390" t="s">
        <v>198</v>
      </c>
      <c r="E196" s="391"/>
      <c r="F196" s="400" t="s">
        <v>200</v>
      </c>
      <c r="G196" s="401"/>
      <c r="H196" s="402">
        <v>13.882</v>
      </c>
      <c r="I196" s="395"/>
      <c r="J196" s="395"/>
      <c r="K196" s="395"/>
      <c r="L196" s="396"/>
      <c r="M196" s="388"/>
      <c r="N196" s="397"/>
      <c r="O196" s="396"/>
      <c r="P196" s="395"/>
      <c r="Q196" s="395"/>
      <c r="R196" s="395"/>
      <c r="S196" s="398"/>
      <c r="T196" s="398"/>
      <c r="U196" s="398"/>
      <c r="V196" s="398"/>
      <c r="W196" s="398"/>
      <c r="X196" s="399"/>
      <c r="AT196" s="20" t="s">
        <v>198</v>
      </c>
      <c r="AU196" s="20">
        <v>0</v>
      </c>
      <c r="AV196" s="20">
        <v>4</v>
      </c>
      <c r="AW196" s="20" t="b">
        <v>1</v>
      </c>
      <c r="AY196" s="20" t="s">
        <v>108</v>
      </c>
      <c r="BJ196" s="20">
        <v>0</v>
      </c>
    </row>
    <row r="197" s="20" customFormat="1" ht="12">
      <c r="B197" s="388"/>
      <c r="C197" s="389"/>
      <c r="D197" s="390" t="s">
        <v>198</v>
      </c>
      <c r="E197" s="391"/>
      <c r="F197" s="392" t="s">
        <v>272</v>
      </c>
      <c r="G197" s="393"/>
      <c r="H197" s="394">
        <v>416.45999999999998</v>
      </c>
      <c r="I197" s="395"/>
      <c r="J197" s="395"/>
      <c r="K197" s="395"/>
      <c r="L197" s="396"/>
      <c r="M197" s="388"/>
      <c r="N197" s="397"/>
      <c r="O197" s="396"/>
      <c r="P197" s="395"/>
      <c r="Q197" s="395"/>
      <c r="R197" s="395"/>
      <c r="S197" s="398"/>
      <c r="T197" s="398"/>
      <c r="U197" s="398"/>
      <c r="V197" s="398"/>
      <c r="W197" s="398"/>
      <c r="X197" s="399"/>
      <c r="AT197" s="20" t="s">
        <v>198</v>
      </c>
      <c r="AU197" s="20">
        <v>0</v>
      </c>
      <c r="AV197" s="20">
        <v>2</v>
      </c>
      <c r="AW197" s="20" t="b">
        <v>1</v>
      </c>
      <c r="AX197" s="20" t="b">
        <v>1</v>
      </c>
      <c r="AY197" s="20" t="s">
        <v>108</v>
      </c>
      <c r="BJ197" s="20">
        <v>0</v>
      </c>
    </row>
    <row r="198" s="20" customFormat="1" ht="12">
      <c r="B198" s="388"/>
      <c r="C198" s="389"/>
      <c r="D198" s="390" t="s">
        <v>198</v>
      </c>
      <c r="E198" s="391"/>
      <c r="F198" s="403" t="s">
        <v>261</v>
      </c>
      <c r="G198" s="393"/>
      <c r="H198" s="394"/>
      <c r="I198" s="395"/>
      <c r="J198" s="395"/>
      <c r="K198" s="395"/>
      <c r="L198" s="396"/>
      <c r="M198" s="388"/>
      <c r="N198" s="397"/>
      <c r="O198" s="396"/>
      <c r="P198" s="395"/>
      <c r="Q198" s="395"/>
      <c r="R198" s="395"/>
      <c r="S198" s="398"/>
      <c r="T198" s="398"/>
      <c r="U198" s="398"/>
      <c r="V198" s="398"/>
      <c r="W198" s="398"/>
      <c r="X198" s="399"/>
      <c r="AT198" s="20" t="s">
        <v>202</v>
      </c>
      <c r="AU198" s="20">
        <v>1</v>
      </c>
      <c r="AY198" s="20" t="s">
        <v>108</v>
      </c>
      <c r="BJ198" s="20">
        <v>0</v>
      </c>
    </row>
    <row r="199" s="20" customFormat="1" ht="12">
      <c r="B199" s="388"/>
      <c r="C199" s="389"/>
      <c r="D199" s="390" t="s">
        <v>198</v>
      </c>
      <c r="E199" s="391"/>
      <c r="F199" s="404" t="s">
        <v>241</v>
      </c>
      <c r="G199" s="393"/>
      <c r="H199" s="405">
        <v>23.245999999999999</v>
      </c>
      <c r="I199" s="395"/>
      <c r="J199" s="395"/>
      <c r="K199" s="395"/>
      <c r="L199" s="396"/>
      <c r="M199" s="388"/>
      <c r="N199" s="397"/>
      <c r="O199" s="396"/>
      <c r="P199" s="395"/>
      <c r="Q199" s="395"/>
      <c r="R199" s="395"/>
      <c r="S199" s="398"/>
      <c r="T199" s="398"/>
      <c r="U199" s="398"/>
      <c r="V199" s="398"/>
      <c r="W199" s="398"/>
      <c r="X199" s="399"/>
      <c r="AT199" s="20" t="s">
        <v>202</v>
      </c>
      <c r="AU199" s="20">
        <v>1</v>
      </c>
      <c r="AY199" s="20" t="s">
        <v>108</v>
      </c>
      <c r="BJ199" s="20">
        <v>0</v>
      </c>
    </row>
    <row r="200" s="20" customFormat="1" ht="12">
      <c r="B200" s="388"/>
      <c r="C200" s="389"/>
      <c r="D200" s="390" t="s">
        <v>198</v>
      </c>
      <c r="E200" s="391"/>
      <c r="F200" s="404" t="s">
        <v>242</v>
      </c>
      <c r="G200" s="393"/>
      <c r="H200" s="405">
        <v>6.8040000000000003</v>
      </c>
      <c r="I200" s="395"/>
      <c r="J200" s="395"/>
      <c r="K200" s="395"/>
      <c r="L200" s="396"/>
      <c r="M200" s="388"/>
      <c r="N200" s="397"/>
      <c r="O200" s="396"/>
      <c r="P200" s="395"/>
      <c r="Q200" s="395"/>
      <c r="R200" s="395"/>
      <c r="S200" s="398"/>
      <c r="T200" s="398"/>
      <c r="U200" s="398"/>
      <c r="V200" s="398"/>
      <c r="W200" s="398"/>
      <c r="X200" s="399"/>
      <c r="AT200" s="20" t="s">
        <v>202</v>
      </c>
      <c r="AU200" s="20">
        <v>1</v>
      </c>
      <c r="AY200" s="20" t="s">
        <v>108</v>
      </c>
      <c r="BJ200" s="20">
        <v>0</v>
      </c>
    </row>
    <row r="201" s="20" customFormat="1" ht="12">
      <c r="B201" s="388"/>
      <c r="C201" s="389"/>
      <c r="D201" s="390" t="s">
        <v>198</v>
      </c>
      <c r="E201" s="391"/>
      <c r="F201" s="404" t="s">
        <v>243</v>
      </c>
      <c r="G201" s="393"/>
      <c r="H201" s="405">
        <v>4.7530000000000001</v>
      </c>
      <c r="I201" s="395"/>
      <c r="J201" s="395"/>
      <c r="K201" s="395"/>
      <c r="L201" s="396"/>
      <c r="M201" s="388"/>
      <c r="N201" s="397"/>
      <c r="O201" s="396"/>
      <c r="P201" s="395"/>
      <c r="Q201" s="395"/>
      <c r="R201" s="395"/>
      <c r="S201" s="398"/>
      <c r="T201" s="398"/>
      <c r="U201" s="398"/>
      <c r="V201" s="398"/>
      <c r="W201" s="398"/>
      <c r="X201" s="399"/>
      <c r="AT201" s="20" t="s">
        <v>202</v>
      </c>
      <c r="AU201" s="20">
        <v>1</v>
      </c>
      <c r="AY201" s="20" t="s">
        <v>108</v>
      </c>
      <c r="BJ201" s="20">
        <v>0</v>
      </c>
    </row>
    <row r="202" s="20" customFormat="1" ht="12">
      <c r="B202" s="388"/>
      <c r="C202" s="389"/>
      <c r="D202" s="390" t="s">
        <v>198</v>
      </c>
      <c r="E202" s="391"/>
      <c r="F202" s="404" t="s">
        <v>244</v>
      </c>
      <c r="G202" s="393"/>
      <c r="H202" s="405">
        <v>2.3250000000000002</v>
      </c>
      <c r="I202" s="395"/>
      <c r="J202" s="395"/>
      <c r="K202" s="395"/>
      <c r="L202" s="396"/>
      <c r="M202" s="388"/>
      <c r="N202" s="397"/>
      <c r="O202" s="396"/>
      <c r="P202" s="395"/>
      <c r="Q202" s="395"/>
      <c r="R202" s="395"/>
      <c r="S202" s="398"/>
      <c r="T202" s="398"/>
      <c r="U202" s="398"/>
      <c r="V202" s="398"/>
      <c r="W202" s="398"/>
      <c r="X202" s="399"/>
      <c r="AT202" s="20" t="s">
        <v>202</v>
      </c>
      <c r="AU202" s="20">
        <v>1</v>
      </c>
      <c r="AY202" s="20" t="s">
        <v>108</v>
      </c>
      <c r="BJ202" s="20">
        <v>0</v>
      </c>
    </row>
    <row r="203" s="20" customFormat="1" ht="12">
      <c r="B203" s="388"/>
      <c r="C203" s="389"/>
      <c r="D203" s="390" t="s">
        <v>198</v>
      </c>
      <c r="E203" s="391"/>
      <c r="F203" s="406" t="s">
        <v>245</v>
      </c>
      <c r="G203" s="393"/>
      <c r="H203" s="394"/>
      <c r="I203" s="395"/>
      <c r="J203" s="395"/>
      <c r="K203" s="395"/>
      <c r="L203" s="396"/>
      <c r="M203" s="388"/>
      <c r="N203" s="397"/>
      <c r="O203" s="396"/>
      <c r="P203" s="395"/>
      <c r="Q203" s="395"/>
      <c r="R203" s="395"/>
      <c r="S203" s="398"/>
      <c r="T203" s="398"/>
      <c r="U203" s="398"/>
      <c r="V203" s="398"/>
      <c r="W203" s="398"/>
      <c r="X203" s="399"/>
      <c r="AT203" s="20" t="s">
        <v>202</v>
      </c>
      <c r="AU203" s="20">
        <v>2</v>
      </c>
      <c r="AY203" s="20" t="s">
        <v>108</v>
      </c>
      <c r="BJ203" s="20">
        <v>0</v>
      </c>
    </row>
    <row r="204" s="20" customFormat="1" ht="12">
      <c r="B204" s="388"/>
      <c r="C204" s="389"/>
      <c r="D204" s="390" t="s">
        <v>198</v>
      </c>
      <c r="E204" s="391"/>
      <c r="F204" s="407" t="s">
        <v>246</v>
      </c>
      <c r="G204" s="393"/>
      <c r="H204" s="405">
        <v>116.22799999999999</v>
      </c>
      <c r="I204" s="395"/>
      <c r="J204" s="395"/>
      <c r="K204" s="395"/>
      <c r="L204" s="396"/>
      <c r="M204" s="388"/>
      <c r="N204" s="397"/>
      <c r="O204" s="396"/>
      <c r="P204" s="395"/>
      <c r="Q204" s="395"/>
      <c r="R204" s="395"/>
      <c r="S204" s="398"/>
      <c r="T204" s="398"/>
      <c r="U204" s="398"/>
      <c r="V204" s="398"/>
      <c r="W204" s="398"/>
      <c r="X204" s="399"/>
      <c r="AT204" s="20" t="s">
        <v>202</v>
      </c>
      <c r="AU204" s="20">
        <v>2</v>
      </c>
      <c r="AY204" s="20" t="s">
        <v>108</v>
      </c>
      <c r="BJ204" s="20">
        <v>0</v>
      </c>
    </row>
    <row r="205" s="20" customFormat="1" ht="12">
      <c r="B205" s="388"/>
      <c r="C205" s="389"/>
      <c r="D205" s="390" t="s">
        <v>198</v>
      </c>
      <c r="E205" s="391"/>
      <c r="F205" s="406" t="s">
        <v>247</v>
      </c>
      <c r="G205" s="393"/>
      <c r="H205" s="394"/>
      <c r="I205" s="395"/>
      <c r="J205" s="395"/>
      <c r="K205" s="395"/>
      <c r="L205" s="396"/>
      <c r="M205" s="388"/>
      <c r="N205" s="397"/>
      <c r="O205" s="396"/>
      <c r="P205" s="395"/>
      <c r="Q205" s="395"/>
      <c r="R205" s="395"/>
      <c r="S205" s="398"/>
      <c r="T205" s="398"/>
      <c r="U205" s="398"/>
      <c r="V205" s="398"/>
      <c r="W205" s="398"/>
      <c r="X205" s="399"/>
      <c r="AT205" s="20" t="s">
        <v>202</v>
      </c>
      <c r="AU205" s="20">
        <v>2</v>
      </c>
      <c r="AY205" s="20" t="s">
        <v>108</v>
      </c>
      <c r="BJ205" s="20">
        <v>0</v>
      </c>
    </row>
    <row r="206" s="20" customFormat="1" ht="12">
      <c r="B206" s="388"/>
      <c r="C206" s="389"/>
      <c r="D206" s="390" t="s">
        <v>198</v>
      </c>
      <c r="E206" s="391"/>
      <c r="F206" s="407" t="s">
        <v>248</v>
      </c>
      <c r="G206" s="393"/>
      <c r="H206" s="405">
        <v>226.80799999999999</v>
      </c>
      <c r="I206" s="395"/>
      <c r="J206" s="395"/>
      <c r="K206" s="395"/>
      <c r="L206" s="396"/>
      <c r="M206" s="388"/>
      <c r="N206" s="397"/>
      <c r="O206" s="396"/>
      <c r="P206" s="395"/>
      <c r="Q206" s="395"/>
      <c r="R206" s="395"/>
      <c r="S206" s="398"/>
      <c r="T206" s="398"/>
      <c r="U206" s="398"/>
      <c r="V206" s="398"/>
      <c r="W206" s="398"/>
      <c r="X206" s="399"/>
      <c r="AT206" s="20" t="s">
        <v>202</v>
      </c>
      <c r="AU206" s="20">
        <v>2</v>
      </c>
      <c r="AY206" s="20" t="s">
        <v>108</v>
      </c>
      <c r="BJ206" s="20">
        <v>0</v>
      </c>
    </row>
    <row r="207" s="20" customFormat="1" ht="12">
      <c r="B207" s="388"/>
      <c r="C207" s="389"/>
      <c r="D207" s="390" t="s">
        <v>198</v>
      </c>
      <c r="E207" s="391"/>
      <c r="F207" s="406" t="s">
        <v>249</v>
      </c>
      <c r="G207" s="393"/>
      <c r="H207" s="394"/>
      <c r="I207" s="395"/>
      <c r="J207" s="395"/>
      <c r="K207" s="395"/>
      <c r="L207" s="396"/>
      <c r="M207" s="388"/>
      <c r="N207" s="397"/>
      <c r="O207" s="396"/>
      <c r="P207" s="395"/>
      <c r="Q207" s="395"/>
      <c r="R207" s="395"/>
      <c r="S207" s="398"/>
      <c r="T207" s="398"/>
      <c r="U207" s="398"/>
      <c r="V207" s="398"/>
      <c r="W207" s="398"/>
      <c r="X207" s="399"/>
      <c r="AT207" s="20" t="s">
        <v>202</v>
      </c>
      <c r="AU207" s="20">
        <v>2</v>
      </c>
      <c r="AY207" s="20" t="s">
        <v>108</v>
      </c>
      <c r="BJ207" s="20">
        <v>0</v>
      </c>
    </row>
    <row r="208" s="20" customFormat="1" ht="12">
      <c r="B208" s="388"/>
      <c r="C208" s="389"/>
      <c r="D208" s="390" t="s">
        <v>198</v>
      </c>
      <c r="E208" s="391"/>
      <c r="F208" s="407" t="s">
        <v>250</v>
      </c>
      <c r="G208" s="393"/>
      <c r="H208" s="405">
        <v>19.010000000000002</v>
      </c>
      <c r="I208" s="395"/>
      <c r="J208" s="395"/>
      <c r="K208" s="395"/>
      <c r="L208" s="396"/>
      <c r="M208" s="388"/>
      <c r="N208" s="397"/>
      <c r="O208" s="396"/>
      <c r="P208" s="395"/>
      <c r="Q208" s="395"/>
      <c r="R208" s="395"/>
      <c r="S208" s="398"/>
      <c r="T208" s="398"/>
      <c r="U208" s="398"/>
      <c r="V208" s="398"/>
      <c r="W208" s="398"/>
      <c r="X208" s="399"/>
      <c r="AT208" s="20" t="s">
        <v>202</v>
      </c>
      <c r="AU208" s="20">
        <v>2</v>
      </c>
      <c r="AY208" s="20" t="s">
        <v>108</v>
      </c>
      <c r="BJ208" s="20">
        <v>0</v>
      </c>
    </row>
    <row r="209" s="20" customFormat="1" ht="12">
      <c r="B209" s="388"/>
      <c r="C209" s="389"/>
      <c r="D209" s="390" t="s">
        <v>198</v>
      </c>
      <c r="E209" s="391"/>
      <c r="F209" s="406" t="s">
        <v>251</v>
      </c>
      <c r="G209" s="393"/>
      <c r="H209" s="394"/>
      <c r="I209" s="395"/>
      <c r="J209" s="395"/>
      <c r="K209" s="395"/>
      <c r="L209" s="396"/>
      <c r="M209" s="388"/>
      <c r="N209" s="397"/>
      <c r="O209" s="396"/>
      <c r="P209" s="395"/>
      <c r="Q209" s="395"/>
      <c r="R209" s="395"/>
      <c r="S209" s="398"/>
      <c r="T209" s="398"/>
      <c r="U209" s="398"/>
      <c r="V209" s="398"/>
      <c r="W209" s="398"/>
      <c r="X209" s="399"/>
      <c r="AT209" s="20" t="s">
        <v>202</v>
      </c>
      <c r="AU209" s="20">
        <v>2</v>
      </c>
      <c r="AY209" s="20" t="s">
        <v>108</v>
      </c>
      <c r="BJ209" s="20">
        <v>0</v>
      </c>
    </row>
    <row r="210" s="20" customFormat="1" ht="12">
      <c r="B210" s="388"/>
      <c r="C210" s="389"/>
      <c r="D210" s="390" t="s">
        <v>198</v>
      </c>
      <c r="E210" s="391"/>
      <c r="F210" s="407" t="s">
        <v>252</v>
      </c>
      <c r="G210" s="393"/>
      <c r="H210" s="405">
        <v>23.245999999999999</v>
      </c>
      <c r="I210" s="395"/>
      <c r="J210" s="395"/>
      <c r="K210" s="395"/>
      <c r="L210" s="396"/>
      <c r="M210" s="388"/>
      <c r="N210" s="397"/>
      <c r="O210" s="396"/>
      <c r="P210" s="395"/>
      <c r="Q210" s="395"/>
      <c r="R210" s="395"/>
      <c r="S210" s="398"/>
      <c r="T210" s="398"/>
      <c r="U210" s="398"/>
      <c r="V210" s="398"/>
      <c r="W210" s="398"/>
      <c r="X210" s="399"/>
      <c r="AT210" s="20" t="s">
        <v>202</v>
      </c>
      <c r="AU210" s="20">
        <v>2</v>
      </c>
      <c r="AY210" s="20" t="s">
        <v>108</v>
      </c>
      <c r="BJ210" s="20">
        <v>0</v>
      </c>
    </row>
    <row r="211" s="20" customFormat="1" ht="12">
      <c r="B211" s="388"/>
      <c r="C211" s="389"/>
      <c r="D211" s="390" t="s">
        <v>198</v>
      </c>
      <c r="E211" s="391"/>
      <c r="F211" s="408" t="s">
        <v>253</v>
      </c>
      <c r="G211" s="393"/>
      <c r="H211" s="394"/>
      <c r="I211" s="395"/>
      <c r="J211" s="395"/>
      <c r="K211" s="395"/>
      <c r="L211" s="396"/>
      <c r="M211" s="388"/>
      <c r="N211" s="397"/>
      <c r="O211" s="396"/>
      <c r="P211" s="395"/>
      <c r="Q211" s="395"/>
      <c r="R211" s="395"/>
      <c r="S211" s="398"/>
      <c r="T211" s="398"/>
      <c r="U211" s="398"/>
      <c r="V211" s="398"/>
      <c r="W211" s="398"/>
      <c r="X211" s="399"/>
      <c r="AT211" s="20" t="s">
        <v>202</v>
      </c>
      <c r="AU211" s="20">
        <v>3</v>
      </c>
      <c r="AY211" s="20" t="s">
        <v>108</v>
      </c>
      <c r="BJ211" s="20">
        <v>0</v>
      </c>
    </row>
    <row r="212" s="20" customFormat="1" ht="12">
      <c r="B212" s="388"/>
      <c r="C212" s="389"/>
      <c r="D212" s="390" t="s">
        <v>198</v>
      </c>
      <c r="E212" s="391"/>
      <c r="F212" s="409" t="s">
        <v>254</v>
      </c>
      <c r="G212" s="393"/>
      <c r="H212" s="405">
        <v>116.22799999999999</v>
      </c>
      <c r="I212" s="395"/>
      <c r="J212" s="395"/>
      <c r="K212" s="395"/>
      <c r="L212" s="396"/>
      <c r="M212" s="388"/>
      <c r="N212" s="397"/>
      <c r="O212" s="396"/>
      <c r="P212" s="395"/>
      <c r="Q212" s="395"/>
      <c r="R212" s="395"/>
      <c r="S212" s="398"/>
      <c r="T212" s="398"/>
      <c r="U212" s="398"/>
      <c r="V212" s="398"/>
      <c r="W212" s="398"/>
      <c r="X212" s="399"/>
      <c r="AT212" s="20" t="s">
        <v>202</v>
      </c>
      <c r="AU212" s="20">
        <v>3</v>
      </c>
      <c r="AY212" s="20" t="s">
        <v>108</v>
      </c>
      <c r="BJ212" s="20">
        <v>0</v>
      </c>
    </row>
    <row r="213" s="20" customFormat="1" ht="12">
      <c r="B213" s="388"/>
      <c r="C213" s="389"/>
      <c r="D213" s="390" t="s">
        <v>198</v>
      </c>
      <c r="E213" s="391"/>
      <c r="F213" s="403" t="s">
        <v>262</v>
      </c>
      <c r="G213" s="393"/>
      <c r="H213" s="394"/>
      <c r="I213" s="395"/>
      <c r="J213" s="395"/>
      <c r="K213" s="395"/>
      <c r="L213" s="396"/>
      <c r="M213" s="388"/>
      <c r="N213" s="397"/>
      <c r="O213" s="396"/>
      <c r="P213" s="395"/>
      <c r="Q213" s="395"/>
      <c r="R213" s="395"/>
      <c r="S213" s="398"/>
      <c r="T213" s="398"/>
      <c r="U213" s="398"/>
      <c r="V213" s="398"/>
      <c r="W213" s="398"/>
      <c r="X213" s="399"/>
      <c r="AT213" s="20" t="s">
        <v>202</v>
      </c>
      <c r="AU213" s="20">
        <v>1</v>
      </c>
      <c r="AY213" s="20" t="s">
        <v>108</v>
      </c>
      <c r="BJ213" s="20">
        <v>0</v>
      </c>
    </row>
    <row r="214" s="20" customFormat="1" ht="12">
      <c r="B214" s="388"/>
      <c r="C214" s="389"/>
      <c r="D214" s="390" t="s">
        <v>198</v>
      </c>
      <c r="E214" s="391"/>
      <c r="F214" s="404" t="s">
        <v>252</v>
      </c>
      <c r="G214" s="393"/>
      <c r="H214" s="405">
        <v>23.245999999999999</v>
      </c>
      <c r="I214" s="395"/>
      <c r="J214" s="395"/>
      <c r="K214" s="395"/>
      <c r="L214" s="396"/>
      <c r="M214" s="388"/>
      <c r="N214" s="397"/>
      <c r="O214" s="396"/>
      <c r="P214" s="395"/>
      <c r="Q214" s="395"/>
      <c r="R214" s="395"/>
      <c r="S214" s="398"/>
      <c r="T214" s="398"/>
      <c r="U214" s="398"/>
      <c r="V214" s="398"/>
      <c r="W214" s="398"/>
      <c r="X214" s="399"/>
      <c r="AT214" s="20" t="s">
        <v>202</v>
      </c>
      <c r="AU214" s="20">
        <v>1</v>
      </c>
      <c r="AY214" s="20" t="s">
        <v>108</v>
      </c>
      <c r="BJ214" s="20">
        <v>0</v>
      </c>
    </row>
    <row r="215" s="19" customFormat="1">
      <c r="B215" s="367"/>
      <c r="C215" s="368" t="s">
        <v>273</v>
      </c>
      <c r="D215" s="368" t="s">
        <v>112</v>
      </c>
      <c r="E215" s="369" t="s">
        <v>274</v>
      </c>
      <c r="F215" s="369" t="s">
        <v>275</v>
      </c>
      <c r="G215" s="370" t="s">
        <v>239</v>
      </c>
      <c r="H215" s="371">
        <v>37.128</v>
      </c>
      <c r="I215" s="372"/>
      <c r="J215" s="372"/>
      <c r="K215" s="373">
        <f>ROUND(H215*P215,2)</f>
        <v>0</v>
      </c>
      <c r="L215" s="369" t="s">
        <v>116</v>
      </c>
      <c r="M215" s="367"/>
      <c r="N215" s="374"/>
      <c r="O215" s="375" t="s">
        <v>40</v>
      </c>
      <c r="P215" s="376">
        <f>I215+J215</f>
        <v>0</v>
      </c>
      <c r="Q215" s="376">
        <f>ROUND(H215*I215,2)</f>
        <v>0</v>
      </c>
      <c r="R215" s="376">
        <f>ROUND(H215*J215,2)</f>
        <v>0</v>
      </c>
      <c r="S215" s="377"/>
      <c r="T215" s="377">
        <f>H215*S215</f>
        <v>0</v>
      </c>
      <c r="U215" s="377">
        <v>0</v>
      </c>
      <c r="V215" s="377">
        <f>H215*U215</f>
        <v>0</v>
      </c>
      <c r="W215" s="377">
        <v>0</v>
      </c>
      <c r="X215" s="378">
        <f>H215*W215</f>
        <v>0</v>
      </c>
      <c r="AR215" s="19">
        <v>4</v>
      </c>
      <c r="AT215" s="19" t="s">
        <v>112</v>
      </c>
      <c r="AU215" s="19">
        <v>2</v>
      </c>
      <c r="AY215" s="19" t="s">
        <v>108</v>
      </c>
      <c r="BE215" s="19">
        <f>IF(O215="základní",K215,0)</f>
        <v>0</v>
      </c>
      <c r="BF215" s="19">
        <f>IF(O215="snížená",K215,0)</f>
        <v>0</v>
      </c>
      <c r="BG215" s="19">
        <f>IF(O215="zákl. přenesená",K215,0)</f>
        <v>0</v>
      </c>
      <c r="BH215" s="19">
        <f>IF(O215="sníž. přenesená",K215,0)</f>
        <v>0</v>
      </c>
      <c r="BI215" s="19">
        <f>IF(O215="nulová",K215,0)</f>
        <v>0</v>
      </c>
      <c r="BJ215" s="19">
        <v>1</v>
      </c>
    </row>
    <row r="216" s="14" customFormat="1">
      <c r="A216" s="379"/>
      <c r="B216" s="380"/>
      <c r="C216" s="381"/>
      <c r="D216" s="382" t="s">
        <v>117</v>
      </c>
      <c r="E216" s="381"/>
      <c r="F216" s="258" t="s">
        <v>276</v>
      </c>
      <c r="G216" s="381"/>
      <c r="H216" s="381"/>
      <c r="I216" s="381"/>
      <c r="J216" s="381"/>
      <c r="L216" s="14"/>
      <c r="M216" s="383"/>
      <c r="N216" s="384"/>
      <c r="O216" s="385"/>
      <c r="P216" s="385"/>
      <c r="Q216" s="385"/>
      <c r="R216" s="385"/>
      <c r="S216" s="385"/>
      <c r="T216" s="386"/>
      <c r="U216" s="379"/>
      <c r="V216" s="379"/>
      <c r="W216" s="379"/>
      <c r="X216" s="379"/>
      <c r="Y216" s="379"/>
      <c r="Z216" s="379"/>
      <c r="AA216" s="379"/>
      <c r="AB216" s="379"/>
      <c r="AC216" s="379"/>
      <c r="AD216" s="379"/>
      <c r="AE216" s="379"/>
      <c r="AT216" s="387" t="s">
        <v>117</v>
      </c>
      <c r="AU216" s="387">
        <v>0</v>
      </c>
      <c r="AY216" s="14" t="s">
        <v>108</v>
      </c>
      <c r="BJ216" s="14">
        <v>0</v>
      </c>
    </row>
    <row r="217" s="20" customFormat="1" ht="12">
      <c r="B217" s="388"/>
      <c r="C217" s="389"/>
      <c r="D217" s="390" t="s">
        <v>198</v>
      </c>
      <c r="E217" s="391"/>
      <c r="F217" s="392" t="s">
        <v>277</v>
      </c>
      <c r="G217" s="393"/>
      <c r="H217" s="394">
        <v>13.882</v>
      </c>
      <c r="I217" s="395"/>
      <c r="J217" s="395"/>
      <c r="K217" s="395"/>
      <c r="L217" s="396"/>
      <c r="M217" s="388"/>
      <c r="N217" s="397"/>
      <c r="O217" s="396"/>
      <c r="P217" s="395"/>
      <c r="Q217" s="395"/>
      <c r="R217" s="395"/>
      <c r="S217" s="398"/>
      <c r="T217" s="398"/>
      <c r="U217" s="398"/>
      <c r="V217" s="398"/>
      <c r="W217" s="398"/>
      <c r="X217" s="399"/>
      <c r="AT217" s="20" t="s">
        <v>198</v>
      </c>
      <c r="AU217" s="20">
        <v>0</v>
      </c>
      <c r="AV217" s="20">
        <v>2</v>
      </c>
      <c r="AW217" s="20" t="b">
        <v>1</v>
      </c>
      <c r="AY217" s="20" t="s">
        <v>108</v>
      </c>
      <c r="BJ217" s="20">
        <v>0</v>
      </c>
    </row>
    <row r="218" s="20" customFormat="1" ht="12">
      <c r="B218" s="388"/>
      <c r="C218" s="389"/>
      <c r="D218" s="390" t="s">
        <v>198</v>
      </c>
      <c r="E218" s="391"/>
      <c r="F218" s="392" t="s">
        <v>260</v>
      </c>
      <c r="G218" s="393"/>
      <c r="H218" s="394">
        <v>23.245999999999999</v>
      </c>
      <c r="I218" s="395"/>
      <c r="J218" s="395"/>
      <c r="K218" s="395"/>
      <c r="L218" s="396"/>
      <c r="M218" s="388"/>
      <c r="N218" s="397"/>
      <c r="O218" s="396"/>
      <c r="P218" s="395"/>
      <c r="Q218" s="395"/>
      <c r="R218" s="395"/>
      <c r="S218" s="398"/>
      <c r="T218" s="398"/>
      <c r="U218" s="398"/>
      <c r="V218" s="398"/>
      <c r="W218" s="398"/>
      <c r="X218" s="399"/>
      <c r="AT218" s="20" t="s">
        <v>198</v>
      </c>
      <c r="AU218" s="20">
        <v>0</v>
      </c>
      <c r="AV218" s="20">
        <v>2</v>
      </c>
      <c r="AW218" s="20" t="b">
        <v>1</v>
      </c>
      <c r="AY218" s="20" t="s">
        <v>108</v>
      </c>
      <c r="BJ218" s="20">
        <v>0</v>
      </c>
    </row>
    <row r="219" s="20" customFormat="1" ht="12">
      <c r="B219" s="388"/>
      <c r="C219" s="389"/>
      <c r="D219" s="390" t="s">
        <v>198</v>
      </c>
      <c r="E219" s="391"/>
      <c r="F219" s="400" t="s">
        <v>200</v>
      </c>
      <c r="G219" s="401"/>
      <c r="H219" s="402">
        <v>37.128</v>
      </c>
      <c r="I219" s="395"/>
      <c r="J219" s="395"/>
      <c r="K219" s="395"/>
      <c r="L219" s="396"/>
      <c r="M219" s="388"/>
      <c r="N219" s="397"/>
      <c r="O219" s="396"/>
      <c r="P219" s="395"/>
      <c r="Q219" s="395"/>
      <c r="R219" s="395"/>
      <c r="S219" s="398"/>
      <c r="T219" s="398"/>
      <c r="U219" s="398"/>
      <c r="V219" s="398"/>
      <c r="W219" s="398"/>
      <c r="X219" s="399"/>
      <c r="AT219" s="20" t="s">
        <v>198</v>
      </c>
      <c r="AU219" s="20">
        <v>0</v>
      </c>
      <c r="AV219" s="20">
        <v>4</v>
      </c>
      <c r="AW219" s="20" t="b">
        <v>1</v>
      </c>
      <c r="AX219" s="20" t="b">
        <v>1</v>
      </c>
      <c r="AY219" s="20" t="s">
        <v>108</v>
      </c>
      <c r="BJ219" s="20">
        <v>0</v>
      </c>
    </row>
    <row r="220" s="20" customFormat="1" ht="12">
      <c r="B220" s="388"/>
      <c r="C220" s="389"/>
      <c r="D220" s="390" t="s">
        <v>198</v>
      </c>
      <c r="E220" s="391"/>
      <c r="F220" s="403" t="s">
        <v>278</v>
      </c>
      <c r="G220" s="393"/>
      <c r="H220" s="394"/>
      <c r="I220" s="395"/>
      <c r="J220" s="395"/>
      <c r="K220" s="395"/>
      <c r="L220" s="396"/>
      <c r="M220" s="388"/>
      <c r="N220" s="397"/>
      <c r="O220" s="396"/>
      <c r="P220" s="395"/>
      <c r="Q220" s="395"/>
      <c r="R220" s="395"/>
      <c r="S220" s="398"/>
      <c r="T220" s="398"/>
      <c r="U220" s="398"/>
      <c r="V220" s="398"/>
      <c r="W220" s="398"/>
      <c r="X220" s="399"/>
      <c r="AT220" s="20" t="s">
        <v>202</v>
      </c>
      <c r="AU220" s="20">
        <v>1</v>
      </c>
      <c r="AY220" s="20" t="s">
        <v>108</v>
      </c>
      <c r="BJ220" s="20">
        <v>0</v>
      </c>
    </row>
    <row r="221" s="20" customFormat="1" ht="12">
      <c r="B221" s="388"/>
      <c r="C221" s="389"/>
      <c r="D221" s="390" t="s">
        <v>198</v>
      </c>
      <c r="E221" s="391"/>
      <c r="F221" s="404" t="s">
        <v>267</v>
      </c>
      <c r="G221" s="393"/>
      <c r="H221" s="405">
        <v>13.882</v>
      </c>
      <c r="I221" s="395"/>
      <c r="J221" s="395"/>
      <c r="K221" s="395"/>
      <c r="L221" s="396"/>
      <c r="M221" s="388"/>
      <c r="N221" s="397"/>
      <c r="O221" s="396"/>
      <c r="P221" s="395"/>
      <c r="Q221" s="395"/>
      <c r="R221" s="395"/>
      <c r="S221" s="398"/>
      <c r="T221" s="398"/>
      <c r="U221" s="398"/>
      <c r="V221" s="398"/>
      <c r="W221" s="398"/>
      <c r="X221" s="399"/>
      <c r="AT221" s="20" t="s">
        <v>202</v>
      </c>
      <c r="AU221" s="20">
        <v>1</v>
      </c>
      <c r="AY221" s="20" t="s">
        <v>108</v>
      </c>
      <c r="BJ221" s="20">
        <v>0</v>
      </c>
    </row>
    <row r="222" s="20" customFormat="1" ht="12">
      <c r="B222" s="388"/>
      <c r="C222" s="389"/>
      <c r="D222" s="390" t="s">
        <v>198</v>
      </c>
      <c r="E222" s="391"/>
      <c r="F222" s="406" t="s">
        <v>261</v>
      </c>
      <c r="G222" s="393"/>
      <c r="H222" s="394"/>
      <c r="I222" s="395"/>
      <c r="J222" s="395"/>
      <c r="K222" s="395"/>
      <c r="L222" s="396"/>
      <c r="M222" s="388"/>
      <c r="N222" s="397"/>
      <c r="O222" s="396"/>
      <c r="P222" s="395"/>
      <c r="Q222" s="395"/>
      <c r="R222" s="395"/>
      <c r="S222" s="398"/>
      <c r="T222" s="398"/>
      <c r="U222" s="398"/>
      <c r="V222" s="398"/>
      <c r="W222" s="398"/>
      <c r="X222" s="399"/>
      <c r="AT222" s="20" t="s">
        <v>202</v>
      </c>
      <c r="AU222" s="20">
        <v>2</v>
      </c>
      <c r="AY222" s="20" t="s">
        <v>108</v>
      </c>
      <c r="BJ222" s="20">
        <v>0</v>
      </c>
    </row>
    <row r="223" s="20" customFormat="1" ht="12">
      <c r="B223" s="388"/>
      <c r="C223" s="389"/>
      <c r="D223" s="390" t="s">
        <v>198</v>
      </c>
      <c r="E223" s="391"/>
      <c r="F223" s="407" t="s">
        <v>241</v>
      </c>
      <c r="G223" s="393"/>
      <c r="H223" s="405">
        <v>23.245999999999999</v>
      </c>
      <c r="I223" s="395"/>
      <c r="J223" s="395"/>
      <c r="K223" s="395"/>
      <c r="L223" s="396"/>
      <c r="M223" s="388"/>
      <c r="N223" s="397"/>
      <c r="O223" s="396"/>
      <c r="P223" s="395"/>
      <c r="Q223" s="395"/>
      <c r="R223" s="395"/>
      <c r="S223" s="398"/>
      <c r="T223" s="398"/>
      <c r="U223" s="398"/>
      <c r="V223" s="398"/>
      <c r="W223" s="398"/>
      <c r="X223" s="399"/>
      <c r="AT223" s="20" t="s">
        <v>202</v>
      </c>
      <c r="AU223" s="20">
        <v>2</v>
      </c>
      <c r="AY223" s="20" t="s">
        <v>108</v>
      </c>
      <c r="BJ223" s="20">
        <v>0</v>
      </c>
    </row>
    <row r="224" s="20" customFormat="1" ht="12">
      <c r="B224" s="388"/>
      <c r="C224" s="389"/>
      <c r="D224" s="390" t="s">
        <v>198</v>
      </c>
      <c r="E224" s="391"/>
      <c r="F224" s="407" t="s">
        <v>242</v>
      </c>
      <c r="G224" s="393"/>
      <c r="H224" s="405">
        <v>6.8040000000000003</v>
      </c>
      <c r="I224" s="395"/>
      <c r="J224" s="395"/>
      <c r="K224" s="395"/>
      <c r="L224" s="396"/>
      <c r="M224" s="388"/>
      <c r="N224" s="397"/>
      <c r="O224" s="396"/>
      <c r="P224" s="395"/>
      <c r="Q224" s="395"/>
      <c r="R224" s="395"/>
      <c r="S224" s="398"/>
      <c r="T224" s="398"/>
      <c r="U224" s="398"/>
      <c r="V224" s="398"/>
      <c r="W224" s="398"/>
      <c r="X224" s="399"/>
      <c r="AT224" s="20" t="s">
        <v>202</v>
      </c>
      <c r="AU224" s="20">
        <v>2</v>
      </c>
      <c r="AY224" s="20" t="s">
        <v>108</v>
      </c>
      <c r="BJ224" s="20">
        <v>0</v>
      </c>
    </row>
    <row r="225" s="20" customFormat="1" ht="12">
      <c r="B225" s="388"/>
      <c r="C225" s="389"/>
      <c r="D225" s="390" t="s">
        <v>198</v>
      </c>
      <c r="E225" s="391"/>
      <c r="F225" s="407" t="s">
        <v>243</v>
      </c>
      <c r="G225" s="393"/>
      <c r="H225" s="405">
        <v>4.7530000000000001</v>
      </c>
      <c r="I225" s="395"/>
      <c r="J225" s="395"/>
      <c r="K225" s="395"/>
      <c r="L225" s="396"/>
      <c r="M225" s="388"/>
      <c r="N225" s="397"/>
      <c r="O225" s="396"/>
      <c r="P225" s="395"/>
      <c r="Q225" s="395"/>
      <c r="R225" s="395"/>
      <c r="S225" s="398"/>
      <c r="T225" s="398"/>
      <c r="U225" s="398"/>
      <c r="V225" s="398"/>
      <c r="W225" s="398"/>
      <c r="X225" s="399"/>
      <c r="AT225" s="20" t="s">
        <v>202</v>
      </c>
      <c r="AU225" s="20">
        <v>2</v>
      </c>
      <c r="AY225" s="20" t="s">
        <v>108</v>
      </c>
      <c r="BJ225" s="20">
        <v>0</v>
      </c>
    </row>
    <row r="226" s="20" customFormat="1" ht="12">
      <c r="B226" s="388"/>
      <c r="C226" s="389"/>
      <c r="D226" s="390" t="s">
        <v>198</v>
      </c>
      <c r="E226" s="391"/>
      <c r="F226" s="407" t="s">
        <v>244</v>
      </c>
      <c r="G226" s="393"/>
      <c r="H226" s="405">
        <v>2.3250000000000002</v>
      </c>
      <c r="I226" s="395"/>
      <c r="J226" s="395"/>
      <c r="K226" s="395"/>
      <c r="L226" s="396"/>
      <c r="M226" s="388"/>
      <c r="N226" s="397"/>
      <c r="O226" s="396"/>
      <c r="P226" s="395"/>
      <c r="Q226" s="395"/>
      <c r="R226" s="395"/>
      <c r="S226" s="398"/>
      <c r="T226" s="398"/>
      <c r="U226" s="398"/>
      <c r="V226" s="398"/>
      <c r="W226" s="398"/>
      <c r="X226" s="399"/>
      <c r="AT226" s="20" t="s">
        <v>202</v>
      </c>
      <c r="AU226" s="20">
        <v>2</v>
      </c>
      <c r="AY226" s="20" t="s">
        <v>108</v>
      </c>
      <c r="BJ226" s="20">
        <v>0</v>
      </c>
    </row>
    <row r="227" s="20" customFormat="1" ht="12">
      <c r="B227" s="388"/>
      <c r="C227" s="389"/>
      <c r="D227" s="390" t="s">
        <v>198</v>
      </c>
      <c r="E227" s="391"/>
      <c r="F227" s="408" t="s">
        <v>245</v>
      </c>
      <c r="G227" s="393"/>
      <c r="H227" s="394"/>
      <c r="I227" s="395"/>
      <c r="J227" s="395"/>
      <c r="K227" s="395"/>
      <c r="L227" s="396"/>
      <c r="M227" s="388"/>
      <c r="N227" s="397"/>
      <c r="O227" s="396"/>
      <c r="P227" s="395"/>
      <c r="Q227" s="395"/>
      <c r="R227" s="395"/>
      <c r="S227" s="398"/>
      <c r="T227" s="398"/>
      <c r="U227" s="398"/>
      <c r="V227" s="398"/>
      <c r="W227" s="398"/>
      <c r="X227" s="399"/>
      <c r="AT227" s="20" t="s">
        <v>202</v>
      </c>
      <c r="AU227" s="20">
        <v>3</v>
      </c>
      <c r="AY227" s="20" t="s">
        <v>108</v>
      </c>
      <c r="BJ227" s="20">
        <v>0</v>
      </c>
    </row>
    <row r="228" s="20" customFormat="1" ht="12">
      <c r="B228" s="388"/>
      <c r="C228" s="389"/>
      <c r="D228" s="390" t="s">
        <v>198</v>
      </c>
      <c r="E228" s="391"/>
      <c r="F228" s="409" t="s">
        <v>246</v>
      </c>
      <c r="G228" s="393"/>
      <c r="H228" s="405">
        <v>116.22799999999999</v>
      </c>
      <c r="I228" s="395"/>
      <c r="J228" s="395"/>
      <c r="K228" s="395"/>
      <c r="L228" s="396"/>
      <c r="M228" s="388"/>
      <c r="N228" s="397"/>
      <c r="O228" s="396"/>
      <c r="P228" s="395"/>
      <c r="Q228" s="395"/>
      <c r="R228" s="395"/>
      <c r="S228" s="398"/>
      <c r="T228" s="398"/>
      <c r="U228" s="398"/>
      <c r="V228" s="398"/>
      <c r="W228" s="398"/>
      <c r="X228" s="399"/>
      <c r="AT228" s="20" t="s">
        <v>202</v>
      </c>
      <c r="AU228" s="20">
        <v>3</v>
      </c>
      <c r="AY228" s="20" t="s">
        <v>108</v>
      </c>
      <c r="BJ228" s="20">
        <v>0</v>
      </c>
    </row>
    <row r="229" s="20" customFormat="1" ht="12">
      <c r="B229" s="388"/>
      <c r="C229" s="389"/>
      <c r="D229" s="390" t="s">
        <v>198</v>
      </c>
      <c r="E229" s="391"/>
      <c r="F229" s="408" t="s">
        <v>247</v>
      </c>
      <c r="G229" s="393"/>
      <c r="H229" s="394"/>
      <c r="I229" s="395"/>
      <c r="J229" s="395"/>
      <c r="K229" s="395"/>
      <c r="L229" s="396"/>
      <c r="M229" s="388"/>
      <c r="N229" s="397"/>
      <c r="O229" s="396"/>
      <c r="P229" s="395"/>
      <c r="Q229" s="395"/>
      <c r="R229" s="395"/>
      <c r="S229" s="398"/>
      <c r="T229" s="398"/>
      <c r="U229" s="398"/>
      <c r="V229" s="398"/>
      <c r="W229" s="398"/>
      <c r="X229" s="399"/>
      <c r="AT229" s="20" t="s">
        <v>202</v>
      </c>
      <c r="AU229" s="20">
        <v>3</v>
      </c>
      <c r="AY229" s="20" t="s">
        <v>108</v>
      </c>
      <c r="BJ229" s="20">
        <v>0</v>
      </c>
    </row>
    <row r="230" s="20" customFormat="1" ht="12">
      <c r="B230" s="388"/>
      <c r="C230" s="389"/>
      <c r="D230" s="390" t="s">
        <v>198</v>
      </c>
      <c r="E230" s="391"/>
      <c r="F230" s="409" t="s">
        <v>248</v>
      </c>
      <c r="G230" s="393"/>
      <c r="H230" s="405">
        <v>226.80799999999999</v>
      </c>
      <c r="I230" s="395"/>
      <c r="J230" s="395"/>
      <c r="K230" s="395"/>
      <c r="L230" s="396"/>
      <c r="M230" s="388"/>
      <c r="N230" s="397"/>
      <c r="O230" s="396"/>
      <c r="P230" s="395"/>
      <c r="Q230" s="395"/>
      <c r="R230" s="395"/>
      <c r="S230" s="398"/>
      <c r="T230" s="398"/>
      <c r="U230" s="398"/>
      <c r="V230" s="398"/>
      <c r="W230" s="398"/>
      <c r="X230" s="399"/>
      <c r="AT230" s="20" t="s">
        <v>202</v>
      </c>
      <c r="AU230" s="20">
        <v>3</v>
      </c>
      <c r="AY230" s="20" t="s">
        <v>108</v>
      </c>
      <c r="BJ230" s="20">
        <v>0</v>
      </c>
    </row>
    <row r="231" s="20" customFormat="1" ht="12">
      <c r="B231" s="388"/>
      <c r="C231" s="389"/>
      <c r="D231" s="390" t="s">
        <v>198</v>
      </c>
      <c r="E231" s="391"/>
      <c r="F231" s="408" t="s">
        <v>249</v>
      </c>
      <c r="G231" s="393"/>
      <c r="H231" s="394"/>
      <c r="I231" s="395"/>
      <c r="J231" s="395"/>
      <c r="K231" s="395"/>
      <c r="L231" s="396"/>
      <c r="M231" s="388"/>
      <c r="N231" s="397"/>
      <c r="O231" s="396"/>
      <c r="P231" s="395"/>
      <c r="Q231" s="395"/>
      <c r="R231" s="395"/>
      <c r="S231" s="398"/>
      <c r="T231" s="398"/>
      <c r="U231" s="398"/>
      <c r="V231" s="398"/>
      <c r="W231" s="398"/>
      <c r="X231" s="399"/>
      <c r="AT231" s="20" t="s">
        <v>202</v>
      </c>
      <c r="AU231" s="20">
        <v>3</v>
      </c>
      <c r="AY231" s="20" t="s">
        <v>108</v>
      </c>
      <c r="BJ231" s="20">
        <v>0</v>
      </c>
    </row>
    <row r="232" s="20" customFormat="1" ht="12">
      <c r="B232" s="388"/>
      <c r="C232" s="389"/>
      <c r="D232" s="390" t="s">
        <v>198</v>
      </c>
      <c r="E232" s="391"/>
      <c r="F232" s="409" t="s">
        <v>250</v>
      </c>
      <c r="G232" s="393"/>
      <c r="H232" s="405">
        <v>19.010000000000002</v>
      </c>
      <c r="I232" s="395"/>
      <c r="J232" s="395"/>
      <c r="K232" s="395"/>
      <c r="L232" s="396"/>
      <c r="M232" s="388"/>
      <c r="N232" s="397"/>
      <c r="O232" s="396"/>
      <c r="P232" s="395"/>
      <c r="Q232" s="395"/>
      <c r="R232" s="395"/>
      <c r="S232" s="398"/>
      <c r="T232" s="398"/>
      <c r="U232" s="398"/>
      <c r="V232" s="398"/>
      <c r="W232" s="398"/>
      <c r="X232" s="399"/>
      <c r="AT232" s="20" t="s">
        <v>202</v>
      </c>
      <c r="AU232" s="20">
        <v>3</v>
      </c>
      <c r="AY232" s="20" t="s">
        <v>108</v>
      </c>
      <c r="BJ232" s="20">
        <v>0</v>
      </c>
    </row>
    <row r="233" s="20" customFormat="1" ht="12">
      <c r="B233" s="388"/>
      <c r="C233" s="389"/>
      <c r="D233" s="390" t="s">
        <v>198</v>
      </c>
      <c r="E233" s="391"/>
      <c r="F233" s="408" t="s">
        <v>251</v>
      </c>
      <c r="G233" s="393"/>
      <c r="H233" s="394"/>
      <c r="I233" s="395"/>
      <c r="J233" s="395"/>
      <c r="K233" s="395"/>
      <c r="L233" s="396"/>
      <c r="M233" s="388"/>
      <c r="N233" s="397"/>
      <c r="O233" s="396"/>
      <c r="P233" s="395"/>
      <c r="Q233" s="395"/>
      <c r="R233" s="395"/>
      <c r="S233" s="398"/>
      <c r="T233" s="398"/>
      <c r="U233" s="398"/>
      <c r="V233" s="398"/>
      <c r="W233" s="398"/>
      <c r="X233" s="399"/>
      <c r="AT233" s="20" t="s">
        <v>202</v>
      </c>
      <c r="AU233" s="20">
        <v>3</v>
      </c>
      <c r="AY233" s="20" t="s">
        <v>108</v>
      </c>
      <c r="BJ233" s="20">
        <v>0</v>
      </c>
    </row>
    <row r="234" s="20" customFormat="1" ht="12">
      <c r="B234" s="388"/>
      <c r="C234" s="389"/>
      <c r="D234" s="390" t="s">
        <v>198</v>
      </c>
      <c r="E234" s="391"/>
      <c r="F234" s="409" t="s">
        <v>252</v>
      </c>
      <c r="G234" s="393"/>
      <c r="H234" s="405">
        <v>23.245999999999999</v>
      </c>
      <c r="I234" s="395"/>
      <c r="J234" s="395"/>
      <c r="K234" s="395"/>
      <c r="L234" s="396"/>
      <c r="M234" s="388"/>
      <c r="N234" s="397"/>
      <c r="O234" s="396"/>
      <c r="P234" s="395"/>
      <c r="Q234" s="395"/>
      <c r="R234" s="395"/>
      <c r="S234" s="398"/>
      <c r="T234" s="398"/>
      <c r="U234" s="398"/>
      <c r="V234" s="398"/>
      <c r="W234" s="398"/>
      <c r="X234" s="399"/>
      <c r="AT234" s="20" t="s">
        <v>202</v>
      </c>
      <c r="AU234" s="20">
        <v>3</v>
      </c>
      <c r="AY234" s="20" t="s">
        <v>108</v>
      </c>
      <c r="BJ234" s="20">
        <v>0</v>
      </c>
    </row>
    <row r="235" s="20" customFormat="1" ht="12">
      <c r="B235" s="388"/>
      <c r="C235" s="389"/>
      <c r="D235" s="390" t="s">
        <v>198</v>
      </c>
      <c r="E235" s="391"/>
      <c r="F235" s="410" t="s">
        <v>253</v>
      </c>
      <c r="G235" s="393"/>
      <c r="H235" s="394"/>
      <c r="I235" s="395"/>
      <c r="J235" s="395"/>
      <c r="K235" s="395"/>
      <c r="L235" s="396"/>
      <c r="M235" s="388"/>
      <c r="N235" s="397"/>
      <c r="O235" s="396"/>
      <c r="P235" s="395"/>
      <c r="Q235" s="395"/>
      <c r="R235" s="395"/>
      <c r="S235" s="398"/>
      <c r="T235" s="398"/>
      <c r="U235" s="398"/>
      <c r="V235" s="398"/>
      <c r="W235" s="398"/>
      <c r="X235" s="399"/>
      <c r="AT235" s="20" t="s">
        <v>202</v>
      </c>
      <c r="AU235" s="20">
        <v>4</v>
      </c>
      <c r="AY235" s="20" t="s">
        <v>108</v>
      </c>
      <c r="BJ235" s="20">
        <v>0</v>
      </c>
    </row>
    <row r="236" s="20" customFormat="1" ht="12">
      <c r="B236" s="388"/>
      <c r="C236" s="389"/>
      <c r="D236" s="390" t="s">
        <v>198</v>
      </c>
      <c r="E236" s="391"/>
      <c r="F236" s="411" t="s">
        <v>254</v>
      </c>
      <c r="G236" s="393"/>
      <c r="H236" s="405">
        <v>116.22799999999999</v>
      </c>
      <c r="I236" s="395"/>
      <c r="J236" s="395"/>
      <c r="K236" s="395"/>
      <c r="L236" s="396"/>
      <c r="M236" s="388"/>
      <c r="N236" s="397"/>
      <c r="O236" s="396"/>
      <c r="P236" s="395"/>
      <c r="Q236" s="395"/>
      <c r="R236" s="395"/>
      <c r="S236" s="398"/>
      <c r="T236" s="398"/>
      <c r="U236" s="398"/>
      <c r="V236" s="398"/>
      <c r="W236" s="398"/>
      <c r="X236" s="399"/>
      <c r="AT236" s="20" t="s">
        <v>202</v>
      </c>
      <c r="AU236" s="20">
        <v>4</v>
      </c>
      <c r="AY236" s="20" t="s">
        <v>108</v>
      </c>
      <c r="BJ236" s="20">
        <v>0</v>
      </c>
    </row>
    <row r="237" s="20" customFormat="1" ht="12">
      <c r="B237" s="388"/>
      <c r="C237" s="389"/>
      <c r="D237" s="390" t="s">
        <v>198</v>
      </c>
      <c r="E237" s="391"/>
      <c r="F237" s="406" t="s">
        <v>262</v>
      </c>
      <c r="G237" s="393"/>
      <c r="H237" s="394"/>
      <c r="I237" s="395"/>
      <c r="J237" s="395"/>
      <c r="K237" s="395"/>
      <c r="L237" s="396"/>
      <c r="M237" s="388"/>
      <c r="N237" s="397"/>
      <c r="O237" s="396"/>
      <c r="P237" s="395"/>
      <c r="Q237" s="395"/>
      <c r="R237" s="395"/>
      <c r="S237" s="398"/>
      <c r="T237" s="398"/>
      <c r="U237" s="398"/>
      <c r="V237" s="398"/>
      <c r="W237" s="398"/>
      <c r="X237" s="399"/>
      <c r="AT237" s="20" t="s">
        <v>202</v>
      </c>
      <c r="AU237" s="20">
        <v>2</v>
      </c>
      <c r="AY237" s="20" t="s">
        <v>108</v>
      </c>
      <c r="BJ237" s="20">
        <v>0</v>
      </c>
    </row>
    <row r="238" s="20" customFormat="1" ht="12">
      <c r="B238" s="388"/>
      <c r="C238" s="389"/>
      <c r="D238" s="390" t="s">
        <v>198</v>
      </c>
      <c r="E238" s="391"/>
      <c r="F238" s="407" t="s">
        <v>252</v>
      </c>
      <c r="G238" s="393"/>
      <c r="H238" s="405">
        <v>23.245999999999999</v>
      </c>
      <c r="I238" s="395"/>
      <c r="J238" s="395"/>
      <c r="K238" s="395"/>
      <c r="L238" s="396"/>
      <c r="M238" s="388"/>
      <c r="N238" s="397"/>
      <c r="O238" s="396"/>
      <c r="P238" s="395"/>
      <c r="Q238" s="395"/>
      <c r="R238" s="395"/>
      <c r="S238" s="398"/>
      <c r="T238" s="398"/>
      <c r="U238" s="398"/>
      <c r="V238" s="398"/>
      <c r="W238" s="398"/>
      <c r="X238" s="399"/>
      <c r="AT238" s="20" t="s">
        <v>202</v>
      </c>
      <c r="AU238" s="20">
        <v>2</v>
      </c>
      <c r="AY238" s="20" t="s">
        <v>108</v>
      </c>
      <c r="BJ238" s="20">
        <v>0</v>
      </c>
    </row>
    <row r="239" s="19" customFormat="1" ht="24">
      <c r="B239" s="367"/>
      <c r="C239" s="368" t="s">
        <v>279</v>
      </c>
      <c r="D239" s="368" t="s">
        <v>112</v>
      </c>
      <c r="E239" s="369" t="s">
        <v>280</v>
      </c>
      <c r="F239" s="369" t="s">
        <v>281</v>
      </c>
      <c r="G239" s="370" t="s">
        <v>282</v>
      </c>
      <c r="H239" s="371">
        <v>27.763999999999999</v>
      </c>
      <c r="I239" s="372"/>
      <c r="J239" s="372"/>
      <c r="K239" s="373">
        <f>ROUND(H239*P239,2)</f>
        <v>0</v>
      </c>
      <c r="L239" s="369" t="s">
        <v>116</v>
      </c>
      <c r="M239" s="367"/>
      <c r="N239" s="374"/>
      <c r="O239" s="375" t="s">
        <v>40</v>
      </c>
      <c r="P239" s="376">
        <f>I239+J239</f>
        <v>0</v>
      </c>
      <c r="Q239" s="376">
        <f>ROUND(H239*I239,2)</f>
        <v>0</v>
      </c>
      <c r="R239" s="376">
        <f>ROUND(H239*J239,2)</f>
        <v>0</v>
      </c>
      <c r="S239" s="377"/>
      <c r="T239" s="377">
        <f>H239*S239</f>
        <v>0</v>
      </c>
      <c r="U239" s="377">
        <v>0</v>
      </c>
      <c r="V239" s="377">
        <f>H239*U239</f>
        <v>0</v>
      </c>
      <c r="W239" s="377">
        <v>0</v>
      </c>
      <c r="X239" s="378">
        <f>H239*W239</f>
        <v>0</v>
      </c>
      <c r="AR239" s="19">
        <v>4</v>
      </c>
      <c r="AT239" s="19" t="s">
        <v>112</v>
      </c>
      <c r="AU239" s="19">
        <v>2</v>
      </c>
      <c r="AY239" s="19" t="s">
        <v>108</v>
      </c>
      <c r="BE239" s="19">
        <f>IF(O239="základní",K239,0)</f>
        <v>0</v>
      </c>
      <c r="BF239" s="19">
        <f>IF(O239="snížená",K239,0)</f>
        <v>0</v>
      </c>
      <c r="BG239" s="19">
        <f>IF(O239="zákl. přenesená",K239,0)</f>
        <v>0</v>
      </c>
      <c r="BH239" s="19">
        <f>IF(O239="sníž. přenesená",K239,0)</f>
        <v>0</v>
      </c>
      <c r="BI239" s="19">
        <f>IF(O239="nulová",K239,0)</f>
        <v>0</v>
      </c>
      <c r="BJ239" s="19">
        <v>1</v>
      </c>
    </row>
    <row r="240" s="14" customFormat="1">
      <c r="A240" s="379"/>
      <c r="B240" s="380"/>
      <c r="C240" s="381"/>
      <c r="D240" s="382" t="s">
        <v>117</v>
      </c>
      <c r="E240" s="381"/>
      <c r="F240" s="258" t="s">
        <v>283</v>
      </c>
      <c r="G240" s="381"/>
      <c r="H240" s="381"/>
      <c r="I240" s="381"/>
      <c r="J240" s="381"/>
      <c r="L240" s="14"/>
      <c r="M240" s="383"/>
      <c r="N240" s="384"/>
      <c r="O240" s="385"/>
      <c r="P240" s="385"/>
      <c r="Q240" s="385"/>
      <c r="R240" s="385"/>
      <c r="S240" s="385"/>
      <c r="T240" s="386"/>
      <c r="U240" s="379"/>
      <c r="V240" s="379"/>
      <c r="W240" s="379"/>
      <c r="X240" s="379"/>
      <c r="Y240" s="379"/>
      <c r="Z240" s="379"/>
      <c r="AA240" s="379"/>
      <c r="AB240" s="379"/>
      <c r="AC240" s="379"/>
      <c r="AD240" s="379"/>
      <c r="AE240" s="379"/>
      <c r="AT240" s="387" t="s">
        <v>117</v>
      </c>
      <c r="AU240" s="387">
        <v>0</v>
      </c>
      <c r="AY240" s="14" t="s">
        <v>108</v>
      </c>
      <c r="BJ240" s="14">
        <v>0</v>
      </c>
    </row>
    <row r="241" s="20" customFormat="1" ht="12">
      <c r="B241" s="388"/>
      <c r="C241" s="389"/>
      <c r="D241" s="390" t="s">
        <v>198</v>
      </c>
      <c r="E241" s="391"/>
      <c r="F241" s="392" t="s">
        <v>267</v>
      </c>
      <c r="G241" s="393"/>
      <c r="H241" s="394">
        <v>13.882</v>
      </c>
      <c r="I241" s="395"/>
      <c r="J241" s="395"/>
      <c r="K241" s="395"/>
      <c r="L241" s="396"/>
      <c r="M241" s="388"/>
      <c r="N241" s="397"/>
      <c r="O241" s="396"/>
      <c r="P241" s="395"/>
      <c r="Q241" s="395"/>
      <c r="R241" s="395"/>
      <c r="S241" s="398"/>
      <c r="T241" s="398"/>
      <c r="U241" s="398"/>
      <c r="V241" s="398"/>
      <c r="W241" s="398"/>
      <c r="X241" s="399"/>
      <c r="AT241" s="20" t="s">
        <v>198</v>
      </c>
      <c r="AU241" s="20">
        <v>0</v>
      </c>
      <c r="AV241" s="20">
        <v>2</v>
      </c>
      <c r="AW241" s="20" t="b">
        <v>1</v>
      </c>
      <c r="AY241" s="20" t="s">
        <v>108</v>
      </c>
      <c r="BJ241" s="20">
        <v>0</v>
      </c>
    </row>
    <row r="242" s="20" customFormat="1" ht="12">
      <c r="B242" s="388"/>
      <c r="C242" s="389"/>
      <c r="D242" s="390" t="s">
        <v>198</v>
      </c>
      <c r="E242" s="391"/>
      <c r="F242" s="400" t="s">
        <v>200</v>
      </c>
      <c r="G242" s="401"/>
      <c r="H242" s="402">
        <v>13.882</v>
      </c>
      <c r="I242" s="395"/>
      <c r="J242" s="395"/>
      <c r="K242" s="395"/>
      <c r="L242" s="396"/>
      <c r="M242" s="388"/>
      <c r="N242" s="397"/>
      <c r="O242" s="396"/>
      <c r="P242" s="395"/>
      <c r="Q242" s="395"/>
      <c r="R242" s="395"/>
      <c r="S242" s="398"/>
      <c r="T242" s="398"/>
      <c r="U242" s="398"/>
      <c r="V242" s="398"/>
      <c r="W242" s="398"/>
      <c r="X242" s="399"/>
      <c r="AT242" s="20" t="s">
        <v>198</v>
      </c>
      <c r="AU242" s="20">
        <v>0</v>
      </c>
      <c r="AV242" s="20">
        <v>4</v>
      </c>
      <c r="AW242" s="20" t="b">
        <v>1</v>
      </c>
      <c r="AY242" s="20" t="s">
        <v>108</v>
      </c>
      <c r="BJ242" s="20">
        <v>0</v>
      </c>
    </row>
    <row r="243" s="20" customFormat="1" ht="12">
      <c r="B243" s="388"/>
      <c r="C243" s="389"/>
      <c r="D243" s="390" t="s">
        <v>198</v>
      </c>
      <c r="E243" s="391"/>
      <c r="F243" s="392" t="s">
        <v>284</v>
      </c>
      <c r="G243" s="393"/>
      <c r="H243" s="394">
        <v>27.763999999999999</v>
      </c>
      <c r="I243" s="395"/>
      <c r="J243" s="395"/>
      <c r="K243" s="395"/>
      <c r="L243" s="396"/>
      <c r="M243" s="388"/>
      <c r="N243" s="397"/>
      <c r="O243" s="396"/>
      <c r="P243" s="395"/>
      <c r="Q243" s="395"/>
      <c r="R243" s="395"/>
      <c r="S243" s="398"/>
      <c r="T243" s="398"/>
      <c r="U243" s="398"/>
      <c r="V243" s="398"/>
      <c r="W243" s="398"/>
      <c r="X243" s="399"/>
      <c r="AT243" s="20" t="s">
        <v>198</v>
      </c>
      <c r="AU243" s="20">
        <v>0</v>
      </c>
      <c r="AV243" s="20">
        <v>2</v>
      </c>
      <c r="AW243" s="20" t="b">
        <v>1</v>
      </c>
      <c r="AX243" s="20" t="b">
        <v>1</v>
      </c>
      <c r="AY243" s="20" t="s">
        <v>108</v>
      </c>
      <c r="BJ243" s="20">
        <v>0</v>
      </c>
    </row>
    <row r="244" s="20" customFormat="1" ht="12">
      <c r="B244" s="388"/>
      <c r="C244" s="389"/>
      <c r="D244" s="390" t="s">
        <v>198</v>
      </c>
      <c r="E244" s="391"/>
      <c r="F244" s="403" t="s">
        <v>261</v>
      </c>
      <c r="G244" s="393"/>
      <c r="H244" s="394"/>
      <c r="I244" s="395"/>
      <c r="J244" s="395"/>
      <c r="K244" s="395"/>
      <c r="L244" s="396"/>
      <c r="M244" s="388"/>
      <c r="N244" s="397"/>
      <c r="O244" s="396"/>
      <c r="P244" s="395"/>
      <c r="Q244" s="395"/>
      <c r="R244" s="395"/>
      <c r="S244" s="398"/>
      <c r="T244" s="398"/>
      <c r="U244" s="398"/>
      <c r="V244" s="398"/>
      <c r="W244" s="398"/>
      <c r="X244" s="399"/>
      <c r="AT244" s="20" t="s">
        <v>202</v>
      </c>
      <c r="AU244" s="20">
        <v>1</v>
      </c>
      <c r="AY244" s="20" t="s">
        <v>108</v>
      </c>
      <c r="BJ244" s="20">
        <v>0</v>
      </c>
    </row>
    <row r="245" s="20" customFormat="1" ht="12">
      <c r="B245" s="388"/>
      <c r="C245" s="389"/>
      <c r="D245" s="390" t="s">
        <v>198</v>
      </c>
      <c r="E245" s="391"/>
      <c r="F245" s="404" t="s">
        <v>241</v>
      </c>
      <c r="G245" s="393"/>
      <c r="H245" s="405">
        <v>23.245999999999999</v>
      </c>
      <c r="I245" s="395"/>
      <c r="J245" s="395"/>
      <c r="K245" s="395"/>
      <c r="L245" s="396"/>
      <c r="M245" s="388"/>
      <c r="N245" s="397"/>
      <c r="O245" s="396"/>
      <c r="P245" s="395"/>
      <c r="Q245" s="395"/>
      <c r="R245" s="395"/>
      <c r="S245" s="398"/>
      <c r="T245" s="398"/>
      <c r="U245" s="398"/>
      <c r="V245" s="398"/>
      <c r="W245" s="398"/>
      <c r="X245" s="399"/>
      <c r="AT245" s="20" t="s">
        <v>202</v>
      </c>
      <c r="AU245" s="20">
        <v>1</v>
      </c>
      <c r="AY245" s="20" t="s">
        <v>108</v>
      </c>
      <c r="BJ245" s="20">
        <v>0</v>
      </c>
    </row>
    <row r="246" s="20" customFormat="1" ht="12">
      <c r="B246" s="388"/>
      <c r="C246" s="389"/>
      <c r="D246" s="390" t="s">
        <v>198</v>
      </c>
      <c r="E246" s="391"/>
      <c r="F246" s="404" t="s">
        <v>242</v>
      </c>
      <c r="G246" s="393"/>
      <c r="H246" s="405">
        <v>6.8040000000000003</v>
      </c>
      <c r="I246" s="395"/>
      <c r="J246" s="395"/>
      <c r="K246" s="395"/>
      <c r="L246" s="396"/>
      <c r="M246" s="388"/>
      <c r="N246" s="397"/>
      <c r="O246" s="396"/>
      <c r="P246" s="395"/>
      <c r="Q246" s="395"/>
      <c r="R246" s="395"/>
      <c r="S246" s="398"/>
      <c r="T246" s="398"/>
      <c r="U246" s="398"/>
      <c r="V246" s="398"/>
      <c r="W246" s="398"/>
      <c r="X246" s="399"/>
      <c r="AT246" s="20" t="s">
        <v>202</v>
      </c>
      <c r="AU246" s="20">
        <v>1</v>
      </c>
      <c r="AY246" s="20" t="s">
        <v>108</v>
      </c>
      <c r="BJ246" s="20">
        <v>0</v>
      </c>
    </row>
    <row r="247" s="20" customFormat="1" ht="12">
      <c r="B247" s="388"/>
      <c r="C247" s="389"/>
      <c r="D247" s="390" t="s">
        <v>198</v>
      </c>
      <c r="E247" s="391"/>
      <c r="F247" s="404" t="s">
        <v>243</v>
      </c>
      <c r="G247" s="393"/>
      <c r="H247" s="405">
        <v>4.7530000000000001</v>
      </c>
      <c r="I247" s="395"/>
      <c r="J247" s="395"/>
      <c r="K247" s="395"/>
      <c r="L247" s="396"/>
      <c r="M247" s="388"/>
      <c r="N247" s="397"/>
      <c r="O247" s="396"/>
      <c r="P247" s="395"/>
      <c r="Q247" s="395"/>
      <c r="R247" s="395"/>
      <c r="S247" s="398"/>
      <c r="T247" s="398"/>
      <c r="U247" s="398"/>
      <c r="V247" s="398"/>
      <c r="W247" s="398"/>
      <c r="X247" s="399"/>
      <c r="AT247" s="20" t="s">
        <v>202</v>
      </c>
      <c r="AU247" s="20">
        <v>1</v>
      </c>
      <c r="AY247" s="20" t="s">
        <v>108</v>
      </c>
      <c r="BJ247" s="20">
        <v>0</v>
      </c>
    </row>
    <row r="248" s="20" customFormat="1" ht="12">
      <c r="B248" s="388"/>
      <c r="C248" s="389"/>
      <c r="D248" s="390" t="s">
        <v>198</v>
      </c>
      <c r="E248" s="391"/>
      <c r="F248" s="404" t="s">
        <v>244</v>
      </c>
      <c r="G248" s="393"/>
      <c r="H248" s="405">
        <v>2.3250000000000002</v>
      </c>
      <c r="I248" s="395"/>
      <c r="J248" s="395"/>
      <c r="K248" s="395"/>
      <c r="L248" s="396"/>
      <c r="M248" s="388"/>
      <c r="N248" s="397"/>
      <c r="O248" s="396"/>
      <c r="P248" s="395"/>
      <c r="Q248" s="395"/>
      <c r="R248" s="395"/>
      <c r="S248" s="398"/>
      <c r="T248" s="398"/>
      <c r="U248" s="398"/>
      <c r="V248" s="398"/>
      <c r="W248" s="398"/>
      <c r="X248" s="399"/>
      <c r="AT248" s="20" t="s">
        <v>202</v>
      </c>
      <c r="AU248" s="20">
        <v>1</v>
      </c>
      <c r="AY248" s="20" t="s">
        <v>108</v>
      </c>
      <c r="BJ248" s="20">
        <v>0</v>
      </c>
    </row>
    <row r="249" s="20" customFormat="1" ht="12">
      <c r="B249" s="388"/>
      <c r="C249" s="389"/>
      <c r="D249" s="390" t="s">
        <v>198</v>
      </c>
      <c r="E249" s="391"/>
      <c r="F249" s="406" t="s">
        <v>245</v>
      </c>
      <c r="G249" s="393"/>
      <c r="H249" s="394"/>
      <c r="I249" s="395"/>
      <c r="J249" s="395"/>
      <c r="K249" s="395"/>
      <c r="L249" s="396"/>
      <c r="M249" s="388"/>
      <c r="N249" s="397"/>
      <c r="O249" s="396"/>
      <c r="P249" s="395"/>
      <c r="Q249" s="395"/>
      <c r="R249" s="395"/>
      <c r="S249" s="398"/>
      <c r="T249" s="398"/>
      <c r="U249" s="398"/>
      <c r="V249" s="398"/>
      <c r="W249" s="398"/>
      <c r="X249" s="399"/>
      <c r="AT249" s="20" t="s">
        <v>202</v>
      </c>
      <c r="AU249" s="20">
        <v>2</v>
      </c>
      <c r="AY249" s="20" t="s">
        <v>108</v>
      </c>
      <c r="BJ249" s="20">
        <v>0</v>
      </c>
    </row>
    <row r="250" s="20" customFormat="1" ht="12">
      <c r="B250" s="388"/>
      <c r="C250" s="389"/>
      <c r="D250" s="390" t="s">
        <v>198</v>
      </c>
      <c r="E250" s="391"/>
      <c r="F250" s="407" t="s">
        <v>246</v>
      </c>
      <c r="G250" s="393"/>
      <c r="H250" s="405">
        <v>116.22799999999999</v>
      </c>
      <c r="I250" s="395"/>
      <c r="J250" s="395"/>
      <c r="K250" s="395"/>
      <c r="L250" s="396"/>
      <c r="M250" s="388"/>
      <c r="N250" s="397"/>
      <c r="O250" s="396"/>
      <c r="P250" s="395"/>
      <c r="Q250" s="395"/>
      <c r="R250" s="395"/>
      <c r="S250" s="398"/>
      <c r="T250" s="398"/>
      <c r="U250" s="398"/>
      <c r="V250" s="398"/>
      <c r="W250" s="398"/>
      <c r="X250" s="399"/>
      <c r="AT250" s="20" t="s">
        <v>202</v>
      </c>
      <c r="AU250" s="20">
        <v>2</v>
      </c>
      <c r="AY250" s="20" t="s">
        <v>108</v>
      </c>
      <c r="BJ250" s="20">
        <v>0</v>
      </c>
    </row>
    <row r="251" s="20" customFormat="1" ht="12">
      <c r="B251" s="388"/>
      <c r="C251" s="389"/>
      <c r="D251" s="390" t="s">
        <v>198</v>
      </c>
      <c r="E251" s="391"/>
      <c r="F251" s="406" t="s">
        <v>247</v>
      </c>
      <c r="G251" s="393"/>
      <c r="H251" s="394"/>
      <c r="I251" s="395"/>
      <c r="J251" s="395"/>
      <c r="K251" s="395"/>
      <c r="L251" s="396"/>
      <c r="M251" s="388"/>
      <c r="N251" s="397"/>
      <c r="O251" s="396"/>
      <c r="P251" s="395"/>
      <c r="Q251" s="395"/>
      <c r="R251" s="395"/>
      <c r="S251" s="398"/>
      <c r="T251" s="398"/>
      <c r="U251" s="398"/>
      <c r="V251" s="398"/>
      <c r="W251" s="398"/>
      <c r="X251" s="399"/>
      <c r="AT251" s="20" t="s">
        <v>202</v>
      </c>
      <c r="AU251" s="20">
        <v>2</v>
      </c>
      <c r="AY251" s="20" t="s">
        <v>108</v>
      </c>
      <c r="BJ251" s="20">
        <v>0</v>
      </c>
    </row>
    <row r="252" s="20" customFormat="1" ht="12">
      <c r="B252" s="388"/>
      <c r="C252" s="389"/>
      <c r="D252" s="390" t="s">
        <v>198</v>
      </c>
      <c r="E252" s="391"/>
      <c r="F252" s="407" t="s">
        <v>248</v>
      </c>
      <c r="G252" s="393"/>
      <c r="H252" s="405">
        <v>226.80799999999999</v>
      </c>
      <c r="I252" s="395"/>
      <c r="J252" s="395"/>
      <c r="K252" s="395"/>
      <c r="L252" s="396"/>
      <c r="M252" s="388"/>
      <c r="N252" s="397"/>
      <c r="O252" s="396"/>
      <c r="P252" s="395"/>
      <c r="Q252" s="395"/>
      <c r="R252" s="395"/>
      <c r="S252" s="398"/>
      <c r="T252" s="398"/>
      <c r="U252" s="398"/>
      <c r="V252" s="398"/>
      <c r="W252" s="398"/>
      <c r="X252" s="399"/>
      <c r="AT252" s="20" t="s">
        <v>202</v>
      </c>
      <c r="AU252" s="20">
        <v>2</v>
      </c>
      <c r="AY252" s="20" t="s">
        <v>108</v>
      </c>
      <c r="BJ252" s="20">
        <v>0</v>
      </c>
    </row>
    <row r="253" s="20" customFormat="1" ht="12">
      <c r="B253" s="388"/>
      <c r="C253" s="389"/>
      <c r="D253" s="390" t="s">
        <v>198</v>
      </c>
      <c r="E253" s="391"/>
      <c r="F253" s="406" t="s">
        <v>249</v>
      </c>
      <c r="G253" s="393"/>
      <c r="H253" s="394"/>
      <c r="I253" s="395"/>
      <c r="J253" s="395"/>
      <c r="K253" s="395"/>
      <c r="L253" s="396"/>
      <c r="M253" s="388"/>
      <c r="N253" s="397"/>
      <c r="O253" s="396"/>
      <c r="P253" s="395"/>
      <c r="Q253" s="395"/>
      <c r="R253" s="395"/>
      <c r="S253" s="398"/>
      <c r="T253" s="398"/>
      <c r="U253" s="398"/>
      <c r="V253" s="398"/>
      <c r="W253" s="398"/>
      <c r="X253" s="399"/>
      <c r="AT253" s="20" t="s">
        <v>202</v>
      </c>
      <c r="AU253" s="20">
        <v>2</v>
      </c>
      <c r="AY253" s="20" t="s">
        <v>108</v>
      </c>
      <c r="BJ253" s="20">
        <v>0</v>
      </c>
    </row>
    <row r="254" s="20" customFormat="1" ht="12">
      <c r="B254" s="388"/>
      <c r="C254" s="389"/>
      <c r="D254" s="390" t="s">
        <v>198</v>
      </c>
      <c r="E254" s="391"/>
      <c r="F254" s="407" t="s">
        <v>250</v>
      </c>
      <c r="G254" s="393"/>
      <c r="H254" s="405">
        <v>19.010000000000002</v>
      </c>
      <c r="I254" s="395"/>
      <c r="J254" s="395"/>
      <c r="K254" s="395"/>
      <c r="L254" s="396"/>
      <c r="M254" s="388"/>
      <c r="N254" s="397"/>
      <c r="O254" s="396"/>
      <c r="P254" s="395"/>
      <c r="Q254" s="395"/>
      <c r="R254" s="395"/>
      <c r="S254" s="398"/>
      <c r="T254" s="398"/>
      <c r="U254" s="398"/>
      <c r="V254" s="398"/>
      <c r="W254" s="398"/>
      <c r="X254" s="399"/>
      <c r="AT254" s="20" t="s">
        <v>202</v>
      </c>
      <c r="AU254" s="20">
        <v>2</v>
      </c>
      <c r="AY254" s="20" t="s">
        <v>108</v>
      </c>
      <c r="BJ254" s="20">
        <v>0</v>
      </c>
    </row>
    <row r="255" s="20" customFormat="1" ht="12">
      <c r="B255" s="388"/>
      <c r="C255" s="389"/>
      <c r="D255" s="390" t="s">
        <v>198</v>
      </c>
      <c r="E255" s="391"/>
      <c r="F255" s="406" t="s">
        <v>251</v>
      </c>
      <c r="G255" s="393"/>
      <c r="H255" s="394"/>
      <c r="I255" s="395"/>
      <c r="J255" s="395"/>
      <c r="K255" s="395"/>
      <c r="L255" s="396"/>
      <c r="M255" s="388"/>
      <c r="N255" s="397"/>
      <c r="O255" s="396"/>
      <c r="P255" s="395"/>
      <c r="Q255" s="395"/>
      <c r="R255" s="395"/>
      <c r="S255" s="398"/>
      <c r="T255" s="398"/>
      <c r="U255" s="398"/>
      <c r="V255" s="398"/>
      <c r="W255" s="398"/>
      <c r="X255" s="399"/>
      <c r="AT255" s="20" t="s">
        <v>202</v>
      </c>
      <c r="AU255" s="20">
        <v>2</v>
      </c>
      <c r="AY255" s="20" t="s">
        <v>108</v>
      </c>
      <c r="BJ255" s="20">
        <v>0</v>
      </c>
    </row>
    <row r="256" s="20" customFormat="1" ht="12">
      <c r="B256" s="388"/>
      <c r="C256" s="389"/>
      <c r="D256" s="390" t="s">
        <v>198</v>
      </c>
      <c r="E256" s="391"/>
      <c r="F256" s="407" t="s">
        <v>252</v>
      </c>
      <c r="G256" s="393"/>
      <c r="H256" s="405">
        <v>23.245999999999999</v>
      </c>
      <c r="I256" s="395"/>
      <c r="J256" s="395"/>
      <c r="K256" s="395"/>
      <c r="L256" s="396"/>
      <c r="M256" s="388"/>
      <c r="N256" s="397"/>
      <c r="O256" s="396"/>
      <c r="P256" s="395"/>
      <c r="Q256" s="395"/>
      <c r="R256" s="395"/>
      <c r="S256" s="398"/>
      <c r="T256" s="398"/>
      <c r="U256" s="398"/>
      <c r="V256" s="398"/>
      <c r="W256" s="398"/>
      <c r="X256" s="399"/>
      <c r="AT256" s="20" t="s">
        <v>202</v>
      </c>
      <c r="AU256" s="20">
        <v>2</v>
      </c>
      <c r="AY256" s="20" t="s">
        <v>108</v>
      </c>
      <c r="BJ256" s="20">
        <v>0</v>
      </c>
    </row>
    <row r="257" s="20" customFormat="1" ht="12">
      <c r="B257" s="388"/>
      <c r="C257" s="389"/>
      <c r="D257" s="390" t="s">
        <v>198</v>
      </c>
      <c r="E257" s="391"/>
      <c r="F257" s="408" t="s">
        <v>253</v>
      </c>
      <c r="G257" s="393"/>
      <c r="H257" s="394"/>
      <c r="I257" s="395"/>
      <c r="J257" s="395"/>
      <c r="K257" s="395"/>
      <c r="L257" s="396"/>
      <c r="M257" s="388"/>
      <c r="N257" s="397"/>
      <c r="O257" s="396"/>
      <c r="P257" s="395"/>
      <c r="Q257" s="395"/>
      <c r="R257" s="395"/>
      <c r="S257" s="398"/>
      <c r="T257" s="398"/>
      <c r="U257" s="398"/>
      <c r="V257" s="398"/>
      <c r="W257" s="398"/>
      <c r="X257" s="399"/>
      <c r="AT257" s="20" t="s">
        <v>202</v>
      </c>
      <c r="AU257" s="20">
        <v>3</v>
      </c>
      <c r="AY257" s="20" t="s">
        <v>108</v>
      </c>
      <c r="BJ257" s="20">
        <v>0</v>
      </c>
    </row>
    <row r="258" s="20" customFormat="1" ht="12">
      <c r="B258" s="388"/>
      <c r="C258" s="389"/>
      <c r="D258" s="390" t="s">
        <v>198</v>
      </c>
      <c r="E258" s="391"/>
      <c r="F258" s="409" t="s">
        <v>254</v>
      </c>
      <c r="G258" s="393"/>
      <c r="H258" s="405">
        <v>116.22799999999999</v>
      </c>
      <c r="I258" s="395"/>
      <c r="J258" s="395"/>
      <c r="K258" s="395"/>
      <c r="L258" s="396"/>
      <c r="M258" s="388"/>
      <c r="N258" s="397"/>
      <c r="O258" s="396"/>
      <c r="P258" s="395"/>
      <c r="Q258" s="395"/>
      <c r="R258" s="395"/>
      <c r="S258" s="398"/>
      <c r="T258" s="398"/>
      <c r="U258" s="398"/>
      <c r="V258" s="398"/>
      <c r="W258" s="398"/>
      <c r="X258" s="399"/>
      <c r="AT258" s="20" t="s">
        <v>202</v>
      </c>
      <c r="AU258" s="20">
        <v>3</v>
      </c>
      <c r="AY258" s="20" t="s">
        <v>108</v>
      </c>
      <c r="BJ258" s="20">
        <v>0</v>
      </c>
    </row>
    <row r="259" s="20" customFormat="1" ht="12">
      <c r="B259" s="388"/>
      <c r="C259" s="389"/>
      <c r="D259" s="390" t="s">
        <v>198</v>
      </c>
      <c r="E259" s="391"/>
      <c r="F259" s="403" t="s">
        <v>262</v>
      </c>
      <c r="G259" s="393"/>
      <c r="H259" s="394"/>
      <c r="I259" s="395"/>
      <c r="J259" s="395"/>
      <c r="K259" s="395"/>
      <c r="L259" s="396"/>
      <c r="M259" s="388"/>
      <c r="N259" s="397"/>
      <c r="O259" s="396"/>
      <c r="P259" s="395"/>
      <c r="Q259" s="395"/>
      <c r="R259" s="395"/>
      <c r="S259" s="398"/>
      <c r="T259" s="398"/>
      <c r="U259" s="398"/>
      <c r="V259" s="398"/>
      <c r="W259" s="398"/>
      <c r="X259" s="399"/>
      <c r="AT259" s="20" t="s">
        <v>202</v>
      </c>
      <c r="AU259" s="20">
        <v>1</v>
      </c>
      <c r="AY259" s="20" t="s">
        <v>108</v>
      </c>
      <c r="BJ259" s="20">
        <v>0</v>
      </c>
    </row>
    <row r="260" s="20" customFormat="1" ht="12">
      <c r="B260" s="388"/>
      <c r="C260" s="389"/>
      <c r="D260" s="390" t="s">
        <v>198</v>
      </c>
      <c r="E260" s="391"/>
      <c r="F260" s="404" t="s">
        <v>252</v>
      </c>
      <c r="G260" s="393"/>
      <c r="H260" s="405">
        <v>23.245999999999999</v>
      </c>
      <c r="I260" s="395"/>
      <c r="J260" s="395"/>
      <c r="K260" s="395"/>
      <c r="L260" s="396"/>
      <c r="M260" s="388"/>
      <c r="N260" s="397"/>
      <c r="O260" s="396"/>
      <c r="P260" s="395"/>
      <c r="Q260" s="395"/>
      <c r="R260" s="395"/>
      <c r="S260" s="398"/>
      <c r="T260" s="398"/>
      <c r="U260" s="398"/>
      <c r="V260" s="398"/>
      <c r="W260" s="398"/>
      <c r="X260" s="399"/>
      <c r="AT260" s="20" t="s">
        <v>202</v>
      </c>
      <c r="AU260" s="20">
        <v>1</v>
      </c>
      <c r="AY260" s="20" t="s">
        <v>108</v>
      </c>
      <c r="BJ260" s="20">
        <v>0</v>
      </c>
    </row>
    <row r="261" s="19" customFormat="1">
      <c r="B261" s="367"/>
      <c r="C261" s="368" t="s">
        <v>285</v>
      </c>
      <c r="D261" s="368" t="s">
        <v>112</v>
      </c>
      <c r="E261" s="369" t="s">
        <v>286</v>
      </c>
      <c r="F261" s="369" t="s">
        <v>287</v>
      </c>
      <c r="G261" s="370" t="s">
        <v>239</v>
      </c>
      <c r="H261" s="371">
        <v>37.128</v>
      </c>
      <c r="I261" s="372"/>
      <c r="J261" s="372"/>
      <c r="K261" s="373">
        <f>ROUND(H261*P261,2)</f>
        <v>0</v>
      </c>
      <c r="L261" s="369" t="s">
        <v>116</v>
      </c>
      <c r="M261" s="367"/>
      <c r="N261" s="374"/>
      <c r="O261" s="375" t="s">
        <v>40</v>
      </c>
      <c r="P261" s="376">
        <f>I261+J261</f>
        <v>0</v>
      </c>
      <c r="Q261" s="376">
        <f>ROUND(H261*I261,2)</f>
        <v>0</v>
      </c>
      <c r="R261" s="376">
        <f>ROUND(H261*J261,2)</f>
        <v>0</v>
      </c>
      <c r="S261" s="377"/>
      <c r="T261" s="377">
        <f>H261*S261</f>
        <v>0</v>
      </c>
      <c r="U261" s="377">
        <v>0</v>
      </c>
      <c r="V261" s="377">
        <f>H261*U261</f>
        <v>0</v>
      </c>
      <c r="W261" s="377">
        <v>0</v>
      </c>
      <c r="X261" s="378">
        <f>H261*W261</f>
        <v>0</v>
      </c>
      <c r="AR261" s="19">
        <v>4</v>
      </c>
      <c r="AT261" s="19" t="s">
        <v>112</v>
      </c>
      <c r="AU261" s="19">
        <v>2</v>
      </c>
      <c r="AY261" s="19" t="s">
        <v>108</v>
      </c>
      <c r="BE261" s="19">
        <f>IF(O261="základní",K261,0)</f>
        <v>0</v>
      </c>
      <c r="BF261" s="19">
        <f>IF(O261="snížená",K261,0)</f>
        <v>0</v>
      </c>
      <c r="BG261" s="19">
        <f>IF(O261="zákl. přenesená",K261,0)</f>
        <v>0</v>
      </c>
      <c r="BH261" s="19">
        <f>IF(O261="sníž. přenesená",K261,0)</f>
        <v>0</v>
      </c>
      <c r="BI261" s="19">
        <f>IF(O261="nulová",K261,0)</f>
        <v>0</v>
      </c>
      <c r="BJ261" s="19">
        <v>1</v>
      </c>
    </row>
    <row r="262" s="14" customFormat="1">
      <c r="A262" s="379"/>
      <c r="B262" s="380"/>
      <c r="C262" s="381"/>
      <c r="D262" s="382" t="s">
        <v>117</v>
      </c>
      <c r="E262" s="381"/>
      <c r="F262" s="258" t="s">
        <v>288</v>
      </c>
      <c r="G262" s="381"/>
      <c r="H262" s="381"/>
      <c r="I262" s="381"/>
      <c r="J262" s="381"/>
      <c r="L262" s="14"/>
      <c r="M262" s="383"/>
      <c r="N262" s="384"/>
      <c r="O262" s="385"/>
      <c r="P262" s="385"/>
      <c r="Q262" s="385"/>
      <c r="R262" s="385"/>
      <c r="S262" s="385"/>
      <c r="T262" s="386"/>
      <c r="U262" s="379"/>
      <c r="V262" s="379"/>
      <c r="W262" s="379"/>
      <c r="X262" s="379"/>
      <c r="Y262" s="379"/>
      <c r="Z262" s="379"/>
      <c r="AA262" s="379"/>
      <c r="AB262" s="379"/>
      <c r="AC262" s="379"/>
      <c r="AD262" s="379"/>
      <c r="AE262" s="379"/>
      <c r="AT262" s="387" t="s">
        <v>117</v>
      </c>
      <c r="AU262" s="387">
        <v>0</v>
      </c>
      <c r="AY262" s="14" t="s">
        <v>108</v>
      </c>
      <c r="BJ262" s="14">
        <v>0</v>
      </c>
    </row>
    <row r="263" s="20" customFormat="1" ht="12">
      <c r="B263" s="388"/>
      <c r="C263" s="389"/>
      <c r="D263" s="390" t="s">
        <v>198</v>
      </c>
      <c r="E263" s="391"/>
      <c r="F263" s="392" t="s">
        <v>241</v>
      </c>
      <c r="G263" s="393"/>
      <c r="H263" s="394">
        <v>23.245999999999999</v>
      </c>
      <c r="I263" s="395"/>
      <c r="J263" s="395"/>
      <c r="K263" s="395"/>
      <c r="L263" s="396"/>
      <c r="M263" s="388"/>
      <c r="N263" s="397"/>
      <c r="O263" s="396"/>
      <c r="P263" s="395"/>
      <c r="Q263" s="395"/>
      <c r="R263" s="395"/>
      <c r="S263" s="398"/>
      <c r="T263" s="398"/>
      <c r="U263" s="398"/>
      <c r="V263" s="398"/>
      <c r="W263" s="398"/>
      <c r="X263" s="399"/>
      <c r="AT263" s="20" t="s">
        <v>198</v>
      </c>
      <c r="AU263" s="20">
        <v>0</v>
      </c>
      <c r="AV263" s="20">
        <v>2</v>
      </c>
      <c r="AW263" s="20" t="b">
        <v>1</v>
      </c>
      <c r="AY263" s="20" t="s">
        <v>108</v>
      </c>
      <c r="BJ263" s="20">
        <v>0</v>
      </c>
    </row>
    <row r="264" s="20" customFormat="1" ht="12">
      <c r="B264" s="388"/>
      <c r="C264" s="389"/>
      <c r="D264" s="390" t="s">
        <v>198</v>
      </c>
      <c r="E264" s="391"/>
      <c r="F264" s="392" t="s">
        <v>242</v>
      </c>
      <c r="G264" s="393"/>
      <c r="H264" s="394">
        <v>6.8040000000000003</v>
      </c>
      <c r="I264" s="395"/>
      <c r="J264" s="395"/>
      <c r="K264" s="395"/>
      <c r="L264" s="396"/>
      <c r="M264" s="388"/>
      <c r="N264" s="397"/>
      <c r="O264" s="396"/>
      <c r="P264" s="395"/>
      <c r="Q264" s="395"/>
      <c r="R264" s="395"/>
      <c r="S264" s="398"/>
      <c r="T264" s="398"/>
      <c r="U264" s="398"/>
      <c r="V264" s="398"/>
      <c r="W264" s="398"/>
      <c r="X264" s="399"/>
      <c r="AT264" s="20" t="s">
        <v>198</v>
      </c>
      <c r="AU264" s="20">
        <v>0</v>
      </c>
      <c r="AV264" s="20">
        <v>2</v>
      </c>
      <c r="AW264" s="20" t="b">
        <v>1</v>
      </c>
      <c r="AY264" s="20" t="s">
        <v>108</v>
      </c>
      <c r="BJ264" s="20">
        <v>0</v>
      </c>
    </row>
    <row r="265" s="20" customFormat="1" ht="12">
      <c r="B265" s="388"/>
      <c r="C265" s="389"/>
      <c r="D265" s="390" t="s">
        <v>198</v>
      </c>
      <c r="E265" s="391"/>
      <c r="F265" s="392" t="s">
        <v>243</v>
      </c>
      <c r="G265" s="393"/>
      <c r="H265" s="394">
        <v>4.7530000000000001</v>
      </c>
      <c r="I265" s="395"/>
      <c r="J265" s="395"/>
      <c r="K265" s="395"/>
      <c r="L265" s="396"/>
      <c r="M265" s="388"/>
      <c r="N265" s="397"/>
      <c r="O265" s="396"/>
      <c r="P265" s="395"/>
      <c r="Q265" s="395"/>
      <c r="R265" s="395"/>
      <c r="S265" s="398"/>
      <c r="T265" s="398"/>
      <c r="U265" s="398"/>
      <c r="V265" s="398"/>
      <c r="W265" s="398"/>
      <c r="X265" s="399"/>
      <c r="AT265" s="20" t="s">
        <v>198</v>
      </c>
      <c r="AU265" s="20">
        <v>0</v>
      </c>
      <c r="AV265" s="20">
        <v>2</v>
      </c>
      <c r="AW265" s="20" t="b">
        <v>1</v>
      </c>
      <c r="AY265" s="20" t="s">
        <v>108</v>
      </c>
      <c r="BJ265" s="20">
        <v>0</v>
      </c>
    </row>
    <row r="266" s="20" customFormat="1" ht="12">
      <c r="B266" s="388"/>
      <c r="C266" s="389"/>
      <c r="D266" s="390" t="s">
        <v>198</v>
      </c>
      <c r="E266" s="391"/>
      <c r="F266" s="392" t="s">
        <v>244</v>
      </c>
      <c r="G266" s="393"/>
      <c r="H266" s="394">
        <v>2.3250000000000002</v>
      </c>
      <c r="I266" s="395"/>
      <c r="J266" s="395"/>
      <c r="K266" s="395"/>
      <c r="L266" s="396"/>
      <c r="M266" s="388"/>
      <c r="N266" s="397"/>
      <c r="O266" s="396"/>
      <c r="P266" s="395"/>
      <c r="Q266" s="395"/>
      <c r="R266" s="395"/>
      <c r="S266" s="398"/>
      <c r="T266" s="398"/>
      <c r="U266" s="398"/>
      <c r="V266" s="398"/>
      <c r="W266" s="398"/>
      <c r="X266" s="399"/>
      <c r="AT266" s="20" t="s">
        <v>198</v>
      </c>
      <c r="AU266" s="20">
        <v>0</v>
      </c>
      <c r="AV266" s="20">
        <v>2</v>
      </c>
      <c r="AW266" s="20" t="b">
        <v>1</v>
      </c>
      <c r="AY266" s="20" t="s">
        <v>108</v>
      </c>
      <c r="BJ266" s="20">
        <v>0</v>
      </c>
    </row>
    <row r="267" s="20" customFormat="1" ht="12">
      <c r="B267" s="388"/>
      <c r="C267" s="389"/>
      <c r="D267" s="390" t="s">
        <v>198</v>
      </c>
      <c r="E267" s="391"/>
      <c r="F267" s="400" t="s">
        <v>200</v>
      </c>
      <c r="G267" s="401"/>
      <c r="H267" s="402">
        <v>37.128</v>
      </c>
      <c r="I267" s="395"/>
      <c r="J267" s="395"/>
      <c r="K267" s="395"/>
      <c r="L267" s="396"/>
      <c r="M267" s="388"/>
      <c r="N267" s="397"/>
      <c r="O267" s="396"/>
      <c r="P267" s="395"/>
      <c r="Q267" s="395"/>
      <c r="R267" s="395"/>
      <c r="S267" s="398"/>
      <c r="T267" s="398"/>
      <c r="U267" s="398"/>
      <c r="V267" s="398"/>
      <c r="W267" s="398"/>
      <c r="X267" s="399"/>
      <c r="AT267" s="20" t="s">
        <v>198</v>
      </c>
      <c r="AU267" s="20">
        <v>0</v>
      </c>
      <c r="AV267" s="20">
        <v>4</v>
      </c>
      <c r="AW267" s="20" t="b">
        <v>1</v>
      </c>
      <c r="AX267" s="20" t="b">
        <v>1</v>
      </c>
      <c r="AY267" s="20" t="s">
        <v>108</v>
      </c>
      <c r="BJ267" s="20">
        <v>0</v>
      </c>
    </row>
    <row r="268" s="20" customFormat="1" ht="12">
      <c r="B268" s="388"/>
      <c r="C268" s="389"/>
      <c r="D268" s="390" t="s">
        <v>198</v>
      </c>
      <c r="E268" s="391"/>
      <c r="F268" s="403" t="s">
        <v>245</v>
      </c>
      <c r="G268" s="393"/>
      <c r="H268" s="394"/>
      <c r="I268" s="395"/>
      <c r="J268" s="395"/>
      <c r="K268" s="395"/>
      <c r="L268" s="396"/>
      <c r="M268" s="388"/>
      <c r="N268" s="397"/>
      <c r="O268" s="396"/>
      <c r="P268" s="395"/>
      <c r="Q268" s="395"/>
      <c r="R268" s="395"/>
      <c r="S268" s="398"/>
      <c r="T268" s="398"/>
      <c r="U268" s="398"/>
      <c r="V268" s="398"/>
      <c r="W268" s="398"/>
      <c r="X268" s="399"/>
      <c r="AT268" s="20" t="s">
        <v>202</v>
      </c>
      <c r="AU268" s="20">
        <v>1</v>
      </c>
      <c r="AY268" s="20" t="s">
        <v>108</v>
      </c>
      <c r="BJ268" s="20">
        <v>0</v>
      </c>
    </row>
    <row r="269" s="20" customFormat="1" ht="12">
      <c r="B269" s="388"/>
      <c r="C269" s="389"/>
      <c r="D269" s="390" t="s">
        <v>198</v>
      </c>
      <c r="E269" s="391"/>
      <c r="F269" s="404" t="s">
        <v>246</v>
      </c>
      <c r="G269" s="393"/>
      <c r="H269" s="405">
        <v>116.22799999999999</v>
      </c>
      <c r="I269" s="395"/>
      <c r="J269" s="395"/>
      <c r="K269" s="395"/>
      <c r="L269" s="396"/>
      <c r="M269" s="388"/>
      <c r="N269" s="397"/>
      <c r="O269" s="396"/>
      <c r="P269" s="395"/>
      <c r="Q269" s="395"/>
      <c r="R269" s="395"/>
      <c r="S269" s="398"/>
      <c r="T269" s="398"/>
      <c r="U269" s="398"/>
      <c r="V269" s="398"/>
      <c r="W269" s="398"/>
      <c r="X269" s="399"/>
      <c r="AT269" s="20" t="s">
        <v>202</v>
      </c>
      <c r="AU269" s="20">
        <v>1</v>
      </c>
      <c r="AY269" s="20" t="s">
        <v>108</v>
      </c>
      <c r="BJ269" s="20">
        <v>0</v>
      </c>
    </row>
    <row r="270" s="20" customFormat="1" ht="12">
      <c r="B270" s="388"/>
      <c r="C270" s="389"/>
      <c r="D270" s="390" t="s">
        <v>198</v>
      </c>
      <c r="E270" s="391"/>
      <c r="F270" s="403" t="s">
        <v>247</v>
      </c>
      <c r="G270" s="393"/>
      <c r="H270" s="394"/>
      <c r="I270" s="395"/>
      <c r="J270" s="395"/>
      <c r="K270" s="395"/>
      <c r="L270" s="396"/>
      <c r="M270" s="388"/>
      <c r="N270" s="397"/>
      <c r="O270" s="396"/>
      <c r="P270" s="395"/>
      <c r="Q270" s="395"/>
      <c r="R270" s="395"/>
      <c r="S270" s="398"/>
      <c r="T270" s="398"/>
      <c r="U270" s="398"/>
      <c r="V270" s="398"/>
      <c r="W270" s="398"/>
      <c r="X270" s="399"/>
      <c r="AT270" s="20" t="s">
        <v>202</v>
      </c>
      <c r="AU270" s="20">
        <v>1</v>
      </c>
      <c r="AY270" s="20" t="s">
        <v>108</v>
      </c>
      <c r="BJ270" s="20">
        <v>0</v>
      </c>
    </row>
    <row r="271" s="20" customFormat="1" ht="12">
      <c r="B271" s="388"/>
      <c r="C271" s="389"/>
      <c r="D271" s="390" t="s">
        <v>198</v>
      </c>
      <c r="E271" s="391"/>
      <c r="F271" s="404" t="s">
        <v>248</v>
      </c>
      <c r="G271" s="393"/>
      <c r="H271" s="405">
        <v>226.80799999999999</v>
      </c>
      <c r="I271" s="395"/>
      <c r="J271" s="395"/>
      <c r="K271" s="395"/>
      <c r="L271" s="396"/>
      <c r="M271" s="388"/>
      <c r="N271" s="397"/>
      <c r="O271" s="396"/>
      <c r="P271" s="395"/>
      <c r="Q271" s="395"/>
      <c r="R271" s="395"/>
      <c r="S271" s="398"/>
      <c r="T271" s="398"/>
      <c r="U271" s="398"/>
      <c r="V271" s="398"/>
      <c r="W271" s="398"/>
      <c r="X271" s="399"/>
      <c r="AT271" s="20" t="s">
        <v>202</v>
      </c>
      <c r="AU271" s="20">
        <v>1</v>
      </c>
      <c r="AY271" s="20" t="s">
        <v>108</v>
      </c>
      <c r="BJ271" s="20">
        <v>0</v>
      </c>
    </row>
    <row r="272" s="20" customFormat="1" ht="12">
      <c r="B272" s="388"/>
      <c r="C272" s="389"/>
      <c r="D272" s="390" t="s">
        <v>198</v>
      </c>
      <c r="E272" s="391"/>
      <c r="F272" s="403" t="s">
        <v>249</v>
      </c>
      <c r="G272" s="393"/>
      <c r="H272" s="394"/>
      <c r="I272" s="395"/>
      <c r="J272" s="395"/>
      <c r="K272" s="395"/>
      <c r="L272" s="396"/>
      <c r="M272" s="388"/>
      <c r="N272" s="397"/>
      <c r="O272" s="396"/>
      <c r="P272" s="395"/>
      <c r="Q272" s="395"/>
      <c r="R272" s="395"/>
      <c r="S272" s="398"/>
      <c r="T272" s="398"/>
      <c r="U272" s="398"/>
      <c r="V272" s="398"/>
      <c r="W272" s="398"/>
      <c r="X272" s="399"/>
      <c r="AT272" s="20" t="s">
        <v>202</v>
      </c>
      <c r="AU272" s="20">
        <v>1</v>
      </c>
      <c r="AY272" s="20" t="s">
        <v>108</v>
      </c>
      <c r="BJ272" s="20">
        <v>0</v>
      </c>
    </row>
    <row r="273" s="20" customFormat="1" ht="12">
      <c r="B273" s="388"/>
      <c r="C273" s="389"/>
      <c r="D273" s="390" t="s">
        <v>198</v>
      </c>
      <c r="E273" s="391"/>
      <c r="F273" s="404" t="s">
        <v>250</v>
      </c>
      <c r="G273" s="393"/>
      <c r="H273" s="405">
        <v>19.010000000000002</v>
      </c>
      <c r="I273" s="395"/>
      <c r="J273" s="395"/>
      <c r="K273" s="395"/>
      <c r="L273" s="396"/>
      <c r="M273" s="388"/>
      <c r="N273" s="397"/>
      <c r="O273" s="396"/>
      <c r="P273" s="395"/>
      <c r="Q273" s="395"/>
      <c r="R273" s="395"/>
      <c r="S273" s="398"/>
      <c r="T273" s="398"/>
      <c r="U273" s="398"/>
      <c r="V273" s="398"/>
      <c r="W273" s="398"/>
      <c r="X273" s="399"/>
      <c r="AT273" s="20" t="s">
        <v>202</v>
      </c>
      <c r="AU273" s="20">
        <v>1</v>
      </c>
      <c r="AY273" s="20" t="s">
        <v>108</v>
      </c>
      <c r="BJ273" s="20">
        <v>0</v>
      </c>
    </row>
    <row r="274" s="20" customFormat="1" ht="12">
      <c r="B274" s="388"/>
      <c r="C274" s="389"/>
      <c r="D274" s="390" t="s">
        <v>198</v>
      </c>
      <c r="E274" s="391"/>
      <c r="F274" s="403" t="s">
        <v>251</v>
      </c>
      <c r="G274" s="393"/>
      <c r="H274" s="394"/>
      <c r="I274" s="395"/>
      <c r="J274" s="395"/>
      <c r="K274" s="395"/>
      <c r="L274" s="396"/>
      <c r="M274" s="388"/>
      <c r="N274" s="397"/>
      <c r="O274" s="396"/>
      <c r="P274" s="395"/>
      <c r="Q274" s="395"/>
      <c r="R274" s="395"/>
      <c r="S274" s="398"/>
      <c r="T274" s="398"/>
      <c r="U274" s="398"/>
      <c r="V274" s="398"/>
      <c r="W274" s="398"/>
      <c r="X274" s="399"/>
      <c r="AT274" s="20" t="s">
        <v>202</v>
      </c>
      <c r="AU274" s="20">
        <v>1</v>
      </c>
      <c r="AY274" s="20" t="s">
        <v>108</v>
      </c>
      <c r="BJ274" s="20">
        <v>0</v>
      </c>
    </row>
    <row r="275" s="20" customFormat="1" ht="12">
      <c r="B275" s="388"/>
      <c r="C275" s="389"/>
      <c r="D275" s="390" t="s">
        <v>198</v>
      </c>
      <c r="E275" s="391"/>
      <c r="F275" s="404" t="s">
        <v>252</v>
      </c>
      <c r="G275" s="393"/>
      <c r="H275" s="405">
        <v>23.245999999999999</v>
      </c>
      <c r="I275" s="395"/>
      <c r="J275" s="395"/>
      <c r="K275" s="395"/>
      <c r="L275" s="396"/>
      <c r="M275" s="388"/>
      <c r="N275" s="397"/>
      <c r="O275" s="396"/>
      <c r="P275" s="395"/>
      <c r="Q275" s="395"/>
      <c r="R275" s="395"/>
      <c r="S275" s="398"/>
      <c r="T275" s="398"/>
      <c r="U275" s="398"/>
      <c r="V275" s="398"/>
      <c r="W275" s="398"/>
      <c r="X275" s="399"/>
      <c r="AT275" s="20" t="s">
        <v>202</v>
      </c>
      <c r="AU275" s="20">
        <v>1</v>
      </c>
      <c r="AY275" s="20" t="s">
        <v>108</v>
      </c>
      <c r="BJ275" s="20">
        <v>0</v>
      </c>
    </row>
    <row r="276" s="20" customFormat="1" ht="12">
      <c r="B276" s="388"/>
      <c r="C276" s="389"/>
      <c r="D276" s="390" t="s">
        <v>198</v>
      </c>
      <c r="E276" s="391"/>
      <c r="F276" s="406" t="s">
        <v>253</v>
      </c>
      <c r="G276" s="393"/>
      <c r="H276" s="394"/>
      <c r="I276" s="395"/>
      <c r="J276" s="395"/>
      <c r="K276" s="395"/>
      <c r="L276" s="396"/>
      <c r="M276" s="388"/>
      <c r="N276" s="397"/>
      <c r="O276" s="396"/>
      <c r="P276" s="395"/>
      <c r="Q276" s="395"/>
      <c r="R276" s="395"/>
      <c r="S276" s="398"/>
      <c r="T276" s="398"/>
      <c r="U276" s="398"/>
      <c r="V276" s="398"/>
      <c r="W276" s="398"/>
      <c r="X276" s="399"/>
      <c r="AT276" s="20" t="s">
        <v>202</v>
      </c>
      <c r="AU276" s="20">
        <v>2</v>
      </c>
      <c r="AY276" s="20" t="s">
        <v>108</v>
      </c>
      <c r="BJ276" s="20">
        <v>0</v>
      </c>
    </row>
    <row r="277" s="20" customFormat="1" ht="12">
      <c r="B277" s="388"/>
      <c r="C277" s="389"/>
      <c r="D277" s="390" t="s">
        <v>198</v>
      </c>
      <c r="E277" s="391"/>
      <c r="F277" s="407" t="s">
        <v>254</v>
      </c>
      <c r="G277" s="393"/>
      <c r="H277" s="405">
        <v>116.22799999999999</v>
      </c>
      <c r="I277" s="395"/>
      <c r="J277" s="395"/>
      <c r="K277" s="395"/>
      <c r="L277" s="396"/>
      <c r="M277" s="388"/>
      <c r="N277" s="397"/>
      <c r="O277" s="396"/>
      <c r="P277" s="395"/>
      <c r="Q277" s="395"/>
      <c r="R277" s="395"/>
      <c r="S277" s="398"/>
      <c r="T277" s="398"/>
      <c r="U277" s="398"/>
      <c r="V277" s="398"/>
      <c r="W277" s="398"/>
      <c r="X277" s="399"/>
      <c r="AT277" s="20" t="s">
        <v>202</v>
      </c>
      <c r="AU277" s="20">
        <v>2</v>
      </c>
      <c r="AY277" s="20" t="s">
        <v>108</v>
      </c>
      <c r="BJ277" s="20">
        <v>0</v>
      </c>
    </row>
    <row r="278" s="19" customFormat="1">
      <c r="B278" s="367"/>
      <c r="C278" s="368" t="s">
        <v>289</v>
      </c>
      <c r="D278" s="368" t="s">
        <v>112</v>
      </c>
      <c r="E278" s="369" t="s">
        <v>290</v>
      </c>
      <c r="F278" s="369" t="s">
        <v>291</v>
      </c>
      <c r="G278" s="370" t="s">
        <v>239</v>
      </c>
      <c r="H278" s="371">
        <v>23.245999999999999</v>
      </c>
      <c r="I278" s="372"/>
      <c r="J278" s="372"/>
      <c r="K278" s="373">
        <f>ROUND(H278*P278,2)</f>
        <v>0</v>
      </c>
      <c r="L278" s="369" t="s">
        <v>116</v>
      </c>
      <c r="M278" s="367"/>
      <c r="N278" s="374"/>
      <c r="O278" s="375" t="s">
        <v>40</v>
      </c>
      <c r="P278" s="376">
        <f>I278+J278</f>
        <v>0</v>
      </c>
      <c r="Q278" s="376">
        <f>ROUND(H278*I278,2)</f>
        <v>0</v>
      </c>
      <c r="R278" s="376">
        <f>ROUND(H278*J278,2)</f>
        <v>0</v>
      </c>
      <c r="S278" s="377"/>
      <c r="T278" s="377">
        <f>H278*S278</f>
        <v>0</v>
      </c>
      <c r="U278" s="377">
        <v>0</v>
      </c>
      <c r="V278" s="377">
        <f>H278*U278</f>
        <v>0</v>
      </c>
      <c r="W278" s="377">
        <v>0</v>
      </c>
      <c r="X278" s="378">
        <f>H278*W278</f>
        <v>0</v>
      </c>
      <c r="AR278" s="19">
        <v>4</v>
      </c>
      <c r="AT278" s="19" t="s">
        <v>112</v>
      </c>
      <c r="AU278" s="19">
        <v>2</v>
      </c>
      <c r="AY278" s="19" t="s">
        <v>108</v>
      </c>
      <c r="BE278" s="19">
        <f>IF(O278="základní",K278,0)</f>
        <v>0</v>
      </c>
      <c r="BF278" s="19">
        <f>IF(O278="snížená",K278,0)</f>
        <v>0</v>
      </c>
      <c r="BG278" s="19">
        <f>IF(O278="zákl. přenesená",K278,0)</f>
        <v>0</v>
      </c>
      <c r="BH278" s="19">
        <f>IF(O278="sníž. přenesená",K278,0)</f>
        <v>0</v>
      </c>
      <c r="BI278" s="19">
        <f>IF(O278="nulová",K278,0)</f>
        <v>0</v>
      </c>
      <c r="BJ278" s="19">
        <v>1</v>
      </c>
    </row>
    <row r="279" s="14" customFormat="1">
      <c r="A279" s="379"/>
      <c r="B279" s="380"/>
      <c r="C279" s="381"/>
      <c r="D279" s="382" t="s">
        <v>117</v>
      </c>
      <c r="E279" s="381"/>
      <c r="F279" s="258" t="s">
        <v>292</v>
      </c>
      <c r="G279" s="381"/>
      <c r="H279" s="381"/>
      <c r="I279" s="381"/>
      <c r="J279" s="381"/>
      <c r="L279" s="14"/>
      <c r="M279" s="383"/>
      <c r="N279" s="384"/>
      <c r="O279" s="385"/>
      <c r="P279" s="385"/>
      <c r="Q279" s="385"/>
      <c r="R279" s="385"/>
      <c r="S279" s="385"/>
      <c r="T279" s="386"/>
      <c r="U279" s="379"/>
      <c r="V279" s="379"/>
      <c r="W279" s="379"/>
      <c r="X279" s="379"/>
      <c r="Y279" s="379"/>
      <c r="Z279" s="379"/>
      <c r="AA279" s="379"/>
      <c r="AB279" s="379"/>
      <c r="AC279" s="379"/>
      <c r="AD279" s="379"/>
      <c r="AE279" s="379"/>
      <c r="AT279" s="387" t="s">
        <v>117</v>
      </c>
      <c r="AU279" s="387">
        <v>0</v>
      </c>
      <c r="AY279" s="14" t="s">
        <v>108</v>
      </c>
      <c r="BJ279" s="14">
        <v>0</v>
      </c>
    </row>
    <row r="280" s="20" customFormat="1" ht="12">
      <c r="B280" s="388"/>
      <c r="C280" s="389"/>
      <c r="D280" s="390" t="s">
        <v>198</v>
      </c>
      <c r="E280" s="391"/>
      <c r="F280" s="392" t="s">
        <v>252</v>
      </c>
      <c r="G280" s="393"/>
      <c r="H280" s="394">
        <v>23.245999999999999</v>
      </c>
      <c r="I280" s="395"/>
      <c r="J280" s="395"/>
      <c r="K280" s="395"/>
      <c r="L280" s="396"/>
      <c r="M280" s="388"/>
      <c r="N280" s="397"/>
      <c r="O280" s="396"/>
      <c r="P280" s="395"/>
      <c r="Q280" s="395"/>
      <c r="R280" s="395"/>
      <c r="S280" s="398"/>
      <c r="T280" s="398"/>
      <c r="U280" s="398"/>
      <c r="V280" s="398"/>
      <c r="W280" s="398"/>
      <c r="X280" s="399"/>
      <c r="AT280" s="20" t="s">
        <v>198</v>
      </c>
      <c r="AU280" s="20">
        <v>0</v>
      </c>
      <c r="AV280" s="20">
        <v>2</v>
      </c>
      <c r="AW280" s="20" t="b">
        <v>1</v>
      </c>
      <c r="AY280" s="20" t="s">
        <v>108</v>
      </c>
      <c r="BJ280" s="20">
        <v>0</v>
      </c>
    </row>
    <row r="281" s="20" customFormat="1" ht="12">
      <c r="B281" s="388"/>
      <c r="C281" s="389"/>
      <c r="D281" s="390" t="s">
        <v>198</v>
      </c>
      <c r="E281" s="391"/>
      <c r="F281" s="400" t="s">
        <v>200</v>
      </c>
      <c r="G281" s="401"/>
      <c r="H281" s="402">
        <v>23.245999999999999</v>
      </c>
      <c r="I281" s="395"/>
      <c r="J281" s="395"/>
      <c r="K281" s="395"/>
      <c r="L281" s="396"/>
      <c r="M281" s="388"/>
      <c r="N281" s="397"/>
      <c r="O281" s="396"/>
      <c r="P281" s="395"/>
      <c r="Q281" s="395"/>
      <c r="R281" s="395"/>
      <c r="S281" s="398"/>
      <c r="T281" s="398"/>
      <c r="U281" s="398"/>
      <c r="V281" s="398"/>
      <c r="W281" s="398"/>
      <c r="X281" s="399"/>
      <c r="AT281" s="20" t="s">
        <v>198</v>
      </c>
      <c r="AU281" s="20">
        <v>0</v>
      </c>
      <c r="AV281" s="20">
        <v>4</v>
      </c>
      <c r="AW281" s="20" t="b">
        <v>1</v>
      </c>
      <c r="AX281" s="20" t="b">
        <v>1</v>
      </c>
      <c r="AY281" s="20" t="s">
        <v>108</v>
      </c>
      <c r="BJ281" s="20">
        <v>0</v>
      </c>
    </row>
    <row r="282" s="20" customFormat="1" ht="12">
      <c r="B282" s="388"/>
      <c r="C282" s="389"/>
      <c r="D282" s="390" t="s">
        <v>198</v>
      </c>
      <c r="E282" s="391"/>
      <c r="F282" s="403" t="s">
        <v>253</v>
      </c>
      <c r="G282" s="393"/>
      <c r="H282" s="394"/>
      <c r="I282" s="395"/>
      <c r="J282" s="395"/>
      <c r="K282" s="395"/>
      <c r="L282" s="396"/>
      <c r="M282" s="388"/>
      <c r="N282" s="397"/>
      <c r="O282" s="396"/>
      <c r="P282" s="395"/>
      <c r="Q282" s="395"/>
      <c r="R282" s="395"/>
      <c r="S282" s="398"/>
      <c r="T282" s="398"/>
      <c r="U282" s="398"/>
      <c r="V282" s="398"/>
      <c r="W282" s="398"/>
      <c r="X282" s="399"/>
      <c r="AT282" s="20" t="s">
        <v>202</v>
      </c>
      <c r="AU282" s="20">
        <v>1</v>
      </c>
      <c r="AY282" s="20" t="s">
        <v>108</v>
      </c>
      <c r="BJ282" s="20">
        <v>0</v>
      </c>
    </row>
    <row r="283" s="20" customFormat="1" ht="12">
      <c r="B283" s="388"/>
      <c r="C283" s="389"/>
      <c r="D283" s="390" t="s">
        <v>198</v>
      </c>
      <c r="E283" s="391"/>
      <c r="F283" s="404" t="s">
        <v>254</v>
      </c>
      <c r="G283" s="393"/>
      <c r="H283" s="405">
        <v>116.22799999999999</v>
      </c>
      <c r="I283" s="395"/>
      <c r="J283" s="395"/>
      <c r="K283" s="395"/>
      <c r="L283" s="396"/>
      <c r="M283" s="388"/>
      <c r="N283" s="397"/>
      <c r="O283" s="396"/>
      <c r="P283" s="395"/>
      <c r="Q283" s="395"/>
      <c r="R283" s="395"/>
      <c r="S283" s="398"/>
      <c r="T283" s="398"/>
      <c r="U283" s="398"/>
      <c r="V283" s="398"/>
      <c r="W283" s="398"/>
      <c r="X283" s="399"/>
      <c r="AT283" s="20" t="s">
        <v>202</v>
      </c>
      <c r="AU283" s="20">
        <v>1</v>
      </c>
      <c r="AY283" s="20" t="s">
        <v>108</v>
      </c>
      <c r="BJ283" s="20">
        <v>0</v>
      </c>
    </row>
    <row r="284" s="20" customFormat="1" ht="12">
      <c r="B284" s="388"/>
      <c r="C284" s="389"/>
      <c r="D284" s="390" t="s">
        <v>198</v>
      </c>
      <c r="E284" s="391"/>
      <c r="F284" s="406" t="s">
        <v>245</v>
      </c>
      <c r="G284" s="393"/>
      <c r="H284" s="394"/>
      <c r="I284" s="395"/>
      <c r="J284" s="395"/>
      <c r="K284" s="395"/>
      <c r="L284" s="396"/>
      <c r="M284" s="388"/>
      <c r="N284" s="397"/>
      <c r="O284" s="396"/>
      <c r="P284" s="395"/>
      <c r="Q284" s="395"/>
      <c r="R284" s="395"/>
      <c r="S284" s="398"/>
      <c r="T284" s="398"/>
      <c r="U284" s="398"/>
      <c r="V284" s="398"/>
      <c r="W284" s="398"/>
      <c r="X284" s="399"/>
      <c r="AT284" s="20" t="s">
        <v>202</v>
      </c>
      <c r="AU284" s="20">
        <v>2</v>
      </c>
      <c r="AY284" s="20" t="s">
        <v>108</v>
      </c>
      <c r="BJ284" s="20">
        <v>0</v>
      </c>
    </row>
    <row r="285" s="20" customFormat="1" ht="12">
      <c r="B285" s="388"/>
      <c r="C285" s="389"/>
      <c r="D285" s="390" t="s">
        <v>198</v>
      </c>
      <c r="E285" s="391"/>
      <c r="F285" s="407" t="s">
        <v>246</v>
      </c>
      <c r="G285" s="393"/>
      <c r="H285" s="405">
        <v>116.22799999999999</v>
      </c>
      <c r="I285" s="395"/>
      <c r="J285" s="395"/>
      <c r="K285" s="395"/>
      <c r="L285" s="396"/>
      <c r="M285" s="388"/>
      <c r="N285" s="397"/>
      <c r="O285" s="396"/>
      <c r="P285" s="395"/>
      <c r="Q285" s="395"/>
      <c r="R285" s="395"/>
      <c r="S285" s="398"/>
      <c r="T285" s="398"/>
      <c r="U285" s="398"/>
      <c r="V285" s="398"/>
      <c r="W285" s="398"/>
      <c r="X285" s="399"/>
      <c r="AT285" s="20" t="s">
        <v>202</v>
      </c>
      <c r="AU285" s="20">
        <v>2</v>
      </c>
      <c r="AY285" s="20" t="s">
        <v>108</v>
      </c>
      <c r="BJ285" s="20">
        <v>0</v>
      </c>
    </row>
    <row r="286" s="19" customFormat="1" ht="24">
      <c r="B286" s="367"/>
      <c r="C286" s="368" t="s">
        <v>293</v>
      </c>
      <c r="D286" s="368" t="s">
        <v>112</v>
      </c>
      <c r="E286" s="369" t="s">
        <v>294</v>
      </c>
      <c r="F286" s="369" t="s">
        <v>295</v>
      </c>
      <c r="G286" s="370" t="s">
        <v>196</v>
      </c>
      <c r="H286" s="371">
        <v>116.22799999999999</v>
      </c>
      <c r="I286" s="372"/>
      <c r="J286" s="372"/>
      <c r="K286" s="373">
        <f>ROUND(H286*P286,2)</f>
        <v>0</v>
      </c>
      <c r="L286" s="369" t="s">
        <v>116</v>
      </c>
      <c r="M286" s="367"/>
      <c r="N286" s="374"/>
      <c r="O286" s="375" t="s">
        <v>40</v>
      </c>
      <c r="P286" s="376">
        <f>I286+J286</f>
        <v>0</v>
      </c>
      <c r="Q286" s="376">
        <f>ROUND(H286*I286,2)</f>
        <v>0</v>
      </c>
      <c r="R286" s="376">
        <f>ROUND(H286*J286,2)</f>
        <v>0</v>
      </c>
      <c r="S286" s="377"/>
      <c r="T286" s="377">
        <f>H286*S286</f>
        <v>0</v>
      </c>
      <c r="U286" s="377">
        <v>0</v>
      </c>
      <c r="V286" s="377">
        <f>H286*U286</f>
        <v>0</v>
      </c>
      <c r="W286" s="377">
        <v>0</v>
      </c>
      <c r="X286" s="378">
        <f>H286*W286</f>
        <v>0</v>
      </c>
      <c r="AR286" s="19">
        <v>4</v>
      </c>
      <c r="AT286" s="19" t="s">
        <v>112</v>
      </c>
      <c r="AU286" s="19">
        <v>2</v>
      </c>
      <c r="AY286" s="19" t="s">
        <v>108</v>
      </c>
      <c r="BE286" s="19">
        <f>IF(O286="základní",K286,0)</f>
        <v>0</v>
      </c>
      <c r="BF286" s="19">
        <f>IF(O286="snížená",K286,0)</f>
        <v>0</v>
      </c>
      <c r="BG286" s="19">
        <f>IF(O286="zákl. přenesená",K286,0)</f>
        <v>0</v>
      </c>
      <c r="BH286" s="19">
        <f>IF(O286="sníž. přenesená",K286,0)</f>
        <v>0</v>
      </c>
      <c r="BI286" s="19">
        <f>IF(O286="nulová",K286,0)</f>
        <v>0</v>
      </c>
      <c r="BJ286" s="19">
        <v>1</v>
      </c>
    </row>
    <row r="287" s="14" customFormat="1">
      <c r="A287" s="379"/>
      <c r="B287" s="380"/>
      <c r="C287" s="381"/>
      <c r="D287" s="382" t="s">
        <v>117</v>
      </c>
      <c r="E287" s="381"/>
      <c r="F287" s="258" t="s">
        <v>296</v>
      </c>
      <c r="G287" s="381"/>
      <c r="H287" s="381"/>
      <c r="I287" s="381"/>
      <c r="J287" s="381"/>
      <c r="L287" s="14"/>
      <c r="M287" s="383"/>
      <c r="N287" s="384"/>
      <c r="O287" s="385"/>
      <c r="P287" s="385"/>
      <c r="Q287" s="385"/>
      <c r="R287" s="385"/>
      <c r="S287" s="385"/>
      <c r="T287" s="386"/>
      <c r="U287" s="379"/>
      <c r="V287" s="379"/>
      <c r="W287" s="379"/>
      <c r="X287" s="379"/>
      <c r="Y287" s="379"/>
      <c r="Z287" s="379"/>
      <c r="AA287" s="379"/>
      <c r="AB287" s="379"/>
      <c r="AC287" s="379"/>
      <c r="AD287" s="379"/>
      <c r="AE287" s="379"/>
      <c r="AT287" s="387" t="s">
        <v>117</v>
      </c>
      <c r="AU287" s="387">
        <v>0</v>
      </c>
      <c r="AY287" s="14" t="s">
        <v>108</v>
      </c>
      <c r="BJ287" s="14">
        <v>0</v>
      </c>
    </row>
    <row r="288" s="20" customFormat="1" ht="12">
      <c r="B288" s="388"/>
      <c r="C288" s="389"/>
      <c r="D288" s="390" t="s">
        <v>198</v>
      </c>
      <c r="E288" s="391"/>
      <c r="F288" s="392" t="s">
        <v>254</v>
      </c>
      <c r="G288" s="393"/>
      <c r="H288" s="394">
        <v>116.22799999999999</v>
      </c>
      <c r="I288" s="395"/>
      <c r="J288" s="395"/>
      <c r="K288" s="395"/>
      <c r="L288" s="396"/>
      <c r="M288" s="388"/>
      <c r="N288" s="397"/>
      <c r="O288" s="396"/>
      <c r="P288" s="395"/>
      <c r="Q288" s="395"/>
      <c r="R288" s="395"/>
      <c r="S288" s="398"/>
      <c r="T288" s="398"/>
      <c r="U288" s="398"/>
      <c r="V288" s="398"/>
      <c r="W288" s="398"/>
      <c r="X288" s="399"/>
      <c r="AT288" s="20" t="s">
        <v>198</v>
      </c>
      <c r="AU288" s="20">
        <v>0</v>
      </c>
      <c r="AV288" s="20">
        <v>2</v>
      </c>
      <c r="AW288" s="20" t="b">
        <v>1</v>
      </c>
      <c r="AY288" s="20" t="s">
        <v>108</v>
      </c>
      <c r="BJ288" s="20">
        <v>0</v>
      </c>
    </row>
    <row r="289" s="20" customFormat="1" ht="12">
      <c r="B289" s="388"/>
      <c r="C289" s="389"/>
      <c r="D289" s="390" t="s">
        <v>198</v>
      </c>
      <c r="E289" s="391"/>
      <c r="F289" s="400" t="s">
        <v>200</v>
      </c>
      <c r="G289" s="401"/>
      <c r="H289" s="402">
        <v>116.22799999999999</v>
      </c>
      <c r="I289" s="395"/>
      <c r="J289" s="395"/>
      <c r="K289" s="395"/>
      <c r="L289" s="396"/>
      <c r="M289" s="388"/>
      <c r="N289" s="397"/>
      <c r="O289" s="396"/>
      <c r="P289" s="395"/>
      <c r="Q289" s="395"/>
      <c r="R289" s="395"/>
      <c r="S289" s="398"/>
      <c r="T289" s="398"/>
      <c r="U289" s="398"/>
      <c r="V289" s="398"/>
      <c r="W289" s="398"/>
      <c r="X289" s="399"/>
      <c r="AT289" s="20" t="s">
        <v>198</v>
      </c>
      <c r="AU289" s="20">
        <v>0</v>
      </c>
      <c r="AV289" s="20">
        <v>4</v>
      </c>
      <c r="AW289" s="20" t="b">
        <v>1</v>
      </c>
      <c r="AX289" s="20" t="b">
        <v>1</v>
      </c>
      <c r="AY289" s="20" t="s">
        <v>108</v>
      </c>
      <c r="BJ289" s="20">
        <v>0</v>
      </c>
    </row>
    <row r="290" s="20" customFormat="1" ht="12">
      <c r="B290" s="388"/>
      <c r="C290" s="389"/>
      <c r="D290" s="390" t="s">
        <v>198</v>
      </c>
      <c r="E290" s="391"/>
      <c r="F290" s="403" t="s">
        <v>245</v>
      </c>
      <c r="G290" s="393"/>
      <c r="H290" s="394"/>
      <c r="I290" s="395"/>
      <c r="J290" s="395"/>
      <c r="K290" s="395"/>
      <c r="L290" s="396"/>
      <c r="M290" s="388"/>
      <c r="N290" s="397"/>
      <c r="O290" s="396"/>
      <c r="P290" s="395"/>
      <c r="Q290" s="395"/>
      <c r="R290" s="395"/>
      <c r="S290" s="398"/>
      <c r="T290" s="398"/>
      <c r="U290" s="398"/>
      <c r="V290" s="398"/>
      <c r="W290" s="398"/>
      <c r="X290" s="399"/>
      <c r="AT290" s="20" t="s">
        <v>202</v>
      </c>
      <c r="AU290" s="20">
        <v>1</v>
      </c>
      <c r="AY290" s="20" t="s">
        <v>108</v>
      </c>
      <c r="BJ290" s="20">
        <v>0</v>
      </c>
    </row>
    <row r="291" s="20" customFormat="1" ht="12">
      <c r="B291" s="388"/>
      <c r="C291" s="389"/>
      <c r="D291" s="390" t="s">
        <v>198</v>
      </c>
      <c r="E291" s="391"/>
      <c r="F291" s="404" t="s">
        <v>246</v>
      </c>
      <c r="G291" s="393"/>
      <c r="H291" s="405">
        <v>116.22799999999999</v>
      </c>
      <c r="I291" s="395"/>
      <c r="J291" s="395"/>
      <c r="K291" s="395"/>
      <c r="L291" s="396"/>
      <c r="M291" s="388"/>
      <c r="N291" s="397"/>
      <c r="O291" s="396"/>
      <c r="P291" s="395"/>
      <c r="Q291" s="395"/>
      <c r="R291" s="395"/>
      <c r="S291" s="398"/>
      <c r="T291" s="398"/>
      <c r="U291" s="398"/>
      <c r="V291" s="398"/>
      <c r="W291" s="398"/>
      <c r="X291" s="399"/>
      <c r="AT291" s="20" t="s">
        <v>202</v>
      </c>
      <c r="AU291" s="20">
        <v>1</v>
      </c>
      <c r="AY291" s="20" t="s">
        <v>108</v>
      </c>
      <c r="BJ291" s="20">
        <v>0</v>
      </c>
    </row>
    <row r="292" s="19" customFormat="1" ht="24">
      <c r="B292" s="367"/>
      <c r="C292" s="368" t="s">
        <v>297</v>
      </c>
      <c r="D292" s="368" t="s">
        <v>112</v>
      </c>
      <c r="E292" s="369" t="s">
        <v>298</v>
      </c>
      <c r="F292" s="369" t="s">
        <v>299</v>
      </c>
      <c r="G292" s="370" t="s">
        <v>196</v>
      </c>
      <c r="H292" s="371">
        <v>116.22799999999999</v>
      </c>
      <c r="I292" s="372"/>
      <c r="J292" s="372"/>
      <c r="K292" s="373">
        <f>ROUND(H292*P292,2)</f>
        <v>0</v>
      </c>
      <c r="L292" s="369" t="s">
        <v>116</v>
      </c>
      <c r="M292" s="367"/>
      <c r="N292" s="374"/>
      <c r="O292" s="375" t="s">
        <v>40</v>
      </c>
      <c r="P292" s="376">
        <f>I292+J292</f>
        <v>0</v>
      </c>
      <c r="Q292" s="376">
        <f>ROUND(H292*I292,2)</f>
        <v>0</v>
      </c>
      <c r="R292" s="376">
        <f>ROUND(H292*J292,2)</f>
        <v>0</v>
      </c>
      <c r="S292" s="377"/>
      <c r="T292" s="377">
        <f>H292*S292</f>
        <v>0</v>
      </c>
      <c r="U292" s="377">
        <v>0</v>
      </c>
      <c r="V292" s="377">
        <f>H292*U292</f>
        <v>0</v>
      </c>
      <c r="W292" s="377">
        <v>0</v>
      </c>
      <c r="X292" s="378">
        <f>H292*W292</f>
        <v>0</v>
      </c>
      <c r="AR292" s="19">
        <v>4</v>
      </c>
      <c r="AT292" s="19" t="s">
        <v>112</v>
      </c>
      <c r="AU292" s="19">
        <v>2</v>
      </c>
      <c r="AY292" s="19" t="s">
        <v>108</v>
      </c>
      <c r="BE292" s="19">
        <f>IF(O292="základní",K292,0)</f>
        <v>0</v>
      </c>
      <c r="BF292" s="19">
        <f>IF(O292="snížená",K292,0)</f>
        <v>0</v>
      </c>
      <c r="BG292" s="19">
        <f>IF(O292="zákl. přenesená",K292,0)</f>
        <v>0</v>
      </c>
      <c r="BH292" s="19">
        <f>IF(O292="sníž. přenesená",K292,0)</f>
        <v>0</v>
      </c>
      <c r="BI292" s="19">
        <f>IF(O292="nulová",K292,0)</f>
        <v>0</v>
      </c>
      <c r="BJ292" s="19">
        <v>1</v>
      </c>
    </row>
    <row r="293" s="14" customFormat="1">
      <c r="A293" s="379"/>
      <c r="B293" s="380"/>
      <c r="C293" s="381"/>
      <c r="D293" s="382" t="s">
        <v>117</v>
      </c>
      <c r="E293" s="381"/>
      <c r="F293" s="258" t="s">
        <v>300</v>
      </c>
      <c r="G293" s="381"/>
      <c r="H293" s="381"/>
      <c r="I293" s="381"/>
      <c r="J293" s="381"/>
      <c r="L293" s="14"/>
      <c r="M293" s="383"/>
      <c r="N293" s="384"/>
      <c r="O293" s="385"/>
      <c r="P293" s="385"/>
      <c r="Q293" s="385"/>
      <c r="R293" s="385"/>
      <c r="S293" s="385"/>
      <c r="T293" s="386"/>
      <c r="U293" s="379"/>
      <c r="V293" s="379"/>
      <c r="W293" s="379"/>
      <c r="X293" s="379"/>
      <c r="Y293" s="379"/>
      <c r="Z293" s="379"/>
      <c r="AA293" s="379"/>
      <c r="AB293" s="379"/>
      <c r="AC293" s="379"/>
      <c r="AD293" s="379"/>
      <c r="AE293" s="379"/>
      <c r="AT293" s="387" t="s">
        <v>117</v>
      </c>
      <c r="AU293" s="387">
        <v>0</v>
      </c>
      <c r="AY293" s="14" t="s">
        <v>108</v>
      </c>
      <c r="BJ293" s="14">
        <v>0</v>
      </c>
    </row>
    <row r="294" s="20" customFormat="1" ht="12">
      <c r="B294" s="388"/>
      <c r="C294" s="389"/>
      <c r="D294" s="390" t="s">
        <v>198</v>
      </c>
      <c r="E294" s="391"/>
      <c r="F294" s="392" t="s">
        <v>254</v>
      </c>
      <c r="G294" s="393"/>
      <c r="H294" s="394">
        <v>116.22799999999999</v>
      </c>
      <c r="I294" s="395"/>
      <c r="J294" s="395"/>
      <c r="K294" s="395"/>
      <c r="L294" s="396"/>
      <c r="M294" s="388"/>
      <c r="N294" s="397"/>
      <c r="O294" s="396"/>
      <c r="P294" s="395"/>
      <c r="Q294" s="395"/>
      <c r="R294" s="395"/>
      <c r="S294" s="398"/>
      <c r="T294" s="398"/>
      <c r="U294" s="398"/>
      <c r="V294" s="398"/>
      <c r="W294" s="398"/>
      <c r="X294" s="399"/>
      <c r="AT294" s="20" t="s">
        <v>198</v>
      </c>
      <c r="AU294" s="20">
        <v>0</v>
      </c>
      <c r="AV294" s="20">
        <v>2</v>
      </c>
      <c r="AW294" s="20" t="b">
        <v>1</v>
      </c>
      <c r="AY294" s="20" t="s">
        <v>108</v>
      </c>
      <c r="BJ294" s="20">
        <v>0</v>
      </c>
    </row>
    <row r="295" s="20" customFormat="1" ht="12">
      <c r="B295" s="388"/>
      <c r="C295" s="389"/>
      <c r="D295" s="390" t="s">
        <v>198</v>
      </c>
      <c r="E295" s="391"/>
      <c r="F295" s="400" t="s">
        <v>200</v>
      </c>
      <c r="G295" s="401"/>
      <c r="H295" s="402">
        <v>116.22799999999999</v>
      </c>
      <c r="I295" s="395"/>
      <c r="J295" s="395"/>
      <c r="K295" s="395"/>
      <c r="L295" s="396"/>
      <c r="M295" s="388"/>
      <c r="N295" s="397"/>
      <c r="O295" s="396"/>
      <c r="P295" s="395"/>
      <c r="Q295" s="395"/>
      <c r="R295" s="395"/>
      <c r="S295" s="398"/>
      <c r="T295" s="398"/>
      <c r="U295" s="398"/>
      <c r="V295" s="398"/>
      <c r="W295" s="398"/>
      <c r="X295" s="399"/>
      <c r="AT295" s="20" t="s">
        <v>198</v>
      </c>
      <c r="AU295" s="20">
        <v>0</v>
      </c>
      <c r="AV295" s="20">
        <v>4</v>
      </c>
      <c r="AW295" s="20" t="b">
        <v>1</v>
      </c>
      <c r="AX295" s="20" t="b">
        <v>1</v>
      </c>
      <c r="AY295" s="20" t="s">
        <v>108</v>
      </c>
      <c r="BJ295" s="20">
        <v>0</v>
      </c>
    </row>
    <row r="296" s="20" customFormat="1" ht="12">
      <c r="B296" s="388"/>
      <c r="C296" s="389"/>
      <c r="D296" s="390" t="s">
        <v>198</v>
      </c>
      <c r="E296" s="391"/>
      <c r="F296" s="403" t="s">
        <v>245</v>
      </c>
      <c r="G296" s="393"/>
      <c r="H296" s="394"/>
      <c r="I296" s="395"/>
      <c r="J296" s="395"/>
      <c r="K296" s="395"/>
      <c r="L296" s="396"/>
      <c r="M296" s="388"/>
      <c r="N296" s="397"/>
      <c r="O296" s="396"/>
      <c r="P296" s="395"/>
      <c r="Q296" s="395"/>
      <c r="R296" s="395"/>
      <c r="S296" s="398"/>
      <c r="T296" s="398"/>
      <c r="U296" s="398"/>
      <c r="V296" s="398"/>
      <c r="W296" s="398"/>
      <c r="X296" s="399"/>
      <c r="AT296" s="20" t="s">
        <v>202</v>
      </c>
      <c r="AU296" s="20">
        <v>1</v>
      </c>
      <c r="AY296" s="20" t="s">
        <v>108</v>
      </c>
      <c r="BJ296" s="20">
        <v>0</v>
      </c>
    </row>
    <row r="297" s="20" customFormat="1" ht="12">
      <c r="B297" s="388"/>
      <c r="C297" s="389"/>
      <c r="D297" s="390" t="s">
        <v>198</v>
      </c>
      <c r="E297" s="391"/>
      <c r="F297" s="404" t="s">
        <v>246</v>
      </c>
      <c r="G297" s="393"/>
      <c r="H297" s="405">
        <v>116.22799999999999</v>
      </c>
      <c r="I297" s="395"/>
      <c r="J297" s="395"/>
      <c r="K297" s="395"/>
      <c r="L297" s="396"/>
      <c r="M297" s="388"/>
      <c r="N297" s="397"/>
      <c r="O297" s="396"/>
      <c r="P297" s="395"/>
      <c r="Q297" s="395"/>
      <c r="R297" s="395"/>
      <c r="S297" s="398"/>
      <c r="T297" s="398"/>
      <c r="U297" s="398"/>
      <c r="V297" s="398"/>
      <c r="W297" s="398"/>
      <c r="X297" s="399"/>
      <c r="AT297" s="20" t="s">
        <v>202</v>
      </c>
      <c r="AU297" s="20">
        <v>1</v>
      </c>
      <c r="AY297" s="20" t="s">
        <v>108</v>
      </c>
      <c r="BJ297" s="20">
        <v>0</v>
      </c>
    </row>
    <row r="298" s="21" customFormat="1">
      <c r="B298" s="412"/>
      <c r="C298" s="413" t="s">
        <v>301</v>
      </c>
      <c r="D298" s="413" t="s">
        <v>302</v>
      </c>
      <c r="E298" s="414" t="s">
        <v>303</v>
      </c>
      <c r="F298" s="414" t="s">
        <v>304</v>
      </c>
      <c r="G298" s="415" t="s">
        <v>305</v>
      </c>
      <c r="H298" s="416">
        <v>2.3250000000000002</v>
      </c>
      <c r="I298" s="417"/>
      <c r="J298" s="418"/>
      <c r="K298" s="418">
        <f>ROUND(H298*P298,2)</f>
        <v>0</v>
      </c>
      <c r="L298" s="369" t="s">
        <v>116</v>
      </c>
      <c r="M298" s="412"/>
      <c r="N298" s="419"/>
      <c r="O298" s="420" t="s">
        <v>40</v>
      </c>
      <c r="P298" s="421">
        <f>I298+J298</f>
        <v>0</v>
      </c>
      <c r="Q298" s="421">
        <f>ROUND(H298*I298,2)</f>
        <v>0</v>
      </c>
      <c r="R298" s="421">
        <f>ROUND(H298*J298,2)</f>
        <v>0</v>
      </c>
      <c r="S298" s="422"/>
      <c r="T298" s="422">
        <f>H298*S298</f>
        <v>0</v>
      </c>
      <c r="U298" s="422">
        <v>0.001</v>
      </c>
      <c r="V298" s="422">
        <f>H298*U298</f>
        <v>0.0023250000000000002</v>
      </c>
      <c r="W298" s="422">
        <v>0</v>
      </c>
      <c r="X298" s="423">
        <f>H298*W298</f>
        <v>0</v>
      </c>
      <c r="AR298" s="21">
        <v>8</v>
      </c>
      <c r="AT298" s="21" t="s">
        <v>302</v>
      </c>
      <c r="AU298" s="21">
        <v>2</v>
      </c>
      <c r="AY298" s="21" t="s">
        <v>108</v>
      </c>
      <c r="BE298" s="21">
        <f>IF(O298="základní",K298,0)</f>
        <v>0</v>
      </c>
      <c r="BF298" s="21">
        <f>IF(O298="snížená",K298,0)</f>
        <v>0</v>
      </c>
      <c r="BG298" s="21">
        <f>IF(O298="zákl. přenesená",K298,0)</f>
        <v>0</v>
      </c>
      <c r="BH298" s="21">
        <f>IF(O298="sníž. přenesená",K298,0)</f>
        <v>0</v>
      </c>
      <c r="BI298" s="21">
        <f>IF(O298="nulová",K298,0)</f>
        <v>0</v>
      </c>
      <c r="BJ298" s="21">
        <v>1</v>
      </c>
    </row>
    <row r="299" s="20" customFormat="1" ht="12">
      <c r="B299" s="388"/>
      <c r="C299" s="389"/>
      <c r="D299" s="390" t="s">
        <v>198</v>
      </c>
      <c r="E299" s="391"/>
      <c r="F299" s="392" t="s">
        <v>254</v>
      </c>
      <c r="G299" s="393"/>
      <c r="H299" s="394">
        <v>116.22799999999999</v>
      </c>
      <c r="I299" s="395"/>
      <c r="J299" s="395"/>
      <c r="K299" s="395"/>
      <c r="L299" s="396"/>
      <c r="M299" s="388"/>
      <c r="N299" s="397"/>
      <c r="O299" s="396"/>
      <c r="P299" s="395"/>
      <c r="Q299" s="395"/>
      <c r="R299" s="395"/>
      <c r="S299" s="398"/>
      <c r="T299" s="398"/>
      <c r="U299" s="398"/>
      <c r="V299" s="398"/>
      <c r="W299" s="398"/>
      <c r="X299" s="399"/>
      <c r="AT299" s="20" t="s">
        <v>198</v>
      </c>
      <c r="AU299" s="20">
        <v>0</v>
      </c>
      <c r="AV299" s="20">
        <v>2</v>
      </c>
      <c r="AW299" s="20" t="b">
        <v>1</v>
      </c>
      <c r="AY299" s="20" t="s">
        <v>108</v>
      </c>
      <c r="BJ299" s="20">
        <v>0</v>
      </c>
    </row>
    <row r="300" s="20" customFormat="1" ht="12">
      <c r="B300" s="388"/>
      <c r="C300" s="389"/>
      <c r="D300" s="390" t="s">
        <v>198</v>
      </c>
      <c r="E300" s="391"/>
      <c r="F300" s="400" t="s">
        <v>200</v>
      </c>
      <c r="G300" s="401"/>
      <c r="H300" s="402">
        <v>116.22799999999999</v>
      </c>
      <c r="I300" s="395"/>
      <c r="J300" s="395"/>
      <c r="K300" s="395"/>
      <c r="L300" s="396"/>
      <c r="M300" s="388"/>
      <c r="N300" s="397"/>
      <c r="O300" s="396"/>
      <c r="P300" s="395"/>
      <c r="Q300" s="395"/>
      <c r="R300" s="395"/>
      <c r="S300" s="398"/>
      <c r="T300" s="398"/>
      <c r="U300" s="398"/>
      <c r="V300" s="398"/>
      <c r="W300" s="398"/>
      <c r="X300" s="399"/>
      <c r="AT300" s="20" t="s">
        <v>198</v>
      </c>
      <c r="AU300" s="20">
        <v>0</v>
      </c>
      <c r="AV300" s="20">
        <v>4</v>
      </c>
      <c r="AW300" s="20" t="b">
        <v>1</v>
      </c>
      <c r="AY300" s="20" t="s">
        <v>108</v>
      </c>
      <c r="BJ300" s="20">
        <v>0</v>
      </c>
    </row>
    <row r="301" s="20" customFormat="1" ht="12">
      <c r="B301" s="388"/>
      <c r="C301" s="389"/>
      <c r="D301" s="390" t="s">
        <v>198</v>
      </c>
      <c r="E301" s="391"/>
      <c r="F301" s="392" t="s">
        <v>306</v>
      </c>
      <c r="G301" s="393"/>
      <c r="H301" s="394">
        <v>2.3250000000000002</v>
      </c>
      <c r="I301" s="395"/>
      <c r="J301" s="395"/>
      <c r="K301" s="395"/>
      <c r="L301" s="396"/>
      <c r="M301" s="388"/>
      <c r="N301" s="397"/>
      <c r="O301" s="396"/>
      <c r="P301" s="395"/>
      <c r="Q301" s="395"/>
      <c r="R301" s="395"/>
      <c r="S301" s="398"/>
      <c r="T301" s="398"/>
      <c r="U301" s="398"/>
      <c r="V301" s="398"/>
      <c r="W301" s="398"/>
      <c r="X301" s="399"/>
      <c r="AT301" s="20" t="s">
        <v>198</v>
      </c>
      <c r="AU301" s="20">
        <v>0</v>
      </c>
      <c r="AV301" s="20">
        <v>2</v>
      </c>
      <c r="AW301" s="20" t="b">
        <v>1</v>
      </c>
      <c r="AX301" s="20" t="b">
        <v>1</v>
      </c>
      <c r="AY301" s="20" t="s">
        <v>108</v>
      </c>
      <c r="BJ301" s="20">
        <v>0</v>
      </c>
    </row>
    <row r="302" s="20" customFormat="1" ht="12">
      <c r="B302" s="388"/>
      <c r="C302" s="389"/>
      <c r="D302" s="390" t="s">
        <v>198</v>
      </c>
      <c r="E302" s="391"/>
      <c r="F302" s="403" t="s">
        <v>245</v>
      </c>
      <c r="G302" s="393"/>
      <c r="H302" s="394"/>
      <c r="I302" s="395"/>
      <c r="J302" s="395"/>
      <c r="K302" s="395"/>
      <c r="L302" s="396"/>
      <c r="M302" s="388"/>
      <c r="N302" s="397"/>
      <c r="O302" s="396"/>
      <c r="P302" s="395"/>
      <c r="Q302" s="395"/>
      <c r="R302" s="395"/>
      <c r="S302" s="398"/>
      <c r="T302" s="398"/>
      <c r="U302" s="398"/>
      <c r="V302" s="398"/>
      <c r="W302" s="398"/>
      <c r="X302" s="399"/>
      <c r="AT302" s="20" t="s">
        <v>202</v>
      </c>
      <c r="AU302" s="20">
        <v>1</v>
      </c>
      <c r="AY302" s="20" t="s">
        <v>108</v>
      </c>
      <c r="BJ302" s="20">
        <v>0</v>
      </c>
    </row>
    <row r="303" s="20" customFormat="1" ht="12">
      <c r="B303" s="388"/>
      <c r="C303" s="389"/>
      <c r="D303" s="390" t="s">
        <v>198</v>
      </c>
      <c r="E303" s="391"/>
      <c r="F303" s="404" t="s">
        <v>246</v>
      </c>
      <c r="G303" s="393"/>
      <c r="H303" s="405">
        <v>116.22799999999999</v>
      </c>
      <c r="I303" s="395"/>
      <c r="J303" s="395"/>
      <c r="K303" s="395"/>
      <c r="L303" s="396"/>
      <c r="M303" s="388"/>
      <c r="N303" s="397"/>
      <c r="O303" s="396"/>
      <c r="P303" s="395"/>
      <c r="Q303" s="395"/>
      <c r="R303" s="395"/>
      <c r="S303" s="398"/>
      <c r="T303" s="398"/>
      <c r="U303" s="398"/>
      <c r="V303" s="398"/>
      <c r="W303" s="398"/>
      <c r="X303" s="399"/>
      <c r="AT303" s="20" t="s">
        <v>202</v>
      </c>
      <c r="AU303" s="20">
        <v>1</v>
      </c>
      <c r="AY303" s="20" t="s">
        <v>108</v>
      </c>
      <c r="BJ303" s="20">
        <v>0</v>
      </c>
    </row>
    <row r="304" s="19" customFormat="1">
      <c r="B304" s="367"/>
      <c r="C304" s="368" t="s">
        <v>307</v>
      </c>
      <c r="D304" s="368" t="s">
        <v>112</v>
      </c>
      <c r="E304" s="369" t="s">
        <v>308</v>
      </c>
      <c r="F304" s="369" t="s">
        <v>309</v>
      </c>
      <c r="G304" s="370" t="s">
        <v>196</v>
      </c>
      <c r="H304" s="371">
        <v>2058.0250000000001</v>
      </c>
      <c r="I304" s="372"/>
      <c r="J304" s="372"/>
      <c r="K304" s="373">
        <f>ROUND(H304*P304,2)</f>
        <v>0</v>
      </c>
      <c r="L304" s="369" t="s">
        <v>116</v>
      </c>
      <c r="M304" s="367"/>
      <c r="N304" s="374"/>
      <c r="O304" s="375" t="s">
        <v>40</v>
      </c>
      <c r="P304" s="376">
        <f>I304+J304</f>
        <v>0</v>
      </c>
      <c r="Q304" s="376">
        <f>ROUND(H304*I304,2)</f>
        <v>0</v>
      </c>
      <c r="R304" s="376">
        <f>ROUND(H304*J304,2)</f>
        <v>0</v>
      </c>
      <c r="S304" s="377"/>
      <c r="T304" s="377">
        <f>H304*S304</f>
        <v>0</v>
      </c>
      <c r="U304" s="377">
        <v>0</v>
      </c>
      <c r="V304" s="377">
        <f>H304*U304</f>
        <v>0</v>
      </c>
      <c r="W304" s="377">
        <v>0</v>
      </c>
      <c r="X304" s="378">
        <f>H304*W304</f>
        <v>0</v>
      </c>
      <c r="AR304" s="19">
        <v>4</v>
      </c>
      <c r="AT304" s="19" t="s">
        <v>112</v>
      </c>
      <c r="AU304" s="19">
        <v>2</v>
      </c>
      <c r="AY304" s="19" t="s">
        <v>108</v>
      </c>
      <c r="BE304" s="19">
        <f>IF(O304="základní",K304,0)</f>
        <v>0</v>
      </c>
      <c r="BF304" s="19">
        <f>IF(O304="snížená",K304,0)</f>
        <v>0</v>
      </c>
      <c r="BG304" s="19">
        <f>IF(O304="zákl. přenesená",K304,0)</f>
        <v>0</v>
      </c>
      <c r="BH304" s="19">
        <f>IF(O304="sníž. přenesená",K304,0)</f>
        <v>0</v>
      </c>
      <c r="BI304" s="19">
        <f>IF(O304="nulová",K304,0)</f>
        <v>0</v>
      </c>
      <c r="BJ304" s="19">
        <v>1</v>
      </c>
    </row>
    <row r="305" s="14" customFormat="1">
      <c r="A305" s="379"/>
      <c r="B305" s="380"/>
      <c r="C305" s="381"/>
      <c r="D305" s="382" t="s">
        <v>117</v>
      </c>
      <c r="E305" s="381"/>
      <c r="F305" s="258" t="s">
        <v>310</v>
      </c>
      <c r="G305" s="381"/>
      <c r="H305" s="381"/>
      <c r="I305" s="381"/>
      <c r="J305" s="381"/>
      <c r="L305" s="14"/>
      <c r="M305" s="383"/>
      <c r="N305" s="384"/>
      <c r="O305" s="385"/>
      <c r="P305" s="385"/>
      <c r="Q305" s="385"/>
      <c r="R305" s="385"/>
      <c r="S305" s="385"/>
      <c r="T305" s="386"/>
      <c r="U305" s="379"/>
      <c r="V305" s="379"/>
      <c r="W305" s="379"/>
      <c r="X305" s="379"/>
      <c r="Y305" s="379"/>
      <c r="Z305" s="379"/>
      <c r="AA305" s="379"/>
      <c r="AB305" s="379"/>
      <c r="AC305" s="379"/>
      <c r="AD305" s="379"/>
      <c r="AE305" s="379"/>
      <c r="AT305" s="387" t="s">
        <v>117</v>
      </c>
      <c r="AU305" s="387">
        <v>0</v>
      </c>
      <c r="AY305" s="14" t="s">
        <v>108</v>
      </c>
      <c r="BJ305" s="14">
        <v>0</v>
      </c>
    </row>
    <row r="306" s="20" customFormat="1" ht="12">
      <c r="B306" s="388"/>
      <c r="C306" s="389"/>
      <c r="D306" s="390" t="s">
        <v>198</v>
      </c>
      <c r="E306" s="391"/>
      <c r="F306" s="392" t="s">
        <v>311</v>
      </c>
      <c r="G306" s="393"/>
      <c r="H306" s="394">
        <v>1988.2439999999999</v>
      </c>
      <c r="I306" s="395"/>
      <c r="J306" s="395"/>
      <c r="K306" s="395"/>
      <c r="L306" s="396"/>
      <c r="M306" s="388"/>
      <c r="N306" s="397"/>
      <c r="O306" s="396"/>
      <c r="P306" s="395"/>
      <c r="Q306" s="395"/>
      <c r="R306" s="395"/>
      <c r="S306" s="398"/>
      <c r="T306" s="398"/>
      <c r="U306" s="398"/>
      <c r="V306" s="398"/>
      <c r="W306" s="398"/>
      <c r="X306" s="399"/>
      <c r="AT306" s="20" t="s">
        <v>198</v>
      </c>
      <c r="AU306" s="20">
        <v>0</v>
      </c>
      <c r="AV306" s="20">
        <v>2</v>
      </c>
      <c r="AW306" s="20" t="b">
        <v>1</v>
      </c>
      <c r="AY306" s="20" t="s">
        <v>108</v>
      </c>
      <c r="BJ306" s="20">
        <v>0</v>
      </c>
    </row>
    <row r="307" s="20" customFormat="1" ht="12">
      <c r="B307" s="388"/>
      <c r="C307" s="389"/>
      <c r="D307" s="390" t="s">
        <v>198</v>
      </c>
      <c r="E307" s="391"/>
      <c r="F307" s="392" t="s">
        <v>312</v>
      </c>
      <c r="G307" s="393"/>
      <c r="H307" s="394">
        <v>13.079000000000001</v>
      </c>
      <c r="I307" s="395"/>
      <c r="J307" s="395"/>
      <c r="K307" s="395"/>
      <c r="L307" s="396"/>
      <c r="M307" s="388"/>
      <c r="N307" s="397"/>
      <c r="O307" s="396"/>
      <c r="P307" s="395"/>
      <c r="Q307" s="395"/>
      <c r="R307" s="395"/>
      <c r="S307" s="398"/>
      <c r="T307" s="398"/>
      <c r="U307" s="398"/>
      <c r="V307" s="398"/>
      <c r="W307" s="398"/>
      <c r="X307" s="399"/>
      <c r="AT307" s="20" t="s">
        <v>198</v>
      </c>
      <c r="AU307" s="20">
        <v>0</v>
      </c>
      <c r="AV307" s="20">
        <v>2</v>
      </c>
      <c r="AW307" s="20" t="b">
        <v>1</v>
      </c>
      <c r="AY307" s="20" t="s">
        <v>108</v>
      </c>
      <c r="BJ307" s="20">
        <v>0</v>
      </c>
    </row>
    <row r="308" s="20" customFormat="1" ht="12">
      <c r="B308" s="388"/>
      <c r="C308" s="389"/>
      <c r="D308" s="390" t="s">
        <v>198</v>
      </c>
      <c r="E308" s="391"/>
      <c r="F308" s="392" t="s">
        <v>313</v>
      </c>
      <c r="G308" s="393"/>
      <c r="H308" s="394">
        <v>56.701999999999998</v>
      </c>
      <c r="I308" s="395"/>
      <c r="J308" s="395"/>
      <c r="K308" s="395"/>
      <c r="L308" s="396"/>
      <c r="M308" s="388"/>
      <c r="N308" s="397"/>
      <c r="O308" s="396"/>
      <c r="P308" s="395"/>
      <c r="Q308" s="395"/>
      <c r="R308" s="395"/>
      <c r="S308" s="398"/>
      <c r="T308" s="398"/>
      <c r="U308" s="398"/>
      <c r="V308" s="398"/>
      <c r="W308" s="398"/>
      <c r="X308" s="399"/>
      <c r="AT308" s="20" t="s">
        <v>198</v>
      </c>
      <c r="AU308" s="20">
        <v>0</v>
      </c>
      <c r="AV308" s="20">
        <v>2</v>
      </c>
      <c r="AW308" s="20" t="b">
        <v>1</v>
      </c>
      <c r="AY308" s="20" t="s">
        <v>108</v>
      </c>
      <c r="BJ308" s="20">
        <v>0</v>
      </c>
    </row>
    <row r="309" s="20" customFormat="1" ht="12">
      <c r="B309" s="388"/>
      <c r="C309" s="389"/>
      <c r="D309" s="390" t="s">
        <v>198</v>
      </c>
      <c r="E309" s="391"/>
      <c r="F309" s="400" t="s">
        <v>200</v>
      </c>
      <c r="G309" s="401"/>
      <c r="H309" s="402">
        <v>2058.0250000000001</v>
      </c>
      <c r="I309" s="395"/>
      <c r="J309" s="395"/>
      <c r="K309" s="395"/>
      <c r="L309" s="396"/>
      <c r="M309" s="388"/>
      <c r="N309" s="397"/>
      <c r="O309" s="396"/>
      <c r="P309" s="395"/>
      <c r="Q309" s="395"/>
      <c r="R309" s="395"/>
      <c r="S309" s="398"/>
      <c r="T309" s="398"/>
      <c r="U309" s="398"/>
      <c r="V309" s="398"/>
      <c r="W309" s="398"/>
      <c r="X309" s="399"/>
      <c r="AT309" s="20" t="s">
        <v>198</v>
      </c>
      <c r="AU309" s="20">
        <v>0</v>
      </c>
      <c r="AV309" s="20">
        <v>4</v>
      </c>
      <c r="AW309" s="20" t="b">
        <v>1</v>
      </c>
      <c r="AX309" s="20" t="b">
        <v>1</v>
      </c>
      <c r="AY309" s="20" t="s">
        <v>108</v>
      </c>
      <c r="BJ309" s="20">
        <v>0</v>
      </c>
    </row>
    <row r="310" s="20" customFormat="1" ht="12">
      <c r="B310" s="388"/>
      <c r="C310" s="389"/>
      <c r="D310" s="390" t="s">
        <v>198</v>
      </c>
      <c r="E310" s="391"/>
      <c r="F310" s="403" t="s">
        <v>226</v>
      </c>
      <c r="G310" s="393"/>
      <c r="H310" s="394"/>
      <c r="I310" s="395"/>
      <c r="J310" s="395"/>
      <c r="K310" s="395"/>
      <c r="L310" s="396"/>
      <c r="M310" s="388"/>
      <c r="N310" s="397"/>
      <c r="O310" s="396"/>
      <c r="P310" s="395"/>
      <c r="Q310" s="395"/>
      <c r="R310" s="395"/>
      <c r="S310" s="398"/>
      <c r="T310" s="398"/>
      <c r="U310" s="398"/>
      <c r="V310" s="398"/>
      <c r="W310" s="398"/>
      <c r="X310" s="399"/>
      <c r="AT310" s="20" t="s">
        <v>202</v>
      </c>
      <c r="AU310" s="20">
        <v>1</v>
      </c>
      <c r="AY310" s="20" t="s">
        <v>108</v>
      </c>
      <c r="BJ310" s="20">
        <v>0</v>
      </c>
    </row>
    <row r="311" s="20" customFormat="1" ht="12">
      <c r="B311" s="388"/>
      <c r="C311" s="389"/>
      <c r="D311" s="390" t="s">
        <v>198</v>
      </c>
      <c r="E311" s="391"/>
      <c r="F311" s="404" t="s">
        <v>227</v>
      </c>
      <c r="G311" s="393"/>
      <c r="H311" s="405">
        <v>1128.4880000000001</v>
      </c>
      <c r="I311" s="395"/>
      <c r="J311" s="395"/>
      <c r="K311" s="395"/>
      <c r="L311" s="396"/>
      <c r="M311" s="388"/>
      <c r="N311" s="397"/>
      <c r="O311" s="396"/>
      <c r="P311" s="395"/>
      <c r="Q311" s="395"/>
      <c r="R311" s="395"/>
      <c r="S311" s="398"/>
      <c r="T311" s="398"/>
      <c r="U311" s="398"/>
      <c r="V311" s="398"/>
      <c r="W311" s="398"/>
      <c r="X311" s="399"/>
      <c r="AT311" s="20" t="s">
        <v>202</v>
      </c>
      <c r="AU311" s="20">
        <v>1</v>
      </c>
      <c r="AY311" s="20" t="s">
        <v>108</v>
      </c>
      <c r="BJ311" s="20">
        <v>0</v>
      </c>
    </row>
    <row r="312" s="20" customFormat="1" ht="12">
      <c r="B312" s="388"/>
      <c r="C312" s="389"/>
      <c r="D312" s="390" t="s">
        <v>198</v>
      </c>
      <c r="E312" s="391"/>
      <c r="F312" s="403" t="s">
        <v>211</v>
      </c>
      <c r="G312" s="393"/>
      <c r="H312" s="394"/>
      <c r="I312" s="395"/>
      <c r="J312" s="395"/>
      <c r="K312" s="395"/>
      <c r="L312" s="396"/>
      <c r="M312" s="388"/>
      <c r="N312" s="397"/>
      <c r="O312" s="396"/>
      <c r="P312" s="395"/>
      <c r="Q312" s="395"/>
      <c r="R312" s="395"/>
      <c r="S312" s="398"/>
      <c r="T312" s="398"/>
      <c r="U312" s="398"/>
      <c r="V312" s="398"/>
      <c r="W312" s="398"/>
      <c r="X312" s="399"/>
      <c r="AT312" s="20" t="s">
        <v>202</v>
      </c>
      <c r="AU312" s="20">
        <v>1</v>
      </c>
      <c r="AY312" s="20" t="s">
        <v>108</v>
      </c>
      <c r="BJ312" s="20">
        <v>0</v>
      </c>
    </row>
    <row r="313" s="20" customFormat="1" ht="12">
      <c r="B313" s="388"/>
      <c r="C313" s="389"/>
      <c r="D313" s="390" t="s">
        <v>198</v>
      </c>
      <c r="E313" s="391"/>
      <c r="F313" s="404" t="s">
        <v>212</v>
      </c>
      <c r="G313" s="393"/>
      <c r="H313" s="405">
        <v>500.16399999999999</v>
      </c>
      <c r="I313" s="395"/>
      <c r="J313" s="395"/>
      <c r="K313" s="395"/>
      <c r="L313" s="396"/>
      <c r="M313" s="388"/>
      <c r="N313" s="397"/>
      <c r="O313" s="396"/>
      <c r="P313" s="395"/>
      <c r="Q313" s="395"/>
      <c r="R313" s="395"/>
      <c r="S313" s="398"/>
      <c r="T313" s="398"/>
      <c r="U313" s="398"/>
      <c r="V313" s="398"/>
      <c r="W313" s="398"/>
      <c r="X313" s="399"/>
      <c r="AT313" s="20" t="s">
        <v>202</v>
      </c>
      <c r="AU313" s="20">
        <v>1</v>
      </c>
      <c r="AY313" s="20" t="s">
        <v>108</v>
      </c>
      <c r="BJ313" s="20">
        <v>0</v>
      </c>
    </row>
    <row r="314" s="20" customFormat="1" ht="12">
      <c r="B314" s="388"/>
      <c r="C314" s="389"/>
      <c r="D314" s="390" t="s">
        <v>198</v>
      </c>
      <c r="E314" s="391"/>
      <c r="F314" s="403" t="s">
        <v>314</v>
      </c>
      <c r="G314" s="393"/>
      <c r="H314" s="394"/>
      <c r="I314" s="395"/>
      <c r="J314" s="395"/>
      <c r="K314" s="395"/>
      <c r="L314" s="396"/>
      <c r="M314" s="388"/>
      <c r="N314" s="397"/>
      <c r="O314" s="396"/>
      <c r="P314" s="395"/>
      <c r="Q314" s="395"/>
      <c r="R314" s="395"/>
      <c r="S314" s="398"/>
      <c r="T314" s="398"/>
      <c r="U314" s="398"/>
      <c r="V314" s="398"/>
      <c r="W314" s="398"/>
      <c r="X314" s="399"/>
      <c r="AT314" s="20" t="s">
        <v>202</v>
      </c>
      <c r="AU314" s="20">
        <v>1</v>
      </c>
      <c r="AY314" s="20" t="s">
        <v>108</v>
      </c>
      <c r="BJ314" s="20">
        <v>0</v>
      </c>
    </row>
    <row r="315" s="20" customFormat="1" ht="12">
      <c r="B315" s="388"/>
      <c r="C315" s="389"/>
      <c r="D315" s="390" t="s">
        <v>198</v>
      </c>
      <c r="E315" s="391"/>
      <c r="F315" s="404" t="s">
        <v>315</v>
      </c>
      <c r="G315" s="393"/>
      <c r="H315" s="405">
        <v>338.54599999999999</v>
      </c>
      <c r="I315" s="395"/>
      <c r="J315" s="395"/>
      <c r="K315" s="395"/>
      <c r="L315" s="396"/>
      <c r="M315" s="388"/>
      <c r="N315" s="397"/>
      <c r="O315" s="396"/>
      <c r="P315" s="395"/>
      <c r="Q315" s="395"/>
      <c r="R315" s="395"/>
      <c r="S315" s="398"/>
      <c r="T315" s="398"/>
      <c r="U315" s="398"/>
      <c r="V315" s="398"/>
      <c r="W315" s="398"/>
      <c r="X315" s="399"/>
      <c r="AT315" s="20" t="s">
        <v>202</v>
      </c>
      <c r="AU315" s="20">
        <v>1</v>
      </c>
      <c r="AY315" s="20" t="s">
        <v>108</v>
      </c>
      <c r="BJ315" s="20">
        <v>0</v>
      </c>
    </row>
    <row r="316" s="20" customFormat="1" ht="12">
      <c r="B316" s="388"/>
      <c r="C316" s="389"/>
      <c r="D316" s="390" t="s">
        <v>198</v>
      </c>
      <c r="E316" s="391"/>
      <c r="F316" s="403" t="s">
        <v>249</v>
      </c>
      <c r="G316" s="393"/>
      <c r="H316" s="394"/>
      <c r="I316" s="395"/>
      <c r="J316" s="395"/>
      <c r="K316" s="395"/>
      <c r="L316" s="396"/>
      <c r="M316" s="388"/>
      <c r="N316" s="397"/>
      <c r="O316" s="396"/>
      <c r="P316" s="395"/>
      <c r="Q316" s="395"/>
      <c r="R316" s="395"/>
      <c r="S316" s="398"/>
      <c r="T316" s="398"/>
      <c r="U316" s="398"/>
      <c r="V316" s="398"/>
      <c r="W316" s="398"/>
      <c r="X316" s="399"/>
      <c r="AT316" s="20" t="s">
        <v>202</v>
      </c>
      <c r="AU316" s="20">
        <v>1</v>
      </c>
      <c r="AY316" s="20" t="s">
        <v>108</v>
      </c>
      <c r="BJ316" s="20">
        <v>0</v>
      </c>
    </row>
    <row r="317" s="20" customFormat="1" ht="12">
      <c r="B317" s="388"/>
      <c r="C317" s="389"/>
      <c r="D317" s="390" t="s">
        <v>198</v>
      </c>
      <c r="E317" s="391"/>
      <c r="F317" s="404" t="s">
        <v>250</v>
      </c>
      <c r="G317" s="393"/>
      <c r="H317" s="405">
        <v>19.010000000000002</v>
      </c>
      <c r="I317" s="395"/>
      <c r="J317" s="395"/>
      <c r="K317" s="395"/>
      <c r="L317" s="396"/>
      <c r="M317" s="388"/>
      <c r="N317" s="397"/>
      <c r="O317" s="396"/>
      <c r="P317" s="395"/>
      <c r="Q317" s="395"/>
      <c r="R317" s="395"/>
      <c r="S317" s="398"/>
      <c r="T317" s="398"/>
      <c r="U317" s="398"/>
      <c r="V317" s="398"/>
      <c r="W317" s="398"/>
      <c r="X317" s="399"/>
      <c r="AT317" s="20" t="s">
        <v>202</v>
      </c>
      <c r="AU317" s="20">
        <v>1</v>
      </c>
      <c r="AY317" s="20" t="s">
        <v>108</v>
      </c>
      <c r="BJ317" s="20">
        <v>0</v>
      </c>
    </row>
    <row r="318" s="20" customFormat="1" ht="12">
      <c r="B318" s="388"/>
      <c r="C318" s="389"/>
      <c r="D318" s="390" t="s">
        <v>198</v>
      </c>
      <c r="E318" s="391"/>
      <c r="F318" s="403" t="s">
        <v>316</v>
      </c>
      <c r="G318" s="393"/>
      <c r="H318" s="394"/>
      <c r="I318" s="395"/>
      <c r="J318" s="395"/>
      <c r="K318" s="395"/>
      <c r="L318" s="396"/>
      <c r="M318" s="388"/>
      <c r="N318" s="397"/>
      <c r="O318" s="396"/>
      <c r="P318" s="395"/>
      <c r="Q318" s="395"/>
      <c r="R318" s="395"/>
      <c r="S318" s="398"/>
      <c r="T318" s="398"/>
      <c r="U318" s="398"/>
      <c r="V318" s="398"/>
      <c r="W318" s="398"/>
      <c r="X318" s="399"/>
      <c r="AT318" s="20" t="s">
        <v>202</v>
      </c>
      <c r="AU318" s="20">
        <v>1</v>
      </c>
      <c r="AY318" s="20" t="s">
        <v>108</v>
      </c>
      <c r="BJ318" s="20">
        <v>0</v>
      </c>
    </row>
    <row r="319" s="20" customFormat="1" ht="12">
      <c r="B319" s="388"/>
      <c r="C319" s="389"/>
      <c r="D319" s="390" t="s">
        <v>198</v>
      </c>
      <c r="E319" s="391"/>
      <c r="F319" s="404" t="s">
        <v>317</v>
      </c>
      <c r="G319" s="393"/>
      <c r="H319" s="405">
        <v>2.036</v>
      </c>
      <c r="I319" s="395"/>
      <c r="J319" s="395"/>
      <c r="K319" s="395"/>
      <c r="L319" s="396"/>
      <c r="M319" s="388"/>
      <c r="N319" s="397"/>
      <c r="O319" s="396"/>
      <c r="P319" s="395"/>
      <c r="Q319" s="395"/>
      <c r="R319" s="395"/>
      <c r="S319" s="398"/>
      <c r="T319" s="398"/>
      <c r="U319" s="398"/>
      <c r="V319" s="398"/>
      <c r="W319" s="398"/>
      <c r="X319" s="399"/>
      <c r="AT319" s="20" t="s">
        <v>202</v>
      </c>
      <c r="AU319" s="20">
        <v>1</v>
      </c>
      <c r="AY319" s="20" t="s">
        <v>108</v>
      </c>
      <c r="BJ319" s="20">
        <v>0</v>
      </c>
    </row>
    <row r="320" s="20" customFormat="1" ht="12">
      <c r="B320" s="388"/>
      <c r="C320" s="389"/>
      <c r="D320" s="390" t="s">
        <v>198</v>
      </c>
      <c r="E320" s="391"/>
      <c r="F320" s="403" t="s">
        <v>318</v>
      </c>
      <c r="G320" s="393"/>
      <c r="H320" s="394"/>
      <c r="I320" s="395"/>
      <c r="J320" s="395"/>
      <c r="K320" s="395"/>
      <c r="L320" s="396"/>
      <c r="M320" s="388"/>
      <c r="N320" s="397"/>
      <c r="O320" s="396"/>
      <c r="P320" s="395"/>
      <c r="Q320" s="395"/>
      <c r="R320" s="395"/>
      <c r="S320" s="398"/>
      <c r="T320" s="398"/>
      <c r="U320" s="398"/>
      <c r="V320" s="398"/>
      <c r="W320" s="398"/>
      <c r="X320" s="399"/>
      <c r="AT320" s="20" t="s">
        <v>202</v>
      </c>
      <c r="AU320" s="20">
        <v>1</v>
      </c>
      <c r="AY320" s="20" t="s">
        <v>108</v>
      </c>
      <c r="BJ320" s="20">
        <v>0</v>
      </c>
    </row>
    <row r="321" s="20" customFormat="1" ht="12">
      <c r="B321" s="388"/>
      <c r="C321" s="389"/>
      <c r="D321" s="390" t="s">
        <v>198</v>
      </c>
      <c r="E321" s="391"/>
      <c r="F321" s="404" t="s">
        <v>319</v>
      </c>
      <c r="G321" s="393"/>
      <c r="H321" s="405">
        <v>87.195999999999998</v>
      </c>
      <c r="I321" s="395"/>
      <c r="J321" s="395"/>
      <c r="K321" s="395"/>
      <c r="L321" s="396"/>
      <c r="M321" s="388"/>
      <c r="N321" s="397"/>
      <c r="O321" s="396"/>
      <c r="P321" s="395"/>
      <c r="Q321" s="395"/>
      <c r="R321" s="395"/>
      <c r="S321" s="398"/>
      <c r="T321" s="398"/>
      <c r="U321" s="398"/>
      <c r="V321" s="398"/>
      <c r="W321" s="398"/>
      <c r="X321" s="399"/>
      <c r="AT321" s="20" t="s">
        <v>202</v>
      </c>
      <c r="AU321" s="20">
        <v>1</v>
      </c>
      <c r="AY321" s="20" t="s">
        <v>108</v>
      </c>
      <c r="BJ321" s="20">
        <v>0</v>
      </c>
    </row>
    <row r="322" s="20" customFormat="1" ht="12">
      <c r="B322" s="388"/>
      <c r="C322" s="389"/>
      <c r="D322" s="390" t="s">
        <v>198</v>
      </c>
      <c r="E322" s="391"/>
      <c r="F322" s="403" t="s">
        <v>247</v>
      </c>
      <c r="G322" s="393"/>
      <c r="H322" s="394"/>
      <c r="I322" s="395"/>
      <c r="J322" s="395"/>
      <c r="K322" s="395"/>
      <c r="L322" s="396"/>
      <c r="M322" s="388"/>
      <c r="N322" s="397"/>
      <c r="O322" s="396"/>
      <c r="P322" s="395"/>
      <c r="Q322" s="395"/>
      <c r="R322" s="395"/>
      <c r="S322" s="398"/>
      <c r="T322" s="398"/>
      <c r="U322" s="398"/>
      <c r="V322" s="398"/>
      <c r="W322" s="398"/>
      <c r="X322" s="399"/>
      <c r="AT322" s="20" t="s">
        <v>202</v>
      </c>
      <c r="AU322" s="20">
        <v>1</v>
      </c>
      <c r="AY322" s="20" t="s">
        <v>108</v>
      </c>
      <c r="BJ322" s="20">
        <v>0</v>
      </c>
    </row>
    <row r="323" s="20" customFormat="1" ht="12">
      <c r="B323" s="388"/>
      <c r="C323" s="389"/>
      <c r="D323" s="390" t="s">
        <v>198</v>
      </c>
      <c r="E323" s="391"/>
      <c r="F323" s="404" t="s">
        <v>248</v>
      </c>
      <c r="G323" s="393"/>
      <c r="H323" s="405">
        <v>226.80799999999999</v>
      </c>
      <c r="I323" s="395"/>
      <c r="J323" s="395"/>
      <c r="K323" s="395"/>
      <c r="L323" s="396"/>
      <c r="M323" s="388"/>
      <c r="N323" s="397"/>
      <c r="O323" s="396"/>
      <c r="P323" s="395"/>
      <c r="Q323" s="395"/>
      <c r="R323" s="395"/>
      <c r="S323" s="398"/>
      <c r="T323" s="398"/>
      <c r="U323" s="398"/>
      <c r="V323" s="398"/>
      <c r="W323" s="398"/>
      <c r="X323" s="399"/>
      <c r="AT323" s="20" t="s">
        <v>202</v>
      </c>
      <c r="AU323" s="20">
        <v>1</v>
      </c>
      <c r="AY323" s="20" t="s">
        <v>108</v>
      </c>
      <c r="BJ323" s="20">
        <v>0</v>
      </c>
    </row>
    <row r="324" s="19" customFormat="1">
      <c r="B324" s="367"/>
      <c r="C324" s="368" t="s">
        <v>320</v>
      </c>
      <c r="D324" s="368" t="s">
        <v>112</v>
      </c>
      <c r="E324" s="369" t="s">
        <v>321</v>
      </c>
      <c r="F324" s="369" t="s">
        <v>322</v>
      </c>
      <c r="G324" s="370" t="s">
        <v>196</v>
      </c>
      <c r="H324" s="371">
        <v>23.245999999999999</v>
      </c>
      <c r="I324" s="372"/>
      <c r="J324" s="372"/>
      <c r="K324" s="373">
        <f>ROUND(H324*P324,2)</f>
        <v>0</v>
      </c>
      <c r="L324" s="369" t="s">
        <v>116</v>
      </c>
      <c r="M324" s="367"/>
      <c r="N324" s="374"/>
      <c r="O324" s="375" t="s">
        <v>40</v>
      </c>
      <c r="P324" s="376">
        <f>I324+J324</f>
        <v>0</v>
      </c>
      <c r="Q324" s="376">
        <f>ROUND(H324*I324,2)</f>
        <v>0</v>
      </c>
      <c r="R324" s="376">
        <f>ROUND(H324*J324,2)</f>
        <v>0</v>
      </c>
      <c r="S324" s="377"/>
      <c r="T324" s="377">
        <f>H324*S324</f>
        <v>0</v>
      </c>
      <c r="U324" s="377">
        <v>0</v>
      </c>
      <c r="V324" s="377">
        <f>H324*U324</f>
        <v>0</v>
      </c>
      <c r="W324" s="377">
        <v>0</v>
      </c>
      <c r="X324" s="378">
        <f>H324*W324</f>
        <v>0</v>
      </c>
      <c r="AR324" s="19">
        <v>4</v>
      </c>
      <c r="AT324" s="19" t="s">
        <v>112</v>
      </c>
      <c r="AU324" s="19">
        <v>2</v>
      </c>
      <c r="AY324" s="19" t="s">
        <v>108</v>
      </c>
      <c r="BE324" s="19">
        <f>IF(O324="základní",K324,0)</f>
        <v>0</v>
      </c>
      <c r="BF324" s="19">
        <f>IF(O324="snížená",K324,0)</f>
        <v>0</v>
      </c>
      <c r="BG324" s="19">
        <f>IF(O324="zákl. přenesená",K324,0)</f>
        <v>0</v>
      </c>
      <c r="BH324" s="19">
        <f>IF(O324="sníž. přenesená",K324,0)</f>
        <v>0</v>
      </c>
      <c r="BI324" s="19">
        <f>IF(O324="nulová",K324,0)</f>
        <v>0</v>
      </c>
      <c r="BJ324" s="19">
        <v>1</v>
      </c>
    </row>
    <row r="325" s="14" customFormat="1">
      <c r="A325" s="379"/>
      <c r="B325" s="380"/>
      <c r="C325" s="381"/>
      <c r="D325" s="382" t="s">
        <v>117</v>
      </c>
      <c r="E325" s="381"/>
      <c r="F325" s="258" t="s">
        <v>323</v>
      </c>
      <c r="G325" s="381"/>
      <c r="H325" s="381"/>
      <c r="I325" s="381"/>
      <c r="J325" s="381"/>
      <c r="L325" s="14"/>
      <c r="M325" s="383"/>
      <c r="N325" s="384"/>
      <c r="O325" s="385"/>
      <c r="P325" s="385"/>
      <c r="Q325" s="385"/>
      <c r="R325" s="385"/>
      <c r="S325" s="385"/>
      <c r="T325" s="386"/>
      <c r="U325" s="379"/>
      <c r="V325" s="379"/>
      <c r="W325" s="379"/>
      <c r="X325" s="379"/>
      <c r="Y325" s="379"/>
      <c r="Z325" s="379"/>
      <c r="AA325" s="379"/>
      <c r="AB325" s="379"/>
      <c r="AC325" s="379"/>
      <c r="AD325" s="379"/>
      <c r="AE325" s="379"/>
      <c r="AT325" s="387" t="s">
        <v>117</v>
      </c>
      <c r="AU325" s="387">
        <v>0</v>
      </c>
      <c r="AY325" s="14" t="s">
        <v>108</v>
      </c>
      <c r="BJ325" s="14">
        <v>0</v>
      </c>
    </row>
    <row r="326" s="20" customFormat="1" ht="12">
      <c r="B326" s="388"/>
      <c r="C326" s="389"/>
      <c r="D326" s="390" t="s">
        <v>198</v>
      </c>
      <c r="E326" s="391"/>
      <c r="F326" s="392" t="s">
        <v>252</v>
      </c>
      <c r="G326" s="393"/>
      <c r="H326" s="394">
        <v>23.245999999999999</v>
      </c>
      <c r="I326" s="395"/>
      <c r="J326" s="395"/>
      <c r="K326" s="395"/>
      <c r="L326" s="396"/>
      <c r="M326" s="388"/>
      <c r="N326" s="397"/>
      <c r="O326" s="396"/>
      <c r="P326" s="395"/>
      <c r="Q326" s="395"/>
      <c r="R326" s="395"/>
      <c r="S326" s="398"/>
      <c r="T326" s="398"/>
      <c r="U326" s="398"/>
      <c r="V326" s="398"/>
      <c r="W326" s="398"/>
      <c r="X326" s="399"/>
      <c r="AT326" s="20" t="s">
        <v>198</v>
      </c>
      <c r="AU326" s="20">
        <v>0</v>
      </c>
      <c r="AV326" s="20">
        <v>2</v>
      </c>
      <c r="AW326" s="20" t="b">
        <v>1</v>
      </c>
      <c r="AY326" s="20" t="s">
        <v>108</v>
      </c>
      <c r="BJ326" s="20">
        <v>0</v>
      </c>
    </row>
    <row r="327" s="20" customFormat="1" ht="12">
      <c r="B327" s="388"/>
      <c r="C327" s="389"/>
      <c r="D327" s="390" t="s">
        <v>198</v>
      </c>
      <c r="E327" s="391"/>
      <c r="F327" s="400" t="s">
        <v>200</v>
      </c>
      <c r="G327" s="401"/>
      <c r="H327" s="402">
        <v>23.245999999999999</v>
      </c>
      <c r="I327" s="395"/>
      <c r="J327" s="395"/>
      <c r="K327" s="395"/>
      <c r="L327" s="396"/>
      <c r="M327" s="388"/>
      <c r="N327" s="397"/>
      <c r="O327" s="396"/>
      <c r="P327" s="395"/>
      <c r="Q327" s="395"/>
      <c r="R327" s="395"/>
      <c r="S327" s="398"/>
      <c r="T327" s="398"/>
      <c r="U327" s="398"/>
      <c r="V327" s="398"/>
      <c r="W327" s="398"/>
      <c r="X327" s="399"/>
      <c r="AT327" s="20" t="s">
        <v>198</v>
      </c>
      <c r="AU327" s="20">
        <v>0</v>
      </c>
      <c r="AV327" s="20">
        <v>4</v>
      </c>
      <c r="AW327" s="20" t="b">
        <v>1</v>
      </c>
      <c r="AX327" s="20" t="b">
        <v>1</v>
      </c>
      <c r="AY327" s="20" t="s">
        <v>108</v>
      </c>
      <c r="BJ327" s="20">
        <v>0</v>
      </c>
    </row>
    <row r="328" s="20" customFormat="1" ht="12">
      <c r="B328" s="388"/>
      <c r="C328" s="389"/>
      <c r="D328" s="390" t="s">
        <v>198</v>
      </c>
      <c r="E328" s="391"/>
      <c r="F328" s="403" t="s">
        <v>253</v>
      </c>
      <c r="G328" s="393"/>
      <c r="H328" s="394"/>
      <c r="I328" s="395"/>
      <c r="J328" s="395"/>
      <c r="K328" s="395"/>
      <c r="L328" s="396"/>
      <c r="M328" s="388"/>
      <c r="N328" s="397"/>
      <c r="O328" s="396"/>
      <c r="P328" s="395"/>
      <c r="Q328" s="395"/>
      <c r="R328" s="395"/>
      <c r="S328" s="398"/>
      <c r="T328" s="398"/>
      <c r="U328" s="398"/>
      <c r="V328" s="398"/>
      <c r="W328" s="398"/>
      <c r="X328" s="399"/>
      <c r="AT328" s="20" t="s">
        <v>202</v>
      </c>
      <c r="AU328" s="20">
        <v>1</v>
      </c>
      <c r="AY328" s="20" t="s">
        <v>108</v>
      </c>
      <c r="BJ328" s="20">
        <v>0</v>
      </c>
    </row>
    <row r="329" s="20" customFormat="1" ht="12">
      <c r="B329" s="388"/>
      <c r="C329" s="389"/>
      <c r="D329" s="390" t="s">
        <v>198</v>
      </c>
      <c r="E329" s="391"/>
      <c r="F329" s="404" t="s">
        <v>254</v>
      </c>
      <c r="G329" s="393"/>
      <c r="H329" s="405">
        <v>116.22799999999999</v>
      </c>
      <c r="I329" s="395"/>
      <c r="J329" s="395"/>
      <c r="K329" s="395"/>
      <c r="L329" s="396"/>
      <c r="M329" s="388"/>
      <c r="N329" s="397"/>
      <c r="O329" s="396"/>
      <c r="P329" s="395"/>
      <c r="Q329" s="395"/>
      <c r="R329" s="395"/>
      <c r="S329" s="398"/>
      <c r="T329" s="398"/>
      <c r="U329" s="398"/>
      <c r="V329" s="398"/>
      <c r="W329" s="398"/>
      <c r="X329" s="399"/>
      <c r="AT329" s="20" t="s">
        <v>202</v>
      </c>
      <c r="AU329" s="20">
        <v>1</v>
      </c>
      <c r="AY329" s="20" t="s">
        <v>108</v>
      </c>
      <c r="BJ329" s="20">
        <v>0</v>
      </c>
    </row>
    <row r="330" s="20" customFormat="1" ht="12">
      <c r="B330" s="388"/>
      <c r="C330" s="389"/>
      <c r="D330" s="390" t="s">
        <v>198</v>
      </c>
      <c r="E330" s="391"/>
      <c r="F330" s="406" t="s">
        <v>245</v>
      </c>
      <c r="G330" s="393"/>
      <c r="H330" s="394"/>
      <c r="I330" s="395"/>
      <c r="J330" s="395"/>
      <c r="K330" s="395"/>
      <c r="L330" s="396"/>
      <c r="M330" s="388"/>
      <c r="N330" s="397"/>
      <c r="O330" s="396"/>
      <c r="P330" s="395"/>
      <c r="Q330" s="395"/>
      <c r="R330" s="395"/>
      <c r="S330" s="398"/>
      <c r="T330" s="398"/>
      <c r="U330" s="398"/>
      <c r="V330" s="398"/>
      <c r="W330" s="398"/>
      <c r="X330" s="399"/>
      <c r="AT330" s="20" t="s">
        <v>202</v>
      </c>
      <c r="AU330" s="20">
        <v>2</v>
      </c>
      <c r="AY330" s="20" t="s">
        <v>108</v>
      </c>
      <c r="BJ330" s="20">
        <v>0</v>
      </c>
    </row>
    <row r="331" s="20" customFormat="1" ht="12">
      <c r="B331" s="388"/>
      <c r="C331" s="389"/>
      <c r="D331" s="390" t="s">
        <v>198</v>
      </c>
      <c r="E331" s="391"/>
      <c r="F331" s="407" t="s">
        <v>246</v>
      </c>
      <c r="G331" s="393"/>
      <c r="H331" s="405">
        <v>116.22799999999999</v>
      </c>
      <c r="I331" s="395"/>
      <c r="J331" s="395"/>
      <c r="K331" s="395"/>
      <c r="L331" s="396"/>
      <c r="M331" s="388"/>
      <c r="N331" s="397"/>
      <c r="O331" s="396"/>
      <c r="P331" s="395"/>
      <c r="Q331" s="395"/>
      <c r="R331" s="395"/>
      <c r="S331" s="398"/>
      <c r="T331" s="398"/>
      <c r="U331" s="398"/>
      <c r="V331" s="398"/>
      <c r="W331" s="398"/>
      <c r="X331" s="399"/>
      <c r="AT331" s="20" t="s">
        <v>202</v>
      </c>
      <c r="AU331" s="20">
        <v>2</v>
      </c>
      <c r="AY331" s="20" t="s">
        <v>108</v>
      </c>
      <c r="BJ331" s="20">
        <v>0</v>
      </c>
    </row>
    <row r="332" s="18" customFormat="1" ht="23.15" customHeight="1">
      <c r="B332" s="359"/>
      <c r="C332" s="360"/>
      <c r="D332" s="349" t="s">
        <v>66</v>
      </c>
      <c r="E332" s="361" t="s">
        <v>136</v>
      </c>
      <c r="F332" s="362" t="s">
        <v>324</v>
      </c>
      <c r="G332" s="363"/>
      <c r="H332" s="364"/>
      <c r="I332" s="365"/>
      <c r="J332" s="365"/>
      <c r="K332" s="365">
        <f>K333 + K341 + K347 + K353 + K363 + K369 + K375 + K383 + K393 + K403 + K409 + K415 + K421 + K427 + K433 + K439</f>
        <v>0</v>
      </c>
      <c r="L332" s="362"/>
      <c r="M332" s="359"/>
      <c r="N332" s="366"/>
      <c r="O332" s="355"/>
      <c r="P332" s="356">
        <f>I332+J332</f>
        <v>0</v>
      </c>
      <c r="Q332" s="356">
        <f>Q333 + Q341 + Q347 + Q353 + Q363 + Q369 + Q375 + Q383 + Q393 + Q403 + Q409 + Q415 + Q421 + Q427 + Q433 + Q439</f>
        <v>0</v>
      </c>
      <c r="R332" s="356">
        <f>R333 + R341 + R347 + R353 + R363 + R369 + R375 + R383 + R393 + R403 + R409 + R415 + R421 + R427 + R433 + R439</f>
        <v>0</v>
      </c>
      <c r="S332" s="357"/>
      <c r="T332" s="357">
        <f>T333 + T341 + T347 + T353 + T363 + T369 + T375 + T383 + T393 + T403 + T409 + T415 + T421 + T427 + T433 + T439</f>
        <v>0</v>
      </c>
      <c r="U332" s="357"/>
      <c r="V332" s="357">
        <f>V333 + V341 + V347 + V353 + V363 + V369 + V375 + V383 + V393 + V403 + V409 + V415 + V421 + V427 + V433 + V439</f>
        <v>71.294369440000011</v>
      </c>
      <c r="W332" s="357"/>
      <c r="X332" s="358">
        <f>X333 + X341 + X347 + X353 + X363 + X369 + X375 + X383 + X393 + X403 + X409 + X415 + X421 + X427 + X433 + X439</f>
        <v>0</v>
      </c>
      <c r="AR332" s="18">
        <v>1</v>
      </c>
      <c r="AT332" s="18" t="s">
        <v>66</v>
      </c>
      <c r="AU332" s="18">
        <v>1</v>
      </c>
      <c r="AY332" s="18" t="s">
        <v>108</v>
      </c>
      <c r="BJ332" s="18">
        <v>0</v>
      </c>
    </row>
    <row r="333" s="19" customFormat="1">
      <c r="B333" s="367"/>
      <c r="C333" s="368" t="s">
        <v>325</v>
      </c>
      <c r="D333" s="368" t="s">
        <v>112</v>
      </c>
      <c r="E333" s="369" t="s">
        <v>326</v>
      </c>
      <c r="F333" s="369" t="s">
        <v>327</v>
      </c>
      <c r="G333" s="370" t="s">
        <v>196</v>
      </c>
      <c r="H333" s="371">
        <v>20.731000000000002</v>
      </c>
      <c r="I333" s="372"/>
      <c r="J333" s="372"/>
      <c r="K333" s="373">
        <f>ROUND(H333*P333,2)</f>
        <v>0</v>
      </c>
      <c r="L333" s="369" t="s">
        <v>116</v>
      </c>
      <c r="M333" s="367"/>
      <c r="N333" s="374"/>
      <c r="O333" s="375" t="s">
        <v>40</v>
      </c>
      <c r="P333" s="376">
        <f>I333+J333</f>
        <v>0</v>
      </c>
      <c r="Q333" s="376">
        <f>ROUND(H333*I333,2)</f>
        <v>0</v>
      </c>
      <c r="R333" s="376">
        <f>ROUND(H333*J333,2)</f>
        <v>0</v>
      </c>
      <c r="S333" s="377"/>
      <c r="T333" s="377">
        <f>H333*S333</f>
        <v>0</v>
      </c>
      <c r="U333" s="377">
        <v>0</v>
      </c>
      <c r="V333" s="377">
        <f>H333*U333</f>
        <v>0</v>
      </c>
      <c r="W333" s="377">
        <v>0</v>
      </c>
      <c r="X333" s="378">
        <f>H333*W333</f>
        <v>0</v>
      </c>
      <c r="AR333" s="19">
        <v>4</v>
      </c>
      <c r="AT333" s="19" t="s">
        <v>112</v>
      </c>
      <c r="AU333" s="19">
        <v>2</v>
      </c>
      <c r="AY333" s="19" t="s">
        <v>108</v>
      </c>
      <c r="BE333" s="19">
        <f>IF(O333="základní",K333,0)</f>
        <v>0</v>
      </c>
      <c r="BF333" s="19">
        <f>IF(O333="snížená",K333,0)</f>
        <v>0</v>
      </c>
      <c r="BG333" s="19">
        <f>IF(O333="zákl. přenesená",K333,0)</f>
        <v>0</v>
      </c>
      <c r="BH333" s="19">
        <f>IF(O333="sníž. přenesená",K333,0)</f>
        <v>0</v>
      </c>
      <c r="BI333" s="19">
        <f>IF(O333="nulová",K333,0)</f>
        <v>0</v>
      </c>
      <c r="BJ333" s="19">
        <v>1</v>
      </c>
    </row>
    <row r="334" s="14" customFormat="1">
      <c r="A334" s="379"/>
      <c r="B334" s="380"/>
      <c r="C334" s="381"/>
      <c r="D334" s="382" t="s">
        <v>117</v>
      </c>
      <c r="E334" s="381"/>
      <c r="F334" s="258" t="s">
        <v>328</v>
      </c>
      <c r="G334" s="381"/>
      <c r="H334" s="381"/>
      <c r="I334" s="381"/>
      <c r="J334" s="381"/>
      <c r="L334" s="14"/>
      <c r="M334" s="383"/>
      <c r="N334" s="384"/>
      <c r="O334" s="385"/>
      <c r="P334" s="385"/>
      <c r="Q334" s="385"/>
      <c r="R334" s="385"/>
      <c r="S334" s="385"/>
      <c r="T334" s="386"/>
      <c r="U334" s="379"/>
      <c r="V334" s="379"/>
      <c r="W334" s="379"/>
      <c r="X334" s="379"/>
      <c r="Y334" s="379"/>
      <c r="Z334" s="379"/>
      <c r="AA334" s="379"/>
      <c r="AB334" s="379"/>
      <c r="AC334" s="379"/>
      <c r="AD334" s="379"/>
      <c r="AE334" s="379"/>
      <c r="AT334" s="387" t="s">
        <v>117</v>
      </c>
      <c r="AU334" s="387">
        <v>0</v>
      </c>
      <c r="AY334" s="14" t="s">
        <v>108</v>
      </c>
      <c r="BJ334" s="14">
        <v>0</v>
      </c>
    </row>
    <row r="335" s="20" customFormat="1" ht="12">
      <c r="B335" s="388"/>
      <c r="C335" s="389"/>
      <c r="D335" s="390" t="s">
        <v>198</v>
      </c>
      <c r="E335" s="391"/>
      <c r="F335" s="392" t="s">
        <v>329</v>
      </c>
      <c r="G335" s="393"/>
      <c r="H335" s="394">
        <v>20.731000000000002</v>
      </c>
      <c r="I335" s="395"/>
      <c r="J335" s="395"/>
      <c r="K335" s="395"/>
      <c r="L335" s="396"/>
      <c r="M335" s="388"/>
      <c r="N335" s="397"/>
      <c r="O335" s="396"/>
      <c r="P335" s="395"/>
      <c r="Q335" s="395"/>
      <c r="R335" s="395"/>
      <c r="S335" s="398"/>
      <c r="T335" s="398"/>
      <c r="U335" s="398"/>
      <c r="V335" s="398"/>
      <c r="W335" s="398"/>
      <c r="X335" s="399"/>
      <c r="AT335" s="20" t="s">
        <v>198</v>
      </c>
      <c r="AU335" s="20">
        <v>0</v>
      </c>
      <c r="AV335" s="20">
        <v>2</v>
      </c>
      <c r="AW335" s="20" t="b">
        <v>1</v>
      </c>
      <c r="AY335" s="20" t="s">
        <v>108</v>
      </c>
      <c r="BJ335" s="20">
        <v>0</v>
      </c>
    </row>
    <row r="336" s="20" customFormat="1" ht="12">
      <c r="B336" s="388"/>
      <c r="C336" s="389"/>
      <c r="D336" s="390" t="s">
        <v>198</v>
      </c>
      <c r="E336" s="391"/>
      <c r="F336" s="400" t="s">
        <v>200</v>
      </c>
      <c r="G336" s="401"/>
      <c r="H336" s="402">
        <v>20.731000000000002</v>
      </c>
      <c r="I336" s="395"/>
      <c r="J336" s="395"/>
      <c r="K336" s="395"/>
      <c r="L336" s="396"/>
      <c r="M336" s="388"/>
      <c r="N336" s="397"/>
      <c r="O336" s="396"/>
      <c r="P336" s="395"/>
      <c r="Q336" s="395"/>
      <c r="R336" s="395"/>
      <c r="S336" s="398"/>
      <c r="T336" s="398"/>
      <c r="U336" s="398"/>
      <c r="V336" s="398"/>
      <c r="W336" s="398"/>
      <c r="X336" s="399"/>
      <c r="AT336" s="20" t="s">
        <v>198</v>
      </c>
      <c r="AU336" s="20">
        <v>0</v>
      </c>
      <c r="AV336" s="20">
        <v>4</v>
      </c>
      <c r="AW336" s="20" t="b">
        <v>1</v>
      </c>
      <c r="AX336" s="20" t="b">
        <v>1</v>
      </c>
      <c r="AY336" s="20" t="s">
        <v>108</v>
      </c>
      <c r="BJ336" s="20">
        <v>0</v>
      </c>
    </row>
    <row r="337" s="20" customFormat="1" ht="12">
      <c r="B337" s="388"/>
      <c r="C337" s="389"/>
      <c r="D337" s="390" t="s">
        <v>198</v>
      </c>
      <c r="E337" s="391"/>
      <c r="F337" s="403" t="s">
        <v>249</v>
      </c>
      <c r="G337" s="393"/>
      <c r="H337" s="394"/>
      <c r="I337" s="395"/>
      <c r="J337" s="395"/>
      <c r="K337" s="395"/>
      <c r="L337" s="396"/>
      <c r="M337" s="388"/>
      <c r="N337" s="397"/>
      <c r="O337" s="396"/>
      <c r="P337" s="395"/>
      <c r="Q337" s="395"/>
      <c r="R337" s="395"/>
      <c r="S337" s="398"/>
      <c r="T337" s="398"/>
      <c r="U337" s="398"/>
      <c r="V337" s="398"/>
      <c r="W337" s="398"/>
      <c r="X337" s="399"/>
      <c r="AT337" s="20" t="s">
        <v>202</v>
      </c>
      <c r="AU337" s="20">
        <v>1</v>
      </c>
      <c r="AY337" s="20" t="s">
        <v>108</v>
      </c>
      <c r="BJ337" s="20">
        <v>0</v>
      </c>
    </row>
    <row r="338" s="20" customFormat="1" ht="12">
      <c r="B338" s="388"/>
      <c r="C338" s="389"/>
      <c r="D338" s="390" t="s">
        <v>198</v>
      </c>
      <c r="E338" s="391"/>
      <c r="F338" s="404" t="s">
        <v>250</v>
      </c>
      <c r="G338" s="393"/>
      <c r="H338" s="405">
        <v>19.010000000000002</v>
      </c>
      <c r="I338" s="395"/>
      <c r="J338" s="395"/>
      <c r="K338" s="395"/>
      <c r="L338" s="396"/>
      <c r="M338" s="388"/>
      <c r="N338" s="397"/>
      <c r="O338" s="396"/>
      <c r="P338" s="395"/>
      <c r="Q338" s="395"/>
      <c r="R338" s="395"/>
      <c r="S338" s="398"/>
      <c r="T338" s="398"/>
      <c r="U338" s="398"/>
      <c r="V338" s="398"/>
      <c r="W338" s="398"/>
      <c r="X338" s="399"/>
      <c r="AT338" s="20" t="s">
        <v>202</v>
      </c>
      <c r="AU338" s="20">
        <v>1</v>
      </c>
      <c r="AY338" s="20" t="s">
        <v>108</v>
      </c>
      <c r="BJ338" s="20">
        <v>0</v>
      </c>
    </row>
    <row r="339" s="20" customFormat="1" ht="12">
      <c r="B339" s="388"/>
      <c r="C339" s="389"/>
      <c r="D339" s="390" t="s">
        <v>198</v>
      </c>
      <c r="E339" s="391"/>
      <c r="F339" s="403" t="s">
        <v>330</v>
      </c>
      <c r="G339" s="393"/>
      <c r="H339" s="394"/>
      <c r="I339" s="395"/>
      <c r="J339" s="395"/>
      <c r="K339" s="395"/>
      <c r="L339" s="396"/>
      <c r="M339" s="388"/>
      <c r="N339" s="397"/>
      <c r="O339" s="396"/>
      <c r="P339" s="395"/>
      <c r="Q339" s="395"/>
      <c r="R339" s="395"/>
      <c r="S339" s="398"/>
      <c r="T339" s="398"/>
      <c r="U339" s="398"/>
      <c r="V339" s="398"/>
      <c r="W339" s="398"/>
      <c r="X339" s="399"/>
      <c r="AT339" s="20" t="s">
        <v>202</v>
      </c>
      <c r="AU339" s="20">
        <v>1</v>
      </c>
      <c r="AY339" s="20" t="s">
        <v>108</v>
      </c>
      <c r="BJ339" s="20">
        <v>0</v>
      </c>
    </row>
    <row r="340" s="20" customFormat="1" ht="12">
      <c r="B340" s="388"/>
      <c r="C340" s="389"/>
      <c r="D340" s="390" t="s">
        <v>198</v>
      </c>
      <c r="E340" s="391"/>
      <c r="F340" s="404" t="s">
        <v>331</v>
      </c>
      <c r="G340" s="393"/>
      <c r="H340" s="405">
        <v>1.7210000000000001</v>
      </c>
      <c r="I340" s="395"/>
      <c r="J340" s="395"/>
      <c r="K340" s="395"/>
      <c r="L340" s="396"/>
      <c r="M340" s="388"/>
      <c r="N340" s="397"/>
      <c r="O340" s="396"/>
      <c r="P340" s="395"/>
      <c r="Q340" s="395"/>
      <c r="R340" s="395"/>
      <c r="S340" s="398"/>
      <c r="T340" s="398"/>
      <c r="U340" s="398"/>
      <c r="V340" s="398"/>
      <c r="W340" s="398"/>
      <c r="X340" s="399"/>
      <c r="AT340" s="20" t="s">
        <v>202</v>
      </c>
      <c r="AU340" s="20">
        <v>1</v>
      </c>
      <c r="AY340" s="20" t="s">
        <v>108</v>
      </c>
      <c r="BJ340" s="20">
        <v>0</v>
      </c>
    </row>
    <row r="341" s="19" customFormat="1">
      <c r="B341" s="367"/>
      <c r="C341" s="368" t="s">
        <v>332</v>
      </c>
      <c r="D341" s="368" t="s">
        <v>112</v>
      </c>
      <c r="E341" s="369" t="s">
        <v>333</v>
      </c>
      <c r="F341" s="369" t="s">
        <v>334</v>
      </c>
      <c r="G341" s="370" t="s">
        <v>196</v>
      </c>
      <c r="H341" s="371">
        <v>2.036</v>
      </c>
      <c r="I341" s="372"/>
      <c r="J341" s="372"/>
      <c r="K341" s="373">
        <f>ROUND(H341*P341,2)</f>
        <v>0</v>
      </c>
      <c r="L341" s="369" t="s">
        <v>116</v>
      </c>
      <c r="M341" s="367"/>
      <c r="N341" s="374"/>
      <c r="O341" s="375" t="s">
        <v>40</v>
      </c>
      <c r="P341" s="376">
        <f>I341+J341</f>
        <v>0</v>
      </c>
      <c r="Q341" s="376">
        <f>ROUND(H341*I341,2)</f>
        <v>0</v>
      </c>
      <c r="R341" s="376">
        <f>ROUND(H341*J341,2)</f>
        <v>0</v>
      </c>
      <c r="S341" s="377"/>
      <c r="T341" s="377">
        <f>H341*S341</f>
        <v>0</v>
      </c>
      <c r="U341" s="377">
        <v>0</v>
      </c>
      <c r="V341" s="377">
        <f>H341*U341</f>
        <v>0</v>
      </c>
      <c r="W341" s="377">
        <v>0</v>
      </c>
      <c r="X341" s="378">
        <f>H341*W341</f>
        <v>0</v>
      </c>
      <c r="AR341" s="19">
        <v>4</v>
      </c>
      <c r="AT341" s="19" t="s">
        <v>112</v>
      </c>
      <c r="AU341" s="19">
        <v>2</v>
      </c>
      <c r="AY341" s="19" t="s">
        <v>108</v>
      </c>
      <c r="BE341" s="19">
        <f>IF(O341="základní",K341,0)</f>
        <v>0</v>
      </c>
      <c r="BF341" s="19">
        <f>IF(O341="snížená",K341,0)</f>
        <v>0</v>
      </c>
      <c r="BG341" s="19">
        <f>IF(O341="zákl. přenesená",K341,0)</f>
        <v>0</v>
      </c>
      <c r="BH341" s="19">
        <f>IF(O341="sníž. přenesená",K341,0)</f>
        <v>0</v>
      </c>
      <c r="BI341" s="19">
        <f>IF(O341="nulová",K341,0)</f>
        <v>0</v>
      </c>
      <c r="BJ341" s="19">
        <v>1</v>
      </c>
    </row>
    <row r="342" s="14" customFormat="1">
      <c r="A342" s="379"/>
      <c r="B342" s="380"/>
      <c r="C342" s="381"/>
      <c r="D342" s="382" t="s">
        <v>117</v>
      </c>
      <c r="E342" s="381"/>
      <c r="F342" s="258" t="s">
        <v>335</v>
      </c>
      <c r="G342" s="381"/>
      <c r="H342" s="381"/>
      <c r="I342" s="381"/>
      <c r="J342" s="381"/>
      <c r="L342" s="14"/>
      <c r="M342" s="383"/>
      <c r="N342" s="384"/>
      <c r="O342" s="385"/>
      <c r="P342" s="385"/>
      <c r="Q342" s="385"/>
      <c r="R342" s="385"/>
      <c r="S342" s="385"/>
      <c r="T342" s="386"/>
      <c r="U342" s="379"/>
      <c r="V342" s="379"/>
      <c r="W342" s="379"/>
      <c r="X342" s="379"/>
      <c r="Y342" s="379"/>
      <c r="Z342" s="379"/>
      <c r="AA342" s="379"/>
      <c r="AB342" s="379"/>
      <c r="AC342" s="379"/>
      <c r="AD342" s="379"/>
      <c r="AE342" s="379"/>
      <c r="AT342" s="387" t="s">
        <v>117</v>
      </c>
      <c r="AU342" s="387">
        <v>0</v>
      </c>
      <c r="AY342" s="14" t="s">
        <v>108</v>
      </c>
      <c r="BJ342" s="14">
        <v>0</v>
      </c>
    </row>
    <row r="343" s="20" customFormat="1" ht="12">
      <c r="B343" s="388"/>
      <c r="C343" s="389"/>
      <c r="D343" s="390" t="s">
        <v>198</v>
      </c>
      <c r="E343" s="391"/>
      <c r="F343" s="392" t="s">
        <v>336</v>
      </c>
      <c r="G343" s="393"/>
      <c r="H343" s="394">
        <v>2.036</v>
      </c>
      <c r="I343" s="395"/>
      <c r="J343" s="395"/>
      <c r="K343" s="395"/>
      <c r="L343" s="396"/>
      <c r="M343" s="388"/>
      <c r="N343" s="397"/>
      <c r="O343" s="396"/>
      <c r="P343" s="395"/>
      <c r="Q343" s="395"/>
      <c r="R343" s="395"/>
      <c r="S343" s="398"/>
      <c r="T343" s="398"/>
      <c r="U343" s="398"/>
      <c r="V343" s="398"/>
      <c r="W343" s="398"/>
      <c r="X343" s="399"/>
      <c r="AT343" s="20" t="s">
        <v>198</v>
      </c>
      <c r="AU343" s="20">
        <v>0</v>
      </c>
      <c r="AV343" s="20">
        <v>2</v>
      </c>
      <c r="AW343" s="20" t="b">
        <v>1</v>
      </c>
      <c r="AY343" s="20" t="s">
        <v>108</v>
      </c>
      <c r="BJ343" s="20">
        <v>0</v>
      </c>
    </row>
    <row r="344" s="20" customFormat="1" ht="12">
      <c r="B344" s="388"/>
      <c r="C344" s="389"/>
      <c r="D344" s="390" t="s">
        <v>198</v>
      </c>
      <c r="E344" s="391"/>
      <c r="F344" s="400" t="s">
        <v>200</v>
      </c>
      <c r="G344" s="401"/>
      <c r="H344" s="402">
        <v>2.036</v>
      </c>
      <c r="I344" s="395"/>
      <c r="J344" s="395"/>
      <c r="K344" s="395"/>
      <c r="L344" s="396"/>
      <c r="M344" s="388"/>
      <c r="N344" s="397"/>
      <c r="O344" s="396"/>
      <c r="P344" s="395"/>
      <c r="Q344" s="395"/>
      <c r="R344" s="395"/>
      <c r="S344" s="398"/>
      <c r="T344" s="398"/>
      <c r="U344" s="398"/>
      <c r="V344" s="398"/>
      <c r="W344" s="398"/>
      <c r="X344" s="399"/>
      <c r="AT344" s="20" t="s">
        <v>198</v>
      </c>
      <c r="AU344" s="20">
        <v>0</v>
      </c>
      <c r="AV344" s="20">
        <v>4</v>
      </c>
      <c r="AW344" s="20" t="b">
        <v>1</v>
      </c>
      <c r="AX344" s="20" t="b">
        <v>1</v>
      </c>
      <c r="AY344" s="20" t="s">
        <v>108</v>
      </c>
      <c r="BJ344" s="20">
        <v>0</v>
      </c>
    </row>
    <row r="345" s="20" customFormat="1" ht="12">
      <c r="B345" s="388"/>
      <c r="C345" s="389"/>
      <c r="D345" s="390" t="s">
        <v>198</v>
      </c>
      <c r="E345" s="391"/>
      <c r="F345" s="403" t="s">
        <v>316</v>
      </c>
      <c r="G345" s="393"/>
      <c r="H345" s="394"/>
      <c r="I345" s="395"/>
      <c r="J345" s="395"/>
      <c r="K345" s="395"/>
      <c r="L345" s="396"/>
      <c r="M345" s="388"/>
      <c r="N345" s="397"/>
      <c r="O345" s="396"/>
      <c r="P345" s="395"/>
      <c r="Q345" s="395"/>
      <c r="R345" s="395"/>
      <c r="S345" s="398"/>
      <c r="T345" s="398"/>
      <c r="U345" s="398"/>
      <c r="V345" s="398"/>
      <c r="W345" s="398"/>
      <c r="X345" s="399"/>
      <c r="AT345" s="20" t="s">
        <v>202</v>
      </c>
      <c r="AU345" s="20">
        <v>1</v>
      </c>
      <c r="AY345" s="20" t="s">
        <v>108</v>
      </c>
      <c r="BJ345" s="20">
        <v>0</v>
      </c>
    </row>
    <row r="346" s="20" customFormat="1" ht="12">
      <c r="B346" s="388"/>
      <c r="C346" s="389"/>
      <c r="D346" s="390" t="s">
        <v>198</v>
      </c>
      <c r="E346" s="391"/>
      <c r="F346" s="404" t="s">
        <v>317</v>
      </c>
      <c r="G346" s="393"/>
      <c r="H346" s="405">
        <v>2.036</v>
      </c>
      <c r="I346" s="395"/>
      <c r="J346" s="395"/>
      <c r="K346" s="395"/>
      <c r="L346" s="396"/>
      <c r="M346" s="388"/>
      <c r="N346" s="397"/>
      <c r="O346" s="396"/>
      <c r="P346" s="395"/>
      <c r="Q346" s="395"/>
      <c r="R346" s="395"/>
      <c r="S346" s="398"/>
      <c r="T346" s="398"/>
      <c r="U346" s="398"/>
      <c r="V346" s="398"/>
      <c r="W346" s="398"/>
      <c r="X346" s="399"/>
      <c r="AT346" s="20" t="s">
        <v>202</v>
      </c>
      <c r="AU346" s="20">
        <v>1</v>
      </c>
      <c r="AY346" s="20" t="s">
        <v>108</v>
      </c>
      <c r="BJ346" s="20">
        <v>0</v>
      </c>
    </row>
    <row r="347" s="19" customFormat="1">
      <c r="B347" s="367"/>
      <c r="C347" s="368" t="s">
        <v>337</v>
      </c>
      <c r="D347" s="368" t="s">
        <v>112</v>
      </c>
      <c r="E347" s="369" t="s">
        <v>338</v>
      </c>
      <c r="F347" s="369" t="s">
        <v>339</v>
      </c>
      <c r="G347" s="370" t="s">
        <v>196</v>
      </c>
      <c r="H347" s="371">
        <v>8.4529999999999994</v>
      </c>
      <c r="I347" s="372"/>
      <c r="J347" s="372"/>
      <c r="K347" s="373">
        <f>ROUND(H347*P347,2)</f>
        <v>0</v>
      </c>
      <c r="L347" s="369" t="s">
        <v>116</v>
      </c>
      <c r="M347" s="367"/>
      <c r="N347" s="374"/>
      <c r="O347" s="375" t="s">
        <v>40</v>
      </c>
      <c r="P347" s="376">
        <f>I347+J347</f>
        <v>0</v>
      </c>
      <c r="Q347" s="376">
        <f>ROUND(H347*I347,2)</f>
        <v>0</v>
      </c>
      <c r="R347" s="376">
        <f>ROUND(H347*J347,2)</f>
        <v>0</v>
      </c>
      <c r="S347" s="377"/>
      <c r="T347" s="377">
        <f>H347*S347</f>
        <v>0</v>
      </c>
      <c r="U347" s="377">
        <v>0</v>
      </c>
      <c r="V347" s="377">
        <f>H347*U347</f>
        <v>0</v>
      </c>
      <c r="W347" s="377">
        <v>0</v>
      </c>
      <c r="X347" s="378">
        <f>H347*W347</f>
        <v>0</v>
      </c>
      <c r="AR347" s="19">
        <v>4</v>
      </c>
      <c r="AT347" s="19" t="s">
        <v>112</v>
      </c>
      <c r="AU347" s="19">
        <v>2</v>
      </c>
      <c r="AY347" s="19" t="s">
        <v>108</v>
      </c>
      <c r="BE347" s="19">
        <f>IF(O347="základní",K347,0)</f>
        <v>0</v>
      </c>
      <c r="BF347" s="19">
        <f>IF(O347="snížená",K347,0)</f>
        <v>0</v>
      </c>
      <c r="BG347" s="19">
        <f>IF(O347="zákl. přenesená",K347,0)</f>
        <v>0</v>
      </c>
      <c r="BH347" s="19">
        <f>IF(O347="sníž. přenesená",K347,0)</f>
        <v>0</v>
      </c>
      <c r="BI347" s="19">
        <f>IF(O347="nulová",K347,0)</f>
        <v>0</v>
      </c>
      <c r="BJ347" s="19">
        <v>1</v>
      </c>
    </row>
    <row r="348" s="14" customFormat="1">
      <c r="A348" s="379"/>
      <c r="B348" s="380"/>
      <c r="C348" s="381"/>
      <c r="D348" s="382" t="s">
        <v>117</v>
      </c>
      <c r="E348" s="381"/>
      <c r="F348" s="258" t="s">
        <v>340</v>
      </c>
      <c r="G348" s="381"/>
      <c r="H348" s="381"/>
      <c r="I348" s="381"/>
      <c r="J348" s="381"/>
      <c r="L348" s="14"/>
      <c r="M348" s="383"/>
      <c r="N348" s="384"/>
      <c r="O348" s="385"/>
      <c r="P348" s="385"/>
      <c r="Q348" s="385"/>
      <c r="R348" s="385"/>
      <c r="S348" s="385"/>
      <c r="T348" s="386"/>
      <c r="U348" s="379"/>
      <c r="V348" s="379"/>
      <c r="W348" s="379"/>
      <c r="X348" s="379"/>
      <c r="Y348" s="379"/>
      <c r="Z348" s="379"/>
      <c r="AA348" s="379"/>
      <c r="AB348" s="379"/>
      <c r="AC348" s="379"/>
      <c r="AD348" s="379"/>
      <c r="AE348" s="379"/>
      <c r="AT348" s="387" t="s">
        <v>117</v>
      </c>
      <c r="AU348" s="387">
        <v>0</v>
      </c>
      <c r="AY348" s="14" t="s">
        <v>108</v>
      </c>
      <c r="BJ348" s="14">
        <v>0</v>
      </c>
    </row>
    <row r="349" s="20" customFormat="1" ht="12">
      <c r="B349" s="388"/>
      <c r="C349" s="389"/>
      <c r="D349" s="390" t="s">
        <v>198</v>
      </c>
      <c r="E349" s="391"/>
      <c r="F349" s="392" t="s">
        <v>341</v>
      </c>
      <c r="G349" s="393"/>
      <c r="H349" s="394">
        <v>8.4529999999999994</v>
      </c>
      <c r="I349" s="395"/>
      <c r="J349" s="395"/>
      <c r="K349" s="395"/>
      <c r="L349" s="396"/>
      <c r="M349" s="388"/>
      <c r="N349" s="397"/>
      <c r="O349" s="396"/>
      <c r="P349" s="395"/>
      <c r="Q349" s="395"/>
      <c r="R349" s="395"/>
      <c r="S349" s="398"/>
      <c r="T349" s="398"/>
      <c r="U349" s="398"/>
      <c r="V349" s="398"/>
      <c r="W349" s="398"/>
      <c r="X349" s="399"/>
      <c r="AT349" s="20" t="s">
        <v>198</v>
      </c>
      <c r="AU349" s="20">
        <v>0</v>
      </c>
      <c r="AV349" s="20">
        <v>2</v>
      </c>
      <c r="AW349" s="20" t="b">
        <v>1</v>
      </c>
      <c r="AY349" s="20" t="s">
        <v>108</v>
      </c>
      <c r="BJ349" s="20">
        <v>0</v>
      </c>
    </row>
    <row r="350" s="20" customFormat="1" ht="12">
      <c r="B350" s="388"/>
      <c r="C350" s="389"/>
      <c r="D350" s="390" t="s">
        <v>198</v>
      </c>
      <c r="E350" s="391"/>
      <c r="F350" s="400" t="s">
        <v>200</v>
      </c>
      <c r="G350" s="401"/>
      <c r="H350" s="402">
        <v>8.4529999999999994</v>
      </c>
      <c r="I350" s="395"/>
      <c r="J350" s="395"/>
      <c r="K350" s="395"/>
      <c r="L350" s="396"/>
      <c r="M350" s="388"/>
      <c r="N350" s="397"/>
      <c r="O350" s="396"/>
      <c r="P350" s="395"/>
      <c r="Q350" s="395"/>
      <c r="R350" s="395"/>
      <c r="S350" s="398"/>
      <c r="T350" s="398"/>
      <c r="U350" s="398"/>
      <c r="V350" s="398"/>
      <c r="W350" s="398"/>
      <c r="X350" s="399"/>
      <c r="AT350" s="20" t="s">
        <v>198</v>
      </c>
      <c r="AU350" s="20">
        <v>0</v>
      </c>
      <c r="AV350" s="20">
        <v>4</v>
      </c>
      <c r="AW350" s="20" t="b">
        <v>1</v>
      </c>
      <c r="AX350" s="20" t="b">
        <v>1</v>
      </c>
      <c r="AY350" s="20" t="s">
        <v>108</v>
      </c>
      <c r="BJ350" s="20">
        <v>0</v>
      </c>
    </row>
    <row r="351" s="20" customFormat="1" ht="12">
      <c r="B351" s="388"/>
      <c r="C351" s="389"/>
      <c r="D351" s="390" t="s">
        <v>198</v>
      </c>
      <c r="E351" s="391"/>
      <c r="F351" s="403" t="s">
        <v>342</v>
      </c>
      <c r="G351" s="393"/>
      <c r="H351" s="394"/>
      <c r="I351" s="395"/>
      <c r="J351" s="395"/>
      <c r="K351" s="395"/>
      <c r="L351" s="396"/>
      <c r="M351" s="388"/>
      <c r="N351" s="397"/>
      <c r="O351" s="396"/>
      <c r="P351" s="395"/>
      <c r="Q351" s="395"/>
      <c r="R351" s="395"/>
      <c r="S351" s="398"/>
      <c r="T351" s="398"/>
      <c r="U351" s="398"/>
      <c r="V351" s="398"/>
      <c r="W351" s="398"/>
      <c r="X351" s="399"/>
      <c r="AT351" s="20" t="s">
        <v>202</v>
      </c>
      <c r="AU351" s="20">
        <v>1</v>
      </c>
      <c r="AY351" s="20" t="s">
        <v>108</v>
      </c>
      <c r="BJ351" s="20">
        <v>0</v>
      </c>
    </row>
    <row r="352" s="20" customFormat="1" ht="12">
      <c r="B352" s="388"/>
      <c r="C352" s="389"/>
      <c r="D352" s="390" t="s">
        <v>198</v>
      </c>
      <c r="E352" s="391"/>
      <c r="F352" s="404" t="s">
        <v>343</v>
      </c>
      <c r="G352" s="393"/>
      <c r="H352" s="405">
        <v>8.4529999999999994</v>
      </c>
      <c r="I352" s="395"/>
      <c r="J352" s="395"/>
      <c r="K352" s="395"/>
      <c r="L352" s="396"/>
      <c r="M352" s="388"/>
      <c r="N352" s="397"/>
      <c r="O352" s="396"/>
      <c r="P352" s="395"/>
      <c r="Q352" s="395"/>
      <c r="R352" s="395"/>
      <c r="S352" s="398"/>
      <c r="T352" s="398"/>
      <c r="U352" s="398"/>
      <c r="V352" s="398"/>
      <c r="W352" s="398"/>
      <c r="X352" s="399"/>
      <c r="AT352" s="20" t="s">
        <v>202</v>
      </c>
      <c r="AU352" s="20">
        <v>1</v>
      </c>
      <c r="AY352" s="20" t="s">
        <v>108</v>
      </c>
      <c r="BJ352" s="20">
        <v>0</v>
      </c>
    </row>
    <row r="353" s="19" customFormat="1" ht="24">
      <c r="B353" s="367"/>
      <c r="C353" s="368" t="s">
        <v>344</v>
      </c>
      <c r="D353" s="368" t="s">
        <v>112</v>
      </c>
      <c r="E353" s="369" t="s">
        <v>345</v>
      </c>
      <c r="F353" s="369" t="s">
        <v>346</v>
      </c>
      <c r="G353" s="370" t="s">
        <v>196</v>
      </c>
      <c r="H353" s="371">
        <v>1967.1980000000001</v>
      </c>
      <c r="I353" s="372"/>
      <c r="J353" s="372"/>
      <c r="K353" s="373">
        <f>ROUND(H353*P353,2)</f>
        <v>0</v>
      </c>
      <c r="L353" s="369" t="s">
        <v>116</v>
      </c>
      <c r="M353" s="367"/>
      <c r="N353" s="374"/>
      <c r="O353" s="375" t="s">
        <v>40</v>
      </c>
      <c r="P353" s="376">
        <f>I353+J353</f>
        <v>0</v>
      </c>
      <c r="Q353" s="376">
        <f>ROUND(H353*I353,2)</f>
        <v>0</v>
      </c>
      <c r="R353" s="376">
        <f>ROUND(H353*J353,2)</f>
        <v>0</v>
      </c>
      <c r="S353" s="377"/>
      <c r="T353" s="377">
        <f>H353*S353</f>
        <v>0</v>
      </c>
      <c r="U353" s="377">
        <v>0</v>
      </c>
      <c r="V353" s="377">
        <f>H353*U353</f>
        <v>0</v>
      </c>
      <c r="W353" s="377">
        <v>0</v>
      </c>
      <c r="X353" s="378">
        <f>H353*W353</f>
        <v>0</v>
      </c>
      <c r="AR353" s="19">
        <v>4</v>
      </c>
      <c r="AT353" s="19" t="s">
        <v>112</v>
      </c>
      <c r="AU353" s="19">
        <v>2</v>
      </c>
      <c r="AY353" s="19" t="s">
        <v>108</v>
      </c>
      <c r="BE353" s="19">
        <f>IF(O353="základní",K353,0)</f>
        <v>0</v>
      </c>
      <c r="BF353" s="19">
        <f>IF(O353="snížená",K353,0)</f>
        <v>0</v>
      </c>
      <c r="BG353" s="19">
        <f>IF(O353="zákl. přenesená",K353,0)</f>
        <v>0</v>
      </c>
      <c r="BH353" s="19">
        <f>IF(O353="sníž. přenesená",K353,0)</f>
        <v>0</v>
      </c>
      <c r="BI353" s="19">
        <f>IF(O353="nulová",K353,0)</f>
        <v>0</v>
      </c>
      <c r="BJ353" s="19">
        <v>1</v>
      </c>
    </row>
    <row r="354" s="14" customFormat="1">
      <c r="A354" s="379"/>
      <c r="B354" s="380"/>
      <c r="C354" s="381"/>
      <c r="D354" s="382" t="s">
        <v>117</v>
      </c>
      <c r="E354" s="381"/>
      <c r="F354" s="258" t="s">
        <v>347</v>
      </c>
      <c r="G354" s="381"/>
      <c r="H354" s="381"/>
      <c r="I354" s="381"/>
      <c r="J354" s="381"/>
      <c r="L354" s="14"/>
      <c r="M354" s="383"/>
      <c r="N354" s="384"/>
      <c r="O354" s="385"/>
      <c r="P354" s="385"/>
      <c r="Q354" s="385"/>
      <c r="R354" s="385"/>
      <c r="S354" s="385"/>
      <c r="T354" s="386"/>
      <c r="U354" s="379"/>
      <c r="V354" s="379"/>
      <c r="W354" s="379"/>
      <c r="X354" s="379"/>
      <c r="Y354" s="379"/>
      <c r="Z354" s="379"/>
      <c r="AA354" s="379"/>
      <c r="AB354" s="379"/>
      <c r="AC354" s="379"/>
      <c r="AD354" s="379"/>
      <c r="AE354" s="379"/>
      <c r="AT354" s="387" t="s">
        <v>117</v>
      </c>
      <c r="AU354" s="387">
        <v>0</v>
      </c>
      <c r="AY354" s="14" t="s">
        <v>108</v>
      </c>
      <c r="BJ354" s="14">
        <v>0</v>
      </c>
    </row>
    <row r="355" s="20" customFormat="1" ht="12">
      <c r="B355" s="388"/>
      <c r="C355" s="389"/>
      <c r="D355" s="390" t="s">
        <v>198</v>
      </c>
      <c r="E355" s="391"/>
      <c r="F355" s="392" t="s">
        <v>348</v>
      </c>
      <c r="G355" s="393"/>
      <c r="H355" s="394">
        <v>1967.1980000000001</v>
      </c>
      <c r="I355" s="395"/>
      <c r="J355" s="395"/>
      <c r="K355" s="395"/>
      <c r="L355" s="396"/>
      <c r="M355" s="388"/>
      <c r="N355" s="397"/>
      <c r="O355" s="396"/>
      <c r="P355" s="395"/>
      <c r="Q355" s="395"/>
      <c r="R355" s="395"/>
      <c r="S355" s="398"/>
      <c r="T355" s="398"/>
      <c r="U355" s="398"/>
      <c r="V355" s="398"/>
      <c r="W355" s="398"/>
      <c r="X355" s="399"/>
      <c r="AT355" s="20" t="s">
        <v>198</v>
      </c>
      <c r="AU355" s="20">
        <v>0</v>
      </c>
      <c r="AV355" s="20">
        <v>2</v>
      </c>
      <c r="AW355" s="20" t="b">
        <v>1</v>
      </c>
      <c r="AY355" s="20" t="s">
        <v>108</v>
      </c>
      <c r="BJ355" s="20">
        <v>0</v>
      </c>
    </row>
    <row r="356" s="20" customFormat="1" ht="12">
      <c r="B356" s="388"/>
      <c r="C356" s="389"/>
      <c r="D356" s="390" t="s">
        <v>198</v>
      </c>
      <c r="E356" s="391"/>
      <c r="F356" s="400" t="s">
        <v>200</v>
      </c>
      <c r="G356" s="401"/>
      <c r="H356" s="402">
        <v>1967.1980000000001</v>
      </c>
      <c r="I356" s="395"/>
      <c r="J356" s="395"/>
      <c r="K356" s="395"/>
      <c r="L356" s="396"/>
      <c r="M356" s="388"/>
      <c r="N356" s="397"/>
      <c r="O356" s="396"/>
      <c r="P356" s="395"/>
      <c r="Q356" s="395"/>
      <c r="R356" s="395"/>
      <c r="S356" s="398"/>
      <c r="T356" s="398"/>
      <c r="U356" s="398"/>
      <c r="V356" s="398"/>
      <c r="W356" s="398"/>
      <c r="X356" s="399"/>
      <c r="AT356" s="20" t="s">
        <v>198</v>
      </c>
      <c r="AU356" s="20">
        <v>0</v>
      </c>
      <c r="AV356" s="20">
        <v>4</v>
      </c>
      <c r="AW356" s="20" t="b">
        <v>1</v>
      </c>
      <c r="AX356" s="20" t="b">
        <v>1</v>
      </c>
      <c r="AY356" s="20" t="s">
        <v>108</v>
      </c>
      <c r="BJ356" s="20">
        <v>0</v>
      </c>
    </row>
    <row r="357" s="20" customFormat="1" ht="12">
      <c r="B357" s="388"/>
      <c r="C357" s="389"/>
      <c r="D357" s="390" t="s">
        <v>198</v>
      </c>
      <c r="E357" s="391"/>
      <c r="F357" s="403" t="s">
        <v>226</v>
      </c>
      <c r="G357" s="393"/>
      <c r="H357" s="394"/>
      <c r="I357" s="395"/>
      <c r="J357" s="395"/>
      <c r="K357" s="395"/>
      <c r="L357" s="396"/>
      <c r="M357" s="388"/>
      <c r="N357" s="397"/>
      <c r="O357" s="396"/>
      <c r="P357" s="395"/>
      <c r="Q357" s="395"/>
      <c r="R357" s="395"/>
      <c r="S357" s="398"/>
      <c r="T357" s="398"/>
      <c r="U357" s="398"/>
      <c r="V357" s="398"/>
      <c r="W357" s="398"/>
      <c r="X357" s="399"/>
      <c r="AT357" s="20" t="s">
        <v>202</v>
      </c>
      <c r="AU357" s="20">
        <v>1</v>
      </c>
      <c r="AY357" s="20" t="s">
        <v>108</v>
      </c>
      <c r="BJ357" s="20">
        <v>0</v>
      </c>
    </row>
    <row r="358" s="20" customFormat="1" ht="12">
      <c r="B358" s="388"/>
      <c r="C358" s="389"/>
      <c r="D358" s="390" t="s">
        <v>198</v>
      </c>
      <c r="E358" s="391"/>
      <c r="F358" s="404" t="s">
        <v>227</v>
      </c>
      <c r="G358" s="393"/>
      <c r="H358" s="405">
        <v>1128.4880000000001</v>
      </c>
      <c r="I358" s="395"/>
      <c r="J358" s="395"/>
      <c r="K358" s="395"/>
      <c r="L358" s="396"/>
      <c r="M358" s="388"/>
      <c r="N358" s="397"/>
      <c r="O358" s="396"/>
      <c r="P358" s="395"/>
      <c r="Q358" s="395"/>
      <c r="R358" s="395"/>
      <c r="S358" s="398"/>
      <c r="T358" s="398"/>
      <c r="U358" s="398"/>
      <c r="V358" s="398"/>
      <c r="W358" s="398"/>
      <c r="X358" s="399"/>
      <c r="AT358" s="20" t="s">
        <v>202</v>
      </c>
      <c r="AU358" s="20">
        <v>1</v>
      </c>
      <c r="AY358" s="20" t="s">
        <v>108</v>
      </c>
      <c r="BJ358" s="20">
        <v>0</v>
      </c>
    </row>
    <row r="359" s="20" customFormat="1" ht="12">
      <c r="B359" s="388"/>
      <c r="C359" s="389"/>
      <c r="D359" s="390" t="s">
        <v>198</v>
      </c>
      <c r="E359" s="391"/>
      <c r="F359" s="403" t="s">
        <v>211</v>
      </c>
      <c r="G359" s="393"/>
      <c r="H359" s="394"/>
      <c r="I359" s="395"/>
      <c r="J359" s="395"/>
      <c r="K359" s="395"/>
      <c r="L359" s="396"/>
      <c r="M359" s="388"/>
      <c r="N359" s="397"/>
      <c r="O359" s="396"/>
      <c r="P359" s="395"/>
      <c r="Q359" s="395"/>
      <c r="R359" s="395"/>
      <c r="S359" s="398"/>
      <c r="T359" s="398"/>
      <c r="U359" s="398"/>
      <c r="V359" s="398"/>
      <c r="W359" s="398"/>
      <c r="X359" s="399"/>
      <c r="AT359" s="20" t="s">
        <v>202</v>
      </c>
      <c r="AU359" s="20">
        <v>1</v>
      </c>
      <c r="AY359" s="20" t="s">
        <v>108</v>
      </c>
      <c r="BJ359" s="20">
        <v>0</v>
      </c>
    </row>
    <row r="360" s="20" customFormat="1" ht="12">
      <c r="B360" s="388"/>
      <c r="C360" s="389"/>
      <c r="D360" s="390" t="s">
        <v>198</v>
      </c>
      <c r="E360" s="391"/>
      <c r="F360" s="404" t="s">
        <v>212</v>
      </c>
      <c r="G360" s="393"/>
      <c r="H360" s="405">
        <v>500.16399999999999</v>
      </c>
      <c r="I360" s="395"/>
      <c r="J360" s="395"/>
      <c r="K360" s="395"/>
      <c r="L360" s="396"/>
      <c r="M360" s="388"/>
      <c r="N360" s="397"/>
      <c r="O360" s="396"/>
      <c r="P360" s="395"/>
      <c r="Q360" s="395"/>
      <c r="R360" s="395"/>
      <c r="S360" s="398"/>
      <c r="T360" s="398"/>
      <c r="U360" s="398"/>
      <c r="V360" s="398"/>
      <c r="W360" s="398"/>
      <c r="X360" s="399"/>
      <c r="AT360" s="20" t="s">
        <v>202</v>
      </c>
      <c r="AU360" s="20">
        <v>1</v>
      </c>
      <c r="AY360" s="20" t="s">
        <v>108</v>
      </c>
      <c r="BJ360" s="20">
        <v>0</v>
      </c>
    </row>
    <row r="361" s="20" customFormat="1" ht="12">
      <c r="B361" s="388"/>
      <c r="C361" s="389"/>
      <c r="D361" s="390" t="s">
        <v>198</v>
      </c>
      <c r="E361" s="391"/>
      <c r="F361" s="403" t="s">
        <v>314</v>
      </c>
      <c r="G361" s="393"/>
      <c r="H361" s="394"/>
      <c r="I361" s="395"/>
      <c r="J361" s="395"/>
      <c r="K361" s="395"/>
      <c r="L361" s="396"/>
      <c r="M361" s="388"/>
      <c r="N361" s="397"/>
      <c r="O361" s="396"/>
      <c r="P361" s="395"/>
      <c r="Q361" s="395"/>
      <c r="R361" s="395"/>
      <c r="S361" s="398"/>
      <c r="T361" s="398"/>
      <c r="U361" s="398"/>
      <c r="V361" s="398"/>
      <c r="W361" s="398"/>
      <c r="X361" s="399"/>
      <c r="AT361" s="20" t="s">
        <v>202</v>
      </c>
      <c r="AU361" s="20">
        <v>1</v>
      </c>
      <c r="AY361" s="20" t="s">
        <v>108</v>
      </c>
      <c r="BJ361" s="20">
        <v>0</v>
      </c>
    </row>
    <row r="362" s="20" customFormat="1" ht="12">
      <c r="B362" s="388"/>
      <c r="C362" s="389"/>
      <c r="D362" s="390" t="s">
        <v>198</v>
      </c>
      <c r="E362" s="391"/>
      <c r="F362" s="404" t="s">
        <v>315</v>
      </c>
      <c r="G362" s="393"/>
      <c r="H362" s="405">
        <v>338.54599999999999</v>
      </c>
      <c r="I362" s="395"/>
      <c r="J362" s="395"/>
      <c r="K362" s="395"/>
      <c r="L362" s="396"/>
      <c r="M362" s="388"/>
      <c r="N362" s="397"/>
      <c r="O362" s="396"/>
      <c r="P362" s="395"/>
      <c r="Q362" s="395"/>
      <c r="R362" s="395"/>
      <c r="S362" s="398"/>
      <c r="T362" s="398"/>
      <c r="U362" s="398"/>
      <c r="V362" s="398"/>
      <c r="W362" s="398"/>
      <c r="X362" s="399"/>
      <c r="AT362" s="20" t="s">
        <v>202</v>
      </c>
      <c r="AU362" s="20">
        <v>1</v>
      </c>
      <c r="AY362" s="20" t="s">
        <v>108</v>
      </c>
      <c r="BJ362" s="20">
        <v>0</v>
      </c>
    </row>
    <row r="363" s="19" customFormat="1" ht="24">
      <c r="B363" s="367"/>
      <c r="C363" s="368" t="s">
        <v>349</v>
      </c>
      <c r="D363" s="368" t="s">
        <v>112</v>
      </c>
      <c r="E363" s="369" t="s">
        <v>350</v>
      </c>
      <c r="F363" s="369" t="s">
        <v>351</v>
      </c>
      <c r="G363" s="370" t="s">
        <v>196</v>
      </c>
      <c r="H363" s="371">
        <v>500.16399999999999</v>
      </c>
      <c r="I363" s="372"/>
      <c r="J363" s="372"/>
      <c r="K363" s="373">
        <f>ROUND(H363*P363,2)</f>
        <v>0</v>
      </c>
      <c r="L363" s="369" t="s">
        <v>116</v>
      </c>
      <c r="M363" s="367"/>
      <c r="N363" s="374"/>
      <c r="O363" s="375" t="s">
        <v>40</v>
      </c>
      <c r="P363" s="376">
        <f>I363+J363</f>
        <v>0</v>
      </c>
      <c r="Q363" s="376">
        <f>ROUND(H363*I363,2)</f>
        <v>0</v>
      </c>
      <c r="R363" s="376">
        <f>ROUND(H363*J363,2)</f>
        <v>0</v>
      </c>
      <c r="S363" s="377"/>
      <c r="T363" s="377">
        <f>H363*S363</f>
        <v>0</v>
      </c>
      <c r="U363" s="377">
        <v>0.059089999999999997</v>
      </c>
      <c r="V363" s="377">
        <f>H363*U363</f>
        <v>29.554690759999996</v>
      </c>
      <c r="W363" s="377">
        <v>0</v>
      </c>
      <c r="X363" s="378">
        <f>H363*W363</f>
        <v>0</v>
      </c>
      <c r="AR363" s="19">
        <v>4</v>
      </c>
      <c r="AT363" s="19" t="s">
        <v>112</v>
      </c>
      <c r="AU363" s="19">
        <v>2</v>
      </c>
      <c r="AY363" s="19" t="s">
        <v>108</v>
      </c>
      <c r="BE363" s="19">
        <f>IF(O363="základní",K363,0)</f>
        <v>0</v>
      </c>
      <c r="BF363" s="19">
        <f>IF(O363="snížená",K363,0)</f>
        <v>0</v>
      </c>
      <c r="BG363" s="19">
        <f>IF(O363="zákl. přenesená",K363,0)</f>
        <v>0</v>
      </c>
      <c r="BH363" s="19">
        <f>IF(O363="sníž. přenesená",K363,0)</f>
        <v>0</v>
      </c>
      <c r="BI363" s="19">
        <f>IF(O363="nulová",K363,0)</f>
        <v>0</v>
      </c>
      <c r="BJ363" s="19">
        <v>1</v>
      </c>
    </row>
    <row r="364" s="14" customFormat="1">
      <c r="A364" s="379"/>
      <c r="B364" s="380"/>
      <c r="C364" s="381"/>
      <c r="D364" s="382" t="s">
        <v>117</v>
      </c>
      <c r="E364" s="381"/>
      <c r="F364" s="258" t="s">
        <v>352</v>
      </c>
      <c r="G364" s="381"/>
      <c r="H364" s="381"/>
      <c r="I364" s="381"/>
      <c r="J364" s="381"/>
      <c r="L364" s="14"/>
      <c r="M364" s="383"/>
      <c r="N364" s="384"/>
      <c r="O364" s="385"/>
      <c r="P364" s="385"/>
      <c r="Q364" s="385"/>
      <c r="R364" s="385"/>
      <c r="S364" s="385"/>
      <c r="T364" s="386"/>
      <c r="U364" s="379"/>
      <c r="V364" s="379"/>
      <c r="W364" s="379"/>
      <c r="X364" s="379"/>
      <c r="Y364" s="379"/>
      <c r="Z364" s="379"/>
      <c r="AA364" s="379"/>
      <c r="AB364" s="379"/>
      <c r="AC364" s="379"/>
      <c r="AD364" s="379"/>
      <c r="AE364" s="379"/>
      <c r="AT364" s="387" t="s">
        <v>117</v>
      </c>
      <c r="AU364" s="387">
        <v>0</v>
      </c>
      <c r="AY364" s="14" t="s">
        <v>108</v>
      </c>
      <c r="BJ364" s="14">
        <v>0</v>
      </c>
    </row>
    <row r="365" s="20" customFormat="1" ht="12">
      <c r="B365" s="388"/>
      <c r="C365" s="389"/>
      <c r="D365" s="390" t="s">
        <v>198</v>
      </c>
      <c r="E365" s="391"/>
      <c r="F365" s="392" t="s">
        <v>210</v>
      </c>
      <c r="G365" s="393"/>
      <c r="H365" s="394">
        <v>500.16399999999999</v>
      </c>
      <c r="I365" s="395"/>
      <c r="J365" s="395"/>
      <c r="K365" s="395"/>
      <c r="L365" s="396"/>
      <c r="M365" s="388"/>
      <c r="N365" s="397"/>
      <c r="O365" s="396"/>
      <c r="P365" s="395"/>
      <c r="Q365" s="395"/>
      <c r="R365" s="395"/>
      <c r="S365" s="398"/>
      <c r="T365" s="398"/>
      <c r="U365" s="398"/>
      <c r="V365" s="398"/>
      <c r="W365" s="398"/>
      <c r="X365" s="399"/>
      <c r="AT365" s="20" t="s">
        <v>198</v>
      </c>
      <c r="AU365" s="20">
        <v>0</v>
      </c>
      <c r="AV365" s="20">
        <v>2</v>
      </c>
      <c r="AW365" s="20" t="b">
        <v>1</v>
      </c>
      <c r="AY365" s="20" t="s">
        <v>108</v>
      </c>
      <c r="BJ365" s="20">
        <v>0</v>
      </c>
    </row>
    <row r="366" s="20" customFormat="1" ht="12">
      <c r="B366" s="388"/>
      <c r="C366" s="389"/>
      <c r="D366" s="390" t="s">
        <v>198</v>
      </c>
      <c r="E366" s="391"/>
      <c r="F366" s="400" t="s">
        <v>200</v>
      </c>
      <c r="G366" s="401"/>
      <c r="H366" s="402">
        <v>500.16399999999999</v>
      </c>
      <c r="I366" s="395"/>
      <c r="J366" s="395"/>
      <c r="K366" s="395"/>
      <c r="L366" s="396"/>
      <c r="M366" s="388"/>
      <c r="N366" s="397"/>
      <c r="O366" s="396"/>
      <c r="P366" s="395"/>
      <c r="Q366" s="395"/>
      <c r="R366" s="395"/>
      <c r="S366" s="398"/>
      <c r="T366" s="398"/>
      <c r="U366" s="398"/>
      <c r="V366" s="398"/>
      <c r="W366" s="398"/>
      <c r="X366" s="399"/>
      <c r="AT366" s="20" t="s">
        <v>198</v>
      </c>
      <c r="AU366" s="20">
        <v>0</v>
      </c>
      <c r="AV366" s="20">
        <v>4</v>
      </c>
      <c r="AW366" s="20" t="b">
        <v>1</v>
      </c>
      <c r="AX366" s="20" t="b">
        <v>1</v>
      </c>
      <c r="AY366" s="20" t="s">
        <v>108</v>
      </c>
      <c r="BJ366" s="20">
        <v>0</v>
      </c>
    </row>
    <row r="367" s="20" customFormat="1" ht="12">
      <c r="B367" s="388"/>
      <c r="C367" s="389"/>
      <c r="D367" s="390" t="s">
        <v>198</v>
      </c>
      <c r="E367" s="391"/>
      <c r="F367" s="403" t="s">
        <v>211</v>
      </c>
      <c r="G367" s="393"/>
      <c r="H367" s="394"/>
      <c r="I367" s="395"/>
      <c r="J367" s="395"/>
      <c r="K367" s="395"/>
      <c r="L367" s="396"/>
      <c r="M367" s="388"/>
      <c r="N367" s="397"/>
      <c r="O367" s="396"/>
      <c r="P367" s="395"/>
      <c r="Q367" s="395"/>
      <c r="R367" s="395"/>
      <c r="S367" s="398"/>
      <c r="T367" s="398"/>
      <c r="U367" s="398"/>
      <c r="V367" s="398"/>
      <c r="W367" s="398"/>
      <c r="X367" s="399"/>
      <c r="AT367" s="20" t="s">
        <v>202</v>
      </c>
      <c r="AU367" s="20">
        <v>1</v>
      </c>
      <c r="AY367" s="20" t="s">
        <v>108</v>
      </c>
      <c r="BJ367" s="20">
        <v>0</v>
      </c>
    </row>
    <row r="368" s="20" customFormat="1" ht="12">
      <c r="B368" s="388"/>
      <c r="C368" s="389"/>
      <c r="D368" s="390" t="s">
        <v>198</v>
      </c>
      <c r="E368" s="391"/>
      <c r="F368" s="404" t="s">
        <v>212</v>
      </c>
      <c r="G368" s="393"/>
      <c r="H368" s="405">
        <v>500.16399999999999</v>
      </c>
      <c r="I368" s="395"/>
      <c r="J368" s="395"/>
      <c r="K368" s="395"/>
      <c r="L368" s="396"/>
      <c r="M368" s="388"/>
      <c r="N368" s="397"/>
      <c r="O368" s="396"/>
      <c r="P368" s="395"/>
      <c r="Q368" s="395"/>
      <c r="R368" s="395"/>
      <c r="S368" s="398"/>
      <c r="T368" s="398"/>
      <c r="U368" s="398"/>
      <c r="V368" s="398"/>
      <c r="W368" s="398"/>
      <c r="X368" s="399"/>
      <c r="AT368" s="20" t="s">
        <v>202</v>
      </c>
      <c r="AU368" s="20">
        <v>1</v>
      </c>
      <c r="AY368" s="20" t="s">
        <v>108</v>
      </c>
      <c r="BJ368" s="20">
        <v>0</v>
      </c>
    </row>
    <row r="369" s="19" customFormat="1" ht="24">
      <c r="B369" s="367"/>
      <c r="C369" s="368" t="s">
        <v>353</v>
      </c>
      <c r="D369" s="368" t="s">
        <v>112</v>
      </c>
      <c r="E369" s="369" t="s">
        <v>354</v>
      </c>
      <c r="F369" s="369" t="s">
        <v>355</v>
      </c>
      <c r="G369" s="370" t="s">
        <v>196</v>
      </c>
      <c r="H369" s="371">
        <v>338.54599999999999</v>
      </c>
      <c r="I369" s="372"/>
      <c r="J369" s="372"/>
      <c r="K369" s="373">
        <f>ROUND(H369*P369,2)</f>
        <v>0</v>
      </c>
      <c r="L369" s="369" t="s">
        <v>116</v>
      </c>
      <c r="M369" s="367"/>
      <c r="N369" s="374"/>
      <c r="O369" s="375" t="s">
        <v>40</v>
      </c>
      <c r="P369" s="376">
        <f>I369+J369</f>
        <v>0</v>
      </c>
      <c r="Q369" s="376">
        <f>ROUND(H369*I369,2)</f>
        <v>0</v>
      </c>
      <c r="R369" s="376">
        <f>ROUND(H369*J369,2)</f>
        <v>0</v>
      </c>
      <c r="S369" s="377"/>
      <c r="T369" s="377">
        <f>H369*S369</f>
        <v>0</v>
      </c>
      <c r="U369" s="377">
        <v>0.098479999999999998</v>
      </c>
      <c r="V369" s="377">
        <f>H369*U369</f>
        <v>33.340010079999999</v>
      </c>
      <c r="W369" s="377">
        <v>0</v>
      </c>
      <c r="X369" s="378">
        <f>H369*W369</f>
        <v>0</v>
      </c>
      <c r="AR369" s="19">
        <v>4</v>
      </c>
      <c r="AT369" s="19" t="s">
        <v>112</v>
      </c>
      <c r="AU369" s="19">
        <v>2</v>
      </c>
      <c r="AY369" s="19" t="s">
        <v>108</v>
      </c>
      <c r="BE369" s="19">
        <f>IF(O369="základní",K369,0)</f>
        <v>0</v>
      </c>
      <c r="BF369" s="19">
        <f>IF(O369="snížená",K369,0)</f>
        <v>0</v>
      </c>
      <c r="BG369" s="19">
        <f>IF(O369="zákl. přenesená",K369,0)</f>
        <v>0</v>
      </c>
      <c r="BH369" s="19">
        <f>IF(O369="sníž. přenesená",K369,0)</f>
        <v>0</v>
      </c>
      <c r="BI369" s="19">
        <f>IF(O369="nulová",K369,0)</f>
        <v>0</v>
      </c>
      <c r="BJ369" s="19">
        <v>1</v>
      </c>
    </row>
    <row r="370" s="14" customFormat="1">
      <c r="A370" s="379"/>
      <c r="B370" s="380"/>
      <c r="C370" s="381"/>
      <c r="D370" s="382" t="s">
        <v>117</v>
      </c>
      <c r="E370" s="381"/>
      <c r="F370" s="258" t="s">
        <v>356</v>
      </c>
      <c r="G370" s="381"/>
      <c r="H370" s="381"/>
      <c r="I370" s="381"/>
      <c r="J370" s="381"/>
      <c r="L370" s="14"/>
      <c r="M370" s="383"/>
      <c r="N370" s="384"/>
      <c r="O370" s="385"/>
      <c r="P370" s="385"/>
      <c r="Q370" s="385"/>
      <c r="R370" s="385"/>
      <c r="S370" s="385"/>
      <c r="T370" s="386"/>
      <c r="U370" s="379"/>
      <c r="V370" s="379"/>
      <c r="W370" s="379"/>
      <c r="X370" s="379"/>
      <c r="Y370" s="379"/>
      <c r="Z370" s="379"/>
      <c r="AA370" s="379"/>
      <c r="AB370" s="379"/>
      <c r="AC370" s="379"/>
      <c r="AD370" s="379"/>
      <c r="AE370" s="379"/>
      <c r="AT370" s="387" t="s">
        <v>117</v>
      </c>
      <c r="AU370" s="387">
        <v>0</v>
      </c>
      <c r="AY370" s="14" t="s">
        <v>108</v>
      </c>
      <c r="BJ370" s="14">
        <v>0</v>
      </c>
    </row>
    <row r="371" s="20" customFormat="1" ht="12">
      <c r="B371" s="388"/>
      <c r="C371" s="389"/>
      <c r="D371" s="390" t="s">
        <v>198</v>
      </c>
      <c r="E371" s="391"/>
      <c r="F371" s="392" t="s">
        <v>357</v>
      </c>
      <c r="G371" s="393"/>
      <c r="H371" s="394">
        <v>338.54599999999999</v>
      </c>
      <c r="I371" s="395"/>
      <c r="J371" s="395"/>
      <c r="K371" s="395"/>
      <c r="L371" s="396"/>
      <c r="M371" s="388"/>
      <c r="N371" s="397"/>
      <c r="O371" s="396"/>
      <c r="P371" s="395"/>
      <c r="Q371" s="395"/>
      <c r="R371" s="395"/>
      <c r="S371" s="398"/>
      <c r="T371" s="398"/>
      <c r="U371" s="398"/>
      <c r="V371" s="398"/>
      <c r="W371" s="398"/>
      <c r="X371" s="399"/>
      <c r="AT371" s="20" t="s">
        <v>198</v>
      </c>
      <c r="AU371" s="20">
        <v>0</v>
      </c>
      <c r="AV371" s="20">
        <v>2</v>
      </c>
      <c r="AW371" s="20" t="b">
        <v>1</v>
      </c>
      <c r="AY371" s="20" t="s">
        <v>108</v>
      </c>
      <c r="BJ371" s="20">
        <v>0</v>
      </c>
    </row>
    <row r="372" s="20" customFormat="1" ht="12">
      <c r="B372" s="388"/>
      <c r="C372" s="389"/>
      <c r="D372" s="390" t="s">
        <v>198</v>
      </c>
      <c r="E372" s="391"/>
      <c r="F372" s="400" t="s">
        <v>200</v>
      </c>
      <c r="G372" s="401"/>
      <c r="H372" s="402">
        <v>338.54599999999999</v>
      </c>
      <c r="I372" s="395"/>
      <c r="J372" s="395"/>
      <c r="K372" s="395"/>
      <c r="L372" s="396"/>
      <c r="M372" s="388"/>
      <c r="N372" s="397"/>
      <c r="O372" s="396"/>
      <c r="P372" s="395"/>
      <c r="Q372" s="395"/>
      <c r="R372" s="395"/>
      <c r="S372" s="398"/>
      <c r="T372" s="398"/>
      <c r="U372" s="398"/>
      <c r="V372" s="398"/>
      <c r="W372" s="398"/>
      <c r="X372" s="399"/>
      <c r="AT372" s="20" t="s">
        <v>198</v>
      </c>
      <c r="AU372" s="20">
        <v>0</v>
      </c>
      <c r="AV372" s="20">
        <v>4</v>
      </c>
      <c r="AW372" s="20" t="b">
        <v>1</v>
      </c>
      <c r="AX372" s="20" t="b">
        <v>1</v>
      </c>
      <c r="AY372" s="20" t="s">
        <v>108</v>
      </c>
      <c r="BJ372" s="20">
        <v>0</v>
      </c>
    </row>
    <row r="373" s="20" customFormat="1" ht="12">
      <c r="B373" s="388"/>
      <c r="C373" s="389"/>
      <c r="D373" s="390" t="s">
        <v>198</v>
      </c>
      <c r="E373" s="391"/>
      <c r="F373" s="403" t="s">
        <v>314</v>
      </c>
      <c r="G373" s="393"/>
      <c r="H373" s="394"/>
      <c r="I373" s="395"/>
      <c r="J373" s="395"/>
      <c r="K373" s="395"/>
      <c r="L373" s="396"/>
      <c r="M373" s="388"/>
      <c r="N373" s="397"/>
      <c r="O373" s="396"/>
      <c r="P373" s="395"/>
      <c r="Q373" s="395"/>
      <c r="R373" s="395"/>
      <c r="S373" s="398"/>
      <c r="T373" s="398"/>
      <c r="U373" s="398"/>
      <c r="V373" s="398"/>
      <c r="W373" s="398"/>
      <c r="X373" s="399"/>
      <c r="AT373" s="20" t="s">
        <v>202</v>
      </c>
      <c r="AU373" s="20">
        <v>1</v>
      </c>
      <c r="AY373" s="20" t="s">
        <v>108</v>
      </c>
      <c r="BJ373" s="20">
        <v>0</v>
      </c>
    </row>
    <row r="374" s="20" customFormat="1" ht="12">
      <c r="B374" s="388"/>
      <c r="C374" s="389"/>
      <c r="D374" s="390" t="s">
        <v>198</v>
      </c>
      <c r="E374" s="391"/>
      <c r="F374" s="404" t="s">
        <v>315</v>
      </c>
      <c r="G374" s="393"/>
      <c r="H374" s="405">
        <v>338.54599999999999</v>
      </c>
      <c r="I374" s="395"/>
      <c r="J374" s="395"/>
      <c r="K374" s="395"/>
      <c r="L374" s="396"/>
      <c r="M374" s="388"/>
      <c r="N374" s="397"/>
      <c r="O374" s="396"/>
      <c r="P374" s="395"/>
      <c r="Q374" s="395"/>
      <c r="R374" s="395"/>
      <c r="S374" s="398"/>
      <c r="T374" s="398"/>
      <c r="U374" s="398"/>
      <c r="V374" s="398"/>
      <c r="W374" s="398"/>
      <c r="X374" s="399"/>
      <c r="AT374" s="20" t="s">
        <v>202</v>
      </c>
      <c r="AU374" s="20">
        <v>1</v>
      </c>
      <c r="AY374" s="20" t="s">
        <v>108</v>
      </c>
      <c r="BJ374" s="20">
        <v>0</v>
      </c>
    </row>
    <row r="375" s="19" customFormat="1">
      <c r="B375" s="367"/>
      <c r="C375" s="368" t="s">
        <v>358</v>
      </c>
      <c r="D375" s="368" t="s">
        <v>112</v>
      </c>
      <c r="E375" s="369" t="s">
        <v>359</v>
      </c>
      <c r="F375" s="369" t="s">
        <v>360</v>
      </c>
      <c r="G375" s="370" t="s">
        <v>196</v>
      </c>
      <c r="H375" s="371">
        <v>838.71000000000004</v>
      </c>
      <c r="I375" s="372"/>
      <c r="J375" s="372"/>
      <c r="K375" s="373">
        <f>ROUND(H375*P375,2)</f>
        <v>0</v>
      </c>
      <c r="L375" s="369" t="s">
        <v>116</v>
      </c>
      <c r="M375" s="367"/>
      <c r="N375" s="374"/>
      <c r="O375" s="375" t="s">
        <v>40</v>
      </c>
      <c r="P375" s="376">
        <f>I375+J375</f>
        <v>0</v>
      </c>
      <c r="Q375" s="376">
        <f>ROUND(H375*I375,2)</f>
        <v>0</v>
      </c>
      <c r="R375" s="376">
        <f>ROUND(H375*J375,2)</f>
        <v>0</v>
      </c>
      <c r="S375" s="377"/>
      <c r="T375" s="377">
        <f>H375*S375</f>
        <v>0</v>
      </c>
      <c r="U375" s="377">
        <v>0</v>
      </c>
      <c r="V375" s="377">
        <f>H375*U375</f>
        <v>0</v>
      </c>
      <c r="W375" s="377">
        <v>0</v>
      </c>
      <c r="X375" s="378">
        <f>H375*W375</f>
        <v>0</v>
      </c>
      <c r="AR375" s="19">
        <v>4</v>
      </c>
      <c r="AT375" s="19" t="s">
        <v>112</v>
      </c>
      <c r="AU375" s="19">
        <v>2</v>
      </c>
      <c r="AY375" s="19" t="s">
        <v>108</v>
      </c>
      <c r="BE375" s="19">
        <f>IF(O375="základní",K375,0)</f>
        <v>0</v>
      </c>
      <c r="BF375" s="19">
        <f>IF(O375="snížená",K375,0)</f>
        <v>0</v>
      </c>
      <c r="BG375" s="19">
        <f>IF(O375="zákl. přenesená",K375,0)</f>
        <v>0</v>
      </c>
      <c r="BH375" s="19">
        <f>IF(O375="sníž. přenesená",K375,0)</f>
        <v>0</v>
      </c>
      <c r="BI375" s="19">
        <f>IF(O375="nulová",K375,0)</f>
        <v>0</v>
      </c>
      <c r="BJ375" s="19">
        <v>1</v>
      </c>
    </row>
    <row r="376" s="14" customFormat="1">
      <c r="A376" s="379"/>
      <c r="B376" s="380"/>
      <c r="C376" s="381"/>
      <c r="D376" s="382" t="s">
        <v>117</v>
      </c>
      <c r="E376" s="381"/>
      <c r="F376" s="258" t="s">
        <v>361</v>
      </c>
      <c r="G376" s="381"/>
      <c r="H376" s="381"/>
      <c r="I376" s="381"/>
      <c r="J376" s="381"/>
      <c r="L376" s="14"/>
      <c r="M376" s="383"/>
      <c r="N376" s="384"/>
      <c r="O376" s="385"/>
      <c r="P376" s="385"/>
      <c r="Q376" s="385"/>
      <c r="R376" s="385"/>
      <c r="S376" s="385"/>
      <c r="T376" s="386"/>
      <c r="U376" s="379"/>
      <c r="V376" s="379"/>
      <c r="W376" s="379"/>
      <c r="X376" s="379"/>
      <c r="Y376" s="379"/>
      <c r="Z376" s="379"/>
      <c r="AA376" s="379"/>
      <c r="AB376" s="379"/>
      <c r="AC376" s="379"/>
      <c r="AD376" s="379"/>
      <c r="AE376" s="379"/>
      <c r="AT376" s="387" t="s">
        <v>117</v>
      </c>
      <c r="AU376" s="387">
        <v>0</v>
      </c>
      <c r="AY376" s="14" t="s">
        <v>108</v>
      </c>
      <c r="BJ376" s="14">
        <v>0</v>
      </c>
    </row>
    <row r="377" s="20" customFormat="1" ht="12">
      <c r="B377" s="388"/>
      <c r="C377" s="389"/>
      <c r="D377" s="390" t="s">
        <v>198</v>
      </c>
      <c r="E377" s="391"/>
      <c r="F377" s="392" t="s">
        <v>362</v>
      </c>
      <c r="G377" s="393"/>
      <c r="H377" s="394">
        <v>838.71000000000004</v>
      </c>
      <c r="I377" s="395"/>
      <c r="J377" s="395"/>
      <c r="K377" s="395"/>
      <c r="L377" s="396"/>
      <c r="M377" s="388"/>
      <c r="N377" s="397"/>
      <c r="O377" s="396"/>
      <c r="P377" s="395"/>
      <c r="Q377" s="395"/>
      <c r="R377" s="395"/>
      <c r="S377" s="398"/>
      <c r="T377" s="398"/>
      <c r="U377" s="398"/>
      <c r="V377" s="398"/>
      <c r="W377" s="398"/>
      <c r="X377" s="399"/>
      <c r="AT377" s="20" t="s">
        <v>198</v>
      </c>
      <c r="AU377" s="20">
        <v>0</v>
      </c>
      <c r="AV377" s="20">
        <v>2</v>
      </c>
      <c r="AW377" s="20" t="b">
        <v>1</v>
      </c>
      <c r="AY377" s="20" t="s">
        <v>108</v>
      </c>
      <c r="BJ377" s="20">
        <v>0</v>
      </c>
    </row>
    <row r="378" s="20" customFormat="1" ht="12">
      <c r="B378" s="388"/>
      <c r="C378" s="389"/>
      <c r="D378" s="390" t="s">
        <v>198</v>
      </c>
      <c r="E378" s="391"/>
      <c r="F378" s="400" t="s">
        <v>200</v>
      </c>
      <c r="G378" s="401"/>
      <c r="H378" s="402">
        <v>838.71000000000004</v>
      </c>
      <c r="I378" s="395"/>
      <c r="J378" s="395"/>
      <c r="K378" s="395"/>
      <c r="L378" s="396"/>
      <c r="M378" s="388"/>
      <c r="N378" s="397"/>
      <c r="O378" s="396"/>
      <c r="P378" s="395"/>
      <c r="Q378" s="395"/>
      <c r="R378" s="395"/>
      <c r="S378" s="398"/>
      <c r="T378" s="398"/>
      <c r="U378" s="398"/>
      <c r="V378" s="398"/>
      <c r="W378" s="398"/>
      <c r="X378" s="399"/>
      <c r="AT378" s="20" t="s">
        <v>198</v>
      </c>
      <c r="AU378" s="20">
        <v>0</v>
      </c>
      <c r="AV378" s="20">
        <v>4</v>
      </c>
      <c r="AW378" s="20" t="b">
        <v>1</v>
      </c>
      <c r="AX378" s="20" t="b">
        <v>1</v>
      </c>
      <c r="AY378" s="20" t="s">
        <v>108</v>
      </c>
      <c r="BJ378" s="20">
        <v>0</v>
      </c>
    </row>
    <row r="379" s="20" customFormat="1" ht="12">
      <c r="B379" s="388"/>
      <c r="C379" s="389"/>
      <c r="D379" s="390" t="s">
        <v>198</v>
      </c>
      <c r="E379" s="391"/>
      <c r="F379" s="403" t="s">
        <v>314</v>
      </c>
      <c r="G379" s="393"/>
      <c r="H379" s="394"/>
      <c r="I379" s="395"/>
      <c r="J379" s="395"/>
      <c r="K379" s="395"/>
      <c r="L379" s="396"/>
      <c r="M379" s="388"/>
      <c r="N379" s="397"/>
      <c r="O379" s="396"/>
      <c r="P379" s="395"/>
      <c r="Q379" s="395"/>
      <c r="R379" s="395"/>
      <c r="S379" s="398"/>
      <c r="T379" s="398"/>
      <c r="U379" s="398"/>
      <c r="V379" s="398"/>
      <c r="W379" s="398"/>
      <c r="X379" s="399"/>
      <c r="AT379" s="20" t="s">
        <v>202</v>
      </c>
      <c r="AU379" s="20">
        <v>1</v>
      </c>
      <c r="AY379" s="20" t="s">
        <v>108</v>
      </c>
      <c r="BJ379" s="20">
        <v>0</v>
      </c>
    </row>
    <row r="380" s="20" customFormat="1" ht="12">
      <c r="B380" s="388"/>
      <c r="C380" s="389"/>
      <c r="D380" s="390" t="s">
        <v>198</v>
      </c>
      <c r="E380" s="391"/>
      <c r="F380" s="404" t="s">
        <v>315</v>
      </c>
      <c r="G380" s="393"/>
      <c r="H380" s="405">
        <v>338.54599999999999</v>
      </c>
      <c r="I380" s="395"/>
      <c r="J380" s="395"/>
      <c r="K380" s="395"/>
      <c r="L380" s="396"/>
      <c r="M380" s="388"/>
      <c r="N380" s="397"/>
      <c r="O380" s="396"/>
      <c r="P380" s="395"/>
      <c r="Q380" s="395"/>
      <c r="R380" s="395"/>
      <c r="S380" s="398"/>
      <c r="T380" s="398"/>
      <c r="U380" s="398"/>
      <c r="V380" s="398"/>
      <c r="W380" s="398"/>
      <c r="X380" s="399"/>
      <c r="AT380" s="20" t="s">
        <v>202</v>
      </c>
      <c r="AU380" s="20">
        <v>1</v>
      </c>
      <c r="AY380" s="20" t="s">
        <v>108</v>
      </c>
      <c r="BJ380" s="20">
        <v>0</v>
      </c>
    </row>
    <row r="381" s="20" customFormat="1" ht="12">
      <c r="B381" s="388"/>
      <c r="C381" s="389"/>
      <c r="D381" s="390" t="s">
        <v>198</v>
      </c>
      <c r="E381" s="391"/>
      <c r="F381" s="403" t="s">
        <v>211</v>
      </c>
      <c r="G381" s="393"/>
      <c r="H381" s="394"/>
      <c r="I381" s="395"/>
      <c r="J381" s="395"/>
      <c r="K381" s="395"/>
      <c r="L381" s="396"/>
      <c r="M381" s="388"/>
      <c r="N381" s="397"/>
      <c r="O381" s="396"/>
      <c r="P381" s="395"/>
      <c r="Q381" s="395"/>
      <c r="R381" s="395"/>
      <c r="S381" s="398"/>
      <c r="T381" s="398"/>
      <c r="U381" s="398"/>
      <c r="V381" s="398"/>
      <c r="W381" s="398"/>
      <c r="X381" s="399"/>
      <c r="AT381" s="20" t="s">
        <v>202</v>
      </c>
      <c r="AU381" s="20">
        <v>1</v>
      </c>
      <c r="AY381" s="20" t="s">
        <v>108</v>
      </c>
      <c r="BJ381" s="20">
        <v>0</v>
      </c>
    </row>
    <row r="382" s="20" customFormat="1" ht="12">
      <c r="B382" s="388"/>
      <c r="C382" s="389"/>
      <c r="D382" s="390" t="s">
        <v>198</v>
      </c>
      <c r="E382" s="391"/>
      <c r="F382" s="404" t="s">
        <v>212</v>
      </c>
      <c r="G382" s="393"/>
      <c r="H382" s="405">
        <v>500.16399999999999</v>
      </c>
      <c r="I382" s="395"/>
      <c r="J382" s="395"/>
      <c r="K382" s="395"/>
      <c r="L382" s="396"/>
      <c r="M382" s="388"/>
      <c r="N382" s="397"/>
      <c r="O382" s="396"/>
      <c r="P382" s="395"/>
      <c r="Q382" s="395"/>
      <c r="R382" s="395"/>
      <c r="S382" s="398"/>
      <c r="T382" s="398"/>
      <c r="U382" s="398"/>
      <c r="V382" s="398"/>
      <c r="W382" s="398"/>
      <c r="X382" s="399"/>
      <c r="AT382" s="20" t="s">
        <v>202</v>
      </c>
      <c r="AU382" s="20">
        <v>1</v>
      </c>
      <c r="AY382" s="20" t="s">
        <v>108</v>
      </c>
      <c r="BJ382" s="20">
        <v>0</v>
      </c>
    </row>
    <row r="383" s="19" customFormat="1">
      <c r="B383" s="367"/>
      <c r="C383" s="368" t="s">
        <v>363</v>
      </c>
      <c r="D383" s="368" t="s">
        <v>112</v>
      </c>
      <c r="E383" s="369" t="s">
        <v>364</v>
      </c>
      <c r="F383" s="369" t="s">
        <v>365</v>
      </c>
      <c r="G383" s="370" t="s">
        <v>196</v>
      </c>
      <c r="H383" s="371">
        <v>3095.6860000000001</v>
      </c>
      <c r="I383" s="372"/>
      <c r="J383" s="372"/>
      <c r="K383" s="373">
        <f>ROUND(H383*P383,2)</f>
        <v>0</v>
      </c>
      <c r="L383" s="369" t="s">
        <v>116</v>
      </c>
      <c r="M383" s="367"/>
      <c r="N383" s="374"/>
      <c r="O383" s="375" t="s">
        <v>40</v>
      </c>
      <c r="P383" s="376">
        <f>I383+J383</f>
        <v>0</v>
      </c>
      <c r="Q383" s="376">
        <f>ROUND(H383*I383,2)</f>
        <v>0</v>
      </c>
      <c r="R383" s="376">
        <f>ROUND(H383*J383,2)</f>
        <v>0</v>
      </c>
      <c r="S383" s="377"/>
      <c r="T383" s="377">
        <f>H383*S383</f>
        <v>0</v>
      </c>
      <c r="U383" s="377">
        <v>0</v>
      </c>
      <c r="V383" s="377">
        <f>H383*U383</f>
        <v>0</v>
      </c>
      <c r="W383" s="377">
        <v>0</v>
      </c>
      <c r="X383" s="378">
        <f>H383*W383</f>
        <v>0</v>
      </c>
      <c r="AR383" s="19">
        <v>4</v>
      </c>
      <c r="AT383" s="19" t="s">
        <v>112</v>
      </c>
      <c r="AU383" s="19">
        <v>2</v>
      </c>
      <c r="AY383" s="19" t="s">
        <v>108</v>
      </c>
      <c r="BE383" s="19">
        <f>IF(O383="základní",K383,0)</f>
        <v>0</v>
      </c>
      <c r="BF383" s="19">
        <f>IF(O383="snížená",K383,0)</f>
        <v>0</v>
      </c>
      <c r="BG383" s="19">
        <f>IF(O383="zákl. přenesená",K383,0)</f>
        <v>0</v>
      </c>
      <c r="BH383" s="19">
        <f>IF(O383="sníž. přenesená",K383,0)</f>
        <v>0</v>
      </c>
      <c r="BI383" s="19">
        <f>IF(O383="nulová",K383,0)</f>
        <v>0</v>
      </c>
      <c r="BJ383" s="19">
        <v>1</v>
      </c>
    </row>
    <row r="384" s="14" customFormat="1">
      <c r="A384" s="379"/>
      <c r="B384" s="380"/>
      <c r="C384" s="381"/>
      <c r="D384" s="382" t="s">
        <v>117</v>
      </c>
      <c r="E384" s="381"/>
      <c r="F384" s="258" t="s">
        <v>366</v>
      </c>
      <c r="G384" s="381"/>
      <c r="H384" s="381"/>
      <c r="I384" s="381"/>
      <c r="J384" s="381"/>
      <c r="L384" s="14"/>
      <c r="M384" s="383"/>
      <c r="N384" s="384"/>
      <c r="O384" s="385"/>
      <c r="P384" s="385"/>
      <c r="Q384" s="385"/>
      <c r="R384" s="385"/>
      <c r="S384" s="385"/>
      <c r="T384" s="386"/>
      <c r="U384" s="379"/>
      <c r="V384" s="379"/>
      <c r="W384" s="379"/>
      <c r="X384" s="379"/>
      <c r="Y384" s="379"/>
      <c r="Z384" s="379"/>
      <c r="AA384" s="379"/>
      <c r="AB384" s="379"/>
      <c r="AC384" s="379"/>
      <c r="AD384" s="379"/>
      <c r="AE384" s="379"/>
      <c r="AT384" s="387" t="s">
        <v>117</v>
      </c>
      <c r="AU384" s="387">
        <v>0</v>
      </c>
      <c r="AY384" s="14" t="s">
        <v>108</v>
      </c>
      <c r="BJ384" s="14">
        <v>0</v>
      </c>
    </row>
    <row r="385" s="20" customFormat="1" ht="12">
      <c r="B385" s="388"/>
      <c r="C385" s="389"/>
      <c r="D385" s="390" t="s">
        <v>198</v>
      </c>
      <c r="E385" s="391"/>
      <c r="F385" s="392" t="s">
        <v>367</v>
      </c>
      <c r="G385" s="393"/>
      <c r="H385" s="394">
        <v>3095.6860000000001</v>
      </c>
      <c r="I385" s="395"/>
      <c r="J385" s="395"/>
      <c r="K385" s="395"/>
      <c r="L385" s="396"/>
      <c r="M385" s="388"/>
      <c r="N385" s="397"/>
      <c r="O385" s="396"/>
      <c r="P385" s="395"/>
      <c r="Q385" s="395"/>
      <c r="R385" s="395"/>
      <c r="S385" s="398"/>
      <c r="T385" s="398"/>
      <c r="U385" s="398"/>
      <c r="V385" s="398"/>
      <c r="W385" s="398"/>
      <c r="X385" s="399"/>
      <c r="AT385" s="20" t="s">
        <v>198</v>
      </c>
      <c r="AU385" s="20">
        <v>0</v>
      </c>
      <c r="AV385" s="20">
        <v>2</v>
      </c>
      <c r="AW385" s="20" t="b">
        <v>1</v>
      </c>
      <c r="AY385" s="20" t="s">
        <v>108</v>
      </c>
      <c r="BJ385" s="20">
        <v>0</v>
      </c>
    </row>
    <row r="386" s="20" customFormat="1" ht="12">
      <c r="B386" s="388"/>
      <c r="C386" s="389"/>
      <c r="D386" s="390" t="s">
        <v>198</v>
      </c>
      <c r="E386" s="391"/>
      <c r="F386" s="400" t="s">
        <v>200</v>
      </c>
      <c r="G386" s="401"/>
      <c r="H386" s="402">
        <v>3095.6860000000001</v>
      </c>
      <c r="I386" s="395"/>
      <c r="J386" s="395"/>
      <c r="K386" s="395"/>
      <c r="L386" s="396"/>
      <c r="M386" s="388"/>
      <c r="N386" s="397"/>
      <c r="O386" s="396"/>
      <c r="P386" s="395"/>
      <c r="Q386" s="395"/>
      <c r="R386" s="395"/>
      <c r="S386" s="398"/>
      <c r="T386" s="398"/>
      <c r="U386" s="398"/>
      <c r="V386" s="398"/>
      <c r="W386" s="398"/>
      <c r="X386" s="399"/>
      <c r="AT386" s="20" t="s">
        <v>198</v>
      </c>
      <c r="AU386" s="20">
        <v>0</v>
      </c>
      <c r="AV386" s="20">
        <v>4</v>
      </c>
      <c r="AW386" s="20" t="b">
        <v>1</v>
      </c>
      <c r="AX386" s="20" t="b">
        <v>1</v>
      </c>
      <c r="AY386" s="20" t="s">
        <v>108</v>
      </c>
      <c r="BJ386" s="20">
        <v>0</v>
      </c>
    </row>
    <row r="387" s="20" customFormat="1" ht="12">
      <c r="B387" s="388"/>
      <c r="C387" s="389"/>
      <c r="D387" s="390" t="s">
        <v>198</v>
      </c>
      <c r="E387" s="391"/>
      <c r="F387" s="403" t="s">
        <v>226</v>
      </c>
      <c r="G387" s="393"/>
      <c r="H387" s="394"/>
      <c r="I387" s="395"/>
      <c r="J387" s="395"/>
      <c r="K387" s="395"/>
      <c r="L387" s="396"/>
      <c r="M387" s="388"/>
      <c r="N387" s="397"/>
      <c r="O387" s="396"/>
      <c r="P387" s="395"/>
      <c r="Q387" s="395"/>
      <c r="R387" s="395"/>
      <c r="S387" s="398"/>
      <c r="T387" s="398"/>
      <c r="U387" s="398"/>
      <c r="V387" s="398"/>
      <c r="W387" s="398"/>
      <c r="X387" s="399"/>
      <c r="AT387" s="20" t="s">
        <v>202</v>
      </c>
      <c r="AU387" s="20">
        <v>1</v>
      </c>
      <c r="AY387" s="20" t="s">
        <v>108</v>
      </c>
      <c r="BJ387" s="20">
        <v>0</v>
      </c>
    </row>
    <row r="388" s="20" customFormat="1" ht="12">
      <c r="B388" s="388"/>
      <c r="C388" s="389"/>
      <c r="D388" s="390" t="s">
        <v>198</v>
      </c>
      <c r="E388" s="391"/>
      <c r="F388" s="404" t="s">
        <v>227</v>
      </c>
      <c r="G388" s="393"/>
      <c r="H388" s="405">
        <v>1128.4880000000001</v>
      </c>
      <c r="I388" s="395"/>
      <c r="J388" s="395"/>
      <c r="K388" s="395"/>
      <c r="L388" s="396"/>
      <c r="M388" s="388"/>
      <c r="N388" s="397"/>
      <c r="O388" s="396"/>
      <c r="P388" s="395"/>
      <c r="Q388" s="395"/>
      <c r="R388" s="395"/>
      <c r="S388" s="398"/>
      <c r="T388" s="398"/>
      <c r="U388" s="398"/>
      <c r="V388" s="398"/>
      <c r="W388" s="398"/>
      <c r="X388" s="399"/>
      <c r="AT388" s="20" t="s">
        <v>202</v>
      </c>
      <c r="AU388" s="20">
        <v>1</v>
      </c>
      <c r="AY388" s="20" t="s">
        <v>108</v>
      </c>
      <c r="BJ388" s="20">
        <v>0</v>
      </c>
    </row>
    <row r="389" s="20" customFormat="1" ht="12">
      <c r="B389" s="388"/>
      <c r="C389" s="389"/>
      <c r="D389" s="390" t="s">
        <v>198</v>
      </c>
      <c r="E389" s="391"/>
      <c r="F389" s="403" t="s">
        <v>211</v>
      </c>
      <c r="G389" s="393"/>
      <c r="H389" s="394"/>
      <c r="I389" s="395"/>
      <c r="J389" s="395"/>
      <c r="K389" s="395"/>
      <c r="L389" s="396"/>
      <c r="M389" s="388"/>
      <c r="N389" s="397"/>
      <c r="O389" s="396"/>
      <c r="P389" s="395"/>
      <c r="Q389" s="395"/>
      <c r="R389" s="395"/>
      <c r="S389" s="398"/>
      <c r="T389" s="398"/>
      <c r="U389" s="398"/>
      <c r="V389" s="398"/>
      <c r="W389" s="398"/>
      <c r="X389" s="399"/>
      <c r="AT389" s="20" t="s">
        <v>202</v>
      </c>
      <c r="AU389" s="20">
        <v>1</v>
      </c>
      <c r="AY389" s="20" t="s">
        <v>108</v>
      </c>
      <c r="BJ389" s="20">
        <v>0</v>
      </c>
    </row>
    <row r="390" s="20" customFormat="1" ht="12">
      <c r="B390" s="388"/>
      <c r="C390" s="389"/>
      <c r="D390" s="390" t="s">
        <v>198</v>
      </c>
      <c r="E390" s="391"/>
      <c r="F390" s="404" t="s">
        <v>212</v>
      </c>
      <c r="G390" s="393"/>
      <c r="H390" s="405">
        <v>500.16399999999999</v>
      </c>
      <c r="I390" s="395"/>
      <c r="J390" s="395"/>
      <c r="K390" s="395"/>
      <c r="L390" s="396"/>
      <c r="M390" s="388"/>
      <c r="N390" s="397"/>
      <c r="O390" s="396"/>
      <c r="P390" s="395"/>
      <c r="Q390" s="395"/>
      <c r="R390" s="395"/>
      <c r="S390" s="398"/>
      <c r="T390" s="398"/>
      <c r="U390" s="398"/>
      <c r="V390" s="398"/>
      <c r="W390" s="398"/>
      <c r="X390" s="399"/>
      <c r="AT390" s="20" t="s">
        <v>202</v>
      </c>
      <c r="AU390" s="20">
        <v>1</v>
      </c>
      <c r="AY390" s="20" t="s">
        <v>108</v>
      </c>
      <c r="BJ390" s="20">
        <v>0</v>
      </c>
    </row>
    <row r="391" s="20" customFormat="1" ht="12">
      <c r="B391" s="388"/>
      <c r="C391" s="389"/>
      <c r="D391" s="390" t="s">
        <v>198</v>
      </c>
      <c r="E391" s="391"/>
      <c r="F391" s="403" t="s">
        <v>314</v>
      </c>
      <c r="G391" s="393"/>
      <c r="H391" s="394"/>
      <c r="I391" s="395"/>
      <c r="J391" s="395"/>
      <c r="K391" s="395"/>
      <c r="L391" s="396"/>
      <c r="M391" s="388"/>
      <c r="N391" s="397"/>
      <c r="O391" s="396"/>
      <c r="P391" s="395"/>
      <c r="Q391" s="395"/>
      <c r="R391" s="395"/>
      <c r="S391" s="398"/>
      <c r="T391" s="398"/>
      <c r="U391" s="398"/>
      <c r="V391" s="398"/>
      <c r="W391" s="398"/>
      <c r="X391" s="399"/>
      <c r="AT391" s="20" t="s">
        <v>202</v>
      </c>
      <c r="AU391" s="20">
        <v>1</v>
      </c>
      <c r="AY391" s="20" t="s">
        <v>108</v>
      </c>
      <c r="BJ391" s="20">
        <v>0</v>
      </c>
    </row>
    <row r="392" s="20" customFormat="1" ht="12">
      <c r="B392" s="388"/>
      <c r="C392" s="389"/>
      <c r="D392" s="390" t="s">
        <v>198</v>
      </c>
      <c r="E392" s="391"/>
      <c r="F392" s="404" t="s">
        <v>315</v>
      </c>
      <c r="G392" s="393"/>
      <c r="H392" s="405">
        <v>338.54599999999999</v>
      </c>
      <c r="I392" s="395"/>
      <c r="J392" s="395"/>
      <c r="K392" s="395"/>
      <c r="L392" s="396"/>
      <c r="M392" s="388"/>
      <c r="N392" s="397"/>
      <c r="O392" s="396"/>
      <c r="P392" s="395"/>
      <c r="Q392" s="395"/>
      <c r="R392" s="395"/>
      <c r="S392" s="398"/>
      <c r="T392" s="398"/>
      <c r="U392" s="398"/>
      <c r="V392" s="398"/>
      <c r="W392" s="398"/>
      <c r="X392" s="399"/>
      <c r="AT392" s="20" t="s">
        <v>202</v>
      </c>
      <c r="AU392" s="20">
        <v>1</v>
      </c>
      <c r="AY392" s="20" t="s">
        <v>108</v>
      </c>
      <c r="BJ392" s="20">
        <v>0</v>
      </c>
    </row>
    <row r="393" s="19" customFormat="1" ht="24">
      <c r="B393" s="367"/>
      <c r="C393" s="368" t="s">
        <v>368</v>
      </c>
      <c r="D393" s="368" t="s">
        <v>112</v>
      </c>
      <c r="E393" s="369" t="s">
        <v>369</v>
      </c>
      <c r="F393" s="369" t="s">
        <v>370</v>
      </c>
      <c r="G393" s="370" t="s">
        <v>196</v>
      </c>
      <c r="H393" s="371">
        <v>1967.1980000000001</v>
      </c>
      <c r="I393" s="372"/>
      <c r="J393" s="372"/>
      <c r="K393" s="373">
        <f>ROUND(H393*P393,2)</f>
        <v>0</v>
      </c>
      <c r="L393" s="369" t="s">
        <v>116</v>
      </c>
      <c r="M393" s="367"/>
      <c r="N393" s="374"/>
      <c r="O393" s="375" t="s">
        <v>40</v>
      </c>
      <c r="P393" s="376">
        <f>I393+J393</f>
        <v>0</v>
      </c>
      <c r="Q393" s="376">
        <f>ROUND(H393*I393,2)</f>
        <v>0</v>
      </c>
      <c r="R393" s="376">
        <f>ROUND(H393*J393,2)</f>
        <v>0</v>
      </c>
      <c r="S393" s="377"/>
      <c r="T393" s="377">
        <f>H393*S393</f>
        <v>0</v>
      </c>
      <c r="U393" s="377">
        <v>0</v>
      </c>
      <c r="V393" s="377">
        <f>H393*U393</f>
        <v>0</v>
      </c>
      <c r="W393" s="377">
        <v>0</v>
      </c>
      <c r="X393" s="378">
        <f>H393*W393</f>
        <v>0</v>
      </c>
      <c r="AR393" s="19">
        <v>4</v>
      </c>
      <c r="AT393" s="19" t="s">
        <v>112</v>
      </c>
      <c r="AU393" s="19">
        <v>2</v>
      </c>
      <c r="AY393" s="19" t="s">
        <v>108</v>
      </c>
      <c r="BE393" s="19">
        <f>IF(O393="základní",K393,0)</f>
        <v>0</v>
      </c>
      <c r="BF393" s="19">
        <f>IF(O393="snížená",K393,0)</f>
        <v>0</v>
      </c>
      <c r="BG393" s="19">
        <f>IF(O393="zákl. přenesená",K393,0)</f>
        <v>0</v>
      </c>
      <c r="BH393" s="19">
        <f>IF(O393="sníž. přenesená",K393,0)</f>
        <v>0</v>
      </c>
      <c r="BI393" s="19">
        <f>IF(O393="nulová",K393,0)</f>
        <v>0</v>
      </c>
      <c r="BJ393" s="19">
        <v>1</v>
      </c>
    </row>
    <row r="394" s="14" customFormat="1">
      <c r="A394" s="379"/>
      <c r="B394" s="380"/>
      <c r="C394" s="381"/>
      <c r="D394" s="382" t="s">
        <v>117</v>
      </c>
      <c r="E394" s="381"/>
      <c r="F394" s="258" t="s">
        <v>371</v>
      </c>
      <c r="G394" s="381"/>
      <c r="H394" s="381"/>
      <c r="I394" s="381"/>
      <c r="J394" s="381"/>
      <c r="L394" s="14"/>
      <c r="M394" s="383"/>
      <c r="N394" s="384"/>
      <c r="O394" s="385"/>
      <c r="P394" s="385"/>
      <c r="Q394" s="385"/>
      <c r="R394" s="385"/>
      <c r="S394" s="385"/>
      <c r="T394" s="386"/>
      <c r="U394" s="379"/>
      <c r="V394" s="379"/>
      <c r="W394" s="379"/>
      <c r="X394" s="379"/>
      <c r="Y394" s="379"/>
      <c r="Z394" s="379"/>
      <c r="AA394" s="379"/>
      <c r="AB394" s="379"/>
      <c r="AC394" s="379"/>
      <c r="AD394" s="379"/>
      <c r="AE394" s="379"/>
      <c r="AT394" s="387" t="s">
        <v>117</v>
      </c>
      <c r="AU394" s="387">
        <v>0</v>
      </c>
      <c r="AY394" s="14" t="s">
        <v>108</v>
      </c>
      <c r="BJ394" s="14">
        <v>0</v>
      </c>
    </row>
    <row r="395" s="20" customFormat="1" ht="12">
      <c r="B395" s="388"/>
      <c r="C395" s="389"/>
      <c r="D395" s="390" t="s">
        <v>198</v>
      </c>
      <c r="E395" s="391"/>
      <c r="F395" s="392" t="s">
        <v>348</v>
      </c>
      <c r="G395" s="393"/>
      <c r="H395" s="394">
        <v>1967.1980000000001</v>
      </c>
      <c r="I395" s="395"/>
      <c r="J395" s="395"/>
      <c r="K395" s="395"/>
      <c r="L395" s="396"/>
      <c r="M395" s="388"/>
      <c r="N395" s="397"/>
      <c r="O395" s="396"/>
      <c r="P395" s="395"/>
      <c r="Q395" s="395"/>
      <c r="R395" s="395"/>
      <c r="S395" s="398"/>
      <c r="T395" s="398"/>
      <c r="U395" s="398"/>
      <c r="V395" s="398"/>
      <c r="W395" s="398"/>
      <c r="X395" s="399"/>
      <c r="AT395" s="20" t="s">
        <v>198</v>
      </c>
      <c r="AU395" s="20">
        <v>0</v>
      </c>
      <c r="AV395" s="20">
        <v>2</v>
      </c>
      <c r="AW395" s="20" t="b">
        <v>1</v>
      </c>
      <c r="AY395" s="20" t="s">
        <v>108</v>
      </c>
      <c r="BJ395" s="20">
        <v>0</v>
      </c>
    </row>
    <row r="396" s="20" customFormat="1" ht="12">
      <c r="B396" s="388"/>
      <c r="C396" s="389"/>
      <c r="D396" s="390" t="s">
        <v>198</v>
      </c>
      <c r="E396" s="391"/>
      <c r="F396" s="400" t="s">
        <v>200</v>
      </c>
      <c r="G396" s="401"/>
      <c r="H396" s="402">
        <v>1967.1980000000001</v>
      </c>
      <c r="I396" s="395"/>
      <c r="J396" s="395"/>
      <c r="K396" s="395"/>
      <c r="L396" s="396"/>
      <c r="M396" s="388"/>
      <c r="N396" s="397"/>
      <c r="O396" s="396"/>
      <c r="P396" s="395"/>
      <c r="Q396" s="395"/>
      <c r="R396" s="395"/>
      <c r="S396" s="398"/>
      <c r="T396" s="398"/>
      <c r="U396" s="398"/>
      <c r="V396" s="398"/>
      <c r="W396" s="398"/>
      <c r="X396" s="399"/>
      <c r="AT396" s="20" t="s">
        <v>198</v>
      </c>
      <c r="AU396" s="20">
        <v>0</v>
      </c>
      <c r="AV396" s="20">
        <v>4</v>
      </c>
      <c r="AW396" s="20" t="b">
        <v>1</v>
      </c>
      <c r="AX396" s="20" t="b">
        <v>1</v>
      </c>
      <c r="AY396" s="20" t="s">
        <v>108</v>
      </c>
      <c r="BJ396" s="20">
        <v>0</v>
      </c>
    </row>
    <row r="397" s="20" customFormat="1" ht="12">
      <c r="B397" s="388"/>
      <c r="C397" s="389"/>
      <c r="D397" s="390" t="s">
        <v>198</v>
      </c>
      <c r="E397" s="391"/>
      <c r="F397" s="403" t="s">
        <v>226</v>
      </c>
      <c r="G397" s="393"/>
      <c r="H397" s="394"/>
      <c r="I397" s="395"/>
      <c r="J397" s="395"/>
      <c r="K397" s="395"/>
      <c r="L397" s="396"/>
      <c r="M397" s="388"/>
      <c r="N397" s="397"/>
      <c r="O397" s="396"/>
      <c r="P397" s="395"/>
      <c r="Q397" s="395"/>
      <c r="R397" s="395"/>
      <c r="S397" s="398"/>
      <c r="T397" s="398"/>
      <c r="U397" s="398"/>
      <c r="V397" s="398"/>
      <c r="W397" s="398"/>
      <c r="X397" s="399"/>
      <c r="AT397" s="20" t="s">
        <v>202</v>
      </c>
      <c r="AU397" s="20">
        <v>1</v>
      </c>
      <c r="AY397" s="20" t="s">
        <v>108</v>
      </c>
      <c r="BJ397" s="20">
        <v>0</v>
      </c>
    </row>
    <row r="398" s="20" customFormat="1" ht="12">
      <c r="B398" s="388"/>
      <c r="C398" s="389"/>
      <c r="D398" s="390" t="s">
        <v>198</v>
      </c>
      <c r="E398" s="391"/>
      <c r="F398" s="404" t="s">
        <v>227</v>
      </c>
      <c r="G398" s="393"/>
      <c r="H398" s="405">
        <v>1128.4880000000001</v>
      </c>
      <c r="I398" s="395"/>
      <c r="J398" s="395"/>
      <c r="K398" s="395"/>
      <c r="L398" s="396"/>
      <c r="M398" s="388"/>
      <c r="N398" s="397"/>
      <c r="O398" s="396"/>
      <c r="P398" s="395"/>
      <c r="Q398" s="395"/>
      <c r="R398" s="395"/>
      <c r="S398" s="398"/>
      <c r="T398" s="398"/>
      <c r="U398" s="398"/>
      <c r="V398" s="398"/>
      <c r="W398" s="398"/>
      <c r="X398" s="399"/>
      <c r="AT398" s="20" t="s">
        <v>202</v>
      </c>
      <c r="AU398" s="20">
        <v>1</v>
      </c>
      <c r="AY398" s="20" t="s">
        <v>108</v>
      </c>
      <c r="BJ398" s="20">
        <v>0</v>
      </c>
    </row>
    <row r="399" s="20" customFormat="1" ht="12">
      <c r="B399" s="388"/>
      <c r="C399" s="389"/>
      <c r="D399" s="390" t="s">
        <v>198</v>
      </c>
      <c r="E399" s="391"/>
      <c r="F399" s="403" t="s">
        <v>211</v>
      </c>
      <c r="G399" s="393"/>
      <c r="H399" s="394"/>
      <c r="I399" s="395"/>
      <c r="J399" s="395"/>
      <c r="K399" s="395"/>
      <c r="L399" s="396"/>
      <c r="M399" s="388"/>
      <c r="N399" s="397"/>
      <c r="O399" s="396"/>
      <c r="P399" s="395"/>
      <c r="Q399" s="395"/>
      <c r="R399" s="395"/>
      <c r="S399" s="398"/>
      <c r="T399" s="398"/>
      <c r="U399" s="398"/>
      <c r="V399" s="398"/>
      <c r="W399" s="398"/>
      <c r="X399" s="399"/>
      <c r="AT399" s="20" t="s">
        <v>202</v>
      </c>
      <c r="AU399" s="20">
        <v>1</v>
      </c>
      <c r="AY399" s="20" t="s">
        <v>108</v>
      </c>
      <c r="BJ399" s="20">
        <v>0</v>
      </c>
    </row>
    <row r="400" s="20" customFormat="1" ht="12">
      <c r="B400" s="388"/>
      <c r="C400" s="389"/>
      <c r="D400" s="390" t="s">
        <v>198</v>
      </c>
      <c r="E400" s="391"/>
      <c r="F400" s="404" t="s">
        <v>212</v>
      </c>
      <c r="G400" s="393"/>
      <c r="H400" s="405">
        <v>500.16399999999999</v>
      </c>
      <c r="I400" s="395"/>
      <c r="J400" s="395"/>
      <c r="K400" s="395"/>
      <c r="L400" s="396"/>
      <c r="M400" s="388"/>
      <c r="N400" s="397"/>
      <c r="O400" s="396"/>
      <c r="P400" s="395"/>
      <c r="Q400" s="395"/>
      <c r="R400" s="395"/>
      <c r="S400" s="398"/>
      <c r="T400" s="398"/>
      <c r="U400" s="398"/>
      <c r="V400" s="398"/>
      <c r="W400" s="398"/>
      <c r="X400" s="399"/>
      <c r="AT400" s="20" t="s">
        <v>202</v>
      </c>
      <c r="AU400" s="20">
        <v>1</v>
      </c>
      <c r="AY400" s="20" t="s">
        <v>108</v>
      </c>
      <c r="BJ400" s="20">
        <v>0</v>
      </c>
    </row>
    <row r="401" s="20" customFormat="1" ht="12">
      <c r="B401" s="388"/>
      <c r="C401" s="389"/>
      <c r="D401" s="390" t="s">
        <v>198</v>
      </c>
      <c r="E401" s="391"/>
      <c r="F401" s="403" t="s">
        <v>314</v>
      </c>
      <c r="G401" s="393"/>
      <c r="H401" s="394"/>
      <c r="I401" s="395"/>
      <c r="J401" s="395"/>
      <c r="K401" s="395"/>
      <c r="L401" s="396"/>
      <c r="M401" s="388"/>
      <c r="N401" s="397"/>
      <c r="O401" s="396"/>
      <c r="P401" s="395"/>
      <c r="Q401" s="395"/>
      <c r="R401" s="395"/>
      <c r="S401" s="398"/>
      <c r="T401" s="398"/>
      <c r="U401" s="398"/>
      <c r="V401" s="398"/>
      <c r="W401" s="398"/>
      <c r="X401" s="399"/>
      <c r="AT401" s="20" t="s">
        <v>202</v>
      </c>
      <c r="AU401" s="20">
        <v>1</v>
      </c>
      <c r="AY401" s="20" t="s">
        <v>108</v>
      </c>
      <c r="BJ401" s="20">
        <v>0</v>
      </c>
    </row>
    <row r="402" s="20" customFormat="1" ht="12">
      <c r="B402" s="388"/>
      <c r="C402" s="389"/>
      <c r="D402" s="390" t="s">
        <v>198</v>
      </c>
      <c r="E402" s="391"/>
      <c r="F402" s="404" t="s">
        <v>315</v>
      </c>
      <c r="G402" s="393"/>
      <c r="H402" s="405">
        <v>338.54599999999999</v>
      </c>
      <c r="I402" s="395"/>
      <c r="J402" s="395"/>
      <c r="K402" s="395"/>
      <c r="L402" s="396"/>
      <c r="M402" s="388"/>
      <c r="N402" s="397"/>
      <c r="O402" s="396"/>
      <c r="P402" s="395"/>
      <c r="Q402" s="395"/>
      <c r="R402" s="395"/>
      <c r="S402" s="398"/>
      <c r="T402" s="398"/>
      <c r="U402" s="398"/>
      <c r="V402" s="398"/>
      <c r="W402" s="398"/>
      <c r="X402" s="399"/>
      <c r="AT402" s="20" t="s">
        <v>202</v>
      </c>
      <c r="AU402" s="20">
        <v>1</v>
      </c>
      <c r="AY402" s="20" t="s">
        <v>108</v>
      </c>
      <c r="BJ402" s="20">
        <v>0</v>
      </c>
    </row>
    <row r="403" s="19" customFormat="1">
      <c r="B403" s="367"/>
      <c r="C403" s="368" t="s">
        <v>372</v>
      </c>
      <c r="D403" s="368" t="s">
        <v>112</v>
      </c>
      <c r="E403" s="369" t="s">
        <v>373</v>
      </c>
      <c r="F403" s="369" t="s">
        <v>374</v>
      </c>
      <c r="G403" s="370" t="s">
        <v>196</v>
      </c>
      <c r="H403" s="371">
        <v>1.7210000000000001</v>
      </c>
      <c r="I403" s="372"/>
      <c r="J403" s="372"/>
      <c r="K403" s="373">
        <f>ROUND(H403*P403,2)</f>
        <v>0</v>
      </c>
      <c r="L403" s="369" t="s">
        <v>116</v>
      </c>
      <c r="M403" s="367"/>
      <c r="N403" s="374"/>
      <c r="O403" s="375" t="s">
        <v>40</v>
      </c>
      <c r="P403" s="376">
        <f>I403+J403</f>
        <v>0</v>
      </c>
      <c r="Q403" s="376">
        <f>ROUND(H403*I403,2)</f>
        <v>0</v>
      </c>
      <c r="R403" s="376">
        <f>ROUND(H403*J403,2)</f>
        <v>0</v>
      </c>
      <c r="S403" s="377"/>
      <c r="T403" s="377">
        <f>H403*S403</f>
        <v>0</v>
      </c>
      <c r="U403" s="377">
        <v>0</v>
      </c>
      <c r="V403" s="377">
        <f>H403*U403</f>
        <v>0</v>
      </c>
      <c r="W403" s="377">
        <v>0</v>
      </c>
      <c r="X403" s="378">
        <f>H403*W403</f>
        <v>0</v>
      </c>
      <c r="AR403" s="19">
        <v>4</v>
      </c>
      <c r="AT403" s="19" t="s">
        <v>112</v>
      </c>
      <c r="AU403" s="19">
        <v>2</v>
      </c>
      <c r="AY403" s="19" t="s">
        <v>108</v>
      </c>
      <c r="BE403" s="19">
        <f>IF(O403="základní",K403,0)</f>
        <v>0</v>
      </c>
      <c r="BF403" s="19">
        <f>IF(O403="snížená",K403,0)</f>
        <v>0</v>
      </c>
      <c r="BG403" s="19">
        <f>IF(O403="zákl. přenesená",K403,0)</f>
        <v>0</v>
      </c>
      <c r="BH403" s="19">
        <f>IF(O403="sníž. přenesená",K403,0)</f>
        <v>0</v>
      </c>
      <c r="BI403" s="19">
        <f>IF(O403="nulová",K403,0)</f>
        <v>0</v>
      </c>
      <c r="BJ403" s="19">
        <v>1</v>
      </c>
    </row>
    <row r="404" s="14" customFormat="1">
      <c r="A404" s="379"/>
      <c r="B404" s="380"/>
      <c r="C404" s="381"/>
      <c r="D404" s="382" t="s">
        <v>117</v>
      </c>
      <c r="E404" s="381"/>
      <c r="F404" s="258" t="s">
        <v>375</v>
      </c>
      <c r="G404" s="381"/>
      <c r="H404" s="381"/>
      <c r="I404" s="381"/>
      <c r="J404" s="381"/>
      <c r="L404" s="14"/>
      <c r="M404" s="383"/>
      <c r="N404" s="384"/>
      <c r="O404" s="385"/>
      <c r="P404" s="385"/>
      <c r="Q404" s="385"/>
      <c r="R404" s="385"/>
      <c r="S404" s="385"/>
      <c r="T404" s="386"/>
      <c r="U404" s="379"/>
      <c r="V404" s="379"/>
      <c r="W404" s="379"/>
      <c r="X404" s="379"/>
      <c r="Y404" s="379"/>
      <c r="Z404" s="379"/>
      <c r="AA404" s="379"/>
      <c r="AB404" s="379"/>
      <c r="AC404" s="379"/>
      <c r="AD404" s="379"/>
      <c r="AE404" s="379"/>
      <c r="AT404" s="387" t="s">
        <v>117</v>
      </c>
      <c r="AU404" s="387">
        <v>0</v>
      </c>
      <c r="AY404" s="14" t="s">
        <v>108</v>
      </c>
      <c r="BJ404" s="14">
        <v>0</v>
      </c>
    </row>
    <row r="405" s="20" customFormat="1" ht="12">
      <c r="B405" s="388"/>
      <c r="C405" s="389"/>
      <c r="D405" s="390" t="s">
        <v>198</v>
      </c>
      <c r="E405" s="391"/>
      <c r="F405" s="392" t="s">
        <v>376</v>
      </c>
      <c r="G405" s="393"/>
      <c r="H405" s="394">
        <v>1.7210000000000001</v>
      </c>
      <c r="I405" s="395"/>
      <c r="J405" s="395"/>
      <c r="K405" s="395"/>
      <c r="L405" s="396"/>
      <c r="M405" s="388"/>
      <c r="N405" s="397"/>
      <c r="O405" s="396"/>
      <c r="P405" s="395"/>
      <c r="Q405" s="395"/>
      <c r="R405" s="395"/>
      <c r="S405" s="398"/>
      <c r="T405" s="398"/>
      <c r="U405" s="398"/>
      <c r="V405" s="398"/>
      <c r="W405" s="398"/>
      <c r="X405" s="399"/>
      <c r="AT405" s="20" t="s">
        <v>198</v>
      </c>
      <c r="AU405" s="20">
        <v>0</v>
      </c>
      <c r="AV405" s="20">
        <v>2</v>
      </c>
      <c r="AW405" s="20" t="b">
        <v>1</v>
      </c>
      <c r="AY405" s="20" t="s">
        <v>108</v>
      </c>
      <c r="BJ405" s="20">
        <v>0</v>
      </c>
    </row>
    <row r="406" s="20" customFormat="1" ht="12">
      <c r="B406" s="388"/>
      <c r="C406" s="389"/>
      <c r="D406" s="390" t="s">
        <v>198</v>
      </c>
      <c r="E406" s="391"/>
      <c r="F406" s="400" t="s">
        <v>200</v>
      </c>
      <c r="G406" s="401"/>
      <c r="H406" s="402">
        <v>1.7210000000000001</v>
      </c>
      <c r="I406" s="395"/>
      <c r="J406" s="395"/>
      <c r="K406" s="395"/>
      <c r="L406" s="396"/>
      <c r="M406" s="388"/>
      <c r="N406" s="397"/>
      <c r="O406" s="396"/>
      <c r="P406" s="395"/>
      <c r="Q406" s="395"/>
      <c r="R406" s="395"/>
      <c r="S406" s="398"/>
      <c r="T406" s="398"/>
      <c r="U406" s="398"/>
      <c r="V406" s="398"/>
      <c r="W406" s="398"/>
      <c r="X406" s="399"/>
      <c r="AT406" s="20" t="s">
        <v>198</v>
      </c>
      <c r="AU406" s="20">
        <v>0</v>
      </c>
      <c r="AV406" s="20">
        <v>4</v>
      </c>
      <c r="AW406" s="20" t="b">
        <v>1</v>
      </c>
      <c r="AX406" s="20" t="b">
        <v>1</v>
      </c>
      <c r="AY406" s="20" t="s">
        <v>108</v>
      </c>
      <c r="BJ406" s="20">
        <v>0</v>
      </c>
    </row>
    <row r="407" s="20" customFormat="1" ht="12">
      <c r="B407" s="388"/>
      <c r="C407" s="389"/>
      <c r="D407" s="390" t="s">
        <v>198</v>
      </c>
      <c r="E407" s="391"/>
      <c r="F407" s="403" t="s">
        <v>330</v>
      </c>
      <c r="G407" s="393"/>
      <c r="H407" s="394"/>
      <c r="I407" s="395"/>
      <c r="J407" s="395"/>
      <c r="K407" s="395"/>
      <c r="L407" s="396"/>
      <c r="M407" s="388"/>
      <c r="N407" s="397"/>
      <c r="O407" s="396"/>
      <c r="P407" s="395"/>
      <c r="Q407" s="395"/>
      <c r="R407" s="395"/>
      <c r="S407" s="398"/>
      <c r="T407" s="398"/>
      <c r="U407" s="398"/>
      <c r="V407" s="398"/>
      <c r="W407" s="398"/>
      <c r="X407" s="399"/>
      <c r="AT407" s="20" t="s">
        <v>202</v>
      </c>
      <c r="AU407" s="20">
        <v>1</v>
      </c>
      <c r="AY407" s="20" t="s">
        <v>108</v>
      </c>
      <c r="BJ407" s="20">
        <v>0</v>
      </c>
    </row>
    <row r="408" s="20" customFormat="1" ht="12">
      <c r="B408" s="388"/>
      <c r="C408" s="389"/>
      <c r="D408" s="390" t="s">
        <v>198</v>
      </c>
      <c r="E408" s="391"/>
      <c r="F408" s="404" t="s">
        <v>331</v>
      </c>
      <c r="G408" s="393"/>
      <c r="H408" s="405">
        <v>1.7210000000000001</v>
      </c>
      <c r="I408" s="395"/>
      <c r="J408" s="395"/>
      <c r="K408" s="395"/>
      <c r="L408" s="396"/>
      <c r="M408" s="388"/>
      <c r="N408" s="397"/>
      <c r="O408" s="396"/>
      <c r="P408" s="395"/>
      <c r="Q408" s="395"/>
      <c r="R408" s="395"/>
      <c r="S408" s="398"/>
      <c r="T408" s="398"/>
      <c r="U408" s="398"/>
      <c r="V408" s="398"/>
      <c r="W408" s="398"/>
      <c r="X408" s="399"/>
      <c r="AT408" s="20" t="s">
        <v>202</v>
      </c>
      <c r="AU408" s="20">
        <v>1</v>
      </c>
      <c r="AY408" s="20" t="s">
        <v>108</v>
      </c>
      <c r="BJ408" s="20">
        <v>0</v>
      </c>
    </row>
    <row r="409" s="19" customFormat="1">
      <c r="B409" s="367"/>
      <c r="C409" s="368" t="s">
        <v>377</v>
      </c>
      <c r="D409" s="368" t="s">
        <v>112</v>
      </c>
      <c r="E409" s="369" t="s">
        <v>378</v>
      </c>
      <c r="F409" s="369" t="s">
        <v>379</v>
      </c>
      <c r="G409" s="370" t="s">
        <v>196</v>
      </c>
      <c r="H409" s="371">
        <v>8.4529999999999994</v>
      </c>
      <c r="I409" s="372"/>
      <c r="J409" s="372"/>
      <c r="K409" s="373">
        <f>ROUND(H409*P409,2)</f>
        <v>0</v>
      </c>
      <c r="L409" s="369" t="s">
        <v>116</v>
      </c>
      <c r="M409" s="367"/>
      <c r="N409" s="374"/>
      <c r="O409" s="375" t="s">
        <v>40</v>
      </c>
      <c r="P409" s="376">
        <f>I409+J409</f>
        <v>0</v>
      </c>
      <c r="Q409" s="376">
        <f>ROUND(H409*I409,2)</f>
        <v>0</v>
      </c>
      <c r="R409" s="376">
        <f>ROUND(H409*J409,2)</f>
        <v>0</v>
      </c>
      <c r="S409" s="377"/>
      <c r="T409" s="377">
        <f>H409*S409</f>
        <v>0</v>
      </c>
      <c r="U409" s="377">
        <v>0.19536000000000001</v>
      </c>
      <c r="V409" s="377">
        <f>H409*U409</f>
        <v>1.65137808</v>
      </c>
      <c r="W409" s="377">
        <v>0</v>
      </c>
      <c r="X409" s="378">
        <f>H409*W409</f>
        <v>0</v>
      </c>
      <c r="AR409" s="19">
        <v>4</v>
      </c>
      <c r="AT409" s="19" t="s">
        <v>112</v>
      </c>
      <c r="AU409" s="19">
        <v>2</v>
      </c>
      <c r="AY409" s="19" t="s">
        <v>108</v>
      </c>
      <c r="BE409" s="19">
        <f>IF(O409="základní",K409,0)</f>
        <v>0</v>
      </c>
      <c r="BF409" s="19">
        <f>IF(O409="snížená",K409,0)</f>
        <v>0</v>
      </c>
      <c r="BG409" s="19">
        <f>IF(O409="zákl. přenesená",K409,0)</f>
        <v>0</v>
      </c>
      <c r="BH409" s="19">
        <f>IF(O409="sníž. přenesená",K409,0)</f>
        <v>0</v>
      </c>
      <c r="BI409" s="19">
        <f>IF(O409="nulová",K409,0)</f>
        <v>0</v>
      </c>
      <c r="BJ409" s="19">
        <v>1</v>
      </c>
    </row>
    <row r="410" s="14" customFormat="1">
      <c r="A410" s="379"/>
      <c r="B410" s="380"/>
      <c r="C410" s="381"/>
      <c r="D410" s="382" t="s">
        <v>117</v>
      </c>
      <c r="E410" s="381"/>
      <c r="F410" s="258" t="s">
        <v>380</v>
      </c>
      <c r="G410" s="381"/>
      <c r="H410" s="381"/>
      <c r="I410" s="381"/>
      <c r="J410" s="381"/>
      <c r="L410" s="14"/>
      <c r="M410" s="383"/>
      <c r="N410" s="384"/>
      <c r="O410" s="385"/>
      <c r="P410" s="385"/>
      <c r="Q410" s="385"/>
      <c r="R410" s="385"/>
      <c r="S410" s="385"/>
      <c r="T410" s="386"/>
      <c r="U410" s="379"/>
      <c r="V410" s="379"/>
      <c r="W410" s="379"/>
      <c r="X410" s="379"/>
      <c r="Y410" s="379"/>
      <c r="Z410" s="379"/>
      <c r="AA410" s="379"/>
      <c r="AB410" s="379"/>
      <c r="AC410" s="379"/>
      <c r="AD410" s="379"/>
      <c r="AE410" s="379"/>
      <c r="AT410" s="387" t="s">
        <v>117</v>
      </c>
      <c r="AU410" s="387">
        <v>0</v>
      </c>
      <c r="AY410" s="14" t="s">
        <v>108</v>
      </c>
      <c r="BJ410" s="14">
        <v>0</v>
      </c>
    </row>
    <row r="411" s="20" customFormat="1" ht="12">
      <c r="B411" s="388"/>
      <c r="C411" s="389"/>
      <c r="D411" s="390" t="s">
        <v>198</v>
      </c>
      <c r="E411" s="391"/>
      <c r="F411" s="392" t="s">
        <v>341</v>
      </c>
      <c r="G411" s="393"/>
      <c r="H411" s="394">
        <v>8.4529999999999994</v>
      </c>
      <c r="I411" s="395"/>
      <c r="J411" s="395"/>
      <c r="K411" s="395"/>
      <c r="L411" s="396"/>
      <c r="M411" s="388"/>
      <c r="N411" s="397"/>
      <c r="O411" s="396"/>
      <c r="P411" s="395"/>
      <c r="Q411" s="395"/>
      <c r="R411" s="395"/>
      <c r="S411" s="398"/>
      <c r="T411" s="398"/>
      <c r="U411" s="398"/>
      <c r="V411" s="398"/>
      <c r="W411" s="398"/>
      <c r="X411" s="399"/>
      <c r="AT411" s="20" t="s">
        <v>198</v>
      </c>
      <c r="AU411" s="20">
        <v>0</v>
      </c>
      <c r="AV411" s="20">
        <v>2</v>
      </c>
      <c r="AW411" s="20" t="b">
        <v>1</v>
      </c>
      <c r="AY411" s="20" t="s">
        <v>108</v>
      </c>
      <c r="BJ411" s="20">
        <v>0</v>
      </c>
    </row>
    <row r="412" s="20" customFormat="1" ht="12">
      <c r="B412" s="388"/>
      <c r="C412" s="389"/>
      <c r="D412" s="390" t="s">
        <v>198</v>
      </c>
      <c r="E412" s="391"/>
      <c r="F412" s="400" t="s">
        <v>200</v>
      </c>
      <c r="G412" s="401"/>
      <c r="H412" s="402">
        <v>8.4529999999999994</v>
      </c>
      <c r="I412" s="395"/>
      <c r="J412" s="395"/>
      <c r="K412" s="395"/>
      <c r="L412" s="396"/>
      <c r="M412" s="388"/>
      <c r="N412" s="397"/>
      <c r="O412" s="396"/>
      <c r="P412" s="395"/>
      <c r="Q412" s="395"/>
      <c r="R412" s="395"/>
      <c r="S412" s="398"/>
      <c r="T412" s="398"/>
      <c r="U412" s="398"/>
      <c r="V412" s="398"/>
      <c r="W412" s="398"/>
      <c r="X412" s="399"/>
      <c r="AT412" s="20" t="s">
        <v>198</v>
      </c>
      <c r="AU412" s="20">
        <v>0</v>
      </c>
      <c r="AV412" s="20">
        <v>4</v>
      </c>
      <c r="AW412" s="20" t="b">
        <v>1</v>
      </c>
      <c r="AX412" s="20" t="b">
        <v>1</v>
      </c>
      <c r="AY412" s="20" t="s">
        <v>108</v>
      </c>
      <c r="BJ412" s="20">
        <v>0</v>
      </c>
    </row>
    <row r="413" s="20" customFormat="1" ht="12">
      <c r="B413" s="388"/>
      <c r="C413" s="389"/>
      <c r="D413" s="390" t="s">
        <v>198</v>
      </c>
      <c r="E413" s="391"/>
      <c r="F413" s="403" t="s">
        <v>342</v>
      </c>
      <c r="G413" s="393"/>
      <c r="H413" s="394"/>
      <c r="I413" s="395"/>
      <c r="J413" s="395"/>
      <c r="K413" s="395"/>
      <c r="L413" s="396"/>
      <c r="M413" s="388"/>
      <c r="N413" s="397"/>
      <c r="O413" s="396"/>
      <c r="P413" s="395"/>
      <c r="Q413" s="395"/>
      <c r="R413" s="395"/>
      <c r="S413" s="398"/>
      <c r="T413" s="398"/>
      <c r="U413" s="398"/>
      <c r="V413" s="398"/>
      <c r="W413" s="398"/>
      <c r="X413" s="399"/>
      <c r="AT413" s="20" t="s">
        <v>202</v>
      </c>
      <c r="AU413" s="20">
        <v>1</v>
      </c>
      <c r="AY413" s="20" t="s">
        <v>108</v>
      </c>
      <c r="BJ413" s="20">
        <v>0</v>
      </c>
    </row>
    <row r="414" s="20" customFormat="1" ht="12">
      <c r="B414" s="388"/>
      <c r="C414" s="389"/>
      <c r="D414" s="390" t="s">
        <v>198</v>
      </c>
      <c r="E414" s="391"/>
      <c r="F414" s="404" t="s">
        <v>343</v>
      </c>
      <c r="G414" s="393"/>
      <c r="H414" s="405">
        <v>8.4529999999999994</v>
      </c>
      <c r="I414" s="395"/>
      <c r="J414" s="395"/>
      <c r="K414" s="395"/>
      <c r="L414" s="396"/>
      <c r="M414" s="388"/>
      <c r="N414" s="397"/>
      <c r="O414" s="396"/>
      <c r="P414" s="395"/>
      <c r="Q414" s="395"/>
      <c r="R414" s="395"/>
      <c r="S414" s="398"/>
      <c r="T414" s="398"/>
      <c r="U414" s="398"/>
      <c r="V414" s="398"/>
      <c r="W414" s="398"/>
      <c r="X414" s="399"/>
      <c r="AT414" s="20" t="s">
        <v>202</v>
      </c>
      <c r="AU414" s="20">
        <v>1</v>
      </c>
      <c r="AY414" s="20" t="s">
        <v>108</v>
      </c>
      <c r="BJ414" s="20">
        <v>0</v>
      </c>
    </row>
    <row r="415" s="21" customFormat="1">
      <c r="B415" s="412"/>
      <c r="C415" s="413" t="s">
        <v>381</v>
      </c>
      <c r="D415" s="413" t="s">
        <v>302</v>
      </c>
      <c r="E415" s="414" t="s">
        <v>382</v>
      </c>
      <c r="F415" s="414" t="s">
        <v>383</v>
      </c>
      <c r="G415" s="415" t="s">
        <v>196</v>
      </c>
      <c r="H415" s="416">
        <v>8.6219999999999999</v>
      </c>
      <c r="I415" s="417"/>
      <c r="J415" s="418"/>
      <c r="K415" s="418">
        <f>ROUND(H415*P415,2)</f>
        <v>0</v>
      </c>
      <c r="L415" s="369" t="s">
        <v>116</v>
      </c>
      <c r="M415" s="412"/>
      <c r="N415" s="419"/>
      <c r="O415" s="420" t="s">
        <v>40</v>
      </c>
      <c r="P415" s="421">
        <f>I415+J415</f>
        <v>0</v>
      </c>
      <c r="Q415" s="421">
        <f>ROUND(H415*I415,2)</f>
        <v>0</v>
      </c>
      <c r="R415" s="421">
        <f>ROUND(H415*J415,2)</f>
        <v>0</v>
      </c>
      <c r="S415" s="422"/>
      <c r="T415" s="422">
        <f>H415*S415</f>
        <v>0</v>
      </c>
      <c r="U415" s="422">
        <v>0.222</v>
      </c>
      <c r="V415" s="422">
        <f>H415*U415</f>
        <v>1.9140839999999999</v>
      </c>
      <c r="W415" s="422">
        <v>0</v>
      </c>
      <c r="X415" s="423">
        <f>H415*W415</f>
        <v>0</v>
      </c>
      <c r="AR415" s="21">
        <v>8</v>
      </c>
      <c r="AT415" s="21" t="s">
        <v>302</v>
      </c>
      <c r="AU415" s="21">
        <v>2</v>
      </c>
      <c r="AY415" s="21" t="s">
        <v>108</v>
      </c>
      <c r="BE415" s="21">
        <f>IF(O415="základní",K415,0)</f>
        <v>0</v>
      </c>
      <c r="BF415" s="21">
        <f>IF(O415="snížená",K415,0)</f>
        <v>0</v>
      </c>
      <c r="BG415" s="21">
        <f>IF(O415="zákl. přenesená",K415,0)</f>
        <v>0</v>
      </c>
      <c r="BH415" s="21">
        <f>IF(O415="sníž. přenesená",K415,0)</f>
        <v>0</v>
      </c>
      <c r="BI415" s="21">
        <f>IF(O415="nulová",K415,0)</f>
        <v>0</v>
      </c>
      <c r="BJ415" s="21">
        <v>1</v>
      </c>
    </row>
    <row r="416" s="20" customFormat="1" ht="12">
      <c r="B416" s="388"/>
      <c r="C416" s="389"/>
      <c r="D416" s="390" t="s">
        <v>198</v>
      </c>
      <c r="E416" s="391"/>
      <c r="F416" s="392" t="s">
        <v>341</v>
      </c>
      <c r="G416" s="393"/>
      <c r="H416" s="394">
        <v>8.4529999999999994</v>
      </c>
      <c r="I416" s="395"/>
      <c r="J416" s="395"/>
      <c r="K416" s="395"/>
      <c r="L416" s="396"/>
      <c r="M416" s="388"/>
      <c r="N416" s="397"/>
      <c r="O416" s="396"/>
      <c r="P416" s="395"/>
      <c r="Q416" s="395"/>
      <c r="R416" s="395"/>
      <c r="S416" s="398"/>
      <c r="T416" s="398"/>
      <c r="U416" s="398"/>
      <c r="V416" s="398"/>
      <c r="W416" s="398"/>
      <c r="X416" s="399"/>
      <c r="AT416" s="20" t="s">
        <v>198</v>
      </c>
      <c r="AU416" s="20">
        <v>0</v>
      </c>
      <c r="AV416" s="20">
        <v>2</v>
      </c>
      <c r="AW416" s="20" t="b">
        <v>1</v>
      </c>
      <c r="AY416" s="20" t="s">
        <v>108</v>
      </c>
      <c r="BJ416" s="20">
        <v>0</v>
      </c>
    </row>
    <row r="417" s="20" customFormat="1" ht="12">
      <c r="B417" s="388"/>
      <c r="C417" s="389"/>
      <c r="D417" s="390" t="s">
        <v>198</v>
      </c>
      <c r="E417" s="391"/>
      <c r="F417" s="400" t="s">
        <v>200</v>
      </c>
      <c r="G417" s="401"/>
      <c r="H417" s="402">
        <v>8.4529999999999994</v>
      </c>
      <c r="I417" s="395"/>
      <c r="J417" s="395"/>
      <c r="K417" s="395"/>
      <c r="L417" s="396"/>
      <c r="M417" s="388"/>
      <c r="N417" s="397"/>
      <c r="O417" s="396"/>
      <c r="P417" s="395"/>
      <c r="Q417" s="395"/>
      <c r="R417" s="395"/>
      <c r="S417" s="398"/>
      <c r="T417" s="398"/>
      <c r="U417" s="398"/>
      <c r="V417" s="398"/>
      <c r="W417" s="398"/>
      <c r="X417" s="399"/>
      <c r="AT417" s="20" t="s">
        <v>198</v>
      </c>
      <c r="AU417" s="20">
        <v>0</v>
      </c>
      <c r="AV417" s="20">
        <v>4</v>
      </c>
      <c r="AW417" s="20" t="b">
        <v>1</v>
      </c>
      <c r="AY417" s="20" t="s">
        <v>108</v>
      </c>
      <c r="BJ417" s="20">
        <v>0</v>
      </c>
    </row>
    <row r="418" s="20" customFormat="1" ht="12">
      <c r="B418" s="388"/>
      <c r="C418" s="389"/>
      <c r="D418" s="390" t="s">
        <v>198</v>
      </c>
      <c r="E418" s="391"/>
      <c r="F418" s="392" t="s">
        <v>384</v>
      </c>
      <c r="G418" s="393"/>
      <c r="H418" s="394">
        <v>8.6219999999999999</v>
      </c>
      <c r="I418" s="395"/>
      <c r="J418" s="395"/>
      <c r="K418" s="395"/>
      <c r="L418" s="396"/>
      <c r="M418" s="388"/>
      <c r="N418" s="397"/>
      <c r="O418" s="396"/>
      <c r="P418" s="395"/>
      <c r="Q418" s="395"/>
      <c r="R418" s="395"/>
      <c r="S418" s="398"/>
      <c r="T418" s="398"/>
      <c r="U418" s="398"/>
      <c r="V418" s="398"/>
      <c r="W418" s="398"/>
      <c r="X418" s="399"/>
      <c r="AT418" s="20" t="s">
        <v>198</v>
      </c>
      <c r="AU418" s="20">
        <v>0</v>
      </c>
      <c r="AV418" s="20">
        <v>2</v>
      </c>
      <c r="AW418" s="20" t="b">
        <v>1</v>
      </c>
      <c r="AX418" s="20" t="b">
        <v>1</v>
      </c>
      <c r="AY418" s="20" t="s">
        <v>108</v>
      </c>
      <c r="BJ418" s="20">
        <v>0</v>
      </c>
    </row>
    <row r="419" s="20" customFormat="1" ht="12">
      <c r="B419" s="388"/>
      <c r="C419" s="389"/>
      <c r="D419" s="390" t="s">
        <v>198</v>
      </c>
      <c r="E419" s="391"/>
      <c r="F419" s="403" t="s">
        <v>342</v>
      </c>
      <c r="G419" s="393"/>
      <c r="H419" s="394"/>
      <c r="I419" s="395"/>
      <c r="J419" s="395"/>
      <c r="K419" s="395"/>
      <c r="L419" s="396"/>
      <c r="M419" s="388"/>
      <c r="N419" s="397"/>
      <c r="O419" s="396"/>
      <c r="P419" s="395"/>
      <c r="Q419" s="395"/>
      <c r="R419" s="395"/>
      <c r="S419" s="398"/>
      <c r="T419" s="398"/>
      <c r="U419" s="398"/>
      <c r="V419" s="398"/>
      <c r="W419" s="398"/>
      <c r="X419" s="399"/>
      <c r="AT419" s="20" t="s">
        <v>202</v>
      </c>
      <c r="AU419" s="20">
        <v>1</v>
      </c>
      <c r="AY419" s="20" t="s">
        <v>108</v>
      </c>
      <c r="BJ419" s="20">
        <v>0</v>
      </c>
    </row>
    <row r="420" s="20" customFormat="1" ht="12">
      <c r="B420" s="388"/>
      <c r="C420" s="389"/>
      <c r="D420" s="390" t="s">
        <v>198</v>
      </c>
      <c r="E420" s="391"/>
      <c r="F420" s="404" t="s">
        <v>343</v>
      </c>
      <c r="G420" s="393"/>
      <c r="H420" s="405">
        <v>8.4529999999999994</v>
      </c>
      <c r="I420" s="395"/>
      <c r="J420" s="395"/>
      <c r="K420" s="395"/>
      <c r="L420" s="396"/>
      <c r="M420" s="388"/>
      <c r="N420" s="397"/>
      <c r="O420" s="396"/>
      <c r="P420" s="395"/>
      <c r="Q420" s="395"/>
      <c r="R420" s="395"/>
      <c r="S420" s="398"/>
      <c r="T420" s="398"/>
      <c r="U420" s="398"/>
      <c r="V420" s="398"/>
      <c r="W420" s="398"/>
      <c r="X420" s="399"/>
      <c r="AT420" s="20" t="s">
        <v>202</v>
      </c>
      <c r="AU420" s="20">
        <v>1</v>
      </c>
      <c r="AY420" s="20" t="s">
        <v>108</v>
      </c>
      <c r="BJ420" s="20">
        <v>0</v>
      </c>
    </row>
    <row r="421" s="19" customFormat="1" ht="24">
      <c r="B421" s="367"/>
      <c r="C421" s="368" t="s">
        <v>385</v>
      </c>
      <c r="D421" s="368" t="s">
        <v>112</v>
      </c>
      <c r="E421" s="369" t="s">
        <v>386</v>
      </c>
      <c r="F421" s="369" t="s">
        <v>387</v>
      </c>
      <c r="G421" s="370" t="s">
        <v>196</v>
      </c>
      <c r="H421" s="371">
        <v>19.010000000000002</v>
      </c>
      <c r="I421" s="372"/>
      <c r="J421" s="372"/>
      <c r="K421" s="373">
        <f>ROUND(H421*P421,2)</f>
        <v>0</v>
      </c>
      <c r="L421" s="369" t="s">
        <v>116</v>
      </c>
      <c r="M421" s="367"/>
      <c r="N421" s="374"/>
      <c r="O421" s="375" t="s">
        <v>40</v>
      </c>
      <c r="P421" s="376">
        <f>I421+J421</f>
        <v>0</v>
      </c>
      <c r="Q421" s="376">
        <f>ROUND(H421*I421,2)</f>
        <v>0</v>
      </c>
      <c r="R421" s="376">
        <f>ROUND(H421*J421,2)</f>
        <v>0</v>
      </c>
      <c r="S421" s="377"/>
      <c r="T421" s="377">
        <f>H421*S421</f>
        <v>0</v>
      </c>
      <c r="U421" s="377">
        <v>0.089219999999999994</v>
      </c>
      <c r="V421" s="377">
        <f>H421*U421</f>
        <v>1.6960721999999999</v>
      </c>
      <c r="W421" s="377">
        <v>0</v>
      </c>
      <c r="X421" s="378">
        <f>H421*W421</f>
        <v>0</v>
      </c>
      <c r="AR421" s="19">
        <v>4</v>
      </c>
      <c r="AT421" s="19" t="s">
        <v>112</v>
      </c>
      <c r="AU421" s="19">
        <v>2</v>
      </c>
      <c r="AY421" s="19" t="s">
        <v>108</v>
      </c>
      <c r="BE421" s="19">
        <f>IF(O421="základní",K421,0)</f>
        <v>0</v>
      </c>
      <c r="BF421" s="19">
        <f>IF(O421="snížená",K421,0)</f>
        <v>0</v>
      </c>
      <c r="BG421" s="19">
        <f>IF(O421="zákl. přenesená",K421,0)</f>
        <v>0</v>
      </c>
      <c r="BH421" s="19">
        <f>IF(O421="sníž. přenesená",K421,0)</f>
        <v>0</v>
      </c>
      <c r="BI421" s="19">
        <f>IF(O421="nulová",K421,0)</f>
        <v>0</v>
      </c>
      <c r="BJ421" s="19">
        <v>1</v>
      </c>
    </row>
    <row r="422" s="14" customFormat="1">
      <c r="A422" s="379"/>
      <c r="B422" s="380"/>
      <c r="C422" s="381"/>
      <c r="D422" s="382" t="s">
        <v>117</v>
      </c>
      <c r="E422" s="381"/>
      <c r="F422" s="258" t="s">
        <v>388</v>
      </c>
      <c r="G422" s="381"/>
      <c r="H422" s="381"/>
      <c r="I422" s="381"/>
      <c r="J422" s="381"/>
      <c r="L422" s="14"/>
      <c r="M422" s="383"/>
      <c r="N422" s="384"/>
      <c r="O422" s="385"/>
      <c r="P422" s="385"/>
      <c r="Q422" s="385"/>
      <c r="R422" s="385"/>
      <c r="S422" s="385"/>
      <c r="T422" s="386"/>
      <c r="U422" s="379"/>
      <c r="V422" s="379"/>
      <c r="W422" s="379"/>
      <c r="X422" s="379"/>
      <c r="Y422" s="379"/>
      <c r="Z422" s="379"/>
      <c r="AA422" s="379"/>
      <c r="AB422" s="379"/>
      <c r="AC422" s="379"/>
      <c r="AD422" s="379"/>
      <c r="AE422" s="379"/>
      <c r="AT422" s="387" t="s">
        <v>117</v>
      </c>
      <c r="AU422" s="387">
        <v>0</v>
      </c>
      <c r="AY422" s="14" t="s">
        <v>108</v>
      </c>
      <c r="BJ422" s="14">
        <v>0</v>
      </c>
    </row>
    <row r="423" s="20" customFormat="1" ht="12">
      <c r="B423" s="388"/>
      <c r="C423" s="389"/>
      <c r="D423" s="390" t="s">
        <v>198</v>
      </c>
      <c r="E423" s="391"/>
      <c r="F423" s="392" t="s">
        <v>389</v>
      </c>
      <c r="G423" s="393"/>
      <c r="H423" s="394">
        <v>19.010000000000002</v>
      </c>
      <c r="I423" s="395"/>
      <c r="J423" s="395"/>
      <c r="K423" s="395"/>
      <c r="L423" s="396"/>
      <c r="M423" s="388"/>
      <c r="N423" s="397"/>
      <c r="O423" s="396"/>
      <c r="P423" s="395"/>
      <c r="Q423" s="395"/>
      <c r="R423" s="395"/>
      <c r="S423" s="398"/>
      <c r="T423" s="398"/>
      <c r="U423" s="398"/>
      <c r="V423" s="398"/>
      <c r="W423" s="398"/>
      <c r="X423" s="399"/>
      <c r="AT423" s="20" t="s">
        <v>198</v>
      </c>
      <c r="AU423" s="20">
        <v>0</v>
      </c>
      <c r="AV423" s="20">
        <v>2</v>
      </c>
      <c r="AW423" s="20" t="b">
        <v>1</v>
      </c>
      <c r="AY423" s="20" t="s">
        <v>108</v>
      </c>
      <c r="BJ423" s="20">
        <v>0</v>
      </c>
    </row>
    <row r="424" s="20" customFormat="1" ht="12">
      <c r="B424" s="388"/>
      <c r="C424" s="389"/>
      <c r="D424" s="390" t="s">
        <v>198</v>
      </c>
      <c r="E424" s="391"/>
      <c r="F424" s="400" t="s">
        <v>200</v>
      </c>
      <c r="G424" s="401"/>
      <c r="H424" s="402">
        <v>19.010000000000002</v>
      </c>
      <c r="I424" s="395"/>
      <c r="J424" s="395"/>
      <c r="K424" s="395"/>
      <c r="L424" s="396"/>
      <c r="M424" s="388"/>
      <c r="N424" s="397"/>
      <c r="O424" s="396"/>
      <c r="P424" s="395"/>
      <c r="Q424" s="395"/>
      <c r="R424" s="395"/>
      <c r="S424" s="398"/>
      <c r="T424" s="398"/>
      <c r="U424" s="398"/>
      <c r="V424" s="398"/>
      <c r="W424" s="398"/>
      <c r="X424" s="399"/>
      <c r="AT424" s="20" t="s">
        <v>198</v>
      </c>
      <c r="AU424" s="20">
        <v>0</v>
      </c>
      <c r="AV424" s="20">
        <v>4</v>
      </c>
      <c r="AW424" s="20" t="b">
        <v>1</v>
      </c>
      <c r="AX424" s="20" t="b">
        <v>1</v>
      </c>
      <c r="AY424" s="20" t="s">
        <v>108</v>
      </c>
      <c r="BJ424" s="20">
        <v>0</v>
      </c>
    </row>
    <row r="425" s="20" customFormat="1" ht="12">
      <c r="B425" s="388"/>
      <c r="C425" s="389"/>
      <c r="D425" s="390" t="s">
        <v>198</v>
      </c>
      <c r="E425" s="391"/>
      <c r="F425" s="403" t="s">
        <v>249</v>
      </c>
      <c r="G425" s="393"/>
      <c r="H425" s="394"/>
      <c r="I425" s="395"/>
      <c r="J425" s="395"/>
      <c r="K425" s="395"/>
      <c r="L425" s="396"/>
      <c r="M425" s="388"/>
      <c r="N425" s="397"/>
      <c r="O425" s="396"/>
      <c r="P425" s="395"/>
      <c r="Q425" s="395"/>
      <c r="R425" s="395"/>
      <c r="S425" s="398"/>
      <c r="T425" s="398"/>
      <c r="U425" s="398"/>
      <c r="V425" s="398"/>
      <c r="W425" s="398"/>
      <c r="X425" s="399"/>
      <c r="AT425" s="20" t="s">
        <v>202</v>
      </c>
      <c r="AU425" s="20">
        <v>1</v>
      </c>
      <c r="AY425" s="20" t="s">
        <v>108</v>
      </c>
      <c r="BJ425" s="20">
        <v>0</v>
      </c>
    </row>
    <row r="426" s="20" customFormat="1" ht="12">
      <c r="B426" s="388"/>
      <c r="C426" s="389"/>
      <c r="D426" s="390" t="s">
        <v>198</v>
      </c>
      <c r="E426" s="391"/>
      <c r="F426" s="404" t="s">
        <v>250</v>
      </c>
      <c r="G426" s="393"/>
      <c r="H426" s="405">
        <v>19.010000000000002</v>
      </c>
      <c r="I426" s="395"/>
      <c r="J426" s="395"/>
      <c r="K426" s="395"/>
      <c r="L426" s="396"/>
      <c r="M426" s="388"/>
      <c r="N426" s="397"/>
      <c r="O426" s="396"/>
      <c r="P426" s="395"/>
      <c r="Q426" s="395"/>
      <c r="R426" s="395"/>
      <c r="S426" s="398"/>
      <c r="T426" s="398"/>
      <c r="U426" s="398"/>
      <c r="V426" s="398"/>
      <c r="W426" s="398"/>
      <c r="X426" s="399"/>
      <c r="AT426" s="20" t="s">
        <v>202</v>
      </c>
      <c r="AU426" s="20">
        <v>1</v>
      </c>
      <c r="AY426" s="20" t="s">
        <v>108</v>
      </c>
      <c r="BJ426" s="20">
        <v>0</v>
      </c>
    </row>
    <row r="427" s="21" customFormat="1">
      <c r="B427" s="412"/>
      <c r="C427" s="413" t="s">
        <v>390</v>
      </c>
      <c r="D427" s="413" t="s">
        <v>302</v>
      </c>
      <c r="E427" s="414" t="s">
        <v>391</v>
      </c>
      <c r="F427" s="414" t="s">
        <v>392</v>
      </c>
      <c r="G427" s="415" t="s">
        <v>196</v>
      </c>
      <c r="H427" s="416">
        <v>19.579999999999998</v>
      </c>
      <c r="I427" s="417"/>
      <c r="J427" s="418"/>
      <c r="K427" s="418">
        <f>ROUND(H427*P427,2)</f>
        <v>0</v>
      </c>
      <c r="L427" s="369" t="s">
        <v>116</v>
      </c>
      <c r="M427" s="412"/>
      <c r="N427" s="419"/>
      <c r="O427" s="420" t="s">
        <v>40</v>
      </c>
      <c r="P427" s="421">
        <f>I427+J427</f>
        <v>0</v>
      </c>
      <c r="Q427" s="421">
        <f>ROUND(H427*I427,2)</f>
        <v>0</v>
      </c>
      <c r="R427" s="421">
        <f>ROUND(H427*J427,2)</f>
        <v>0</v>
      </c>
      <c r="S427" s="422"/>
      <c r="T427" s="422">
        <f>H427*S427</f>
        <v>0</v>
      </c>
      <c r="U427" s="422">
        <v>0.13200000000000001</v>
      </c>
      <c r="V427" s="422">
        <f>H427*U427</f>
        <v>2.5845599999999997</v>
      </c>
      <c r="W427" s="422">
        <v>0</v>
      </c>
      <c r="X427" s="423">
        <f>H427*W427</f>
        <v>0</v>
      </c>
      <c r="AR427" s="21">
        <v>8</v>
      </c>
      <c r="AT427" s="21" t="s">
        <v>302</v>
      </c>
      <c r="AU427" s="21">
        <v>2</v>
      </c>
      <c r="AY427" s="21" t="s">
        <v>108</v>
      </c>
      <c r="BE427" s="21">
        <f>IF(O427="základní",K427,0)</f>
        <v>0</v>
      </c>
      <c r="BF427" s="21">
        <f>IF(O427="snížená",K427,0)</f>
        <v>0</v>
      </c>
      <c r="BG427" s="21">
        <f>IF(O427="zákl. přenesená",K427,0)</f>
        <v>0</v>
      </c>
      <c r="BH427" s="21">
        <f>IF(O427="sníž. přenesená",K427,0)</f>
        <v>0</v>
      </c>
      <c r="BI427" s="21">
        <f>IF(O427="nulová",K427,0)</f>
        <v>0</v>
      </c>
      <c r="BJ427" s="21">
        <v>1</v>
      </c>
    </row>
    <row r="428" s="20" customFormat="1" ht="12">
      <c r="B428" s="388"/>
      <c r="C428" s="389"/>
      <c r="D428" s="390" t="s">
        <v>198</v>
      </c>
      <c r="E428" s="391"/>
      <c r="F428" s="392" t="s">
        <v>389</v>
      </c>
      <c r="G428" s="393"/>
      <c r="H428" s="394">
        <v>19.010000000000002</v>
      </c>
      <c r="I428" s="395"/>
      <c r="J428" s="395"/>
      <c r="K428" s="395"/>
      <c r="L428" s="396"/>
      <c r="M428" s="388"/>
      <c r="N428" s="397"/>
      <c r="O428" s="396"/>
      <c r="P428" s="395"/>
      <c r="Q428" s="395"/>
      <c r="R428" s="395"/>
      <c r="S428" s="398"/>
      <c r="T428" s="398"/>
      <c r="U428" s="398"/>
      <c r="V428" s="398"/>
      <c r="W428" s="398"/>
      <c r="X428" s="399"/>
      <c r="AT428" s="20" t="s">
        <v>198</v>
      </c>
      <c r="AU428" s="20">
        <v>0</v>
      </c>
      <c r="AV428" s="20">
        <v>2</v>
      </c>
      <c r="AW428" s="20" t="b">
        <v>1</v>
      </c>
      <c r="AY428" s="20" t="s">
        <v>108</v>
      </c>
      <c r="BJ428" s="20">
        <v>0</v>
      </c>
    </row>
    <row r="429" s="20" customFormat="1" ht="12">
      <c r="B429" s="388"/>
      <c r="C429" s="389"/>
      <c r="D429" s="390" t="s">
        <v>198</v>
      </c>
      <c r="E429" s="391"/>
      <c r="F429" s="400" t="s">
        <v>200</v>
      </c>
      <c r="G429" s="401"/>
      <c r="H429" s="402">
        <v>19.010000000000002</v>
      </c>
      <c r="I429" s="395"/>
      <c r="J429" s="395"/>
      <c r="K429" s="395"/>
      <c r="L429" s="396"/>
      <c r="M429" s="388"/>
      <c r="N429" s="397"/>
      <c r="O429" s="396"/>
      <c r="P429" s="395"/>
      <c r="Q429" s="395"/>
      <c r="R429" s="395"/>
      <c r="S429" s="398"/>
      <c r="T429" s="398"/>
      <c r="U429" s="398"/>
      <c r="V429" s="398"/>
      <c r="W429" s="398"/>
      <c r="X429" s="399"/>
      <c r="AT429" s="20" t="s">
        <v>198</v>
      </c>
      <c r="AU429" s="20">
        <v>0</v>
      </c>
      <c r="AV429" s="20">
        <v>4</v>
      </c>
      <c r="AW429" s="20" t="b">
        <v>1</v>
      </c>
      <c r="AY429" s="20" t="s">
        <v>108</v>
      </c>
      <c r="BJ429" s="20">
        <v>0</v>
      </c>
    </row>
    <row r="430" s="20" customFormat="1" ht="12">
      <c r="B430" s="388"/>
      <c r="C430" s="389"/>
      <c r="D430" s="390" t="s">
        <v>198</v>
      </c>
      <c r="E430" s="391"/>
      <c r="F430" s="392" t="s">
        <v>393</v>
      </c>
      <c r="G430" s="393"/>
      <c r="H430" s="394">
        <v>19.579999999999998</v>
      </c>
      <c r="I430" s="395"/>
      <c r="J430" s="395"/>
      <c r="K430" s="395"/>
      <c r="L430" s="396"/>
      <c r="M430" s="388"/>
      <c r="N430" s="397"/>
      <c r="O430" s="396"/>
      <c r="P430" s="395"/>
      <c r="Q430" s="395"/>
      <c r="R430" s="395"/>
      <c r="S430" s="398"/>
      <c r="T430" s="398"/>
      <c r="U430" s="398"/>
      <c r="V430" s="398"/>
      <c r="W430" s="398"/>
      <c r="X430" s="399"/>
      <c r="AT430" s="20" t="s">
        <v>198</v>
      </c>
      <c r="AU430" s="20">
        <v>0</v>
      </c>
      <c r="AV430" s="20">
        <v>2</v>
      </c>
      <c r="AW430" s="20" t="b">
        <v>1</v>
      </c>
      <c r="AX430" s="20" t="b">
        <v>1</v>
      </c>
      <c r="AY430" s="20" t="s">
        <v>108</v>
      </c>
      <c r="BJ430" s="20">
        <v>0</v>
      </c>
    </row>
    <row r="431" s="20" customFormat="1" ht="12">
      <c r="B431" s="388"/>
      <c r="C431" s="389"/>
      <c r="D431" s="390" t="s">
        <v>198</v>
      </c>
      <c r="E431" s="391"/>
      <c r="F431" s="403" t="s">
        <v>249</v>
      </c>
      <c r="G431" s="393"/>
      <c r="H431" s="394"/>
      <c r="I431" s="395"/>
      <c r="J431" s="395"/>
      <c r="K431" s="395"/>
      <c r="L431" s="396"/>
      <c r="M431" s="388"/>
      <c r="N431" s="397"/>
      <c r="O431" s="396"/>
      <c r="P431" s="395"/>
      <c r="Q431" s="395"/>
      <c r="R431" s="395"/>
      <c r="S431" s="398"/>
      <c r="T431" s="398"/>
      <c r="U431" s="398"/>
      <c r="V431" s="398"/>
      <c r="W431" s="398"/>
      <c r="X431" s="399"/>
      <c r="AT431" s="20" t="s">
        <v>202</v>
      </c>
      <c r="AU431" s="20">
        <v>1</v>
      </c>
      <c r="AY431" s="20" t="s">
        <v>108</v>
      </c>
      <c r="BJ431" s="20">
        <v>0</v>
      </c>
    </row>
    <row r="432" s="20" customFormat="1" ht="12">
      <c r="B432" s="388"/>
      <c r="C432" s="389"/>
      <c r="D432" s="390" t="s">
        <v>198</v>
      </c>
      <c r="E432" s="391"/>
      <c r="F432" s="404" t="s">
        <v>250</v>
      </c>
      <c r="G432" s="393"/>
      <c r="H432" s="405">
        <v>19.010000000000002</v>
      </c>
      <c r="I432" s="395"/>
      <c r="J432" s="395"/>
      <c r="K432" s="395"/>
      <c r="L432" s="396"/>
      <c r="M432" s="388"/>
      <c r="N432" s="397"/>
      <c r="O432" s="396"/>
      <c r="P432" s="395"/>
      <c r="Q432" s="395"/>
      <c r="R432" s="395"/>
      <c r="S432" s="398"/>
      <c r="T432" s="398"/>
      <c r="U432" s="398"/>
      <c r="V432" s="398"/>
      <c r="W432" s="398"/>
      <c r="X432" s="399"/>
      <c r="AT432" s="20" t="s">
        <v>202</v>
      </c>
      <c r="AU432" s="20">
        <v>1</v>
      </c>
      <c r="AY432" s="20" t="s">
        <v>108</v>
      </c>
      <c r="BJ432" s="20">
        <v>0</v>
      </c>
    </row>
    <row r="433" s="19" customFormat="1" ht="24">
      <c r="B433" s="367"/>
      <c r="C433" s="368" t="s">
        <v>394</v>
      </c>
      <c r="D433" s="368" t="s">
        <v>112</v>
      </c>
      <c r="E433" s="369" t="s">
        <v>395</v>
      </c>
      <c r="F433" s="369" t="s">
        <v>396</v>
      </c>
      <c r="G433" s="370" t="s">
        <v>196</v>
      </c>
      <c r="H433" s="371">
        <v>2.036</v>
      </c>
      <c r="I433" s="372"/>
      <c r="J433" s="372"/>
      <c r="K433" s="373">
        <f>ROUND(H433*P433,2)</f>
        <v>0</v>
      </c>
      <c r="L433" s="369" t="s">
        <v>116</v>
      </c>
      <c r="M433" s="367"/>
      <c r="N433" s="374"/>
      <c r="O433" s="375" t="s">
        <v>40</v>
      </c>
      <c r="P433" s="376">
        <f>I433+J433</f>
        <v>0</v>
      </c>
      <c r="Q433" s="376">
        <f>ROUND(H433*I433,2)</f>
        <v>0</v>
      </c>
      <c r="R433" s="376">
        <f>ROUND(H433*J433,2)</f>
        <v>0</v>
      </c>
      <c r="S433" s="377"/>
      <c r="T433" s="377">
        <f>H433*S433</f>
        <v>0</v>
      </c>
      <c r="U433" s="377">
        <v>0.090620000000000006</v>
      </c>
      <c r="V433" s="377">
        <f>H433*U433</f>
        <v>0.18450232000000003</v>
      </c>
      <c r="W433" s="377">
        <v>0</v>
      </c>
      <c r="X433" s="378">
        <f>H433*W433</f>
        <v>0</v>
      </c>
      <c r="AR433" s="19">
        <v>4</v>
      </c>
      <c r="AT433" s="19" t="s">
        <v>112</v>
      </c>
      <c r="AU433" s="19">
        <v>2</v>
      </c>
      <c r="AY433" s="19" t="s">
        <v>108</v>
      </c>
      <c r="BE433" s="19">
        <f>IF(O433="základní",K433,0)</f>
        <v>0</v>
      </c>
      <c r="BF433" s="19">
        <f>IF(O433="snížená",K433,0)</f>
        <v>0</v>
      </c>
      <c r="BG433" s="19">
        <f>IF(O433="zákl. přenesená",K433,0)</f>
        <v>0</v>
      </c>
      <c r="BH433" s="19">
        <f>IF(O433="sníž. přenesená",K433,0)</f>
        <v>0</v>
      </c>
      <c r="BI433" s="19">
        <f>IF(O433="nulová",K433,0)</f>
        <v>0</v>
      </c>
      <c r="BJ433" s="19">
        <v>1</v>
      </c>
    </row>
    <row r="434" s="14" customFormat="1">
      <c r="A434" s="379"/>
      <c r="B434" s="380"/>
      <c r="C434" s="381"/>
      <c r="D434" s="382" t="s">
        <v>117</v>
      </c>
      <c r="E434" s="381"/>
      <c r="F434" s="258" t="s">
        <v>397</v>
      </c>
      <c r="G434" s="381"/>
      <c r="H434" s="381"/>
      <c r="I434" s="381"/>
      <c r="J434" s="381"/>
      <c r="L434" s="14"/>
      <c r="M434" s="383"/>
      <c r="N434" s="384"/>
      <c r="O434" s="385"/>
      <c r="P434" s="385"/>
      <c r="Q434" s="385"/>
      <c r="R434" s="385"/>
      <c r="S434" s="385"/>
      <c r="T434" s="386"/>
      <c r="U434" s="379"/>
      <c r="V434" s="379"/>
      <c r="W434" s="379"/>
      <c r="X434" s="379"/>
      <c r="Y434" s="379"/>
      <c r="Z434" s="379"/>
      <c r="AA434" s="379"/>
      <c r="AB434" s="379"/>
      <c r="AC434" s="379"/>
      <c r="AD434" s="379"/>
      <c r="AE434" s="379"/>
      <c r="AT434" s="387" t="s">
        <v>117</v>
      </c>
      <c r="AU434" s="387">
        <v>0</v>
      </c>
      <c r="AY434" s="14" t="s">
        <v>108</v>
      </c>
      <c r="BJ434" s="14">
        <v>0</v>
      </c>
    </row>
    <row r="435" s="20" customFormat="1" ht="12">
      <c r="B435" s="388"/>
      <c r="C435" s="389"/>
      <c r="D435" s="390" t="s">
        <v>198</v>
      </c>
      <c r="E435" s="391"/>
      <c r="F435" s="392" t="s">
        <v>336</v>
      </c>
      <c r="G435" s="393"/>
      <c r="H435" s="394">
        <v>2.036</v>
      </c>
      <c r="I435" s="395"/>
      <c r="J435" s="395"/>
      <c r="K435" s="395"/>
      <c r="L435" s="396"/>
      <c r="M435" s="388"/>
      <c r="N435" s="397"/>
      <c r="O435" s="396"/>
      <c r="P435" s="395"/>
      <c r="Q435" s="395"/>
      <c r="R435" s="395"/>
      <c r="S435" s="398"/>
      <c r="T435" s="398"/>
      <c r="U435" s="398"/>
      <c r="V435" s="398"/>
      <c r="W435" s="398"/>
      <c r="X435" s="399"/>
      <c r="AT435" s="20" t="s">
        <v>198</v>
      </c>
      <c r="AU435" s="20">
        <v>0</v>
      </c>
      <c r="AV435" s="20">
        <v>2</v>
      </c>
      <c r="AW435" s="20" t="b">
        <v>1</v>
      </c>
      <c r="AY435" s="20" t="s">
        <v>108</v>
      </c>
      <c r="BJ435" s="20">
        <v>0</v>
      </c>
    </row>
    <row r="436" s="20" customFormat="1" ht="12">
      <c r="B436" s="388"/>
      <c r="C436" s="389"/>
      <c r="D436" s="390" t="s">
        <v>198</v>
      </c>
      <c r="E436" s="391"/>
      <c r="F436" s="400" t="s">
        <v>200</v>
      </c>
      <c r="G436" s="401"/>
      <c r="H436" s="402">
        <v>2.036</v>
      </c>
      <c r="I436" s="395"/>
      <c r="J436" s="395"/>
      <c r="K436" s="395"/>
      <c r="L436" s="396"/>
      <c r="M436" s="388"/>
      <c r="N436" s="397"/>
      <c r="O436" s="396"/>
      <c r="P436" s="395"/>
      <c r="Q436" s="395"/>
      <c r="R436" s="395"/>
      <c r="S436" s="398"/>
      <c r="T436" s="398"/>
      <c r="U436" s="398"/>
      <c r="V436" s="398"/>
      <c r="W436" s="398"/>
      <c r="X436" s="399"/>
      <c r="AT436" s="20" t="s">
        <v>198</v>
      </c>
      <c r="AU436" s="20">
        <v>0</v>
      </c>
      <c r="AV436" s="20">
        <v>4</v>
      </c>
      <c r="AW436" s="20" t="b">
        <v>1</v>
      </c>
      <c r="AX436" s="20" t="b">
        <v>1</v>
      </c>
      <c r="AY436" s="20" t="s">
        <v>108</v>
      </c>
      <c r="BJ436" s="20">
        <v>0</v>
      </c>
    </row>
    <row r="437" s="20" customFormat="1" ht="12">
      <c r="B437" s="388"/>
      <c r="C437" s="389"/>
      <c r="D437" s="390" t="s">
        <v>198</v>
      </c>
      <c r="E437" s="391"/>
      <c r="F437" s="403" t="s">
        <v>316</v>
      </c>
      <c r="G437" s="393"/>
      <c r="H437" s="394"/>
      <c r="I437" s="395"/>
      <c r="J437" s="395"/>
      <c r="K437" s="395"/>
      <c r="L437" s="396"/>
      <c r="M437" s="388"/>
      <c r="N437" s="397"/>
      <c r="O437" s="396"/>
      <c r="P437" s="395"/>
      <c r="Q437" s="395"/>
      <c r="R437" s="395"/>
      <c r="S437" s="398"/>
      <c r="T437" s="398"/>
      <c r="U437" s="398"/>
      <c r="V437" s="398"/>
      <c r="W437" s="398"/>
      <c r="X437" s="399"/>
      <c r="AT437" s="20" t="s">
        <v>202</v>
      </c>
      <c r="AU437" s="20">
        <v>1</v>
      </c>
      <c r="AY437" s="20" t="s">
        <v>108</v>
      </c>
      <c r="BJ437" s="20">
        <v>0</v>
      </c>
    </row>
    <row r="438" s="20" customFormat="1" ht="12">
      <c r="B438" s="388"/>
      <c r="C438" s="389"/>
      <c r="D438" s="390" t="s">
        <v>198</v>
      </c>
      <c r="E438" s="391"/>
      <c r="F438" s="404" t="s">
        <v>317</v>
      </c>
      <c r="G438" s="393"/>
      <c r="H438" s="405">
        <v>2.036</v>
      </c>
      <c r="I438" s="395"/>
      <c r="J438" s="395"/>
      <c r="K438" s="395"/>
      <c r="L438" s="396"/>
      <c r="M438" s="388"/>
      <c r="N438" s="397"/>
      <c r="O438" s="396"/>
      <c r="P438" s="395"/>
      <c r="Q438" s="395"/>
      <c r="R438" s="395"/>
      <c r="S438" s="398"/>
      <c r="T438" s="398"/>
      <c r="U438" s="398"/>
      <c r="V438" s="398"/>
      <c r="W438" s="398"/>
      <c r="X438" s="399"/>
      <c r="AT438" s="20" t="s">
        <v>202</v>
      </c>
      <c r="AU438" s="20">
        <v>1</v>
      </c>
      <c r="AY438" s="20" t="s">
        <v>108</v>
      </c>
      <c r="BJ438" s="20">
        <v>0</v>
      </c>
    </row>
    <row r="439" s="21" customFormat="1">
      <c r="B439" s="412"/>
      <c r="C439" s="413" t="s">
        <v>398</v>
      </c>
      <c r="D439" s="413" t="s">
        <v>302</v>
      </c>
      <c r="E439" s="414" t="s">
        <v>399</v>
      </c>
      <c r="F439" s="414" t="s">
        <v>400</v>
      </c>
      <c r="G439" s="415" t="s">
        <v>196</v>
      </c>
      <c r="H439" s="416">
        <v>2.097</v>
      </c>
      <c r="I439" s="417"/>
      <c r="J439" s="418"/>
      <c r="K439" s="418">
        <f>ROUND(H439*P439,2)</f>
        <v>0</v>
      </c>
      <c r="L439" s="369" t="s">
        <v>116</v>
      </c>
      <c r="M439" s="412"/>
      <c r="N439" s="419"/>
      <c r="O439" s="420" t="s">
        <v>40</v>
      </c>
      <c r="P439" s="421">
        <f>I439+J439</f>
        <v>0</v>
      </c>
      <c r="Q439" s="421">
        <f>ROUND(H439*I439,2)</f>
        <v>0</v>
      </c>
      <c r="R439" s="421">
        <f>ROUND(H439*J439,2)</f>
        <v>0</v>
      </c>
      <c r="S439" s="422"/>
      <c r="T439" s="422">
        <f>H439*S439</f>
        <v>0</v>
      </c>
      <c r="U439" s="422">
        <v>0.17599999999999999</v>
      </c>
      <c r="V439" s="422">
        <f>H439*U439</f>
        <v>0.36907199999999996</v>
      </c>
      <c r="W439" s="422">
        <v>0</v>
      </c>
      <c r="X439" s="423">
        <f>H439*W439</f>
        <v>0</v>
      </c>
      <c r="AR439" s="21">
        <v>8</v>
      </c>
      <c r="AT439" s="21" t="s">
        <v>302</v>
      </c>
      <c r="AU439" s="21">
        <v>2</v>
      </c>
      <c r="AY439" s="21" t="s">
        <v>108</v>
      </c>
      <c r="BE439" s="21">
        <f>IF(O439="základní",K439,0)</f>
        <v>0</v>
      </c>
      <c r="BF439" s="21">
        <f>IF(O439="snížená",K439,0)</f>
        <v>0</v>
      </c>
      <c r="BG439" s="21">
        <f>IF(O439="zákl. přenesená",K439,0)</f>
        <v>0</v>
      </c>
      <c r="BH439" s="21">
        <f>IF(O439="sníž. přenesená",K439,0)</f>
        <v>0</v>
      </c>
      <c r="BI439" s="21">
        <f>IF(O439="nulová",K439,0)</f>
        <v>0</v>
      </c>
      <c r="BJ439" s="21">
        <v>1</v>
      </c>
    </row>
    <row r="440" s="20" customFormat="1" ht="12">
      <c r="B440" s="388"/>
      <c r="C440" s="389"/>
      <c r="D440" s="390" t="s">
        <v>198</v>
      </c>
      <c r="E440" s="391"/>
      <c r="F440" s="392" t="s">
        <v>336</v>
      </c>
      <c r="G440" s="393"/>
      <c r="H440" s="394">
        <v>2.036</v>
      </c>
      <c r="I440" s="395"/>
      <c r="J440" s="395"/>
      <c r="K440" s="395"/>
      <c r="L440" s="396"/>
      <c r="M440" s="388"/>
      <c r="N440" s="397"/>
      <c r="O440" s="396"/>
      <c r="P440" s="395"/>
      <c r="Q440" s="395"/>
      <c r="R440" s="395"/>
      <c r="S440" s="398"/>
      <c r="T440" s="398"/>
      <c r="U440" s="398"/>
      <c r="V440" s="398"/>
      <c r="W440" s="398"/>
      <c r="X440" s="399"/>
      <c r="AT440" s="20" t="s">
        <v>198</v>
      </c>
      <c r="AU440" s="20">
        <v>0</v>
      </c>
      <c r="AV440" s="20">
        <v>2</v>
      </c>
      <c r="AW440" s="20" t="b">
        <v>1</v>
      </c>
      <c r="AY440" s="20" t="s">
        <v>108</v>
      </c>
      <c r="BJ440" s="20">
        <v>0</v>
      </c>
    </row>
    <row r="441" s="20" customFormat="1" ht="12">
      <c r="B441" s="388"/>
      <c r="C441" s="389"/>
      <c r="D441" s="390" t="s">
        <v>198</v>
      </c>
      <c r="E441" s="391"/>
      <c r="F441" s="400" t="s">
        <v>200</v>
      </c>
      <c r="G441" s="401"/>
      <c r="H441" s="402">
        <v>2.036</v>
      </c>
      <c r="I441" s="395"/>
      <c r="J441" s="395"/>
      <c r="K441" s="395"/>
      <c r="L441" s="396"/>
      <c r="M441" s="388"/>
      <c r="N441" s="397"/>
      <c r="O441" s="396"/>
      <c r="P441" s="395"/>
      <c r="Q441" s="395"/>
      <c r="R441" s="395"/>
      <c r="S441" s="398"/>
      <c r="T441" s="398"/>
      <c r="U441" s="398"/>
      <c r="V441" s="398"/>
      <c r="W441" s="398"/>
      <c r="X441" s="399"/>
      <c r="AT441" s="20" t="s">
        <v>198</v>
      </c>
      <c r="AU441" s="20">
        <v>0</v>
      </c>
      <c r="AV441" s="20">
        <v>4</v>
      </c>
      <c r="AW441" s="20" t="b">
        <v>1</v>
      </c>
      <c r="AY441" s="20" t="s">
        <v>108</v>
      </c>
      <c r="BJ441" s="20">
        <v>0</v>
      </c>
    </row>
    <row r="442" s="20" customFormat="1" ht="12">
      <c r="B442" s="388"/>
      <c r="C442" s="389"/>
      <c r="D442" s="390" t="s">
        <v>198</v>
      </c>
      <c r="E442" s="391"/>
      <c r="F442" s="392" t="s">
        <v>401</v>
      </c>
      <c r="G442" s="393"/>
      <c r="H442" s="394">
        <v>2.097</v>
      </c>
      <c r="I442" s="395"/>
      <c r="J442" s="395"/>
      <c r="K442" s="395"/>
      <c r="L442" s="396"/>
      <c r="M442" s="388"/>
      <c r="N442" s="397"/>
      <c r="O442" s="396"/>
      <c r="P442" s="395"/>
      <c r="Q442" s="395"/>
      <c r="R442" s="395"/>
      <c r="S442" s="398"/>
      <c r="T442" s="398"/>
      <c r="U442" s="398"/>
      <c r="V442" s="398"/>
      <c r="W442" s="398"/>
      <c r="X442" s="399"/>
      <c r="AT442" s="20" t="s">
        <v>198</v>
      </c>
      <c r="AU442" s="20">
        <v>0</v>
      </c>
      <c r="AV442" s="20">
        <v>2</v>
      </c>
      <c r="AW442" s="20" t="b">
        <v>1</v>
      </c>
      <c r="AX442" s="20" t="b">
        <v>1</v>
      </c>
      <c r="AY442" s="20" t="s">
        <v>108</v>
      </c>
      <c r="BJ442" s="20">
        <v>0</v>
      </c>
    </row>
    <row r="443" s="20" customFormat="1" ht="12">
      <c r="B443" s="388"/>
      <c r="C443" s="389"/>
      <c r="D443" s="390" t="s">
        <v>198</v>
      </c>
      <c r="E443" s="391"/>
      <c r="F443" s="403" t="s">
        <v>316</v>
      </c>
      <c r="G443" s="393"/>
      <c r="H443" s="394"/>
      <c r="I443" s="395"/>
      <c r="J443" s="395"/>
      <c r="K443" s="395"/>
      <c r="L443" s="396"/>
      <c r="M443" s="388"/>
      <c r="N443" s="397"/>
      <c r="O443" s="396"/>
      <c r="P443" s="395"/>
      <c r="Q443" s="395"/>
      <c r="R443" s="395"/>
      <c r="S443" s="398"/>
      <c r="T443" s="398"/>
      <c r="U443" s="398"/>
      <c r="V443" s="398"/>
      <c r="W443" s="398"/>
      <c r="X443" s="399"/>
      <c r="AT443" s="20" t="s">
        <v>202</v>
      </c>
      <c r="AU443" s="20">
        <v>1</v>
      </c>
      <c r="AY443" s="20" t="s">
        <v>108</v>
      </c>
      <c r="BJ443" s="20">
        <v>0</v>
      </c>
    </row>
    <row r="444" s="20" customFormat="1" ht="12">
      <c r="B444" s="388"/>
      <c r="C444" s="389"/>
      <c r="D444" s="390" t="s">
        <v>198</v>
      </c>
      <c r="E444" s="391"/>
      <c r="F444" s="404" t="s">
        <v>317</v>
      </c>
      <c r="G444" s="393"/>
      <c r="H444" s="405">
        <v>2.036</v>
      </c>
      <c r="I444" s="395"/>
      <c r="J444" s="395"/>
      <c r="K444" s="395"/>
      <c r="L444" s="396"/>
      <c r="M444" s="388"/>
      <c r="N444" s="397"/>
      <c r="O444" s="396"/>
      <c r="P444" s="395"/>
      <c r="Q444" s="395"/>
      <c r="R444" s="395"/>
      <c r="S444" s="398"/>
      <c r="T444" s="398"/>
      <c r="U444" s="398"/>
      <c r="V444" s="398"/>
      <c r="W444" s="398"/>
      <c r="X444" s="399"/>
      <c r="AT444" s="20" t="s">
        <v>202</v>
      </c>
      <c r="AU444" s="20">
        <v>1</v>
      </c>
      <c r="AY444" s="20" t="s">
        <v>108</v>
      </c>
      <c r="BJ444" s="20">
        <v>0</v>
      </c>
    </row>
    <row r="445" s="18" customFormat="1" ht="23.15" customHeight="1">
      <c r="B445" s="359"/>
      <c r="C445" s="360"/>
      <c r="D445" s="349" t="s">
        <v>66</v>
      </c>
      <c r="E445" s="361" t="s">
        <v>141</v>
      </c>
      <c r="F445" s="362" t="s">
        <v>402</v>
      </c>
      <c r="G445" s="363"/>
      <c r="H445" s="364"/>
      <c r="I445" s="365"/>
      <c r="J445" s="365"/>
      <c r="K445" s="365">
        <f>K446</f>
        <v>0</v>
      </c>
      <c r="L445" s="362"/>
      <c r="M445" s="359"/>
      <c r="N445" s="366"/>
      <c r="O445" s="355"/>
      <c r="P445" s="356">
        <f>I445+J445</f>
        <v>0</v>
      </c>
      <c r="Q445" s="356">
        <f>Q446</f>
        <v>0</v>
      </c>
      <c r="R445" s="356">
        <f>R446</f>
        <v>0</v>
      </c>
      <c r="S445" s="357"/>
      <c r="T445" s="357">
        <f>T446</f>
        <v>0</v>
      </c>
      <c r="U445" s="357"/>
      <c r="V445" s="357">
        <f>V446</f>
        <v>7.4563830000000006</v>
      </c>
      <c r="W445" s="357"/>
      <c r="X445" s="358">
        <f>X446</f>
        <v>0</v>
      </c>
      <c r="AR445" s="18">
        <v>1</v>
      </c>
      <c r="AT445" s="18" t="s">
        <v>66</v>
      </c>
      <c r="AU445" s="18">
        <v>1</v>
      </c>
      <c r="AY445" s="18" t="s">
        <v>108</v>
      </c>
      <c r="BJ445" s="18">
        <v>0</v>
      </c>
    </row>
    <row r="446" s="19" customFormat="1">
      <c r="B446" s="367"/>
      <c r="C446" s="368" t="s">
        <v>403</v>
      </c>
      <c r="D446" s="368" t="s">
        <v>112</v>
      </c>
      <c r="E446" s="369" t="s">
        <v>404</v>
      </c>
      <c r="F446" s="369" t="s">
        <v>405</v>
      </c>
      <c r="G446" s="370" t="s">
        <v>196</v>
      </c>
      <c r="H446" s="371">
        <v>40.590000000000003</v>
      </c>
      <c r="I446" s="372"/>
      <c r="J446" s="372"/>
      <c r="K446" s="373">
        <f>ROUND(H446*P446,2)</f>
        <v>0</v>
      </c>
      <c r="L446" s="369" t="s">
        <v>116</v>
      </c>
      <c r="M446" s="367"/>
      <c r="N446" s="374"/>
      <c r="O446" s="375" t="s">
        <v>40</v>
      </c>
      <c r="P446" s="376">
        <f>I446+J446</f>
        <v>0</v>
      </c>
      <c r="Q446" s="376">
        <f>ROUND(H446*I446,2)</f>
        <v>0</v>
      </c>
      <c r="R446" s="376">
        <f>ROUND(H446*J446,2)</f>
        <v>0</v>
      </c>
      <c r="S446" s="377"/>
      <c r="T446" s="377">
        <f>H446*S446</f>
        <v>0</v>
      </c>
      <c r="U446" s="377">
        <v>0.1837</v>
      </c>
      <c r="V446" s="377">
        <f>H446*U446</f>
        <v>7.4563830000000006</v>
      </c>
      <c r="W446" s="377">
        <v>0</v>
      </c>
      <c r="X446" s="378">
        <f>H446*W446</f>
        <v>0</v>
      </c>
      <c r="AR446" s="19">
        <v>4</v>
      </c>
      <c r="AT446" s="19" t="s">
        <v>112</v>
      </c>
      <c r="AU446" s="19">
        <v>2</v>
      </c>
      <c r="AY446" s="19" t="s">
        <v>108</v>
      </c>
      <c r="BE446" s="19">
        <f>IF(O446="základní",K446,0)</f>
        <v>0</v>
      </c>
      <c r="BF446" s="19">
        <f>IF(O446="snížená",K446,0)</f>
        <v>0</v>
      </c>
      <c r="BG446" s="19">
        <f>IF(O446="zákl. přenesená",K446,0)</f>
        <v>0</v>
      </c>
      <c r="BH446" s="19">
        <f>IF(O446="sníž. přenesená",K446,0)</f>
        <v>0</v>
      </c>
      <c r="BI446" s="19">
        <f>IF(O446="nulová",K446,0)</f>
        <v>0</v>
      </c>
      <c r="BJ446" s="19">
        <v>1</v>
      </c>
    </row>
    <row r="447" s="14" customFormat="1">
      <c r="A447" s="379"/>
      <c r="B447" s="380"/>
      <c r="C447" s="381"/>
      <c r="D447" s="382" t="s">
        <v>117</v>
      </c>
      <c r="E447" s="381"/>
      <c r="F447" s="258" t="s">
        <v>406</v>
      </c>
      <c r="G447" s="381"/>
      <c r="H447" s="381"/>
      <c r="I447" s="381"/>
      <c r="J447" s="381"/>
      <c r="L447" s="14"/>
      <c r="M447" s="383"/>
      <c r="N447" s="384"/>
      <c r="O447" s="385"/>
      <c r="P447" s="385"/>
      <c r="Q447" s="385"/>
      <c r="R447" s="385"/>
      <c r="S447" s="385"/>
      <c r="T447" s="386"/>
      <c r="U447" s="379"/>
      <c r="V447" s="379"/>
      <c r="W447" s="379"/>
      <c r="X447" s="379"/>
      <c r="Y447" s="379"/>
      <c r="Z447" s="379"/>
      <c r="AA447" s="379"/>
      <c r="AB447" s="379"/>
      <c r="AC447" s="379"/>
      <c r="AD447" s="379"/>
      <c r="AE447" s="379"/>
      <c r="AT447" s="387" t="s">
        <v>117</v>
      </c>
      <c r="AU447" s="387">
        <v>0</v>
      </c>
      <c r="AY447" s="14" t="s">
        <v>108</v>
      </c>
      <c r="BJ447" s="14">
        <v>0</v>
      </c>
    </row>
    <row r="448" s="20" customFormat="1" ht="12">
      <c r="B448" s="388"/>
      <c r="C448" s="389"/>
      <c r="D448" s="390" t="s">
        <v>198</v>
      </c>
      <c r="E448" s="391"/>
      <c r="F448" s="392" t="s">
        <v>407</v>
      </c>
      <c r="G448" s="393"/>
      <c r="H448" s="394">
        <v>40.590000000000003</v>
      </c>
      <c r="I448" s="395"/>
      <c r="J448" s="395"/>
      <c r="K448" s="395"/>
      <c r="L448" s="396"/>
      <c r="M448" s="388"/>
      <c r="N448" s="397"/>
      <c r="O448" s="396"/>
      <c r="P448" s="395"/>
      <c r="Q448" s="395"/>
      <c r="R448" s="395"/>
      <c r="S448" s="398"/>
      <c r="T448" s="398"/>
      <c r="U448" s="398"/>
      <c r="V448" s="398"/>
      <c r="W448" s="398"/>
      <c r="X448" s="399"/>
      <c r="AT448" s="20" t="s">
        <v>198</v>
      </c>
      <c r="AU448" s="20">
        <v>0</v>
      </c>
      <c r="AV448" s="20">
        <v>2</v>
      </c>
      <c r="AW448" s="20" t="b">
        <v>1</v>
      </c>
      <c r="AY448" s="20" t="s">
        <v>108</v>
      </c>
      <c r="BJ448" s="20">
        <v>0</v>
      </c>
    </row>
    <row r="449" s="20" customFormat="1" ht="12">
      <c r="B449" s="388"/>
      <c r="C449" s="389"/>
      <c r="D449" s="390" t="s">
        <v>198</v>
      </c>
      <c r="E449" s="391"/>
      <c r="F449" s="400" t="s">
        <v>200</v>
      </c>
      <c r="G449" s="401"/>
      <c r="H449" s="402">
        <v>40.590000000000003</v>
      </c>
      <c r="I449" s="395"/>
      <c r="J449" s="395"/>
      <c r="K449" s="395"/>
      <c r="L449" s="396"/>
      <c r="M449" s="388"/>
      <c r="N449" s="397"/>
      <c r="O449" s="396"/>
      <c r="P449" s="395"/>
      <c r="Q449" s="395"/>
      <c r="R449" s="395"/>
      <c r="S449" s="398"/>
      <c r="T449" s="398"/>
      <c r="U449" s="398"/>
      <c r="V449" s="398"/>
      <c r="W449" s="398"/>
      <c r="X449" s="399"/>
      <c r="AT449" s="20" t="s">
        <v>198</v>
      </c>
      <c r="AU449" s="20">
        <v>0</v>
      </c>
      <c r="AV449" s="20">
        <v>4</v>
      </c>
      <c r="AW449" s="20" t="b">
        <v>1</v>
      </c>
      <c r="AX449" s="20" t="b">
        <v>1</v>
      </c>
      <c r="AY449" s="20" t="s">
        <v>108</v>
      </c>
      <c r="BJ449" s="20">
        <v>0</v>
      </c>
    </row>
    <row r="450" s="20" customFormat="1" ht="12">
      <c r="B450" s="388"/>
      <c r="C450" s="389"/>
      <c r="D450" s="390" t="s">
        <v>198</v>
      </c>
      <c r="E450" s="391"/>
      <c r="F450" s="403" t="s">
        <v>408</v>
      </c>
      <c r="G450" s="393"/>
      <c r="H450" s="394"/>
      <c r="I450" s="395"/>
      <c r="J450" s="395"/>
      <c r="K450" s="395"/>
      <c r="L450" s="396"/>
      <c r="M450" s="388"/>
      <c r="N450" s="397"/>
      <c r="O450" s="396"/>
      <c r="P450" s="395"/>
      <c r="Q450" s="395"/>
      <c r="R450" s="395"/>
      <c r="S450" s="398"/>
      <c r="T450" s="398"/>
      <c r="U450" s="398"/>
      <c r="V450" s="398"/>
      <c r="W450" s="398"/>
      <c r="X450" s="399"/>
      <c r="AT450" s="20" t="s">
        <v>202</v>
      </c>
      <c r="AU450" s="20">
        <v>1</v>
      </c>
      <c r="AY450" s="20" t="s">
        <v>108</v>
      </c>
      <c r="BJ450" s="20">
        <v>0</v>
      </c>
    </row>
    <row r="451" s="20" customFormat="1" ht="12">
      <c r="B451" s="388"/>
      <c r="C451" s="389"/>
      <c r="D451" s="390" t="s">
        <v>198</v>
      </c>
      <c r="E451" s="391"/>
      <c r="F451" s="404" t="s">
        <v>409</v>
      </c>
      <c r="G451" s="393"/>
      <c r="H451" s="405">
        <v>40.590000000000003</v>
      </c>
      <c r="I451" s="395"/>
      <c r="J451" s="395"/>
      <c r="K451" s="395"/>
      <c r="L451" s="396"/>
      <c r="M451" s="388"/>
      <c r="N451" s="397"/>
      <c r="O451" s="396"/>
      <c r="P451" s="395"/>
      <c r="Q451" s="395"/>
      <c r="R451" s="395"/>
      <c r="S451" s="398"/>
      <c r="T451" s="398"/>
      <c r="U451" s="398"/>
      <c r="V451" s="398"/>
      <c r="W451" s="398"/>
      <c r="X451" s="399"/>
      <c r="AT451" s="20" t="s">
        <v>202</v>
      </c>
      <c r="AU451" s="20">
        <v>1</v>
      </c>
      <c r="AY451" s="20" t="s">
        <v>108</v>
      </c>
      <c r="BJ451" s="20">
        <v>0</v>
      </c>
    </row>
    <row r="452" s="18" customFormat="1" ht="23.15" customHeight="1">
      <c r="B452" s="359"/>
      <c r="C452" s="360"/>
      <c r="D452" s="349" t="s">
        <v>66</v>
      </c>
      <c r="E452" s="361" t="s">
        <v>157</v>
      </c>
      <c r="F452" s="362" t="s">
        <v>410</v>
      </c>
      <c r="G452" s="363"/>
      <c r="H452" s="364"/>
      <c r="I452" s="365"/>
      <c r="J452" s="365"/>
      <c r="K452" s="365">
        <f>K453 + K459 + K465 + K471 + K477 + K483</f>
        <v>0</v>
      </c>
      <c r="L452" s="362"/>
      <c r="M452" s="359"/>
      <c r="N452" s="366"/>
      <c r="O452" s="355"/>
      <c r="P452" s="356">
        <f>I452+J452</f>
        <v>0</v>
      </c>
      <c r="Q452" s="356">
        <f>Q453 + Q459 + Q465 + Q471 + Q477 + Q483</f>
        <v>0</v>
      </c>
      <c r="R452" s="356">
        <f>R453 + R459 + R465 + R471 + R477 + R483</f>
        <v>0</v>
      </c>
      <c r="S452" s="357"/>
      <c r="T452" s="357">
        <f>T453 + T459 + T465 + T471 + T477 + T483</f>
        <v>0</v>
      </c>
      <c r="U452" s="357"/>
      <c r="V452" s="357">
        <f>V453 + V459 + V465 + V471 + V477 + V483</f>
        <v>65.790614140000002</v>
      </c>
      <c r="W452" s="357"/>
      <c r="X452" s="358">
        <f>X453 + X459 + X465 + X471 + X477 + X483</f>
        <v>0</v>
      </c>
      <c r="AR452" s="18">
        <v>1</v>
      </c>
      <c r="AT452" s="18" t="s">
        <v>66</v>
      </c>
      <c r="AU452" s="18">
        <v>1</v>
      </c>
      <c r="AY452" s="18" t="s">
        <v>108</v>
      </c>
      <c r="BJ452" s="18">
        <v>0</v>
      </c>
    </row>
    <row r="453" s="19" customFormat="1" ht="24">
      <c r="B453" s="367"/>
      <c r="C453" s="368" t="s">
        <v>411</v>
      </c>
      <c r="D453" s="368" t="s">
        <v>112</v>
      </c>
      <c r="E453" s="369" t="s">
        <v>412</v>
      </c>
      <c r="F453" s="369" t="s">
        <v>413</v>
      </c>
      <c r="G453" s="370" t="s">
        <v>231</v>
      </c>
      <c r="H453" s="371">
        <v>226.80799999999999</v>
      </c>
      <c r="I453" s="372"/>
      <c r="J453" s="372"/>
      <c r="K453" s="373">
        <f>ROUND(H453*P453,2)</f>
        <v>0</v>
      </c>
      <c r="L453" s="369" t="s">
        <v>116</v>
      </c>
      <c r="M453" s="367"/>
      <c r="N453" s="374"/>
      <c r="O453" s="375" t="s">
        <v>40</v>
      </c>
      <c r="P453" s="376">
        <f>I453+J453</f>
        <v>0</v>
      </c>
      <c r="Q453" s="376">
        <f>ROUND(H453*I453,2)</f>
        <v>0</v>
      </c>
      <c r="R453" s="376">
        <f>ROUND(H453*J453,2)</f>
        <v>0</v>
      </c>
      <c r="S453" s="377"/>
      <c r="T453" s="377">
        <f>H453*S453</f>
        <v>0</v>
      </c>
      <c r="U453" s="377">
        <v>0.16850000000000001</v>
      </c>
      <c r="V453" s="377">
        <f>H453*U453</f>
        <v>38.217148000000002</v>
      </c>
      <c r="W453" s="377">
        <v>0</v>
      </c>
      <c r="X453" s="378">
        <f>H453*W453</f>
        <v>0</v>
      </c>
      <c r="AR453" s="19">
        <v>4</v>
      </c>
      <c r="AT453" s="19" t="s">
        <v>112</v>
      </c>
      <c r="AU453" s="19">
        <v>2</v>
      </c>
      <c r="AY453" s="19" t="s">
        <v>108</v>
      </c>
      <c r="BE453" s="19">
        <f>IF(O453="základní",K453,0)</f>
        <v>0</v>
      </c>
      <c r="BF453" s="19">
        <f>IF(O453="snížená",K453,0)</f>
        <v>0</v>
      </c>
      <c r="BG453" s="19">
        <f>IF(O453="zákl. přenesená",K453,0)</f>
        <v>0</v>
      </c>
      <c r="BH453" s="19">
        <f>IF(O453="sníž. přenesená",K453,0)</f>
        <v>0</v>
      </c>
      <c r="BI453" s="19">
        <f>IF(O453="nulová",K453,0)</f>
        <v>0</v>
      </c>
      <c r="BJ453" s="19">
        <v>1</v>
      </c>
    </row>
    <row r="454" s="14" customFormat="1">
      <c r="A454" s="379"/>
      <c r="B454" s="380"/>
      <c r="C454" s="381"/>
      <c r="D454" s="382" t="s">
        <v>117</v>
      </c>
      <c r="E454" s="381"/>
      <c r="F454" s="258" t="s">
        <v>414</v>
      </c>
      <c r="G454" s="381"/>
      <c r="H454" s="381"/>
      <c r="I454" s="381"/>
      <c r="J454" s="381"/>
      <c r="L454" s="14"/>
      <c r="M454" s="383"/>
      <c r="N454" s="384"/>
      <c r="O454" s="385"/>
      <c r="P454" s="385"/>
      <c r="Q454" s="385"/>
      <c r="R454" s="385"/>
      <c r="S454" s="385"/>
      <c r="T454" s="386"/>
      <c r="U454" s="379"/>
      <c r="V454" s="379"/>
      <c r="W454" s="379"/>
      <c r="X454" s="379"/>
      <c r="Y454" s="379"/>
      <c r="Z454" s="379"/>
      <c r="AA454" s="379"/>
      <c r="AB454" s="379"/>
      <c r="AC454" s="379"/>
      <c r="AD454" s="379"/>
      <c r="AE454" s="379"/>
      <c r="AT454" s="387" t="s">
        <v>117</v>
      </c>
      <c r="AU454" s="387">
        <v>0</v>
      </c>
      <c r="AY454" s="14" t="s">
        <v>108</v>
      </c>
      <c r="BJ454" s="14">
        <v>0</v>
      </c>
    </row>
    <row r="455" s="20" customFormat="1" ht="12">
      <c r="B455" s="388"/>
      <c r="C455" s="389"/>
      <c r="D455" s="390" t="s">
        <v>198</v>
      </c>
      <c r="E455" s="391"/>
      <c r="F455" s="392" t="s">
        <v>415</v>
      </c>
      <c r="G455" s="393"/>
      <c r="H455" s="394">
        <v>226.80799999999999</v>
      </c>
      <c r="I455" s="395"/>
      <c r="J455" s="395"/>
      <c r="K455" s="395"/>
      <c r="L455" s="396"/>
      <c r="M455" s="388"/>
      <c r="N455" s="397"/>
      <c r="O455" s="396"/>
      <c r="P455" s="395"/>
      <c r="Q455" s="395"/>
      <c r="R455" s="395"/>
      <c r="S455" s="398"/>
      <c r="T455" s="398"/>
      <c r="U455" s="398"/>
      <c r="V455" s="398"/>
      <c r="W455" s="398"/>
      <c r="X455" s="399"/>
      <c r="AT455" s="20" t="s">
        <v>198</v>
      </c>
      <c r="AU455" s="20">
        <v>0</v>
      </c>
      <c r="AV455" s="20">
        <v>2</v>
      </c>
      <c r="AW455" s="20" t="b">
        <v>1</v>
      </c>
      <c r="AY455" s="20" t="s">
        <v>108</v>
      </c>
      <c r="BJ455" s="20">
        <v>0</v>
      </c>
    </row>
    <row r="456" s="20" customFormat="1" ht="12">
      <c r="B456" s="388"/>
      <c r="C456" s="389"/>
      <c r="D456" s="390" t="s">
        <v>198</v>
      </c>
      <c r="E456" s="391"/>
      <c r="F456" s="400" t="s">
        <v>200</v>
      </c>
      <c r="G456" s="401"/>
      <c r="H456" s="402">
        <v>226.80799999999999</v>
      </c>
      <c r="I456" s="395"/>
      <c r="J456" s="395"/>
      <c r="K456" s="395"/>
      <c r="L456" s="396"/>
      <c r="M456" s="388"/>
      <c r="N456" s="397"/>
      <c r="O456" s="396"/>
      <c r="P456" s="395"/>
      <c r="Q456" s="395"/>
      <c r="R456" s="395"/>
      <c r="S456" s="398"/>
      <c r="T456" s="398"/>
      <c r="U456" s="398"/>
      <c r="V456" s="398"/>
      <c r="W456" s="398"/>
      <c r="X456" s="399"/>
      <c r="AT456" s="20" t="s">
        <v>198</v>
      </c>
      <c r="AU456" s="20">
        <v>0</v>
      </c>
      <c r="AV456" s="20">
        <v>4</v>
      </c>
      <c r="AW456" s="20" t="b">
        <v>1</v>
      </c>
      <c r="AX456" s="20" t="b">
        <v>1</v>
      </c>
      <c r="AY456" s="20" t="s">
        <v>108</v>
      </c>
      <c r="BJ456" s="20">
        <v>0</v>
      </c>
    </row>
    <row r="457" s="20" customFormat="1" ht="12">
      <c r="B457" s="388"/>
      <c r="C457" s="389"/>
      <c r="D457" s="390" t="s">
        <v>198</v>
      </c>
      <c r="E457" s="391"/>
      <c r="F457" s="403" t="s">
        <v>247</v>
      </c>
      <c r="G457" s="393"/>
      <c r="H457" s="394"/>
      <c r="I457" s="395"/>
      <c r="J457" s="395"/>
      <c r="K457" s="395"/>
      <c r="L457" s="396"/>
      <c r="M457" s="388"/>
      <c r="N457" s="397"/>
      <c r="O457" s="396"/>
      <c r="P457" s="395"/>
      <c r="Q457" s="395"/>
      <c r="R457" s="395"/>
      <c r="S457" s="398"/>
      <c r="T457" s="398"/>
      <c r="U457" s="398"/>
      <c r="V457" s="398"/>
      <c r="W457" s="398"/>
      <c r="X457" s="399"/>
      <c r="AT457" s="20" t="s">
        <v>202</v>
      </c>
      <c r="AU457" s="20">
        <v>1</v>
      </c>
      <c r="AY457" s="20" t="s">
        <v>108</v>
      </c>
      <c r="BJ457" s="20">
        <v>0</v>
      </c>
    </row>
    <row r="458" s="20" customFormat="1" ht="12">
      <c r="B458" s="388"/>
      <c r="C458" s="389"/>
      <c r="D458" s="390" t="s">
        <v>198</v>
      </c>
      <c r="E458" s="391"/>
      <c r="F458" s="404" t="s">
        <v>248</v>
      </c>
      <c r="G458" s="393"/>
      <c r="H458" s="405">
        <v>226.80799999999999</v>
      </c>
      <c r="I458" s="395"/>
      <c r="J458" s="395"/>
      <c r="K458" s="395"/>
      <c r="L458" s="396"/>
      <c r="M458" s="388"/>
      <c r="N458" s="397"/>
      <c r="O458" s="396"/>
      <c r="P458" s="395"/>
      <c r="Q458" s="395"/>
      <c r="R458" s="395"/>
      <c r="S458" s="398"/>
      <c r="T458" s="398"/>
      <c r="U458" s="398"/>
      <c r="V458" s="398"/>
      <c r="W458" s="398"/>
      <c r="X458" s="399"/>
      <c r="AT458" s="20" t="s">
        <v>202</v>
      </c>
      <c r="AU458" s="20">
        <v>1</v>
      </c>
      <c r="AY458" s="20" t="s">
        <v>108</v>
      </c>
      <c r="BJ458" s="20">
        <v>0</v>
      </c>
    </row>
    <row r="459" s="21" customFormat="1">
      <c r="B459" s="412"/>
      <c r="C459" s="413" t="s">
        <v>416</v>
      </c>
      <c r="D459" s="413" t="s">
        <v>302</v>
      </c>
      <c r="E459" s="414" t="s">
        <v>417</v>
      </c>
      <c r="F459" s="414" t="s">
        <v>418</v>
      </c>
      <c r="G459" s="415" t="s">
        <v>231</v>
      </c>
      <c r="H459" s="416">
        <v>231.34399999999999</v>
      </c>
      <c r="I459" s="417"/>
      <c r="J459" s="418"/>
      <c r="K459" s="418">
        <f>ROUND(H459*P459,2)</f>
        <v>0</v>
      </c>
      <c r="L459" s="369" t="s">
        <v>116</v>
      </c>
      <c r="M459" s="412"/>
      <c r="N459" s="419"/>
      <c r="O459" s="420" t="s">
        <v>40</v>
      </c>
      <c r="P459" s="421">
        <f>I459+J459</f>
        <v>0</v>
      </c>
      <c r="Q459" s="421">
        <f>ROUND(H459*I459,2)</f>
        <v>0</v>
      </c>
      <c r="R459" s="421">
        <f>ROUND(H459*J459,2)</f>
        <v>0</v>
      </c>
      <c r="S459" s="422"/>
      <c r="T459" s="422">
        <f>H459*S459</f>
        <v>0</v>
      </c>
      <c r="U459" s="422">
        <v>0.056000000000000001</v>
      </c>
      <c r="V459" s="422">
        <f>H459*U459</f>
        <v>12.955264</v>
      </c>
      <c r="W459" s="422">
        <v>0</v>
      </c>
      <c r="X459" s="423">
        <f>H459*W459</f>
        <v>0</v>
      </c>
      <c r="AR459" s="21">
        <v>8</v>
      </c>
      <c r="AT459" s="21" t="s">
        <v>302</v>
      </c>
      <c r="AU459" s="21">
        <v>2</v>
      </c>
      <c r="AY459" s="21" t="s">
        <v>108</v>
      </c>
      <c r="BE459" s="21">
        <f>IF(O459="základní",K459,0)</f>
        <v>0</v>
      </c>
      <c r="BF459" s="21">
        <f>IF(O459="snížená",K459,0)</f>
        <v>0</v>
      </c>
      <c r="BG459" s="21">
        <f>IF(O459="zákl. přenesená",K459,0)</f>
        <v>0</v>
      </c>
      <c r="BH459" s="21">
        <f>IF(O459="sníž. přenesená",K459,0)</f>
        <v>0</v>
      </c>
      <c r="BI459" s="21">
        <f>IF(O459="nulová",K459,0)</f>
        <v>0</v>
      </c>
      <c r="BJ459" s="21">
        <v>1</v>
      </c>
    </row>
    <row r="460" s="20" customFormat="1" ht="12">
      <c r="B460" s="388"/>
      <c r="C460" s="389"/>
      <c r="D460" s="390" t="s">
        <v>198</v>
      </c>
      <c r="E460" s="391"/>
      <c r="F460" s="392" t="s">
        <v>415</v>
      </c>
      <c r="G460" s="393"/>
      <c r="H460" s="394">
        <v>226.80799999999999</v>
      </c>
      <c r="I460" s="395"/>
      <c r="J460" s="395"/>
      <c r="K460" s="395"/>
      <c r="L460" s="396"/>
      <c r="M460" s="388"/>
      <c r="N460" s="397"/>
      <c r="O460" s="396"/>
      <c r="P460" s="395"/>
      <c r="Q460" s="395"/>
      <c r="R460" s="395"/>
      <c r="S460" s="398"/>
      <c r="T460" s="398"/>
      <c r="U460" s="398"/>
      <c r="V460" s="398"/>
      <c r="W460" s="398"/>
      <c r="X460" s="399"/>
      <c r="AT460" s="20" t="s">
        <v>198</v>
      </c>
      <c r="AU460" s="20">
        <v>0</v>
      </c>
      <c r="AV460" s="20">
        <v>2</v>
      </c>
      <c r="AW460" s="20" t="b">
        <v>1</v>
      </c>
      <c r="AY460" s="20" t="s">
        <v>108</v>
      </c>
      <c r="BJ460" s="20">
        <v>0</v>
      </c>
    </row>
    <row r="461" s="20" customFormat="1" ht="12">
      <c r="B461" s="388"/>
      <c r="C461" s="389"/>
      <c r="D461" s="390" t="s">
        <v>198</v>
      </c>
      <c r="E461" s="391"/>
      <c r="F461" s="400" t="s">
        <v>200</v>
      </c>
      <c r="G461" s="401"/>
      <c r="H461" s="402">
        <v>226.80799999999999</v>
      </c>
      <c r="I461" s="395"/>
      <c r="J461" s="395"/>
      <c r="K461" s="395"/>
      <c r="L461" s="396"/>
      <c r="M461" s="388"/>
      <c r="N461" s="397"/>
      <c r="O461" s="396"/>
      <c r="P461" s="395"/>
      <c r="Q461" s="395"/>
      <c r="R461" s="395"/>
      <c r="S461" s="398"/>
      <c r="T461" s="398"/>
      <c r="U461" s="398"/>
      <c r="V461" s="398"/>
      <c r="W461" s="398"/>
      <c r="X461" s="399"/>
      <c r="AT461" s="20" t="s">
        <v>198</v>
      </c>
      <c r="AU461" s="20">
        <v>0</v>
      </c>
      <c r="AV461" s="20">
        <v>4</v>
      </c>
      <c r="AW461" s="20" t="b">
        <v>1</v>
      </c>
      <c r="AY461" s="20" t="s">
        <v>108</v>
      </c>
      <c r="BJ461" s="20">
        <v>0</v>
      </c>
    </row>
    <row r="462" s="20" customFormat="1" ht="12">
      <c r="B462" s="388"/>
      <c r="C462" s="389"/>
      <c r="D462" s="390" t="s">
        <v>198</v>
      </c>
      <c r="E462" s="391"/>
      <c r="F462" s="392" t="s">
        <v>419</v>
      </c>
      <c r="G462" s="393"/>
      <c r="H462" s="394">
        <v>231.34399999999999</v>
      </c>
      <c r="I462" s="395"/>
      <c r="J462" s="395"/>
      <c r="K462" s="395"/>
      <c r="L462" s="396"/>
      <c r="M462" s="388"/>
      <c r="N462" s="397"/>
      <c r="O462" s="396"/>
      <c r="P462" s="395"/>
      <c r="Q462" s="395"/>
      <c r="R462" s="395"/>
      <c r="S462" s="398"/>
      <c r="T462" s="398"/>
      <c r="U462" s="398"/>
      <c r="V462" s="398"/>
      <c r="W462" s="398"/>
      <c r="X462" s="399"/>
      <c r="AT462" s="20" t="s">
        <v>198</v>
      </c>
      <c r="AU462" s="20">
        <v>0</v>
      </c>
      <c r="AV462" s="20">
        <v>2</v>
      </c>
      <c r="AW462" s="20" t="b">
        <v>1</v>
      </c>
      <c r="AX462" s="20" t="b">
        <v>1</v>
      </c>
      <c r="AY462" s="20" t="s">
        <v>108</v>
      </c>
      <c r="BJ462" s="20">
        <v>0</v>
      </c>
    </row>
    <row r="463" s="20" customFormat="1" ht="12">
      <c r="B463" s="388"/>
      <c r="C463" s="389"/>
      <c r="D463" s="390" t="s">
        <v>198</v>
      </c>
      <c r="E463" s="391"/>
      <c r="F463" s="403" t="s">
        <v>247</v>
      </c>
      <c r="G463" s="393"/>
      <c r="H463" s="394"/>
      <c r="I463" s="395"/>
      <c r="J463" s="395"/>
      <c r="K463" s="395"/>
      <c r="L463" s="396"/>
      <c r="M463" s="388"/>
      <c r="N463" s="397"/>
      <c r="O463" s="396"/>
      <c r="P463" s="395"/>
      <c r="Q463" s="395"/>
      <c r="R463" s="395"/>
      <c r="S463" s="398"/>
      <c r="T463" s="398"/>
      <c r="U463" s="398"/>
      <c r="V463" s="398"/>
      <c r="W463" s="398"/>
      <c r="X463" s="399"/>
      <c r="AT463" s="20" t="s">
        <v>202</v>
      </c>
      <c r="AU463" s="20">
        <v>1</v>
      </c>
      <c r="AY463" s="20" t="s">
        <v>108</v>
      </c>
      <c r="BJ463" s="20">
        <v>0</v>
      </c>
    </row>
    <row r="464" s="20" customFormat="1" ht="12">
      <c r="B464" s="388"/>
      <c r="C464" s="389"/>
      <c r="D464" s="390" t="s">
        <v>198</v>
      </c>
      <c r="E464" s="391"/>
      <c r="F464" s="404" t="s">
        <v>248</v>
      </c>
      <c r="G464" s="393"/>
      <c r="H464" s="405">
        <v>226.80799999999999</v>
      </c>
      <c r="I464" s="395"/>
      <c r="J464" s="395"/>
      <c r="K464" s="395"/>
      <c r="L464" s="396"/>
      <c r="M464" s="388"/>
      <c r="N464" s="397"/>
      <c r="O464" s="396"/>
      <c r="P464" s="395"/>
      <c r="Q464" s="395"/>
      <c r="R464" s="395"/>
      <c r="S464" s="398"/>
      <c r="T464" s="398"/>
      <c r="U464" s="398"/>
      <c r="V464" s="398"/>
      <c r="W464" s="398"/>
      <c r="X464" s="399"/>
      <c r="AT464" s="20" t="s">
        <v>202</v>
      </c>
      <c r="AU464" s="20">
        <v>1</v>
      </c>
      <c r="AY464" s="20" t="s">
        <v>108</v>
      </c>
      <c r="BJ464" s="20">
        <v>0</v>
      </c>
    </row>
    <row r="465" s="19" customFormat="1" ht="24">
      <c r="B465" s="367"/>
      <c r="C465" s="368" t="s">
        <v>420</v>
      </c>
      <c r="D465" s="368" t="s">
        <v>112</v>
      </c>
      <c r="E465" s="369" t="s">
        <v>421</v>
      </c>
      <c r="F465" s="369" t="s">
        <v>422</v>
      </c>
      <c r="G465" s="370" t="s">
        <v>231</v>
      </c>
      <c r="H465" s="371">
        <v>87.195999999999998</v>
      </c>
      <c r="I465" s="372"/>
      <c r="J465" s="372"/>
      <c r="K465" s="373">
        <f>ROUND(H465*P465,2)</f>
        <v>0</v>
      </c>
      <c r="L465" s="369" t="s">
        <v>116</v>
      </c>
      <c r="M465" s="367"/>
      <c r="N465" s="374"/>
      <c r="O465" s="375" t="s">
        <v>40</v>
      </c>
      <c r="P465" s="376">
        <f>I465+J465</f>
        <v>0</v>
      </c>
      <c r="Q465" s="376">
        <f>ROUND(H465*I465,2)</f>
        <v>0</v>
      </c>
      <c r="R465" s="376">
        <f>ROUND(H465*J465,2)</f>
        <v>0</v>
      </c>
      <c r="S465" s="377"/>
      <c r="T465" s="377">
        <f>H465*S465</f>
        <v>0</v>
      </c>
      <c r="U465" s="377">
        <v>0.14041999999999999</v>
      </c>
      <c r="V465" s="377">
        <f>H465*U465</f>
        <v>12.244062319999999</v>
      </c>
      <c r="W465" s="377">
        <v>0</v>
      </c>
      <c r="X465" s="378">
        <f>H465*W465</f>
        <v>0</v>
      </c>
      <c r="AR465" s="19">
        <v>4</v>
      </c>
      <c r="AT465" s="19" t="s">
        <v>112</v>
      </c>
      <c r="AU465" s="19">
        <v>2</v>
      </c>
      <c r="AY465" s="19" t="s">
        <v>108</v>
      </c>
      <c r="BE465" s="19">
        <f>IF(O465="základní",K465,0)</f>
        <v>0</v>
      </c>
      <c r="BF465" s="19">
        <f>IF(O465="snížená",K465,0)</f>
        <v>0</v>
      </c>
      <c r="BG465" s="19">
        <f>IF(O465="zákl. přenesená",K465,0)</f>
        <v>0</v>
      </c>
      <c r="BH465" s="19">
        <f>IF(O465="sníž. přenesená",K465,0)</f>
        <v>0</v>
      </c>
      <c r="BI465" s="19">
        <f>IF(O465="nulová",K465,0)</f>
        <v>0</v>
      </c>
      <c r="BJ465" s="19">
        <v>1</v>
      </c>
    </row>
    <row r="466" s="14" customFormat="1">
      <c r="A466" s="379"/>
      <c r="B466" s="380"/>
      <c r="C466" s="381"/>
      <c r="D466" s="382" t="s">
        <v>117</v>
      </c>
      <c r="E466" s="381"/>
      <c r="F466" s="258" t="s">
        <v>423</v>
      </c>
      <c r="G466" s="381"/>
      <c r="H466" s="381"/>
      <c r="I466" s="381"/>
      <c r="J466" s="381"/>
      <c r="L466" s="14"/>
      <c r="M466" s="383"/>
      <c r="N466" s="384"/>
      <c r="O466" s="385"/>
      <c r="P466" s="385"/>
      <c r="Q466" s="385"/>
      <c r="R466" s="385"/>
      <c r="S466" s="385"/>
      <c r="T466" s="386"/>
      <c r="U466" s="379"/>
      <c r="V466" s="379"/>
      <c r="W466" s="379"/>
      <c r="X466" s="379"/>
      <c r="Y466" s="379"/>
      <c r="Z466" s="379"/>
      <c r="AA466" s="379"/>
      <c r="AB466" s="379"/>
      <c r="AC466" s="379"/>
      <c r="AD466" s="379"/>
      <c r="AE466" s="379"/>
      <c r="AT466" s="387" t="s">
        <v>117</v>
      </c>
      <c r="AU466" s="387">
        <v>0</v>
      </c>
      <c r="AY466" s="14" t="s">
        <v>108</v>
      </c>
      <c r="BJ466" s="14">
        <v>0</v>
      </c>
    </row>
    <row r="467" s="20" customFormat="1" ht="12">
      <c r="B467" s="388"/>
      <c r="C467" s="389"/>
      <c r="D467" s="390" t="s">
        <v>198</v>
      </c>
      <c r="E467" s="391"/>
      <c r="F467" s="392" t="s">
        <v>424</v>
      </c>
      <c r="G467" s="393"/>
      <c r="H467" s="394">
        <v>87.195999999999998</v>
      </c>
      <c r="I467" s="395"/>
      <c r="J467" s="395"/>
      <c r="K467" s="395"/>
      <c r="L467" s="396"/>
      <c r="M467" s="388"/>
      <c r="N467" s="397"/>
      <c r="O467" s="396"/>
      <c r="P467" s="395"/>
      <c r="Q467" s="395"/>
      <c r="R467" s="395"/>
      <c r="S467" s="398"/>
      <c r="T467" s="398"/>
      <c r="U467" s="398"/>
      <c r="V467" s="398"/>
      <c r="W467" s="398"/>
      <c r="X467" s="399"/>
      <c r="AT467" s="20" t="s">
        <v>198</v>
      </c>
      <c r="AU467" s="20">
        <v>0</v>
      </c>
      <c r="AV467" s="20">
        <v>2</v>
      </c>
      <c r="AW467" s="20" t="b">
        <v>1</v>
      </c>
      <c r="AY467" s="20" t="s">
        <v>108</v>
      </c>
      <c r="BJ467" s="20">
        <v>0</v>
      </c>
    </row>
    <row r="468" s="20" customFormat="1" ht="12">
      <c r="B468" s="388"/>
      <c r="C468" s="389"/>
      <c r="D468" s="390" t="s">
        <v>198</v>
      </c>
      <c r="E468" s="391"/>
      <c r="F468" s="400" t="s">
        <v>200</v>
      </c>
      <c r="G468" s="401"/>
      <c r="H468" s="402">
        <v>87.195999999999998</v>
      </c>
      <c r="I468" s="395"/>
      <c r="J468" s="395"/>
      <c r="K468" s="395"/>
      <c r="L468" s="396"/>
      <c r="M468" s="388"/>
      <c r="N468" s="397"/>
      <c r="O468" s="396"/>
      <c r="P468" s="395"/>
      <c r="Q468" s="395"/>
      <c r="R468" s="395"/>
      <c r="S468" s="398"/>
      <c r="T468" s="398"/>
      <c r="U468" s="398"/>
      <c r="V468" s="398"/>
      <c r="W468" s="398"/>
      <c r="X468" s="399"/>
      <c r="AT468" s="20" t="s">
        <v>198</v>
      </c>
      <c r="AU468" s="20">
        <v>0</v>
      </c>
      <c r="AV468" s="20">
        <v>4</v>
      </c>
      <c r="AW468" s="20" t="b">
        <v>1</v>
      </c>
      <c r="AX468" s="20" t="b">
        <v>1</v>
      </c>
      <c r="AY468" s="20" t="s">
        <v>108</v>
      </c>
      <c r="BJ468" s="20">
        <v>0</v>
      </c>
    </row>
    <row r="469" s="20" customFormat="1" ht="12">
      <c r="B469" s="388"/>
      <c r="C469" s="389"/>
      <c r="D469" s="390" t="s">
        <v>198</v>
      </c>
      <c r="E469" s="391"/>
      <c r="F469" s="403" t="s">
        <v>318</v>
      </c>
      <c r="G469" s="393"/>
      <c r="H469" s="394"/>
      <c r="I469" s="395"/>
      <c r="J469" s="395"/>
      <c r="K469" s="395"/>
      <c r="L469" s="396"/>
      <c r="M469" s="388"/>
      <c r="N469" s="397"/>
      <c r="O469" s="396"/>
      <c r="P469" s="395"/>
      <c r="Q469" s="395"/>
      <c r="R469" s="395"/>
      <c r="S469" s="398"/>
      <c r="T469" s="398"/>
      <c r="U469" s="398"/>
      <c r="V469" s="398"/>
      <c r="W469" s="398"/>
      <c r="X469" s="399"/>
      <c r="AT469" s="20" t="s">
        <v>202</v>
      </c>
      <c r="AU469" s="20">
        <v>1</v>
      </c>
      <c r="AY469" s="20" t="s">
        <v>108</v>
      </c>
      <c r="BJ469" s="20">
        <v>0</v>
      </c>
    </row>
    <row r="470" s="20" customFormat="1" ht="12">
      <c r="B470" s="388"/>
      <c r="C470" s="389"/>
      <c r="D470" s="390" t="s">
        <v>198</v>
      </c>
      <c r="E470" s="391"/>
      <c r="F470" s="404" t="s">
        <v>319</v>
      </c>
      <c r="G470" s="393"/>
      <c r="H470" s="405">
        <v>87.195999999999998</v>
      </c>
      <c r="I470" s="395"/>
      <c r="J470" s="395"/>
      <c r="K470" s="395"/>
      <c r="L470" s="396"/>
      <c r="M470" s="388"/>
      <c r="N470" s="397"/>
      <c r="O470" s="396"/>
      <c r="P470" s="395"/>
      <c r="Q470" s="395"/>
      <c r="R470" s="395"/>
      <c r="S470" s="398"/>
      <c r="T470" s="398"/>
      <c r="U470" s="398"/>
      <c r="V470" s="398"/>
      <c r="W470" s="398"/>
      <c r="X470" s="399"/>
      <c r="AT470" s="20" t="s">
        <v>202</v>
      </c>
      <c r="AU470" s="20">
        <v>1</v>
      </c>
      <c r="AY470" s="20" t="s">
        <v>108</v>
      </c>
      <c r="BJ470" s="20">
        <v>0</v>
      </c>
    </row>
    <row r="471" s="21" customFormat="1">
      <c r="B471" s="412"/>
      <c r="C471" s="413" t="s">
        <v>425</v>
      </c>
      <c r="D471" s="413" t="s">
        <v>302</v>
      </c>
      <c r="E471" s="414" t="s">
        <v>426</v>
      </c>
      <c r="F471" s="414" t="s">
        <v>427</v>
      </c>
      <c r="G471" s="415" t="s">
        <v>231</v>
      </c>
      <c r="H471" s="416">
        <v>88.939999999999998</v>
      </c>
      <c r="I471" s="417"/>
      <c r="J471" s="418"/>
      <c r="K471" s="418">
        <f>ROUND(H471*P471,2)</f>
        <v>0</v>
      </c>
      <c r="L471" s="369" t="s">
        <v>116</v>
      </c>
      <c r="M471" s="412"/>
      <c r="N471" s="419"/>
      <c r="O471" s="420" t="s">
        <v>40</v>
      </c>
      <c r="P471" s="421">
        <f>I471+J471</f>
        <v>0</v>
      </c>
      <c r="Q471" s="421">
        <f>ROUND(H471*I471,2)</f>
        <v>0</v>
      </c>
      <c r="R471" s="421">
        <f>ROUND(H471*J471,2)</f>
        <v>0</v>
      </c>
      <c r="S471" s="422"/>
      <c r="T471" s="422">
        <f>H471*S471</f>
        <v>0</v>
      </c>
      <c r="U471" s="422">
        <v>0.0263</v>
      </c>
      <c r="V471" s="422">
        <f>H471*U471</f>
        <v>2.3391220000000001</v>
      </c>
      <c r="W471" s="422">
        <v>0</v>
      </c>
      <c r="X471" s="423">
        <f>H471*W471</f>
        <v>0</v>
      </c>
      <c r="AR471" s="21">
        <v>8</v>
      </c>
      <c r="AT471" s="21" t="s">
        <v>302</v>
      </c>
      <c r="AU471" s="21">
        <v>2</v>
      </c>
      <c r="AY471" s="21" t="s">
        <v>108</v>
      </c>
      <c r="BE471" s="21">
        <f>IF(O471="základní",K471,0)</f>
        <v>0</v>
      </c>
      <c r="BF471" s="21">
        <f>IF(O471="snížená",K471,0)</f>
        <v>0</v>
      </c>
      <c r="BG471" s="21">
        <f>IF(O471="zákl. přenesená",K471,0)</f>
        <v>0</v>
      </c>
      <c r="BH471" s="21">
        <f>IF(O471="sníž. přenesená",K471,0)</f>
        <v>0</v>
      </c>
      <c r="BI471" s="21">
        <f>IF(O471="nulová",K471,0)</f>
        <v>0</v>
      </c>
      <c r="BJ471" s="21">
        <v>1</v>
      </c>
    </row>
    <row r="472" s="20" customFormat="1" ht="12">
      <c r="B472" s="388"/>
      <c r="C472" s="389"/>
      <c r="D472" s="390" t="s">
        <v>198</v>
      </c>
      <c r="E472" s="391"/>
      <c r="F472" s="392" t="s">
        <v>424</v>
      </c>
      <c r="G472" s="393"/>
      <c r="H472" s="394">
        <v>87.195999999999998</v>
      </c>
      <c r="I472" s="395"/>
      <c r="J472" s="395"/>
      <c r="K472" s="395"/>
      <c r="L472" s="396"/>
      <c r="M472" s="388"/>
      <c r="N472" s="397"/>
      <c r="O472" s="396"/>
      <c r="P472" s="395"/>
      <c r="Q472" s="395"/>
      <c r="R472" s="395"/>
      <c r="S472" s="398"/>
      <c r="T472" s="398"/>
      <c r="U472" s="398"/>
      <c r="V472" s="398"/>
      <c r="W472" s="398"/>
      <c r="X472" s="399"/>
      <c r="AT472" s="20" t="s">
        <v>198</v>
      </c>
      <c r="AU472" s="20">
        <v>0</v>
      </c>
      <c r="AV472" s="20">
        <v>2</v>
      </c>
      <c r="AW472" s="20" t="b">
        <v>1</v>
      </c>
      <c r="AY472" s="20" t="s">
        <v>108</v>
      </c>
      <c r="BJ472" s="20">
        <v>0</v>
      </c>
    </row>
    <row r="473" s="20" customFormat="1" ht="12">
      <c r="B473" s="388"/>
      <c r="C473" s="389"/>
      <c r="D473" s="390" t="s">
        <v>198</v>
      </c>
      <c r="E473" s="391"/>
      <c r="F473" s="400" t="s">
        <v>200</v>
      </c>
      <c r="G473" s="401"/>
      <c r="H473" s="402">
        <v>87.195999999999998</v>
      </c>
      <c r="I473" s="395"/>
      <c r="J473" s="395"/>
      <c r="K473" s="395"/>
      <c r="L473" s="396"/>
      <c r="M473" s="388"/>
      <c r="N473" s="397"/>
      <c r="O473" s="396"/>
      <c r="P473" s="395"/>
      <c r="Q473" s="395"/>
      <c r="R473" s="395"/>
      <c r="S473" s="398"/>
      <c r="T473" s="398"/>
      <c r="U473" s="398"/>
      <c r="V473" s="398"/>
      <c r="W473" s="398"/>
      <c r="X473" s="399"/>
      <c r="AT473" s="20" t="s">
        <v>198</v>
      </c>
      <c r="AU473" s="20">
        <v>0</v>
      </c>
      <c r="AV473" s="20">
        <v>4</v>
      </c>
      <c r="AW473" s="20" t="b">
        <v>1</v>
      </c>
      <c r="AY473" s="20" t="s">
        <v>108</v>
      </c>
      <c r="BJ473" s="20">
        <v>0</v>
      </c>
    </row>
    <row r="474" s="20" customFormat="1" ht="12">
      <c r="B474" s="388"/>
      <c r="C474" s="389"/>
      <c r="D474" s="390" t="s">
        <v>198</v>
      </c>
      <c r="E474" s="391"/>
      <c r="F474" s="392" t="s">
        <v>428</v>
      </c>
      <c r="G474" s="393"/>
      <c r="H474" s="394">
        <v>88.939999999999998</v>
      </c>
      <c r="I474" s="395"/>
      <c r="J474" s="395"/>
      <c r="K474" s="395"/>
      <c r="L474" s="396"/>
      <c r="M474" s="388"/>
      <c r="N474" s="397"/>
      <c r="O474" s="396"/>
      <c r="P474" s="395"/>
      <c r="Q474" s="395"/>
      <c r="R474" s="395"/>
      <c r="S474" s="398"/>
      <c r="T474" s="398"/>
      <c r="U474" s="398"/>
      <c r="V474" s="398"/>
      <c r="W474" s="398"/>
      <c r="X474" s="399"/>
      <c r="AT474" s="20" t="s">
        <v>198</v>
      </c>
      <c r="AU474" s="20">
        <v>0</v>
      </c>
      <c r="AV474" s="20">
        <v>2</v>
      </c>
      <c r="AW474" s="20" t="b">
        <v>1</v>
      </c>
      <c r="AX474" s="20" t="b">
        <v>1</v>
      </c>
      <c r="AY474" s="20" t="s">
        <v>108</v>
      </c>
      <c r="BJ474" s="20">
        <v>0</v>
      </c>
    </row>
    <row r="475" s="20" customFormat="1" ht="12">
      <c r="B475" s="388"/>
      <c r="C475" s="389"/>
      <c r="D475" s="390" t="s">
        <v>198</v>
      </c>
      <c r="E475" s="391"/>
      <c r="F475" s="403" t="s">
        <v>318</v>
      </c>
      <c r="G475" s="393"/>
      <c r="H475" s="394"/>
      <c r="I475" s="395"/>
      <c r="J475" s="395"/>
      <c r="K475" s="395"/>
      <c r="L475" s="396"/>
      <c r="M475" s="388"/>
      <c r="N475" s="397"/>
      <c r="O475" s="396"/>
      <c r="P475" s="395"/>
      <c r="Q475" s="395"/>
      <c r="R475" s="395"/>
      <c r="S475" s="398"/>
      <c r="T475" s="398"/>
      <c r="U475" s="398"/>
      <c r="V475" s="398"/>
      <c r="W475" s="398"/>
      <c r="X475" s="399"/>
      <c r="AT475" s="20" t="s">
        <v>202</v>
      </c>
      <c r="AU475" s="20">
        <v>1</v>
      </c>
      <c r="AY475" s="20" t="s">
        <v>108</v>
      </c>
      <c r="BJ475" s="20">
        <v>0</v>
      </c>
    </row>
    <row r="476" s="20" customFormat="1" ht="12">
      <c r="B476" s="388"/>
      <c r="C476" s="389"/>
      <c r="D476" s="390" t="s">
        <v>198</v>
      </c>
      <c r="E476" s="391"/>
      <c r="F476" s="404" t="s">
        <v>319</v>
      </c>
      <c r="G476" s="393"/>
      <c r="H476" s="405">
        <v>87.195999999999998</v>
      </c>
      <c r="I476" s="395"/>
      <c r="J476" s="395"/>
      <c r="K476" s="395"/>
      <c r="L476" s="396"/>
      <c r="M476" s="388"/>
      <c r="N476" s="397"/>
      <c r="O476" s="396"/>
      <c r="P476" s="395"/>
      <c r="Q476" s="395"/>
      <c r="R476" s="395"/>
      <c r="S476" s="398"/>
      <c r="T476" s="398"/>
      <c r="U476" s="398"/>
      <c r="V476" s="398"/>
      <c r="W476" s="398"/>
      <c r="X476" s="399"/>
      <c r="AT476" s="20" t="s">
        <v>202</v>
      </c>
      <c r="AU476" s="20">
        <v>1</v>
      </c>
      <c r="AY476" s="20" t="s">
        <v>108</v>
      </c>
      <c r="BJ476" s="20">
        <v>0</v>
      </c>
    </row>
    <row r="477" s="19" customFormat="1" ht="24">
      <c r="B477" s="367"/>
      <c r="C477" s="368" t="s">
        <v>429</v>
      </c>
      <c r="D477" s="368" t="s">
        <v>112</v>
      </c>
      <c r="E477" s="369" t="s">
        <v>430</v>
      </c>
      <c r="F477" s="369" t="s">
        <v>431</v>
      </c>
      <c r="G477" s="370" t="s">
        <v>196</v>
      </c>
      <c r="H477" s="371">
        <v>40.590000000000003</v>
      </c>
      <c r="I477" s="372"/>
      <c r="J477" s="372"/>
      <c r="K477" s="373">
        <f>ROUND(H477*P477,2)</f>
        <v>0</v>
      </c>
      <c r="L477" s="369" t="s">
        <v>116</v>
      </c>
      <c r="M477" s="367"/>
      <c r="N477" s="374"/>
      <c r="O477" s="375" t="s">
        <v>40</v>
      </c>
      <c r="P477" s="376">
        <f>I477+J477</f>
        <v>0</v>
      </c>
      <c r="Q477" s="376">
        <f>ROUND(H477*I477,2)</f>
        <v>0</v>
      </c>
      <c r="R477" s="376">
        <f>ROUND(H477*J477,2)</f>
        <v>0</v>
      </c>
      <c r="S477" s="377"/>
      <c r="T477" s="377">
        <f>H477*S477</f>
        <v>0</v>
      </c>
      <c r="U477" s="377">
        <v>0.00046999999999999999</v>
      </c>
      <c r="V477" s="377">
        <f>H477*U477</f>
        <v>0.019077300000000002</v>
      </c>
      <c r="W477" s="377">
        <v>0</v>
      </c>
      <c r="X477" s="378">
        <f>H477*W477</f>
        <v>0</v>
      </c>
      <c r="AR477" s="19">
        <v>4</v>
      </c>
      <c r="AT477" s="19" t="s">
        <v>112</v>
      </c>
      <c r="AU477" s="19">
        <v>2</v>
      </c>
      <c r="AY477" s="19" t="s">
        <v>108</v>
      </c>
      <c r="BE477" s="19">
        <f>IF(O477="základní",K477,0)</f>
        <v>0</v>
      </c>
      <c r="BF477" s="19">
        <f>IF(O477="snížená",K477,0)</f>
        <v>0</v>
      </c>
      <c r="BG477" s="19">
        <f>IF(O477="zákl. přenesená",K477,0)</f>
        <v>0</v>
      </c>
      <c r="BH477" s="19">
        <f>IF(O477="sníž. přenesená",K477,0)</f>
        <v>0</v>
      </c>
      <c r="BI477" s="19">
        <f>IF(O477="nulová",K477,0)</f>
        <v>0</v>
      </c>
      <c r="BJ477" s="19">
        <v>1</v>
      </c>
    </row>
    <row r="478" s="14" customFormat="1">
      <c r="A478" s="379"/>
      <c r="B478" s="380"/>
      <c r="C478" s="381"/>
      <c r="D478" s="382" t="s">
        <v>117</v>
      </c>
      <c r="E478" s="381"/>
      <c r="F478" s="258" t="s">
        <v>432</v>
      </c>
      <c r="G478" s="381"/>
      <c r="H478" s="381"/>
      <c r="I478" s="381"/>
      <c r="J478" s="381"/>
      <c r="L478" s="14"/>
      <c r="M478" s="383"/>
      <c r="N478" s="384"/>
      <c r="O478" s="385"/>
      <c r="P478" s="385"/>
      <c r="Q478" s="385"/>
      <c r="R478" s="385"/>
      <c r="S478" s="385"/>
      <c r="T478" s="386"/>
      <c r="U478" s="379"/>
      <c r="V478" s="379"/>
      <c r="W478" s="379"/>
      <c r="X478" s="379"/>
      <c r="Y478" s="379"/>
      <c r="Z478" s="379"/>
      <c r="AA478" s="379"/>
      <c r="AB478" s="379"/>
      <c r="AC478" s="379"/>
      <c r="AD478" s="379"/>
      <c r="AE478" s="379"/>
      <c r="AT478" s="387" t="s">
        <v>117</v>
      </c>
      <c r="AU478" s="387">
        <v>0</v>
      </c>
      <c r="AY478" s="14" t="s">
        <v>108</v>
      </c>
      <c r="BJ478" s="14">
        <v>0</v>
      </c>
    </row>
    <row r="479" s="20" customFormat="1" ht="12">
      <c r="B479" s="388"/>
      <c r="C479" s="389"/>
      <c r="D479" s="390" t="s">
        <v>198</v>
      </c>
      <c r="E479" s="391"/>
      <c r="F479" s="392" t="s">
        <v>407</v>
      </c>
      <c r="G479" s="393"/>
      <c r="H479" s="394">
        <v>40.590000000000003</v>
      </c>
      <c r="I479" s="395"/>
      <c r="J479" s="395"/>
      <c r="K479" s="395"/>
      <c r="L479" s="396"/>
      <c r="M479" s="388"/>
      <c r="N479" s="397"/>
      <c r="O479" s="396"/>
      <c r="P479" s="395"/>
      <c r="Q479" s="395"/>
      <c r="R479" s="395"/>
      <c r="S479" s="398"/>
      <c r="T479" s="398"/>
      <c r="U479" s="398"/>
      <c r="V479" s="398"/>
      <c r="W479" s="398"/>
      <c r="X479" s="399"/>
      <c r="AT479" s="20" t="s">
        <v>198</v>
      </c>
      <c r="AU479" s="20">
        <v>0</v>
      </c>
      <c r="AV479" s="20">
        <v>2</v>
      </c>
      <c r="AW479" s="20" t="b">
        <v>1</v>
      </c>
      <c r="AY479" s="20" t="s">
        <v>108</v>
      </c>
      <c r="BJ479" s="20">
        <v>0</v>
      </c>
    </row>
    <row r="480" s="20" customFormat="1" ht="12">
      <c r="B480" s="388"/>
      <c r="C480" s="389"/>
      <c r="D480" s="390" t="s">
        <v>198</v>
      </c>
      <c r="E480" s="391"/>
      <c r="F480" s="400" t="s">
        <v>200</v>
      </c>
      <c r="G480" s="401"/>
      <c r="H480" s="402">
        <v>40.590000000000003</v>
      </c>
      <c r="I480" s="395"/>
      <c r="J480" s="395"/>
      <c r="K480" s="395"/>
      <c r="L480" s="396"/>
      <c r="M480" s="388"/>
      <c r="N480" s="397"/>
      <c r="O480" s="396"/>
      <c r="P480" s="395"/>
      <c r="Q480" s="395"/>
      <c r="R480" s="395"/>
      <c r="S480" s="398"/>
      <c r="T480" s="398"/>
      <c r="U480" s="398"/>
      <c r="V480" s="398"/>
      <c r="W480" s="398"/>
      <c r="X480" s="399"/>
      <c r="AT480" s="20" t="s">
        <v>198</v>
      </c>
      <c r="AU480" s="20">
        <v>0</v>
      </c>
      <c r="AV480" s="20">
        <v>4</v>
      </c>
      <c r="AW480" s="20" t="b">
        <v>1</v>
      </c>
      <c r="AX480" s="20" t="b">
        <v>1</v>
      </c>
      <c r="AY480" s="20" t="s">
        <v>108</v>
      </c>
      <c r="BJ480" s="20">
        <v>0</v>
      </c>
    </row>
    <row r="481" s="20" customFormat="1" ht="12">
      <c r="B481" s="388"/>
      <c r="C481" s="389"/>
      <c r="D481" s="390" t="s">
        <v>198</v>
      </c>
      <c r="E481" s="391"/>
      <c r="F481" s="403" t="s">
        <v>408</v>
      </c>
      <c r="G481" s="393"/>
      <c r="H481" s="394"/>
      <c r="I481" s="395"/>
      <c r="J481" s="395"/>
      <c r="K481" s="395"/>
      <c r="L481" s="396"/>
      <c r="M481" s="388"/>
      <c r="N481" s="397"/>
      <c r="O481" s="396"/>
      <c r="P481" s="395"/>
      <c r="Q481" s="395"/>
      <c r="R481" s="395"/>
      <c r="S481" s="398"/>
      <c r="T481" s="398"/>
      <c r="U481" s="398"/>
      <c r="V481" s="398"/>
      <c r="W481" s="398"/>
      <c r="X481" s="399"/>
      <c r="AT481" s="20" t="s">
        <v>202</v>
      </c>
      <c r="AU481" s="20">
        <v>1</v>
      </c>
      <c r="AY481" s="20" t="s">
        <v>108</v>
      </c>
      <c r="BJ481" s="20">
        <v>0</v>
      </c>
    </row>
    <row r="482" s="20" customFormat="1" ht="12">
      <c r="B482" s="388"/>
      <c r="C482" s="389"/>
      <c r="D482" s="390" t="s">
        <v>198</v>
      </c>
      <c r="E482" s="391"/>
      <c r="F482" s="404" t="s">
        <v>409</v>
      </c>
      <c r="G482" s="393"/>
      <c r="H482" s="405">
        <v>40.590000000000003</v>
      </c>
      <c r="I482" s="395"/>
      <c r="J482" s="395"/>
      <c r="K482" s="395"/>
      <c r="L482" s="396"/>
      <c r="M482" s="388"/>
      <c r="N482" s="397"/>
      <c r="O482" s="396"/>
      <c r="P482" s="395"/>
      <c r="Q482" s="395"/>
      <c r="R482" s="395"/>
      <c r="S482" s="398"/>
      <c r="T482" s="398"/>
      <c r="U482" s="398"/>
      <c r="V482" s="398"/>
      <c r="W482" s="398"/>
      <c r="X482" s="399"/>
      <c r="AT482" s="20" t="s">
        <v>202</v>
      </c>
      <c r="AU482" s="20">
        <v>1</v>
      </c>
      <c r="AY482" s="20" t="s">
        <v>108</v>
      </c>
      <c r="BJ482" s="20">
        <v>0</v>
      </c>
    </row>
    <row r="483" s="19" customFormat="1" ht="24">
      <c r="B483" s="367"/>
      <c r="C483" s="368" t="s">
        <v>433</v>
      </c>
      <c r="D483" s="368" t="s">
        <v>112</v>
      </c>
      <c r="E483" s="369" t="s">
        <v>434</v>
      </c>
      <c r="F483" s="369" t="s">
        <v>435</v>
      </c>
      <c r="G483" s="370" t="s">
        <v>231</v>
      </c>
      <c r="H483" s="371">
        <v>26.132000000000001</v>
      </c>
      <c r="I483" s="372"/>
      <c r="J483" s="372"/>
      <c r="K483" s="373">
        <f>ROUND(H483*P483,2)</f>
        <v>0</v>
      </c>
      <c r="L483" s="369" t="s">
        <v>116</v>
      </c>
      <c r="M483" s="367"/>
      <c r="N483" s="374"/>
      <c r="O483" s="375" t="s">
        <v>40</v>
      </c>
      <c r="P483" s="376">
        <f>I483+J483</f>
        <v>0</v>
      </c>
      <c r="Q483" s="376">
        <f>ROUND(H483*I483,2)</f>
        <v>0</v>
      </c>
      <c r="R483" s="376">
        <f>ROUND(H483*J483,2)</f>
        <v>0</v>
      </c>
      <c r="S483" s="377"/>
      <c r="T483" s="377">
        <f>H483*S483</f>
        <v>0</v>
      </c>
      <c r="U483" s="377">
        <v>0.00060999999999999997</v>
      </c>
      <c r="V483" s="377">
        <f>H483*U483</f>
        <v>0.01594052</v>
      </c>
      <c r="W483" s="377">
        <v>0</v>
      </c>
      <c r="X483" s="378">
        <f>H483*W483</f>
        <v>0</v>
      </c>
      <c r="AR483" s="19">
        <v>4</v>
      </c>
      <c r="AT483" s="19" t="s">
        <v>112</v>
      </c>
      <c r="AU483" s="19">
        <v>2</v>
      </c>
      <c r="AY483" s="19" t="s">
        <v>108</v>
      </c>
      <c r="BE483" s="19">
        <f>IF(O483="základní",K483,0)</f>
        <v>0</v>
      </c>
      <c r="BF483" s="19">
        <f>IF(O483="snížená",K483,0)</f>
        <v>0</v>
      </c>
      <c r="BG483" s="19">
        <f>IF(O483="zákl. přenesená",K483,0)</f>
        <v>0</v>
      </c>
      <c r="BH483" s="19">
        <f>IF(O483="sníž. přenesená",K483,0)</f>
        <v>0</v>
      </c>
      <c r="BI483" s="19">
        <f>IF(O483="nulová",K483,0)</f>
        <v>0</v>
      </c>
      <c r="BJ483" s="19">
        <v>1</v>
      </c>
    </row>
    <row r="484" s="14" customFormat="1">
      <c r="A484" s="379"/>
      <c r="B484" s="380"/>
      <c r="C484" s="381"/>
      <c r="D484" s="382" t="s">
        <v>117</v>
      </c>
      <c r="E484" s="381"/>
      <c r="F484" s="258" t="s">
        <v>436</v>
      </c>
      <c r="G484" s="381"/>
      <c r="H484" s="381"/>
      <c r="I484" s="381"/>
      <c r="J484" s="381"/>
      <c r="L484" s="14"/>
      <c r="M484" s="383"/>
      <c r="N484" s="384"/>
      <c r="O484" s="385"/>
      <c r="P484" s="385"/>
      <c r="Q484" s="385"/>
      <c r="R484" s="385"/>
      <c r="S484" s="385"/>
      <c r="T484" s="386"/>
      <c r="U484" s="379"/>
      <c r="V484" s="379"/>
      <c r="W484" s="379"/>
      <c r="X484" s="379"/>
      <c r="Y484" s="379"/>
      <c r="Z484" s="379"/>
      <c r="AA484" s="379"/>
      <c r="AB484" s="379"/>
      <c r="AC484" s="379"/>
      <c r="AD484" s="379"/>
      <c r="AE484" s="379"/>
      <c r="AT484" s="387" t="s">
        <v>117</v>
      </c>
      <c r="AU484" s="387">
        <v>0</v>
      </c>
      <c r="AY484" s="14" t="s">
        <v>108</v>
      </c>
      <c r="BJ484" s="14">
        <v>0</v>
      </c>
    </row>
    <row r="485" s="20" customFormat="1" ht="12">
      <c r="B485" s="388"/>
      <c r="C485" s="389"/>
      <c r="D485" s="390" t="s">
        <v>198</v>
      </c>
      <c r="E485" s="391"/>
      <c r="F485" s="392" t="s">
        <v>437</v>
      </c>
      <c r="G485" s="393"/>
      <c r="H485" s="394">
        <v>26.132000000000001</v>
      </c>
      <c r="I485" s="395"/>
      <c r="J485" s="395"/>
      <c r="K485" s="395"/>
      <c r="L485" s="396"/>
      <c r="M485" s="388"/>
      <c r="N485" s="397"/>
      <c r="O485" s="396"/>
      <c r="P485" s="395"/>
      <c r="Q485" s="395"/>
      <c r="R485" s="395"/>
      <c r="S485" s="398"/>
      <c r="T485" s="398"/>
      <c r="U485" s="398"/>
      <c r="V485" s="398"/>
      <c r="W485" s="398"/>
      <c r="X485" s="399"/>
      <c r="AT485" s="20" t="s">
        <v>198</v>
      </c>
      <c r="AU485" s="20">
        <v>0</v>
      </c>
      <c r="AV485" s="20">
        <v>2</v>
      </c>
      <c r="AW485" s="20" t="b">
        <v>1</v>
      </c>
      <c r="AY485" s="20" t="s">
        <v>108</v>
      </c>
      <c r="BJ485" s="20">
        <v>0</v>
      </c>
    </row>
    <row r="486" s="20" customFormat="1" ht="12">
      <c r="B486" s="388"/>
      <c r="C486" s="389"/>
      <c r="D486" s="390" t="s">
        <v>198</v>
      </c>
      <c r="E486" s="391"/>
      <c r="F486" s="400" t="s">
        <v>200</v>
      </c>
      <c r="G486" s="401"/>
      <c r="H486" s="402">
        <v>26.132000000000001</v>
      </c>
      <c r="I486" s="395"/>
      <c r="J486" s="395"/>
      <c r="K486" s="395"/>
      <c r="L486" s="396"/>
      <c r="M486" s="388"/>
      <c r="N486" s="397"/>
      <c r="O486" s="396"/>
      <c r="P486" s="395"/>
      <c r="Q486" s="395"/>
      <c r="R486" s="395"/>
      <c r="S486" s="398"/>
      <c r="T486" s="398"/>
      <c r="U486" s="398"/>
      <c r="V486" s="398"/>
      <c r="W486" s="398"/>
      <c r="X486" s="399"/>
      <c r="AT486" s="20" t="s">
        <v>198</v>
      </c>
      <c r="AU486" s="20">
        <v>0</v>
      </c>
      <c r="AV486" s="20">
        <v>4</v>
      </c>
      <c r="AW486" s="20" t="b">
        <v>1</v>
      </c>
      <c r="AX486" s="20" t="b">
        <v>1</v>
      </c>
      <c r="AY486" s="20" t="s">
        <v>108</v>
      </c>
      <c r="BJ486" s="20">
        <v>0</v>
      </c>
    </row>
    <row r="487" s="20" customFormat="1" ht="12">
      <c r="B487" s="388"/>
      <c r="C487" s="389"/>
      <c r="D487" s="390" t="s">
        <v>198</v>
      </c>
      <c r="E487" s="391"/>
      <c r="F487" s="403" t="s">
        <v>438</v>
      </c>
      <c r="G487" s="393"/>
      <c r="H487" s="394"/>
      <c r="I487" s="395"/>
      <c r="J487" s="395"/>
      <c r="K487" s="395"/>
      <c r="L487" s="396"/>
      <c r="M487" s="388"/>
      <c r="N487" s="397"/>
      <c r="O487" s="396"/>
      <c r="P487" s="395"/>
      <c r="Q487" s="395"/>
      <c r="R487" s="395"/>
      <c r="S487" s="398"/>
      <c r="T487" s="398"/>
      <c r="U487" s="398"/>
      <c r="V487" s="398"/>
      <c r="W487" s="398"/>
      <c r="X487" s="399"/>
      <c r="AT487" s="20" t="s">
        <v>202</v>
      </c>
      <c r="AU487" s="20">
        <v>1</v>
      </c>
      <c r="AY487" s="20" t="s">
        <v>108</v>
      </c>
      <c r="BJ487" s="20">
        <v>0</v>
      </c>
    </row>
    <row r="488" s="20" customFormat="1" ht="12">
      <c r="B488" s="388"/>
      <c r="C488" s="389"/>
      <c r="D488" s="390" t="s">
        <v>198</v>
      </c>
      <c r="E488" s="391"/>
      <c r="F488" s="404" t="s">
        <v>439</v>
      </c>
      <c r="G488" s="393"/>
      <c r="H488" s="405">
        <v>26.132000000000001</v>
      </c>
      <c r="I488" s="395"/>
      <c r="J488" s="395"/>
      <c r="K488" s="395"/>
      <c r="L488" s="396"/>
      <c r="M488" s="388"/>
      <c r="N488" s="397"/>
      <c r="O488" s="396"/>
      <c r="P488" s="395"/>
      <c r="Q488" s="395"/>
      <c r="R488" s="395"/>
      <c r="S488" s="398"/>
      <c r="T488" s="398"/>
      <c r="U488" s="398"/>
      <c r="V488" s="398"/>
      <c r="W488" s="398"/>
      <c r="X488" s="399"/>
      <c r="AT488" s="20" t="s">
        <v>202</v>
      </c>
      <c r="AU488" s="20">
        <v>1</v>
      </c>
      <c r="AY488" s="20" t="s">
        <v>108</v>
      </c>
      <c r="BJ488" s="20">
        <v>0</v>
      </c>
    </row>
    <row r="489" s="18" customFormat="1" ht="23.15" customHeight="1">
      <c r="B489" s="359"/>
      <c r="C489" s="360"/>
      <c r="D489" s="349" t="s">
        <v>66</v>
      </c>
      <c r="E489" s="361" t="s">
        <v>440</v>
      </c>
      <c r="F489" s="362" t="s">
        <v>441</v>
      </c>
      <c r="G489" s="363"/>
      <c r="H489" s="364"/>
      <c r="I489" s="365"/>
      <c r="J489" s="365"/>
      <c r="K489" s="365">
        <f>K490 + K492 + K495 + K499 + K503</f>
        <v>0</v>
      </c>
      <c r="L489" s="362"/>
      <c r="M489" s="359"/>
      <c r="N489" s="366"/>
      <c r="O489" s="355"/>
      <c r="P489" s="356">
        <f>I489+J489</f>
        <v>0</v>
      </c>
      <c r="Q489" s="356">
        <f>Q490 + Q492 + Q495 + Q499 + Q503</f>
        <v>0</v>
      </c>
      <c r="R489" s="356">
        <f>R490 + R492 + R495 + R499 + R503</f>
        <v>0</v>
      </c>
      <c r="S489" s="357"/>
      <c r="T489" s="357">
        <f>T490 + T492 + T495 + T499 + T503</f>
        <v>0</v>
      </c>
      <c r="U489" s="357"/>
      <c r="V489" s="357">
        <f>V490 + V492 + V495 + V499 + V503</f>
        <v>0</v>
      </c>
      <c r="W489" s="357"/>
      <c r="X489" s="358">
        <f>X490 + X492 + X495 + X499 + X503</f>
        <v>0</v>
      </c>
      <c r="AR489" s="18">
        <v>1</v>
      </c>
      <c r="AT489" s="18" t="s">
        <v>66</v>
      </c>
      <c r="AU489" s="18">
        <v>1</v>
      </c>
      <c r="AY489" s="18" t="s">
        <v>108</v>
      </c>
      <c r="BJ489" s="18">
        <v>0</v>
      </c>
    </row>
    <row r="490" s="19" customFormat="1">
      <c r="B490" s="367"/>
      <c r="C490" s="368" t="s">
        <v>442</v>
      </c>
      <c r="D490" s="368" t="s">
        <v>112</v>
      </c>
      <c r="E490" s="369" t="s">
        <v>443</v>
      </c>
      <c r="F490" s="369" t="s">
        <v>444</v>
      </c>
      <c r="G490" s="370" t="s">
        <v>282</v>
      </c>
      <c r="H490" s="371">
        <v>381.54899999999998</v>
      </c>
      <c r="I490" s="372"/>
      <c r="J490" s="372"/>
      <c r="K490" s="373">
        <f>ROUND(H490*P490,2)</f>
        <v>0</v>
      </c>
      <c r="L490" s="369" t="s">
        <v>116</v>
      </c>
      <c r="M490" s="367"/>
      <c r="N490" s="374"/>
      <c r="O490" s="375" t="s">
        <v>40</v>
      </c>
      <c r="P490" s="376">
        <f>I490+J490</f>
        <v>0</v>
      </c>
      <c r="Q490" s="376">
        <f>ROUND(H490*I490,2)</f>
        <v>0</v>
      </c>
      <c r="R490" s="376">
        <f>ROUND(H490*J490,2)</f>
        <v>0</v>
      </c>
      <c r="S490" s="377"/>
      <c r="T490" s="377">
        <f>H490*S490</f>
        <v>0</v>
      </c>
      <c r="U490" s="377">
        <v>0</v>
      </c>
      <c r="V490" s="377">
        <f>H490*U490</f>
        <v>0</v>
      </c>
      <c r="W490" s="377">
        <v>0</v>
      </c>
      <c r="X490" s="378">
        <f>H490*W490</f>
        <v>0</v>
      </c>
      <c r="AR490" s="19">
        <v>4</v>
      </c>
      <c r="AT490" s="19" t="s">
        <v>112</v>
      </c>
      <c r="AU490" s="19">
        <v>2</v>
      </c>
      <c r="AY490" s="19" t="s">
        <v>108</v>
      </c>
      <c r="BE490" s="19">
        <f>IF(O490="základní",K490,0)</f>
        <v>0</v>
      </c>
      <c r="BF490" s="19">
        <f>IF(O490="snížená",K490,0)</f>
        <v>0</v>
      </c>
      <c r="BG490" s="19">
        <f>IF(O490="zákl. přenesená",K490,0)</f>
        <v>0</v>
      </c>
      <c r="BH490" s="19">
        <f>IF(O490="sníž. přenesená",K490,0)</f>
        <v>0</v>
      </c>
      <c r="BI490" s="19">
        <f>IF(O490="nulová",K490,0)</f>
        <v>0</v>
      </c>
      <c r="BJ490" s="19">
        <v>1</v>
      </c>
    </row>
    <row r="491" s="14" customFormat="1">
      <c r="A491" s="379"/>
      <c r="B491" s="380"/>
      <c r="C491" s="381"/>
      <c r="D491" s="382" t="s">
        <v>117</v>
      </c>
      <c r="E491" s="381"/>
      <c r="F491" s="258" t="s">
        <v>445</v>
      </c>
      <c r="G491" s="381"/>
      <c r="H491" s="381"/>
      <c r="I491" s="381"/>
      <c r="J491" s="381"/>
      <c r="L491" s="14"/>
      <c r="M491" s="383"/>
      <c r="N491" s="384"/>
      <c r="O491" s="385"/>
      <c r="P491" s="385"/>
      <c r="Q491" s="385"/>
      <c r="R491" s="385"/>
      <c r="S491" s="385"/>
      <c r="T491" s="386"/>
      <c r="U491" s="379"/>
      <c r="V491" s="379"/>
      <c r="W491" s="379"/>
      <c r="X491" s="379"/>
      <c r="Y491" s="379"/>
      <c r="Z491" s="379"/>
      <c r="AA491" s="379"/>
      <c r="AB491" s="379"/>
      <c r="AC491" s="379"/>
      <c r="AD491" s="379"/>
      <c r="AE491" s="379"/>
      <c r="AT491" s="387" t="s">
        <v>117</v>
      </c>
      <c r="AU491" s="387">
        <v>0</v>
      </c>
      <c r="AY491" s="14" t="s">
        <v>108</v>
      </c>
      <c r="BJ491" s="14">
        <v>0</v>
      </c>
    </row>
    <row r="492" s="19" customFormat="1">
      <c r="B492" s="367"/>
      <c r="C492" s="368" t="s">
        <v>446</v>
      </c>
      <c r="D492" s="368" t="s">
        <v>112</v>
      </c>
      <c r="E492" s="369" t="s">
        <v>447</v>
      </c>
      <c r="F492" s="369" t="s">
        <v>448</v>
      </c>
      <c r="G492" s="370" t="s">
        <v>282</v>
      </c>
      <c r="H492" s="371">
        <v>11064.929</v>
      </c>
      <c r="I492" s="372"/>
      <c r="J492" s="372"/>
      <c r="K492" s="373">
        <f>ROUND(H492*P492,2)</f>
        <v>0</v>
      </c>
      <c r="L492" s="369" t="s">
        <v>116</v>
      </c>
      <c r="M492" s="367"/>
      <c r="N492" s="374"/>
      <c r="O492" s="375" t="s">
        <v>40</v>
      </c>
      <c r="P492" s="376">
        <f>I492+J492</f>
        <v>0</v>
      </c>
      <c r="Q492" s="376">
        <f>ROUND(H492*I492,2)</f>
        <v>0</v>
      </c>
      <c r="R492" s="376">
        <f>ROUND(H492*J492,2)</f>
        <v>0</v>
      </c>
      <c r="S492" s="377"/>
      <c r="T492" s="377">
        <f>H492*S492</f>
        <v>0</v>
      </c>
      <c r="U492" s="377">
        <v>0</v>
      </c>
      <c r="V492" s="377">
        <f>H492*U492</f>
        <v>0</v>
      </c>
      <c r="W492" s="377">
        <v>0</v>
      </c>
      <c r="X492" s="378">
        <f>H492*W492</f>
        <v>0</v>
      </c>
      <c r="AR492" s="19">
        <v>4</v>
      </c>
      <c r="AT492" s="19" t="s">
        <v>112</v>
      </c>
      <c r="AU492" s="19">
        <v>2</v>
      </c>
      <c r="AY492" s="19" t="s">
        <v>108</v>
      </c>
      <c r="BE492" s="19">
        <f>IF(O492="základní",K492,0)</f>
        <v>0</v>
      </c>
      <c r="BF492" s="19">
        <f>IF(O492="snížená",K492,0)</f>
        <v>0</v>
      </c>
      <c r="BG492" s="19">
        <f>IF(O492="zákl. přenesená",K492,0)</f>
        <v>0</v>
      </c>
      <c r="BH492" s="19">
        <f>IF(O492="sníž. přenesená",K492,0)</f>
        <v>0</v>
      </c>
      <c r="BI492" s="19">
        <f>IF(O492="nulová",K492,0)</f>
        <v>0</v>
      </c>
      <c r="BJ492" s="19">
        <v>1</v>
      </c>
    </row>
    <row r="493" s="14" customFormat="1">
      <c r="A493" s="379"/>
      <c r="B493" s="380"/>
      <c r="C493" s="381"/>
      <c r="D493" s="382" t="s">
        <v>117</v>
      </c>
      <c r="E493" s="381"/>
      <c r="F493" s="258" t="s">
        <v>449</v>
      </c>
      <c r="G493" s="381"/>
      <c r="H493" s="381"/>
      <c r="I493" s="381"/>
      <c r="J493" s="381"/>
      <c r="L493" s="14"/>
      <c r="M493" s="383"/>
      <c r="N493" s="384"/>
      <c r="O493" s="385"/>
      <c r="P493" s="385"/>
      <c r="Q493" s="385"/>
      <c r="R493" s="385"/>
      <c r="S493" s="385"/>
      <c r="T493" s="386"/>
      <c r="U493" s="379"/>
      <c r="V493" s="379"/>
      <c r="W493" s="379"/>
      <c r="X493" s="379"/>
      <c r="Y493" s="379"/>
      <c r="Z493" s="379"/>
      <c r="AA493" s="379"/>
      <c r="AB493" s="379"/>
      <c r="AC493" s="379"/>
      <c r="AD493" s="379"/>
      <c r="AE493" s="379"/>
      <c r="AT493" s="387" t="s">
        <v>117</v>
      </c>
      <c r="AU493" s="387">
        <v>0</v>
      </c>
      <c r="AY493" s="14" t="s">
        <v>108</v>
      </c>
      <c r="BJ493" s="14">
        <v>0</v>
      </c>
    </row>
    <row r="494" s="20" customFormat="1" ht="12">
      <c r="B494" s="388"/>
      <c r="C494" s="389"/>
      <c r="D494" s="390" t="s">
        <v>198</v>
      </c>
      <c r="E494" s="391"/>
      <c r="F494" s="392" t="s">
        <v>450</v>
      </c>
      <c r="G494" s="393"/>
      <c r="H494" s="394">
        <v>11064.929</v>
      </c>
      <c r="I494" s="395"/>
      <c r="J494" s="395"/>
      <c r="K494" s="395"/>
      <c r="L494" s="396"/>
      <c r="M494" s="388"/>
      <c r="N494" s="397"/>
      <c r="O494" s="396"/>
      <c r="P494" s="395"/>
      <c r="Q494" s="395"/>
      <c r="R494" s="395"/>
      <c r="S494" s="398"/>
      <c r="T494" s="398"/>
      <c r="U494" s="398"/>
      <c r="V494" s="398"/>
      <c r="W494" s="398"/>
      <c r="X494" s="399"/>
      <c r="AT494" s="20" t="s">
        <v>198</v>
      </c>
      <c r="AU494" s="20">
        <v>0</v>
      </c>
      <c r="AV494" s="20">
        <v>2</v>
      </c>
      <c r="AW494" s="20" t="b">
        <v>1</v>
      </c>
      <c r="AX494" s="20" t="b">
        <v>1</v>
      </c>
      <c r="AY494" s="20" t="s">
        <v>108</v>
      </c>
      <c r="BJ494" s="20">
        <v>0</v>
      </c>
    </row>
    <row r="495" s="19" customFormat="1" ht="24">
      <c r="B495" s="367"/>
      <c r="C495" s="368" t="s">
        <v>451</v>
      </c>
      <c r="D495" s="368" t="s">
        <v>112</v>
      </c>
      <c r="E495" s="369" t="s">
        <v>452</v>
      </c>
      <c r="F495" s="369" t="s">
        <v>453</v>
      </c>
      <c r="G495" s="370" t="s">
        <v>282</v>
      </c>
      <c r="H495" s="371">
        <v>23.991</v>
      </c>
      <c r="I495" s="372"/>
      <c r="J495" s="372"/>
      <c r="K495" s="373">
        <f>ROUND(H495*P495,2)</f>
        <v>0</v>
      </c>
      <c r="L495" s="369" t="s">
        <v>116</v>
      </c>
      <c r="M495" s="367"/>
      <c r="N495" s="374"/>
      <c r="O495" s="375" t="s">
        <v>40</v>
      </c>
      <c r="P495" s="376">
        <f>I495+J495</f>
        <v>0</v>
      </c>
      <c r="Q495" s="376">
        <f>ROUND(H495*I495,2)</f>
        <v>0</v>
      </c>
      <c r="R495" s="376">
        <f>ROUND(H495*J495,2)</f>
        <v>0</v>
      </c>
      <c r="S495" s="377"/>
      <c r="T495" s="377">
        <f>H495*S495</f>
        <v>0</v>
      </c>
      <c r="U495" s="377">
        <v>0</v>
      </c>
      <c r="V495" s="377">
        <f>H495*U495</f>
        <v>0</v>
      </c>
      <c r="W495" s="377">
        <v>0</v>
      </c>
      <c r="X495" s="378">
        <f>H495*W495</f>
        <v>0</v>
      </c>
      <c r="AR495" s="19">
        <v>4</v>
      </c>
      <c r="AT495" s="19" t="s">
        <v>112</v>
      </c>
      <c r="AU495" s="19">
        <v>2</v>
      </c>
      <c r="AY495" s="19" t="s">
        <v>108</v>
      </c>
      <c r="BE495" s="19">
        <f>IF(O495="základní",K495,0)</f>
        <v>0</v>
      </c>
      <c r="BF495" s="19">
        <f>IF(O495="snížená",K495,0)</f>
        <v>0</v>
      </c>
      <c r="BG495" s="19">
        <f>IF(O495="zákl. přenesená",K495,0)</f>
        <v>0</v>
      </c>
      <c r="BH495" s="19">
        <f>IF(O495="sníž. přenesená",K495,0)</f>
        <v>0</v>
      </c>
      <c r="BI495" s="19">
        <f>IF(O495="nulová",K495,0)</f>
        <v>0</v>
      </c>
      <c r="BJ495" s="19">
        <v>1</v>
      </c>
    </row>
    <row r="496" s="14" customFormat="1">
      <c r="A496" s="379"/>
      <c r="B496" s="380"/>
      <c r="C496" s="381"/>
      <c r="D496" s="382" t="s">
        <v>117</v>
      </c>
      <c r="E496" s="381"/>
      <c r="F496" s="258" t="s">
        <v>454</v>
      </c>
      <c r="G496" s="381"/>
      <c r="H496" s="381"/>
      <c r="I496" s="381"/>
      <c r="J496" s="381"/>
      <c r="L496" s="14"/>
      <c r="M496" s="383"/>
      <c r="N496" s="384"/>
      <c r="O496" s="385"/>
      <c r="P496" s="385"/>
      <c r="Q496" s="385"/>
      <c r="R496" s="385"/>
      <c r="S496" s="385"/>
      <c r="T496" s="386"/>
      <c r="U496" s="379"/>
      <c r="V496" s="379"/>
      <c r="W496" s="379"/>
      <c r="X496" s="379"/>
      <c r="Y496" s="379"/>
      <c r="Z496" s="379"/>
      <c r="AA496" s="379"/>
      <c r="AB496" s="379"/>
      <c r="AC496" s="379"/>
      <c r="AD496" s="379"/>
      <c r="AE496" s="379"/>
      <c r="AT496" s="387" t="s">
        <v>117</v>
      </c>
      <c r="AU496" s="387">
        <v>0</v>
      </c>
      <c r="AY496" s="14" t="s">
        <v>108</v>
      </c>
      <c r="BJ496" s="14">
        <v>0</v>
      </c>
    </row>
    <row r="497" s="20" customFormat="1" ht="12">
      <c r="B497" s="388"/>
      <c r="C497" s="389"/>
      <c r="D497" s="390" t="s">
        <v>198</v>
      </c>
      <c r="E497" s="391"/>
      <c r="F497" s="392" t="s">
        <v>455</v>
      </c>
      <c r="G497" s="393"/>
      <c r="H497" s="394">
        <v>23.991</v>
      </c>
      <c r="I497" s="395"/>
      <c r="J497" s="395"/>
      <c r="K497" s="395"/>
      <c r="L497" s="396"/>
      <c r="M497" s="388"/>
      <c r="N497" s="397"/>
      <c r="O497" s="396"/>
      <c r="P497" s="395"/>
      <c r="Q497" s="395"/>
      <c r="R497" s="395"/>
      <c r="S497" s="398"/>
      <c r="T497" s="398"/>
      <c r="U497" s="398"/>
      <c r="V497" s="398"/>
      <c r="W497" s="398"/>
      <c r="X497" s="399"/>
      <c r="AT497" s="20" t="s">
        <v>198</v>
      </c>
      <c r="AU497" s="20">
        <v>0</v>
      </c>
      <c r="AV497" s="20">
        <v>2</v>
      </c>
      <c r="AW497" s="20" t="b">
        <v>1</v>
      </c>
      <c r="AY497" s="20" t="s">
        <v>108</v>
      </c>
      <c r="BJ497" s="20">
        <v>0</v>
      </c>
    </row>
    <row r="498" s="20" customFormat="1" ht="12">
      <c r="B498" s="388"/>
      <c r="C498" s="389"/>
      <c r="D498" s="390" t="s">
        <v>198</v>
      </c>
      <c r="E498" s="391"/>
      <c r="F498" s="400" t="s">
        <v>200</v>
      </c>
      <c r="G498" s="401"/>
      <c r="H498" s="402">
        <v>23.991</v>
      </c>
      <c r="I498" s="395"/>
      <c r="J498" s="395"/>
      <c r="K498" s="395"/>
      <c r="L498" s="396"/>
      <c r="M498" s="388"/>
      <c r="N498" s="397"/>
      <c r="O498" s="396"/>
      <c r="P498" s="395"/>
      <c r="Q498" s="395"/>
      <c r="R498" s="395"/>
      <c r="S498" s="398"/>
      <c r="T498" s="398"/>
      <c r="U498" s="398"/>
      <c r="V498" s="398"/>
      <c r="W498" s="398"/>
      <c r="X498" s="399"/>
      <c r="AT498" s="20" t="s">
        <v>198</v>
      </c>
      <c r="AU498" s="20">
        <v>0</v>
      </c>
      <c r="AV498" s="20">
        <v>4</v>
      </c>
      <c r="AW498" s="20" t="b">
        <v>1</v>
      </c>
      <c r="AX498" s="20" t="b">
        <v>1</v>
      </c>
      <c r="AY498" s="20" t="s">
        <v>108</v>
      </c>
      <c r="BJ498" s="20">
        <v>0</v>
      </c>
    </row>
    <row r="499" s="19" customFormat="1" ht="24">
      <c r="B499" s="367"/>
      <c r="C499" s="368" t="s">
        <v>456</v>
      </c>
      <c r="D499" s="368" t="s">
        <v>112</v>
      </c>
      <c r="E499" s="369" t="s">
        <v>457</v>
      </c>
      <c r="F499" s="369" t="s">
        <v>281</v>
      </c>
      <c r="G499" s="370" t="s">
        <v>282</v>
      </c>
      <c r="H499" s="371">
        <v>149.917</v>
      </c>
      <c r="I499" s="372"/>
      <c r="J499" s="372"/>
      <c r="K499" s="373">
        <f>ROUND(H499*P499,2)</f>
        <v>0</v>
      </c>
      <c r="L499" s="369" t="s">
        <v>116</v>
      </c>
      <c r="M499" s="367"/>
      <c r="N499" s="374"/>
      <c r="O499" s="375" t="s">
        <v>40</v>
      </c>
      <c r="P499" s="376">
        <f>I499+J499</f>
        <v>0</v>
      </c>
      <c r="Q499" s="376">
        <f>ROUND(H499*I499,2)</f>
        <v>0</v>
      </c>
      <c r="R499" s="376">
        <f>ROUND(H499*J499,2)</f>
        <v>0</v>
      </c>
      <c r="S499" s="377"/>
      <c r="T499" s="377">
        <f>H499*S499</f>
        <v>0</v>
      </c>
      <c r="U499" s="377">
        <v>0</v>
      </c>
      <c r="V499" s="377">
        <f>H499*U499</f>
        <v>0</v>
      </c>
      <c r="W499" s="377">
        <v>0</v>
      </c>
      <c r="X499" s="378">
        <f>H499*W499</f>
        <v>0</v>
      </c>
      <c r="AR499" s="19">
        <v>4</v>
      </c>
      <c r="AT499" s="19" t="s">
        <v>112</v>
      </c>
      <c r="AU499" s="19">
        <v>2</v>
      </c>
      <c r="AY499" s="19" t="s">
        <v>108</v>
      </c>
      <c r="BE499" s="19">
        <f>IF(O499="základní",K499,0)</f>
        <v>0</v>
      </c>
      <c r="BF499" s="19">
        <f>IF(O499="snížená",K499,0)</f>
        <v>0</v>
      </c>
      <c r="BG499" s="19">
        <f>IF(O499="zákl. přenesená",K499,0)</f>
        <v>0</v>
      </c>
      <c r="BH499" s="19">
        <f>IF(O499="sníž. přenesená",K499,0)</f>
        <v>0</v>
      </c>
      <c r="BI499" s="19">
        <f>IF(O499="nulová",K499,0)</f>
        <v>0</v>
      </c>
      <c r="BJ499" s="19">
        <v>1</v>
      </c>
    </row>
    <row r="500" s="14" customFormat="1">
      <c r="A500" s="379"/>
      <c r="B500" s="380"/>
      <c r="C500" s="381"/>
      <c r="D500" s="382" t="s">
        <v>117</v>
      </c>
      <c r="E500" s="381"/>
      <c r="F500" s="258" t="s">
        <v>458</v>
      </c>
      <c r="G500" s="381"/>
      <c r="H500" s="381"/>
      <c r="I500" s="381"/>
      <c r="J500" s="381"/>
      <c r="L500" s="14"/>
      <c r="M500" s="383"/>
      <c r="N500" s="384"/>
      <c r="O500" s="385"/>
      <c r="P500" s="385"/>
      <c r="Q500" s="385"/>
      <c r="R500" s="385"/>
      <c r="S500" s="385"/>
      <c r="T500" s="386"/>
      <c r="U500" s="379"/>
      <c r="V500" s="379"/>
      <c r="W500" s="379"/>
      <c r="X500" s="379"/>
      <c r="Y500" s="379"/>
      <c r="Z500" s="379"/>
      <c r="AA500" s="379"/>
      <c r="AB500" s="379"/>
      <c r="AC500" s="379"/>
      <c r="AD500" s="379"/>
      <c r="AE500" s="379"/>
      <c r="AT500" s="387" t="s">
        <v>117</v>
      </c>
      <c r="AU500" s="387">
        <v>0</v>
      </c>
      <c r="AY500" s="14" t="s">
        <v>108</v>
      </c>
      <c r="BJ500" s="14">
        <v>0</v>
      </c>
    </row>
    <row r="501" s="20" customFormat="1" ht="12">
      <c r="B501" s="388"/>
      <c r="C501" s="389"/>
      <c r="D501" s="390" t="s">
        <v>198</v>
      </c>
      <c r="E501" s="391"/>
      <c r="F501" s="392" t="s">
        <v>459</v>
      </c>
      <c r="G501" s="393"/>
      <c r="H501" s="394">
        <v>149.917</v>
      </c>
      <c r="I501" s="395"/>
      <c r="J501" s="395"/>
      <c r="K501" s="395"/>
      <c r="L501" s="396"/>
      <c r="M501" s="388"/>
      <c r="N501" s="397"/>
      <c r="O501" s="396"/>
      <c r="P501" s="395"/>
      <c r="Q501" s="395"/>
      <c r="R501" s="395"/>
      <c r="S501" s="398"/>
      <c r="T501" s="398"/>
      <c r="U501" s="398"/>
      <c r="V501" s="398"/>
      <c r="W501" s="398"/>
      <c r="X501" s="399"/>
      <c r="AT501" s="20" t="s">
        <v>198</v>
      </c>
      <c r="AU501" s="20">
        <v>0</v>
      </c>
      <c r="AV501" s="20">
        <v>2</v>
      </c>
      <c r="AW501" s="20" t="b">
        <v>1</v>
      </c>
      <c r="AY501" s="20" t="s">
        <v>108</v>
      </c>
      <c r="BJ501" s="20">
        <v>0</v>
      </c>
    </row>
    <row r="502" s="20" customFormat="1" ht="12">
      <c r="B502" s="388"/>
      <c r="C502" s="389"/>
      <c r="D502" s="390" t="s">
        <v>198</v>
      </c>
      <c r="E502" s="391"/>
      <c r="F502" s="400" t="s">
        <v>200</v>
      </c>
      <c r="G502" s="401"/>
      <c r="H502" s="402">
        <v>149.917</v>
      </c>
      <c r="I502" s="395"/>
      <c r="J502" s="395"/>
      <c r="K502" s="395"/>
      <c r="L502" s="396"/>
      <c r="M502" s="388"/>
      <c r="N502" s="397"/>
      <c r="O502" s="396"/>
      <c r="P502" s="395"/>
      <c r="Q502" s="395"/>
      <c r="R502" s="395"/>
      <c r="S502" s="398"/>
      <c r="T502" s="398"/>
      <c r="U502" s="398"/>
      <c r="V502" s="398"/>
      <c r="W502" s="398"/>
      <c r="X502" s="399"/>
      <c r="AT502" s="20" t="s">
        <v>198</v>
      </c>
      <c r="AU502" s="20">
        <v>0</v>
      </c>
      <c r="AV502" s="20">
        <v>4</v>
      </c>
      <c r="AW502" s="20" t="b">
        <v>1</v>
      </c>
      <c r="AX502" s="20" t="b">
        <v>1</v>
      </c>
      <c r="AY502" s="20" t="s">
        <v>108</v>
      </c>
      <c r="BJ502" s="20">
        <v>0</v>
      </c>
    </row>
    <row r="503" s="19" customFormat="1" ht="24">
      <c r="B503" s="367"/>
      <c r="C503" s="368" t="s">
        <v>460</v>
      </c>
      <c r="D503" s="368" t="s">
        <v>112</v>
      </c>
      <c r="E503" s="369" t="s">
        <v>461</v>
      </c>
      <c r="F503" s="369" t="s">
        <v>462</v>
      </c>
      <c r="G503" s="370" t="s">
        <v>282</v>
      </c>
      <c r="H503" s="371">
        <v>207.642</v>
      </c>
      <c r="I503" s="372"/>
      <c r="J503" s="372"/>
      <c r="K503" s="373">
        <f>ROUND(H503*P503,2)</f>
        <v>0</v>
      </c>
      <c r="L503" s="369" t="s">
        <v>116</v>
      </c>
      <c r="M503" s="367"/>
      <c r="N503" s="374"/>
      <c r="O503" s="375" t="s">
        <v>40</v>
      </c>
      <c r="P503" s="376">
        <f>I503+J503</f>
        <v>0</v>
      </c>
      <c r="Q503" s="376">
        <f>ROUND(H503*I503,2)</f>
        <v>0</v>
      </c>
      <c r="R503" s="376">
        <f>ROUND(H503*J503,2)</f>
        <v>0</v>
      </c>
      <c r="S503" s="377"/>
      <c r="T503" s="377">
        <f>H503*S503</f>
        <v>0</v>
      </c>
      <c r="U503" s="377">
        <v>0</v>
      </c>
      <c r="V503" s="377">
        <f>H503*U503</f>
        <v>0</v>
      </c>
      <c r="W503" s="377">
        <v>0</v>
      </c>
      <c r="X503" s="378">
        <f>H503*W503</f>
        <v>0</v>
      </c>
      <c r="AR503" s="19">
        <v>4</v>
      </c>
      <c r="AT503" s="19" t="s">
        <v>112</v>
      </c>
      <c r="AU503" s="19">
        <v>2</v>
      </c>
      <c r="AY503" s="19" t="s">
        <v>108</v>
      </c>
      <c r="BE503" s="19">
        <f>IF(O503="základní",K503,0)</f>
        <v>0</v>
      </c>
      <c r="BF503" s="19">
        <f>IF(O503="snížená",K503,0)</f>
        <v>0</v>
      </c>
      <c r="BG503" s="19">
        <f>IF(O503="zákl. přenesená",K503,0)</f>
        <v>0</v>
      </c>
      <c r="BH503" s="19">
        <f>IF(O503="sníž. přenesená",K503,0)</f>
        <v>0</v>
      </c>
      <c r="BI503" s="19">
        <f>IF(O503="nulová",K503,0)</f>
        <v>0</v>
      </c>
      <c r="BJ503" s="19">
        <v>1</v>
      </c>
    </row>
    <row r="504" s="14" customFormat="1">
      <c r="A504" s="379"/>
      <c r="B504" s="380"/>
      <c r="C504" s="381"/>
      <c r="D504" s="382" t="s">
        <v>117</v>
      </c>
      <c r="E504" s="381"/>
      <c r="F504" s="258" t="s">
        <v>463</v>
      </c>
      <c r="G504" s="381"/>
      <c r="H504" s="381"/>
      <c r="I504" s="381"/>
      <c r="J504" s="381"/>
      <c r="L504" s="14"/>
      <c r="M504" s="383"/>
      <c r="N504" s="384"/>
      <c r="O504" s="385"/>
      <c r="P504" s="385"/>
      <c r="Q504" s="385"/>
      <c r="R504" s="385"/>
      <c r="S504" s="385"/>
      <c r="T504" s="386"/>
      <c r="U504" s="379"/>
      <c r="V504" s="379"/>
      <c r="W504" s="379"/>
      <c r="X504" s="379"/>
      <c r="Y504" s="379"/>
      <c r="Z504" s="379"/>
      <c r="AA504" s="379"/>
      <c r="AB504" s="379"/>
      <c r="AC504" s="379"/>
      <c r="AD504" s="379"/>
      <c r="AE504" s="379"/>
      <c r="AT504" s="387" t="s">
        <v>117</v>
      </c>
      <c r="AU504" s="387">
        <v>0</v>
      </c>
      <c r="AY504" s="14" t="s">
        <v>108</v>
      </c>
      <c r="BJ504" s="14">
        <v>0</v>
      </c>
    </row>
    <row r="505" s="18" customFormat="1" ht="23.15" customHeight="1">
      <c r="B505" s="359"/>
      <c r="C505" s="360"/>
      <c r="D505" s="349" t="s">
        <v>66</v>
      </c>
      <c r="E505" s="361" t="s">
        <v>464</v>
      </c>
      <c r="F505" s="362" t="s">
        <v>465</v>
      </c>
      <c r="G505" s="363"/>
      <c r="H505" s="364"/>
      <c r="I505" s="365"/>
      <c r="J505" s="365"/>
      <c r="K505" s="365">
        <f>K506</f>
        <v>0</v>
      </c>
      <c r="L505" s="362"/>
      <c r="M505" s="359"/>
      <c r="N505" s="366"/>
      <c r="O505" s="355"/>
      <c r="P505" s="356">
        <f>I505+J505</f>
        <v>0</v>
      </c>
      <c r="Q505" s="356">
        <f>Q506</f>
        <v>0</v>
      </c>
      <c r="R505" s="356">
        <f>R506</f>
        <v>0</v>
      </c>
      <c r="S505" s="357"/>
      <c r="T505" s="357">
        <f>T506</f>
        <v>0</v>
      </c>
      <c r="U505" s="357"/>
      <c r="V505" s="357">
        <f>V506</f>
        <v>0</v>
      </c>
      <c r="W505" s="357"/>
      <c r="X505" s="358">
        <f>X506</f>
        <v>0</v>
      </c>
      <c r="AR505" s="18">
        <v>1</v>
      </c>
      <c r="AT505" s="18" t="s">
        <v>66</v>
      </c>
      <c r="AU505" s="18">
        <v>1</v>
      </c>
      <c r="AY505" s="18" t="s">
        <v>108</v>
      </c>
      <c r="BJ505" s="18">
        <v>0</v>
      </c>
    </row>
    <row r="506" s="19" customFormat="1" ht="24">
      <c r="B506" s="367"/>
      <c r="C506" s="368" t="s">
        <v>466</v>
      </c>
      <c r="D506" s="368" t="s">
        <v>112</v>
      </c>
      <c r="E506" s="369" t="s">
        <v>467</v>
      </c>
      <c r="F506" s="369" t="s">
        <v>468</v>
      </c>
      <c r="G506" s="370" t="s">
        <v>282</v>
      </c>
      <c r="H506" s="371">
        <v>144.566</v>
      </c>
      <c r="I506" s="372"/>
      <c r="J506" s="372"/>
      <c r="K506" s="373">
        <f>ROUND(H506*P506,2)</f>
        <v>0</v>
      </c>
      <c r="L506" s="369" t="s">
        <v>116</v>
      </c>
      <c r="M506" s="367"/>
      <c r="N506" s="374"/>
      <c r="O506" s="375" t="s">
        <v>40</v>
      </c>
      <c r="P506" s="376">
        <f>I506+J506</f>
        <v>0</v>
      </c>
      <c r="Q506" s="376">
        <f>ROUND(H506*I506,2)</f>
        <v>0</v>
      </c>
      <c r="R506" s="376">
        <f>ROUND(H506*J506,2)</f>
        <v>0</v>
      </c>
      <c r="S506" s="377"/>
      <c r="T506" s="377">
        <f>H506*S506</f>
        <v>0</v>
      </c>
      <c r="U506" s="377">
        <v>0</v>
      </c>
      <c r="V506" s="377">
        <f>H506*U506</f>
        <v>0</v>
      </c>
      <c r="W506" s="377">
        <v>0</v>
      </c>
      <c r="X506" s="378">
        <f>H506*W506</f>
        <v>0</v>
      </c>
      <c r="AR506" s="19">
        <v>4</v>
      </c>
      <c r="AT506" s="19" t="s">
        <v>112</v>
      </c>
      <c r="AU506" s="19">
        <v>2</v>
      </c>
      <c r="AY506" s="19" t="s">
        <v>108</v>
      </c>
      <c r="BE506" s="19">
        <f>IF(O506="základní",K506,0)</f>
        <v>0</v>
      </c>
      <c r="BF506" s="19">
        <f>IF(O506="snížená",K506,0)</f>
        <v>0</v>
      </c>
      <c r="BG506" s="19">
        <f>IF(O506="zákl. přenesená",K506,0)</f>
        <v>0</v>
      </c>
      <c r="BH506" s="19">
        <f>IF(O506="sníž. přenesená",K506,0)</f>
        <v>0</v>
      </c>
      <c r="BI506" s="19">
        <f>IF(O506="nulová",K506,0)</f>
        <v>0</v>
      </c>
      <c r="BJ506" s="19">
        <v>1</v>
      </c>
    </row>
    <row r="507" s="14" customFormat="1">
      <c r="A507" s="379"/>
      <c r="B507" s="380"/>
      <c r="C507" s="381"/>
      <c r="D507" s="382" t="s">
        <v>117</v>
      </c>
      <c r="E507" s="381"/>
      <c r="F507" s="258" t="s">
        <v>469</v>
      </c>
      <c r="G507" s="381"/>
      <c r="H507" s="381"/>
      <c r="I507" s="381"/>
      <c r="J507" s="381"/>
      <c r="L507" s="14"/>
      <c r="M507" s="383"/>
      <c r="N507" s="384"/>
      <c r="O507" s="385"/>
      <c r="P507" s="385"/>
      <c r="Q507" s="385"/>
      <c r="R507" s="385"/>
      <c r="S507" s="385"/>
      <c r="T507" s="386"/>
      <c r="U507" s="379"/>
      <c r="V507" s="379"/>
      <c r="W507" s="379"/>
      <c r="X507" s="379"/>
      <c r="Y507" s="379"/>
      <c r="Z507" s="379"/>
      <c r="AA507" s="379"/>
      <c r="AB507" s="379"/>
      <c r="AC507" s="379"/>
      <c r="AD507" s="379"/>
      <c r="AE507" s="379"/>
      <c r="AT507" s="387" t="s">
        <v>117</v>
      </c>
      <c r="AU507" s="387">
        <v>0</v>
      </c>
      <c r="AY507" s="14" t="s">
        <v>108</v>
      </c>
      <c r="BJ507" s="14">
        <v>0</v>
      </c>
    </row>
    <row r="508" s="18" customFormat="1" ht="23.15" customHeight="1">
      <c r="B508" s="359"/>
      <c r="C508" s="360"/>
      <c r="D508" s="349" t="s">
        <v>66</v>
      </c>
      <c r="E508" s="361" t="s">
        <v>470</v>
      </c>
      <c r="F508" s="362" t="s">
        <v>471</v>
      </c>
      <c r="G508" s="363"/>
      <c r="H508" s="364"/>
      <c r="I508" s="365"/>
      <c r="J508" s="365"/>
      <c r="K508" s="365">
        <f>K509</f>
        <v>0</v>
      </c>
      <c r="L508" s="362"/>
      <c r="M508" s="359"/>
      <c r="N508" s="366"/>
      <c r="O508" s="355"/>
      <c r="P508" s="356">
        <f>I508+J508</f>
        <v>0</v>
      </c>
      <c r="Q508" s="356">
        <f>Q509</f>
        <v>0</v>
      </c>
      <c r="R508" s="356">
        <f>R509</f>
        <v>0</v>
      </c>
      <c r="S508" s="357"/>
      <c r="T508" s="357">
        <f>T509</f>
        <v>0</v>
      </c>
      <c r="U508" s="357"/>
      <c r="V508" s="357">
        <f>V509</f>
        <v>0.059507999999999991</v>
      </c>
      <c r="W508" s="357"/>
      <c r="X508" s="358">
        <f>X509</f>
        <v>0</v>
      </c>
      <c r="AR508" s="18">
        <v>2</v>
      </c>
      <c r="AT508" s="18" t="s">
        <v>66</v>
      </c>
      <c r="AU508" s="18">
        <v>1</v>
      </c>
      <c r="AY508" s="18" t="s">
        <v>108</v>
      </c>
      <c r="BJ508" s="18">
        <v>0</v>
      </c>
    </row>
    <row r="509" s="22" customFormat="1" ht="21" customHeight="1">
      <c r="B509" s="424"/>
      <c r="C509" s="425"/>
      <c r="D509" s="425" t="s">
        <v>66</v>
      </c>
      <c r="E509" s="426" t="s">
        <v>472</v>
      </c>
      <c r="F509" s="427" t="s">
        <v>473</v>
      </c>
      <c r="G509" s="428"/>
      <c r="H509" s="429"/>
      <c r="I509" s="430"/>
      <c r="J509" s="430"/>
      <c r="K509" s="430">
        <f>K510 + K512 + K516 + K518 + K522 + K524 + K527 + K529 + K532</f>
        <v>0</v>
      </c>
      <c r="L509" s="427"/>
      <c r="M509" s="424"/>
      <c r="N509" s="431"/>
      <c r="O509" s="427"/>
      <c r="P509" s="430">
        <f>I509+J509</f>
        <v>0</v>
      </c>
      <c r="Q509" s="430">
        <f>Q510 + Q512 + Q516 + Q518 + Q522 + Q524 + Q527 + Q529 + Q532</f>
        <v>0</v>
      </c>
      <c r="R509" s="430">
        <f>R510 + R512 + R516 + R518 + R522 + R524 + R527 + R529 + R532</f>
        <v>0</v>
      </c>
      <c r="S509" s="432"/>
      <c r="T509" s="432">
        <f>T510 + T512 + T516 + T518 + T522 + T524 + T527 + T529 + T532</f>
        <v>0</v>
      </c>
      <c r="U509" s="432"/>
      <c r="V509" s="432">
        <f>V510 + V512 + V516 + V518 + V522 + V524 + V527 + V529 + V532</f>
        <v>0.059507999999999991</v>
      </c>
      <c r="W509" s="432"/>
      <c r="X509" s="433">
        <f>X510 + X512 + X516 + X518 + X522 + X524 + X527 + X529 + X532</f>
        <v>0</v>
      </c>
      <c r="AR509" s="22">
        <v>2</v>
      </c>
      <c r="AT509" s="22" t="s">
        <v>66</v>
      </c>
      <c r="AU509" s="22">
        <v>2</v>
      </c>
      <c r="AY509" s="22" t="s">
        <v>108</v>
      </c>
      <c r="BJ509" s="22">
        <v>0</v>
      </c>
    </row>
    <row r="510" s="19" customFormat="1" ht="24">
      <c r="B510" s="367"/>
      <c r="C510" s="368" t="s">
        <v>474</v>
      </c>
      <c r="D510" s="368" t="s">
        <v>112</v>
      </c>
      <c r="E510" s="369" t="s">
        <v>475</v>
      </c>
      <c r="F510" s="369" t="s">
        <v>476</v>
      </c>
      <c r="G510" s="370" t="s">
        <v>477</v>
      </c>
      <c r="H510" s="371">
        <v>1</v>
      </c>
      <c r="I510" s="372"/>
      <c r="J510" s="372"/>
      <c r="K510" s="373">
        <f>ROUND(H510*P510,2)</f>
        <v>0</v>
      </c>
      <c r="L510" s="369" t="s">
        <v>116</v>
      </c>
      <c r="M510" s="367"/>
      <c r="N510" s="374"/>
      <c r="O510" s="375" t="s">
        <v>40</v>
      </c>
      <c r="P510" s="376">
        <f>I510+J510</f>
        <v>0</v>
      </c>
      <c r="Q510" s="376">
        <f>ROUND(H510*I510,2)</f>
        <v>0</v>
      </c>
      <c r="R510" s="376">
        <f>ROUND(H510*J510,2)</f>
        <v>0</v>
      </c>
      <c r="S510" s="377"/>
      <c r="T510" s="377">
        <f>H510*S510</f>
        <v>0</v>
      </c>
      <c r="U510" s="377">
        <v>0</v>
      </c>
      <c r="V510" s="377">
        <f>H510*U510</f>
        <v>0</v>
      </c>
      <c r="W510" s="377">
        <v>0</v>
      </c>
      <c r="X510" s="378">
        <f>H510*W510</f>
        <v>0</v>
      </c>
      <c r="AR510" s="19">
        <v>16</v>
      </c>
      <c r="AT510" s="19" t="s">
        <v>112</v>
      </c>
      <c r="AU510" s="19">
        <v>3</v>
      </c>
      <c r="AY510" s="19" t="s">
        <v>108</v>
      </c>
      <c r="BE510" s="19">
        <f>IF(O510="základní",K510,0)</f>
        <v>0</v>
      </c>
      <c r="BF510" s="19">
        <f>IF(O510="snížená",K510,0)</f>
        <v>0</v>
      </c>
      <c r="BG510" s="19">
        <f>IF(O510="zákl. přenesená",K510,0)</f>
        <v>0</v>
      </c>
      <c r="BH510" s="19">
        <f>IF(O510="sníž. přenesená",K510,0)</f>
        <v>0</v>
      </c>
      <c r="BI510" s="19">
        <f>IF(O510="nulová",K510,0)</f>
        <v>0</v>
      </c>
      <c r="BJ510" s="19">
        <v>1</v>
      </c>
    </row>
    <row r="511" s="14" customFormat="1">
      <c r="A511" s="379"/>
      <c r="B511" s="380"/>
      <c r="C511" s="381"/>
      <c r="D511" s="382" t="s">
        <v>117</v>
      </c>
      <c r="E511" s="381"/>
      <c r="F511" s="258" t="s">
        <v>478</v>
      </c>
      <c r="G511" s="381"/>
      <c r="H511" s="381"/>
      <c r="I511" s="381"/>
      <c r="J511" s="381"/>
      <c r="L511" s="14"/>
      <c r="M511" s="383"/>
      <c r="N511" s="384"/>
      <c r="O511" s="385"/>
      <c r="P511" s="385"/>
      <c r="Q511" s="385"/>
      <c r="R511" s="385"/>
      <c r="S511" s="385"/>
      <c r="T511" s="386"/>
      <c r="U511" s="379"/>
      <c r="V511" s="379"/>
      <c r="W511" s="379"/>
      <c r="X511" s="379"/>
      <c r="Y511" s="379"/>
      <c r="Z511" s="379"/>
      <c r="AA511" s="379"/>
      <c r="AB511" s="379"/>
      <c r="AC511" s="379"/>
      <c r="AD511" s="379"/>
      <c r="AE511" s="379"/>
      <c r="AT511" s="387" t="s">
        <v>117</v>
      </c>
      <c r="AU511" s="387">
        <v>0</v>
      </c>
      <c r="AY511" s="14" t="s">
        <v>108</v>
      </c>
      <c r="BJ511" s="14">
        <v>0</v>
      </c>
    </row>
    <row r="512" s="21" customFormat="1">
      <c r="B512" s="412"/>
      <c r="C512" s="413" t="s">
        <v>479</v>
      </c>
      <c r="D512" s="413" t="s">
        <v>302</v>
      </c>
      <c r="E512" s="414" t="s">
        <v>480</v>
      </c>
      <c r="F512" s="414" t="s">
        <v>481</v>
      </c>
      <c r="G512" s="415" t="s">
        <v>196</v>
      </c>
      <c r="H512" s="416">
        <v>0.59399999999999997</v>
      </c>
      <c r="I512" s="417"/>
      <c r="J512" s="418"/>
      <c r="K512" s="418">
        <f>ROUND(H512*P512,2)</f>
        <v>0</v>
      </c>
      <c r="L512" s="369" t="s">
        <v>116</v>
      </c>
      <c r="M512" s="412"/>
      <c r="N512" s="419"/>
      <c r="O512" s="420" t="s">
        <v>40</v>
      </c>
      <c r="P512" s="421">
        <f>I512+J512</f>
        <v>0</v>
      </c>
      <c r="Q512" s="421">
        <f>ROUND(H512*I512,2)</f>
        <v>0</v>
      </c>
      <c r="R512" s="421">
        <f>ROUND(H512*J512,2)</f>
        <v>0</v>
      </c>
      <c r="S512" s="422"/>
      <c r="T512" s="422">
        <f>H512*S512</f>
        <v>0</v>
      </c>
      <c r="U512" s="422">
        <v>0.017999999999999999</v>
      </c>
      <c r="V512" s="422">
        <f>H512*U512</f>
        <v>0.010691999999999998</v>
      </c>
      <c r="W512" s="422">
        <v>0</v>
      </c>
      <c r="X512" s="423">
        <f>H512*W512</f>
        <v>0</v>
      </c>
      <c r="AR512" s="21">
        <v>32</v>
      </c>
      <c r="AT512" s="21" t="s">
        <v>302</v>
      </c>
      <c r="AU512" s="21">
        <v>3</v>
      </c>
      <c r="AY512" s="21" t="s">
        <v>108</v>
      </c>
      <c r="BE512" s="21">
        <f>IF(O512="základní",K512,0)</f>
        <v>0</v>
      </c>
      <c r="BF512" s="21">
        <f>IF(O512="snížená",K512,0)</f>
        <v>0</v>
      </c>
      <c r="BG512" s="21">
        <f>IF(O512="zákl. přenesená",K512,0)</f>
        <v>0</v>
      </c>
      <c r="BH512" s="21">
        <f>IF(O512="sníž. přenesená",K512,0)</f>
        <v>0</v>
      </c>
      <c r="BI512" s="21">
        <f>IF(O512="nulová",K512,0)</f>
        <v>0</v>
      </c>
      <c r="BJ512" s="21">
        <v>1</v>
      </c>
    </row>
    <row r="513" s="20" customFormat="1" ht="12">
      <c r="B513" s="388"/>
      <c r="C513" s="389"/>
      <c r="D513" s="390" t="s">
        <v>198</v>
      </c>
      <c r="E513" s="391"/>
      <c r="F513" s="392" t="s">
        <v>482</v>
      </c>
      <c r="G513" s="393"/>
      <c r="H513" s="394">
        <v>0.54000000000000004</v>
      </c>
      <c r="I513" s="395"/>
      <c r="J513" s="395"/>
      <c r="K513" s="395"/>
      <c r="L513" s="396"/>
      <c r="M513" s="388"/>
      <c r="N513" s="397"/>
      <c r="O513" s="396"/>
      <c r="P513" s="395"/>
      <c r="Q513" s="395"/>
      <c r="R513" s="395"/>
      <c r="S513" s="398"/>
      <c r="T513" s="398"/>
      <c r="U513" s="398"/>
      <c r="V513" s="398"/>
      <c r="W513" s="398"/>
      <c r="X513" s="399"/>
      <c r="AT513" s="20" t="s">
        <v>198</v>
      </c>
      <c r="AU513" s="20">
        <v>0</v>
      </c>
      <c r="AV513" s="20">
        <v>2</v>
      </c>
      <c r="AW513" s="20" t="b">
        <v>1</v>
      </c>
      <c r="AY513" s="20" t="s">
        <v>108</v>
      </c>
      <c r="BJ513" s="20">
        <v>0</v>
      </c>
    </row>
    <row r="514" s="20" customFormat="1" ht="12">
      <c r="B514" s="388"/>
      <c r="C514" s="389"/>
      <c r="D514" s="390" t="s">
        <v>198</v>
      </c>
      <c r="E514" s="391"/>
      <c r="F514" s="400" t="s">
        <v>200</v>
      </c>
      <c r="G514" s="401"/>
      <c r="H514" s="402">
        <v>0.54000000000000004</v>
      </c>
      <c r="I514" s="395"/>
      <c r="J514" s="395"/>
      <c r="K514" s="395"/>
      <c r="L514" s="396"/>
      <c r="M514" s="388"/>
      <c r="N514" s="397"/>
      <c r="O514" s="396"/>
      <c r="P514" s="395"/>
      <c r="Q514" s="395"/>
      <c r="R514" s="395"/>
      <c r="S514" s="398"/>
      <c r="T514" s="398"/>
      <c r="U514" s="398"/>
      <c r="V514" s="398"/>
      <c r="W514" s="398"/>
      <c r="X514" s="399"/>
      <c r="AT514" s="20" t="s">
        <v>198</v>
      </c>
      <c r="AU514" s="20">
        <v>0</v>
      </c>
      <c r="AV514" s="20">
        <v>4</v>
      </c>
      <c r="AW514" s="20" t="b">
        <v>1</v>
      </c>
      <c r="AY514" s="20" t="s">
        <v>108</v>
      </c>
      <c r="BJ514" s="20">
        <v>0</v>
      </c>
    </row>
    <row r="515" s="20" customFormat="1" ht="12">
      <c r="B515" s="388"/>
      <c r="C515" s="389"/>
      <c r="D515" s="390" t="s">
        <v>198</v>
      </c>
      <c r="E515" s="391"/>
      <c r="F515" s="392" t="s">
        <v>483</v>
      </c>
      <c r="G515" s="393"/>
      <c r="H515" s="394">
        <v>0.59399999999999997</v>
      </c>
      <c r="I515" s="395"/>
      <c r="J515" s="395"/>
      <c r="K515" s="395"/>
      <c r="L515" s="396"/>
      <c r="M515" s="388"/>
      <c r="N515" s="397"/>
      <c r="O515" s="396"/>
      <c r="P515" s="395"/>
      <c r="Q515" s="395"/>
      <c r="R515" s="395"/>
      <c r="S515" s="398"/>
      <c r="T515" s="398"/>
      <c r="U515" s="398"/>
      <c r="V515" s="398"/>
      <c r="W515" s="398"/>
      <c r="X515" s="399"/>
      <c r="AT515" s="20" t="s">
        <v>198</v>
      </c>
      <c r="AU515" s="20">
        <v>0</v>
      </c>
      <c r="AV515" s="20">
        <v>2</v>
      </c>
      <c r="AW515" s="20" t="b">
        <v>1</v>
      </c>
      <c r="AX515" s="20" t="b">
        <v>1</v>
      </c>
      <c r="AY515" s="20" t="s">
        <v>108</v>
      </c>
      <c r="BJ515" s="20">
        <v>0</v>
      </c>
    </row>
    <row r="516" s="19" customFormat="1" ht="24">
      <c r="B516" s="367"/>
      <c r="C516" s="368" t="s">
        <v>484</v>
      </c>
      <c r="D516" s="368" t="s">
        <v>112</v>
      </c>
      <c r="E516" s="369" t="s">
        <v>485</v>
      </c>
      <c r="F516" s="369" t="s">
        <v>486</v>
      </c>
      <c r="G516" s="370" t="s">
        <v>477</v>
      </c>
      <c r="H516" s="371">
        <v>1</v>
      </c>
      <c r="I516" s="372"/>
      <c r="J516" s="372"/>
      <c r="K516" s="373">
        <f>ROUND(H516*P516,2)</f>
        <v>0</v>
      </c>
      <c r="L516" s="369" t="s">
        <v>116</v>
      </c>
      <c r="M516" s="367"/>
      <c r="N516" s="374"/>
      <c r="O516" s="375" t="s">
        <v>40</v>
      </c>
      <c r="P516" s="376">
        <f>I516+J516</f>
        <v>0</v>
      </c>
      <c r="Q516" s="376">
        <f>ROUND(H516*I516,2)</f>
        <v>0</v>
      </c>
      <c r="R516" s="376">
        <f>ROUND(H516*J516,2)</f>
        <v>0</v>
      </c>
      <c r="S516" s="377"/>
      <c r="T516" s="377">
        <f>H516*S516</f>
        <v>0</v>
      </c>
      <c r="U516" s="377">
        <v>0</v>
      </c>
      <c r="V516" s="377">
        <f>H516*U516</f>
        <v>0</v>
      </c>
      <c r="W516" s="377">
        <v>0</v>
      </c>
      <c r="X516" s="378">
        <f>H516*W516</f>
        <v>0</v>
      </c>
      <c r="AR516" s="19">
        <v>16</v>
      </c>
      <c r="AT516" s="19" t="s">
        <v>112</v>
      </c>
      <c r="AU516" s="19">
        <v>3</v>
      </c>
      <c r="AY516" s="19" t="s">
        <v>108</v>
      </c>
      <c r="BE516" s="19">
        <f>IF(O516="základní",K516,0)</f>
        <v>0</v>
      </c>
      <c r="BF516" s="19">
        <f>IF(O516="snížená",K516,0)</f>
        <v>0</v>
      </c>
      <c r="BG516" s="19">
        <f>IF(O516="zákl. přenesená",K516,0)</f>
        <v>0</v>
      </c>
      <c r="BH516" s="19">
        <f>IF(O516="sníž. přenesená",K516,0)</f>
        <v>0</v>
      </c>
      <c r="BI516" s="19">
        <f>IF(O516="nulová",K516,0)</f>
        <v>0</v>
      </c>
      <c r="BJ516" s="19">
        <v>1</v>
      </c>
    </row>
    <row r="517" s="14" customFormat="1">
      <c r="A517" s="379"/>
      <c r="B517" s="380"/>
      <c r="C517" s="381"/>
      <c r="D517" s="382" t="s">
        <v>117</v>
      </c>
      <c r="E517" s="381"/>
      <c r="F517" s="258" t="s">
        <v>487</v>
      </c>
      <c r="G517" s="381"/>
      <c r="H517" s="381"/>
      <c r="I517" s="381"/>
      <c r="J517" s="381"/>
      <c r="L517" s="14"/>
      <c r="M517" s="383"/>
      <c r="N517" s="384"/>
      <c r="O517" s="385"/>
      <c r="P517" s="385"/>
      <c r="Q517" s="385"/>
      <c r="R517" s="385"/>
      <c r="S517" s="385"/>
      <c r="T517" s="386"/>
      <c r="U517" s="379"/>
      <c r="V517" s="379"/>
      <c r="W517" s="379"/>
      <c r="X517" s="379"/>
      <c r="Y517" s="379"/>
      <c r="Z517" s="379"/>
      <c r="AA517" s="379"/>
      <c r="AB517" s="379"/>
      <c r="AC517" s="379"/>
      <c r="AD517" s="379"/>
      <c r="AE517" s="379"/>
      <c r="AT517" s="387" t="s">
        <v>117</v>
      </c>
      <c r="AU517" s="387">
        <v>0</v>
      </c>
      <c r="AY517" s="14" t="s">
        <v>108</v>
      </c>
      <c r="BJ517" s="14">
        <v>0</v>
      </c>
    </row>
    <row r="518" s="21" customFormat="1">
      <c r="B518" s="412"/>
      <c r="C518" s="413" t="s">
        <v>488</v>
      </c>
      <c r="D518" s="413" t="s">
        <v>302</v>
      </c>
      <c r="E518" s="414" t="s">
        <v>480</v>
      </c>
      <c r="F518" s="414" t="s">
        <v>481</v>
      </c>
      <c r="G518" s="415" t="s">
        <v>196</v>
      </c>
      <c r="H518" s="416">
        <v>1.2869999999999999</v>
      </c>
      <c r="I518" s="417"/>
      <c r="J518" s="418"/>
      <c r="K518" s="418">
        <f>ROUND(H518*P518,2)</f>
        <v>0</v>
      </c>
      <c r="L518" s="369" t="s">
        <v>116</v>
      </c>
      <c r="M518" s="412"/>
      <c r="N518" s="419"/>
      <c r="O518" s="420" t="s">
        <v>40</v>
      </c>
      <c r="P518" s="421">
        <f>I518+J518</f>
        <v>0</v>
      </c>
      <c r="Q518" s="421">
        <f>ROUND(H518*I518,2)</f>
        <v>0</v>
      </c>
      <c r="R518" s="421">
        <f>ROUND(H518*J518,2)</f>
        <v>0</v>
      </c>
      <c r="S518" s="422"/>
      <c r="T518" s="422">
        <f>H518*S518</f>
        <v>0</v>
      </c>
      <c r="U518" s="422">
        <v>0.017999999999999999</v>
      </c>
      <c r="V518" s="422">
        <f>H518*U518</f>
        <v>0.023165999999999996</v>
      </c>
      <c r="W518" s="422">
        <v>0</v>
      </c>
      <c r="X518" s="423">
        <f>H518*W518</f>
        <v>0</v>
      </c>
      <c r="AR518" s="21">
        <v>32</v>
      </c>
      <c r="AT518" s="21" t="s">
        <v>302</v>
      </c>
      <c r="AU518" s="21">
        <v>3</v>
      </c>
      <c r="AY518" s="21" t="s">
        <v>108</v>
      </c>
      <c r="BE518" s="21">
        <f>IF(O518="základní",K518,0)</f>
        <v>0</v>
      </c>
      <c r="BF518" s="21">
        <f>IF(O518="snížená",K518,0)</f>
        <v>0</v>
      </c>
      <c r="BG518" s="21">
        <f>IF(O518="zákl. přenesená",K518,0)</f>
        <v>0</v>
      </c>
      <c r="BH518" s="21">
        <f>IF(O518="sníž. přenesená",K518,0)</f>
        <v>0</v>
      </c>
      <c r="BI518" s="21">
        <f>IF(O518="nulová",K518,0)</f>
        <v>0</v>
      </c>
      <c r="BJ518" s="21">
        <v>1</v>
      </c>
    </row>
    <row r="519" s="20" customFormat="1" ht="12">
      <c r="B519" s="388"/>
      <c r="C519" s="389"/>
      <c r="D519" s="390" t="s">
        <v>198</v>
      </c>
      <c r="E519" s="391"/>
      <c r="F519" s="392" t="s">
        <v>489</v>
      </c>
      <c r="G519" s="393"/>
      <c r="H519" s="394">
        <v>1.1699999999999999</v>
      </c>
      <c r="I519" s="395"/>
      <c r="J519" s="395"/>
      <c r="K519" s="395"/>
      <c r="L519" s="396"/>
      <c r="M519" s="388"/>
      <c r="N519" s="397"/>
      <c r="O519" s="396"/>
      <c r="P519" s="395"/>
      <c r="Q519" s="395"/>
      <c r="R519" s="395"/>
      <c r="S519" s="398"/>
      <c r="T519" s="398"/>
      <c r="U519" s="398"/>
      <c r="V519" s="398"/>
      <c r="W519" s="398"/>
      <c r="X519" s="399"/>
      <c r="AT519" s="20" t="s">
        <v>198</v>
      </c>
      <c r="AU519" s="20">
        <v>0</v>
      </c>
      <c r="AV519" s="20">
        <v>2</v>
      </c>
      <c r="AW519" s="20" t="b">
        <v>1</v>
      </c>
      <c r="AY519" s="20" t="s">
        <v>108</v>
      </c>
      <c r="BJ519" s="20">
        <v>0</v>
      </c>
    </row>
    <row r="520" s="20" customFormat="1" ht="12">
      <c r="B520" s="388"/>
      <c r="C520" s="389"/>
      <c r="D520" s="390" t="s">
        <v>198</v>
      </c>
      <c r="E520" s="391"/>
      <c r="F520" s="400" t="s">
        <v>200</v>
      </c>
      <c r="G520" s="401"/>
      <c r="H520" s="402">
        <v>1.1699999999999999</v>
      </c>
      <c r="I520" s="395"/>
      <c r="J520" s="395"/>
      <c r="K520" s="395"/>
      <c r="L520" s="396"/>
      <c r="M520" s="388"/>
      <c r="N520" s="397"/>
      <c r="O520" s="396"/>
      <c r="P520" s="395"/>
      <c r="Q520" s="395"/>
      <c r="R520" s="395"/>
      <c r="S520" s="398"/>
      <c r="T520" s="398"/>
      <c r="U520" s="398"/>
      <c r="V520" s="398"/>
      <c r="W520" s="398"/>
      <c r="X520" s="399"/>
      <c r="AT520" s="20" t="s">
        <v>198</v>
      </c>
      <c r="AU520" s="20">
        <v>0</v>
      </c>
      <c r="AV520" s="20">
        <v>4</v>
      </c>
      <c r="AW520" s="20" t="b">
        <v>1</v>
      </c>
      <c r="AY520" s="20" t="s">
        <v>108</v>
      </c>
      <c r="BJ520" s="20">
        <v>0</v>
      </c>
    </row>
    <row r="521" s="20" customFormat="1" ht="12">
      <c r="B521" s="388"/>
      <c r="C521" s="389"/>
      <c r="D521" s="390" t="s">
        <v>198</v>
      </c>
      <c r="E521" s="391"/>
      <c r="F521" s="392" t="s">
        <v>490</v>
      </c>
      <c r="G521" s="393"/>
      <c r="H521" s="394">
        <v>1.2869999999999999</v>
      </c>
      <c r="I521" s="395"/>
      <c r="J521" s="395"/>
      <c r="K521" s="395"/>
      <c r="L521" s="396"/>
      <c r="M521" s="388"/>
      <c r="N521" s="397"/>
      <c r="O521" s="396"/>
      <c r="P521" s="395"/>
      <c r="Q521" s="395"/>
      <c r="R521" s="395"/>
      <c r="S521" s="398"/>
      <c r="T521" s="398"/>
      <c r="U521" s="398"/>
      <c r="V521" s="398"/>
      <c r="W521" s="398"/>
      <c r="X521" s="399"/>
      <c r="AT521" s="20" t="s">
        <v>198</v>
      </c>
      <c r="AU521" s="20">
        <v>0</v>
      </c>
      <c r="AV521" s="20">
        <v>2</v>
      </c>
      <c r="AW521" s="20" t="b">
        <v>1</v>
      </c>
      <c r="AX521" s="20" t="b">
        <v>1</v>
      </c>
      <c r="AY521" s="20" t="s">
        <v>108</v>
      </c>
      <c r="BJ521" s="20">
        <v>0</v>
      </c>
    </row>
    <row r="522" s="19" customFormat="1" ht="24">
      <c r="B522" s="367"/>
      <c r="C522" s="368" t="s">
        <v>491</v>
      </c>
      <c r="D522" s="368" t="s">
        <v>112</v>
      </c>
      <c r="E522" s="369" t="s">
        <v>492</v>
      </c>
      <c r="F522" s="369" t="s">
        <v>493</v>
      </c>
      <c r="G522" s="370" t="s">
        <v>477</v>
      </c>
      <c r="H522" s="371">
        <v>1</v>
      </c>
      <c r="I522" s="372"/>
      <c r="J522" s="372"/>
      <c r="K522" s="373">
        <f>ROUND(H522*P522,2)</f>
        <v>0</v>
      </c>
      <c r="L522" s="369" t="s">
        <v>116</v>
      </c>
      <c r="M522" s="367"/>
      <c r="N522" s="374"/>
      <c r="O522" s="375" t="s">
        <v>40</v>
      </c>
      <c r="P522" s="376">
        <f>I522+J522</f>
        <v>0</v>
      </c>
      <c r="Q522" s="376">
        <f>ROUND(H522*I522,2)</f>
        <v>0</v>
      </c>
      <c r="R522" s="376">
        <f>ROUND(H522*J522,2)</f>
        <v>0</v>
      </c>
      <c r="S522" s="377"/>
      <c r="T522" s="377">
        <f>H522*S522</f>
        <v>0</v>
      </c>
      <c r="U522" s="377">
        <v>0</v>
      </c>
      <c r="V522" s="377">
        <f>H522*U522</f>
        <v>0</v>
      </c>
      <c r="W522" s="377">
        <v>0</v>
      </c>
      <c r="X522" s="378">
        <f>H522*W522</f>
        <v>0</v>
      </c>
      <c r="AR522" s="19">
        <v>16</v>
      </c>
      <c r="AT522" s="19" t="s">
        <v>112</v>
      </c>
      <c r="AU522" s="19">
        <v>3</v>
      </c>
      <c r="AY522" s="19" t="s">
        <v>108</v>
      </c>
      <c r="BE522" s="19">
        <f>IF(O522="základní",K522,0)</f>
        <v>0</v>
      </c>
      <c r="BF522" s="19">
        <f>IF(O522="snížená",K522,0)</f>
        <v>0</v>
      </c>
      <c r="BG522" s="19">
        <f>IF(O522="zákl. přenesená",K522,0)</f>
        <v>0</v>
      </c>
      <c r="BH522" s="19">
        <f>IF(O522="sníž. přenesená",K522,0)</f>
        <v>0</v>
      </c>
      <c r="BI522" s="19">
        <f>IF(O522="nulová",K522,0)</f>
        <v>0</v>
      </c>
      <c r="BJ522" s="19">
        <v>1</v>
      </c>
    </row>
    <row r="523" s="14" customFormat="1">
      <c r="A523" s="379"/>
      <c r="B523" s="380"/>
      <c r="C523" s="381"/>
      <c r="D523" s="382" t="s">
        <v>117</v>
      </c>
      <c r="E523" s="381"/>
      <c r="F523" s="258" t="s">
        <v>494</v>
      </c>
      <c r="G523" s="381"/>
      <c r="H523" s="381"/>
      <c r="I523" s="381"/>
      <c r="J523" s="381"/>
      <c r="L523" s="14"/>
      <c r="M523" s="383"/>
      <c r="N523" s="384"/>
      <c r="O523" s="385"/>
      <c r="P523" s="385"/>
      <c r="Q523" s="385"/>
      <c r="R523" s="385"/>
      <c r="S523" s="385"/>
      <c r="T523" s="386"/>
      <c r="U523" s="379"/>
      <c r="V523" s="379"/>
      <c r="W523" s="379"/>
      <c r="X523" s="379"/>
      <c r="Y523" s="379"/>
      <c r="Z523" s="379"/>
      <c r="AA523" s="379"/>
      <c r="AB523" s="379"/>
      <c r="AC523" s="379"/>
      <c r="AD523" s="379"/>
      <c r="AE523" s="379"/>
      <c r="AT523" s="387" t="s">
        <v>117</v>
      </c>
      <c r="AU523" s="387">
        <v>0</v>
      </c>
      <c r="AY523" s="14" t="s">
        <v>108</v>
      </c>
      <c r="BJ523" s="14">
        <v>0</v>
      </c>
    </row>
    <row r="524" s="21" customFormat="1" ht="24">
      <c r="B524" s="412"/>
      <c r="C524" s="413" t="s">
        <v>495</v>
      </c>
      <c r="D524" s="413" t="s">
        <v>302</v>
      </c>
      <c r="E524" s="414" t="s">
        <v>496</v>
      </c>
      <c r="F524" s="414" t="s">
        <v>497</v>
      </c>
      <c r="G524" s="415" t="s">
        <v>196</v>
      </c>
      <c r="H524" s="416">
        <v>0.54000000000000004</v>
      </c>
      <c r="I524" s="417"/>
      <c r="J524" s="418"/>
      <c r="K524" s="418">
        <f>ROUND(H524*P524,2)</f>
        <v>0</v>
      </c>
      <c r="L524" s="369" t="s">
        <v>116</v>
      </c>
      <c r="M524" s="412"/>
      <c r="N524" s="419"/>
      <c r="O524" s="420" t="s">
        <v>40</v>
      </c>
      <c r="P524" s="421">
        <f>I524+J524</f>
        <v>0</v>
      </c>
      <c r="Q524" s="421">
        <f>ROUND(H524*I524,2)</f>
        <v>0</v>
      </c>
      <c r="R524" s="421">
        <f>ROUND(H524*J524,2)</f>
        <v>0</v>
      </c>
      <c r="S524" s="422"/>
      <c r="T524" s="422">
        <f>H524*S524</f>
        <v>0</v>
      </c>
      <c r="U524" s="422">
        <v>0.014999999999999999</v>
      </c>
      <c r="V524" s="422">
        <f>H524*U524</f>
        <v>0.0080999999999999996</v>
      </c>
      <c r="W524" s="422">
        <v>0</v>
      </c>
      <c r="X524" s="423">
        <f>H524*W524</f>
        <v>0</v>
      </c>
      <c r="AR524" s="21">
        <v>32</v>
      </c>
      <c r="AT524" s="21" t="s">
        <v>302</v>
      </c>
      <c r="AU524" s="21">
        <v>3</v>
      </c>
      <c r="AY524" s="21" t="s">
        <v>108</v>
      </c>
      <c r="BE524" s="21">
        <f>IF(O524="základní",K524,0)</f>
        <v>0</v>
      </c>
      <c r="BF524" s="21">
        <f>IF(O524="snížená",K524,0)</f>
        <v>0</v>
      </c>
      <c r="BG524" s="21">
        <f>IF(O524="zákl. přenesená",K524,0)</f>
        <v>0</v>
      </c>
      <c r="BH524" s="21">
        <f>IF(O524="sníž. přenesená",K524,0)</f>
        <v>0</v>
      </c>
      <c r="BI524" s="21">
        <f>IF(O524="nulová",K524,0)</f>
        <v>0</v>
      </c>
      <c r="BJ524" s="21">
        <v>1</v>
      </c>
    </row>
    <row r="525" s="20" customFormat="1" ht="12">
      <c r="B525" s="388"/>
      <c r="C525" s="389"/>
      <c r="D525" s="390" t="s">
        <v>198</v>
      </c>
      <c r="E525" s="391"/>
      <c r="F525" s="392" t="s">
        <v>482</v>
      </c>
      <c r="G525" s="393"/>
      <c r="H525" s="394">
        <v>0.54000000000000004</v>
      </c>
      <c r="I525" s="395"/>
      <c r="J525" s="395"/>
      <c r="K525" s="395"/>
      <c r="L525" s="396"/>
      <c r="M525" s="388"/>
      <c r="N525" s="397"/>
      <c r="O525" s="396"/>
      <c r="P525" s="395"/>
      <c r="Q525" s="395"/>
      <c r="R525" s="395"/>
      <c r="S525" s="398"/>
      <c r="T525" s="398"/>
      <c r="U525" s="398"/>
      <c r="V525" s="398"/>
      <c r="W525" s="398"/>
      <c r="X525" s="399"/>
      <c r="AT525" s="20" t="s">
        <v>198</v>
      </c>
      <c r="AU525" s="20">
        <v>0</v>
      </c>
      <c r="AV525" s="20">
        <v>2</v>
      </c>
      <c r="AW525" s="20" t="b">
        <v>1</v>
      </c>
      <c r="AY525" s="20" t="s">
        <v>108</v>
      </c>
      <c r="BJ525" s="20">
        <v>0</v>
      </c>
    </row>
    <row r="526" s="20" customFormat="1" ht="12">
      <c r="B526" s="388"/>
      <c r="C526" s="389"/>
      <c r="D526" s="390" t="s">
        <v>198</v>
      </c>
      <c r="E526" s="391"/>
      <c r="F526" s="400" t="s">
        <v>200</v>
      </c>
      <c r="G526" s="401"/>
      <c r="H526" s="402">
        <v>0.54000000000000004</v>
      </c>
      <c r="I526" s="395"/>
      <c r="J526" s="395"/>
      <c r="K526" s="395"/>
      <c r="L526" s="396"/>
      <c r="M526" s="388"/>
      <c r="N526" s="397"/>
      <c r="O526" s="396"/>
      <c r="P526" s="395"/>
      <c r="Q526" s="395"/>
      <c r="R526" s="395"/>
      <c r="S526" s="398"/>
      <c r="T526" s="398"/>
      <c r="U526" s="398"/>
      <c r="V526" s="398"/>
      <c r="W526" s="398"/>
      <c r="X526" s="399"/>
      <c r="AT526" s="20" t="s">
        <v>198</v>
      </c>
      <c r="AU526" s="20">
        <v>0</v>
      </c>
      <c r="AV526" s="20">
        <v>4</v>
      </c>
      <c r="AW526" s="20" t="b">
        <v>1</v>
      </c>
      <c r="AX526" s="20" t="b">
        <v>1</v>
      </c>
      <c r="AY526" s="20" t="s">
        <v>108</v>
      </c>
      <c r="BJ526" s="20">
        <v>0</v>
      </c>
    </row>
    <row r="527" s="19" customFormat="1" ht="24">
      <c r="B527" s="367"/>
      <c r="C527" s="368" t="s">
        <v>498</v>
      </c>
      <c r="D527" s="368" t="s">
        <v>112</v>
      </c>
      <c r="E527" s="369" t="s">
        <v>499</v>
      </c>
      <c r="F527" s="369" t="s">
        <v>500</v>
      </c>
      <c r="G527" s="370" t="s">
        <v>477</v>
      </c>
      <c r="H527" s="371">
        <v>1</v>
      </c>
      <c r="I527" s="372"/>
      <c r="J527" s="372"/>
      <c r="K527" s="373">
        <f>ROUND(H527*P527,2)</f>
        <v>0</v>
      </c>
      <c r="L527" s="369" t="s">
        <v>116</v>
      </c>
      <c r="M527" s="367"/>
      <c r="N527" s="374"/>
      <c r="O527" s="375" t="s">
        <v>40</v>
      </c>
      <c r="P527" s="376">
        <f>I527+J527</f>
        <v>0</v>
      </c>
      <c r="Q527" s="376">
        <f>ROUND(H527*I527,2)</f>
        <v>0</v>
      </c>
      <c r="R527" s="376">
        <f>ROUND(H527*J527,2)</f>
        <v>0</v>
      </c>
      <c r="S527" s="377"/>
      <c r="T527" s="377">
        <f>H527*S527</f>
        <v>0</v>
      </c>
      <c r="U527" s="377">
        <v>0</v>
      </c>
      <c r="V527" s="377">
        <f>H527*U527</f>
        <v>0</v>
      </c>
      <c r="W527" s="377">
        <v>0</v>
      </c>
      <c r="X527" s="378">
        <f>H527*W527</f>
        <v>0</v>
      </c>
      <c r="AR527" s="19">
        <v>16</v>
      </c>
      <c r="AT527" s="19" t="s">
        <v>112</v>
      </c>
      <c r="AU527" s="19">
        <v>3</v>
      </c>
      <c r="AY527" s="19" t="s">
        <v>108</v>
      </c>
      <c r="BE527" s="19">
        <f>IF(O527="základní",K527,0)</f>
        <v>0</v>
      </c>
      <c r="BF527" s="19">
        <f>IF(O527="snížená",K527,0)</f>
        <v>0</v>
      </c>
      <c r="BG527" s="19">
        <f>IF(O527="zákl. přenesená",K527,0)</f>
        <v>0</v>
      </c>
      <c r="BH527" s="19">
        <f>IF(O527="sníž. přenesená",K527,0)</f>
        <v>0</v>
      </c>
      <c r="BI527" s="19">
        <f>IF(O527="nulová",K527,0)</f>
        <v>0</v>
      </c>
      <c r="BJ527" s="19">
        <v>1</v>
      </c>
    </row>
    <row r="528" s="14" customFormat="1">
      <c r="A528" s="379"/>
      <c r="B528" s="380"/>
      <c r="C528" s="381"/>
      <c r="D528" s="382" t="s">
        <v>117</v>
      </c>
      <c r="E528" s="381"/>
      <c r="F528" s="258" t="s">
        <v>501</v>
      </c>
      <c r="G528" s="381"/>
      <c r="H528" s="381"/>
      <c r="I528" s="381"/>
      <c r="J528" s="381"/>
      <c r="L528" s="14"/>
      <c r="M528" s="383"/>
      <c r="N528" s="384"/>
      <c r="O528" s="385"/>
      <c r="P528" s="385"/>
      <c r="Q528" s="385"/>
      <c r="R528" s="385"/>
      <c r="S528" s="385"/>
      <c r="T528" s="386"/>
      <c r="U528" s="379"/>
      <c r="V528" s="379"/>
      <c r="W528" s="379"/>
      <c r="X528" s="379"/>
      <c r="Y528" s="379"/>
      <c r="Z528" s="379"/>
      <c r="AA528" s="379"/>
      <c r="AB528" s="379"/>
      <c r="AC528" s="379"/>
      <c r="AD528" s="379"/>
      <c r="AE528" s="379"/>
      <c r="AT528" s="387" t="s">
        <v>117</v>
      </c>
      <c r="AU528" s="387">
        <v>0</v>
      </c>
      <c r="AY528" s="14" t="s">
        <v>108</v>
      </c>
      <c r="BJ528" s="14">
        <v>0</v>
      </c>
    </row>
    <row r="529" s="21" customFormat="1" ht="24">
      <c r="B529" s="412"/>
      <c r="C529" s="413" t="s">
        <v>502</v>
      </c>
      <c r="D529" s="413" t="s">
        <v>302</v>
      </c>
      <c r="E529" s="414" t="s">
        <v>503</v>
      </c>
      <c r="F529" s="414" t="s">
        <v>504</v>
      </c>
      <c r="G529" s="415" t="s">
        <v>196</v>
      </c>
      <c r="H529" s="416">
        <v>1.1699999999999999</v>
      </c>
      <c r="I529" s="417"/>
      <c r="J529" s="418"/>
      <c r="K529" s="418">
        <f>ROUND(H529*P529,2)</f>
        <v>0</v>
      </c>
      <c r="L529" s="369" t="s">
        <v>116</v>
      </c>
      <c r="M529" s="412"/>
      <c r="N529" s="419"/>
      <c r="O529" s="420" t="s">
        <v>40</v>
      </c>
      <c r="P529" s="421">
        <f>I529+J529</f>
        <v>0</v>
      </c>
      <c r="Q529" s="421">
        <f>ROUND(H529*I529,2)</f>
        <v>0</v>
      </c>
      <c r="R529" s="421">
        <f>ROUND(H529*J529,2)</f>
        <v>0</v>
      </c>
      <c r="S529" s="422"/>
      <c r="T529" s="422">
        <f>H529*S529</f>
        <v>0</v>
      </c>
      <c r="U529" s="422">
        <v>0.014999999999999999</v>
      </c>
      <c r="V529" s="422">
        <f>H529*U529</f>
        <v>0.01755</v>
      </c>
      <c r="W529" s="422">
        <v>0</v>
      </c>
      <c r="X529" s="423">
        <f>H529*W529</f>
        <v>0</v>
      </c>
      <c r="AR529" s="21">
        <v>32</v>
      </c>
      <c r="AT529" s="21" t="s">
        <v>302</v>
      </c>
      <c r="AU529" s="21">
        <v>3</v>
      </c>
      <c r="AY529" s="21" t="s">
        <v>108</v>
      </c>
      <c r="BE529" s="21">
        <f>IF(O529="základní",K529,0)</f>
        <v>0</v>
      </c>
      <c r="BF529" s="21">
        <f>IF(O529="snížená",K529,0)</f>
        <v>0</v>
      </c>
      <c r="BG529" s="21">
        <f>IF(O529="zákl. přenesená",K529,0)</f>
        <v>0</v>
      </c>
      <c r="BH529" s="21">
        <f>IF(O529="sníž. přenesená",K529,0)</f>
        <v>0</v>
      </c>
      <c r="BI529" s="21">
        <f>IF(O529="nulová",K529,0)</f>
        <v>0</v>
      </c>
      <c r="BJ529" s="21">
        <v>1</v>
      </c>
    </row>
    <row r="530" s="20" customFormat="1" ht="12">
      <c r="B530" s="388"/>
      <c r="C530" s="389"/>
      <c r="D530" s="390" t="s">
        <v>198</v>
      </c>
      <c r="E530" s="391"/>
      <c r="F530" s="392" t="s">
        <v>489</v>
      </c>
      <c r="G530" s="393"/>
      <c r="H530" s="394">
        <v>1.1699999999999999</v>
      </c>
      <c r="I530" s="395"/>
      <c r="J530" s="395"/>
      <c r="K530" s="395"/>
      <c r="L530" s="396"/>
      <c r="M530" s="388"/>
      <c r="N530" s="397"/>
      <c r="O530" s="396"/>
      <c r="P530" s="395"/>
      <c r="Q530" s="395"/>
      <c r="R530" s="395"/>
      <c r="S530" s="398"/>
      <c r="T530" s="398"/>
      <c r="U530" s="398"/>
      <c r="V530" s="398"/>
      <c r="W530" s="398"/>
      <c r="X530" s="399"/>
      <c r="AT530" s="20" t="s">
        <v>198</v>
      </c>
      <c r="AU530" s="20">
        <v>0</v>
      </c>
      <c r="AV530" s="20">
        <v>2</v>
      </c>
      <c r="AW530" s="20" t="b">
        <v>1</v>
      </c>
      <c r="AY530" s="20" t="s">
        <v>108</v>
      </c>
      <c r="BJ530" s="20">
        <v>0</v>
      </c>
    </row>
    <row r="531" s="20" customFormat="1" ht="12">
      <c r="B531" s="388"/>
      <c r="C531" s="389"/>
      <c r="D531" s="390" t="s">
        <v>198</v>
      </c>
      <c r="E531" s="391"/>
      <c r="F531" s="400" t="s">
        <v>200</v>
      </c>
      <c r="G531" s="401"/>
      <c r="H531" s="402">
        <v>1.1699999999999999</v>
      </c>
      <c r="I531" s="395"/>
      <c r="J531" s="395"/>
      <c r="K531" s="395"/>
      <c r="L531" s="396"/>
      <c r="M531" s="388"/>
      <c r="N531" s="397"/>
      <c r="O531" s="396"/>
      <c r="P531" s="395"/>
      <c r="Q531" s="395"/>
      <c r="R531" s="395"/>
      <c r="S531" s="398"/>
      <c r="T531" s="398"/>
      <c r="U531" s="398"/>
      <c r="V531" s="398"/>
      <c r="W531" s="398"/>
      <c r="X531" s="399"/>
      <c r="AT531" s="20" t="s">
        <v>198</v>
      </c>
      <c r="AU531" s="20">
        <v>0</v>
      </c>
      <c r="AV531" s="20">
        <v>4</v>
      </c>
      <c r="AW531" s="20" t="b">
        <v>1</v>
      </c>
      <c r="AX531" s="20" t="b">
        <v>1</v>
      </c>
      <c r="AY531" s="20" t="s">
        <v>108</v>
      </c>
      <c r="BJ531" s="20">
        <v>0</v>
      </c>
    </row>
    <row r="532" s="19" customFormat="1">
      <c r="B532" s="367"/>
      <c r="C532" s="368" t="s">
        <v>505</v>
      </c>
      <c r="D532" s="368" t="s">
        <v>112</v>
      </c>
      <c r="E532" s="369" t="s">
        <v>506</v>
      </c>
      <c r="F532" s="369" t="s">
        <v>507</v>
      </c>
      <c r="G532" s="370" t="s">
        <v>282</v>
      </c>
      <c r="H532" s="371">
        <v>0.059999999999999998</v>
      </c>
      <c r="I532" s="372"/>
      <c r="J532" s="372"/>
      <c r="K532" s="373">
        <f>ROUND(H532*P532,2)</f>
        <v>0</v>
      </c>
      <c r="L532" s="369" t="s">
        <v>116</v>
      </c>
      <c r="M532" s="367"/>
      <c r="N532" s="374"/>
      <c r="O532" s="375" t="s">
        <v>40</v>
      </c>
      <c r="P532" s="376">
        <f>I532+J532</f>
        <v>0</v>
      </c>
      <c r="Q532" s="376">
        <f>ROUND(H532*I532,2)</f>
        <v>0</v>
      </c>
      <c r="R532" s="376">
        <f>ROUND(H532*J532,2)</f>
        <v>0</v>
      </c>
      <c r="S532" s="377"/>
      <c r="T532" s="377">
        <f>H532*S532</f>
        <v>0</v>
      </c>
      <c r="U532" s="377">
        <v>0</v>
      </c>
      <c r="V532" s="377">
        <f>H532*U532</f>
        <v>0</v>
      </c>
      <c r="W532" s="377">
        <v>0</v>
      </c>
      <c r="X532" s="378">
        <f>H532*W532</f>
        <v>0</v>
      </c>
      <c r="AR532" s="19">
        <v>16</v>
      </c>
      <c r="AT532" s="19" t="s">
        <v>112</v>
      </c>
      <c r="AU532" s="19">
        <v>3</v>
      </c>
      <c r="AY532" s="19" t="s">
        <v>108</v>
      </c>
      <c r="BE532" s="19">
        <f>IF(O532="základní",K532,0)</f>
        <v>0</v>
      </c>
      <c r="BF532" s="19">
        <f>IF(O532="snížená",K532,0)</f>
        <v>0</v>
      </c>
      <c r="BG532" s="19">
        <f>IF(O532="zákl. přenesená",K532,0)</f>
        <v>0</v>
      </c>
      <c r="BH532" s="19">
        <f>IF(O532="sníž. přenesená",K532,0)</f>
        <v>0</v>
      </c>
      <c r="BI532" s="19">
        <f>IF(O532="nulová",K532,0)</f>
        <v>0</v>
      </c>
      <c r="BJ532" s="19">
        <v>1</v>
      </c>
    </row>
    <row r="533" s="14" customFormat="1">
      <c r="A533" s="379"/>
      <c r="B533" s="380"/>
      <c r="C533" s="381"/>
      <c r="D533" s="382" t="s">
        <v>117</v>
      </c>
      <c r="E533" s="381"/>
      <c r="F533" s="258" t="s">
        <v>508</v>
      </c>
      <c r="G533" s="381"/>
      <c r="H533" s="381"/>
      <c r="I533" s="381"/>
      <c r="J533" s="381"/>
      <c r="L533" s="14"/>
      <c r="M533" s="383"/>
      <c r="N533" s="384"/>
      <c r="O533" s="385"/>
      <c r="P533" s="385"/>
      <c r="Q533" s="385"/>
      <c r="R533" s="385"/>
      <c r="S533" s="385"/>
      <c r="T533" s="386"/>
      <c r="U533" s="379"/>
      <c r="V533" s="379"/>
      <c r="W533" s="379"/>
      <c r="X533" s="379"/>
      <c r="Y533" s="379"/>
      <c r="Z533" s="379"/>
      <c r="AA533" s="379"/>
      <c r="AB533" s="379"/>
      <c r="AC533" s="379"/>
      <c r="AD533" s="379"/>
      <c r="AE533" s="379"/>
      <c r="AT533" s="387" t="s">
        <v>117</v>
      </c>
      <c r="AU533" s="387">
        <v>0</v>
      </c>
      <c r="AY533" s="14" t="s">
        <v>108</v>
      </c>
      <c r="BJ533" s="14">
        <v>0</v>
      </c>
    </row>
    <row r="534" s="14" customFormat="1" ht="22.9" customHeight="1">
      <c r="B534" s="286"/>
      <c r="C534" s="340"/>
      <c r="K534" s="341"/>
      <c r="M534" s="286"/>
      <c r="N534" s="434"/>
      <c r="O534" s="435"/>
      <c r="P534" s="435"/>
      <c r="Q534" s="436"/>
      <c r="R534" s="436"/>
      <c r="S534" s="435"/>
      <c r="T534" s="437"/>
      <c r="U534" s="435"/>
      <c r="V534" s="437"/>
      <c r="W534" s="435"/>
      <c r="X534" s="438"/>
    </row>
    <row r="535" s="14" customFormat="1">
      <c r="B535" s="325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286"/>
      <c r="N535" s="439"/>
      <c r="O535" s="439"/>
      <c r="P535" s="439"/>
      <c r="Q535" s="439"/>
      <c r="R535" s="439"/>
      <c r="S535" s="439"/>
      <c r="T535" s="439"/>
      <c r="U535" s="439"/>
      <c r="V535" s="439"/>
      <c r="W535" s="439"/>
      <c r="X535" s="439"/>
    </row>
  </sheetData>
  <sheetProtection sheet="1" formatColumns="0" formatRows="0" objects="1" scenarios="1" spinCount="100000" saltValue="hDVAncujw+gEy3NnDDqdG1YaM5Z+xj7WhHfzEBws5NI52D6nA1pylfjnd/ZAOnRjvP8QQgR35BqyPbEniwPgsA==" hashValue="incXBQbcSITcWQ50gjiKpvTOG/L81jKFgsT97qKWUwuCP21BzZ5gEXZCsrvVSm1pJdd5f0D/FbQ65Ssj4hhS4A==" algorithmName="SHA-512" password="CC35"/>
  <autoFilter ref="C89:L90"/>
  <mergeCells count="10">
    <mergeCell ref="M2:Z2"/>
    <mergeCell ref="E80:H80"/>
    <mergeCell ref="E82:H82"/>
    <mergeCell ref="E7:H7"/>
    <mergeCell ref="E9:H9"/>
    <mergeCell ref="E15:H15"/>
    <mergeCell ref="E21:H21"/>
    <mergeCell ref="E24:H24"/>
    <mergeCell ref="E27:H27"/>
    <mergeCell ref="E18:H18"/>
  </mergeCells>
  <hyperlinks>
    <hyperlink ref="F533" r:id="rId1" display="https://podminky.urs.cz/item/CS_URS_2026_01/998767101"/>
    <hyperlink ref="F528" r:id="rId2" display="https://podminky.urs.cz/item/CS_URS_2026_01/767531233"/>
    <hyperlink ref="F523" r:id="rId3" display="https://podminky.urs.cz/item/CS_URS_2026_01/767531232"/>
    <hyperlink ref="F517" r:id="rId4" display="https://podminky.urs.cz/item/CS_URS_2026_01/767531213"/>
    <hyperlink ref="F511" r:id="rId5" display="https://podminky.urs.cz/item/CS_URS_2026_01/767531212"/>
    <hyperlink ref="F507" r:id="rId6" display="https://podminky.urs.cz/item/CS_URS_2026_01/998225111"/>
    <hyperlink ref="F504" r:id="rId7" display="https://podminky.urs.cz/item/CS_URS_2026_01/997221875"/>
    <hyperlink ref="F500" r:id="rId8" display="https://podminky.urs.cz/item/CS_URS_2026_01/997221873"/>
    <hyperlink ref="F496" r:id="rId9" display="https://podminky.urs.cz/item/CS_URS_2026_01/997221861"/>
    <hyperlink ref="F493" r:id="rId10" display="https://podminky.urs.cz/item/CS_URS_2026_01/997221559"/>
    <hyperlink ref="F491" r:id="rId11" display="https://podminky.urs.cz/item/CS_URS_2026_01/997221551"/>
    <hyperlink ref="F484" r:id="rId12" display="https://podminky.urs.cz/item/CS_URS_2026_01/919732211"/>
    <hyperlink ref="F478" r:id="rId13" display="https://podminky.urs.cz/item/CS_URS_2026_01/919726122"/>
    <hyperlink ref="F466" r:id="rId14" display="https://podminky.urs.cz/item/CS_URS_2026_01/916231213"/>
    <hyperlink ref="F454" r:id="rId15" display="https://podminky.urs.cz/item/CS_URS_2026_01/916131213"/>
    <hyperlink ref="F447" r:id="rId16" display="https://podminky.urs.cz/item/CS_URS_2026_01/637121111"/>
    <hyperlink ref="F434" r:id="rId17" display="https://podminky.urs.cz/item/CS_URS_2026_01/596211210"/>
    <hyperlink ref="F422" r:id="rId18" display="https://podminky.urs.cz/item/CS_URS_2026_01/596211110"/>
    <hyperlink ref="F410" r:id="rId19" display="https://podminky.urs.cz/item/CS_URS_2026_01/591241111"/>
    <hyperlink ref="F404" r:id="rId20" display="https://podminky.urs.cz/item/CS_URS_2026_01/581114113"/>
    <hyperlink ref="F394" r:id="rId21" display="https://podminky.urs.cz/item/CS_URS_2026_01/577134121"/>
    <hyperlink ref="F384" r:id="rId22" display="https://podminky.urs.cz/item/CS_URS_2026_01/573231106"/>
    <hyperlink ref="F376" r:id="rId23" display="https://podminky.urs.cz/item/CS_URS_2026_01/573191111"/>
    <hyperlink ref="F370" r:id="rId24" display="https://podminky.urs.cz/item/CS_URS_2026_01/566301111"/>
    <hyperlink ref="F364" r:id="rId25" display="https://podminky.urs.cz/item/CS_URS_2026_01/566201111"/>
    <hyperlink ref="F354" r:id="rId26" display="https://podminky.urs.cz/item/CS_URS_2026_01/565145021"/>
    <hyperlink ref="F348" r:id="rId27" display="https://podminky.urs.cz/item/CS_URS_2026_01/564871111"/>
    <hyperlink ref="F342" r:id="rId28" display="https://podminky.urs.cz/item/CS_URS_2026_01/564861111"/>
    <hyperlink ref="F334" r:id="rId29" display="https://podminky.urs.cz/item/CS_URS_2026_01/564851111"/>
    <hyperlink ref="F325" r:id="rId30" display="https://podminky.urs.cz/item/CS_URS_2026_01/182112121"/>
    <hyperlink ref="F305" r:id="rId31" display="https://podminky.urs.cz/item/CS_URS_2026_01/181912112"/>
    <hyperlink ref="F293" r:id="rId32" display="https://podminky.urs.cz/item/CS_URS_2026_01/181411131"/>
    <hyperlink ref="F287" r:id="rId33" display="https://podminky.urs.cz/item/CS_URS_2026_01/181351003"/>
    <hyperlink ref="F279" r:id="rId34" display="https://podminky.urs.cz/item/CS_URS_2026_01/175151209"/>
    <hyperlink ref="F262" r:id="rId35" display="https://podminky.urs.cz/item/CS_URS_2026_01/171251201"/>
    <hyperlink ref="F240" r:id="rId36" display="https://podminky.urs.cz/item/CS_URS_2026_01/171201231"/>
    <hyperlink ref="F216" r:id="rId37" display="https://podminky.urs.cz/item/CS_URS_2026_01/167151101"/>
    <hyperlink ref="F194" r:id="rId38" display="https://podminky.urs.cz/item/CS_URS_2026_01/162751119"/>
    <hyperlink ref="F173" r:id="rId39" display="https://podminky.urs.cz/item/CS_URS_2026_01/162751117"/>
    <hyperlink ref="F151" r:id="rId40" display="https://podminky.urs.cz/item/CS_URS_2026_01/162351103"/>
    <hyperlink ref="F134" r:id="rId41" display="https://podminky.urs.cz/item/CS_URS_2026_01/122251102"/>
    <hyperlink ref="F128" r:id="rId42" display="https://podminky.urs.cz/item/CS_URS_2026_01/113202111"/>
    <hyperlink ref="F122" r:id="rId43" display="https://podminky.urs.cz/item/CS_URS_2026_01/113154546"/>
    <hyperlink ref="F116" r:id="rId44" display="https://podminky.urs.cz/item/CS_URS_2026_01/113108441"/>
    <hyperlink ref="F108" r:id="rId45" display="https://podminky.urs.cz/item/CS_URS_2026_01/113107231"/>
    <hyperlink ref="F102" r:id="rId46" display="https://podminky.urs.cz/item/CS_URS_2026_01/113107222"/>
    <hyperlink ref="F94" r:id="rId47" display="https://podminky.urs.cz/item/CS_URS_2026_01/113107221"/>
  </hyperlinks>
  <printOptions horizontalCentered="1"/>
  <pageMargins left="0.39375" right="0.39375" top="0.39375" bottom="0.39375" header="0" footer="0"/>
  <pageSetup r:id="rId48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440" customWidth="1"/>
    <col min="2" max="2" width="0.94140625" style="440" customWidth="1"/>
    <col min="3" max="3" width="3.4960938" style="440" customWidth="1"/>
    <col min="4" max="4" width="4.1679688" style="440" customWidth="1"/>
    <col min="5" max="5" width="17.753906" style="440" customWidth="1"/>
    <col min="6" max="6" width="55.691406" style="440" customWidth="1"/>
    <col min="7" max="7" width="6.7226562" style="440" customWidth="1"/>
    <col min="8" max="9" width="14.660156" style="440" customWidth="1"/>
    <col min="10" max="11" width="20.714844" style="440" customWidth="1"/>
    <col min="12" max="12" width="15.199219" style="440" customWidth="1"/>
    <col min="13" max="13" width="7.9335938" style="440" customWidth="1"/>
    <col min="14" max="14" width="9.28125" style="440" hidden="1" customWidth="1"/>
    <col min="15" max="15" width="7.9335938" style="440" hidden="1" customWidth="1"/>
    <col min="16" max="24" width="12.238281" style="440" hidden="1" customWidth="1"/>
    <col min="25" max="25" width="13.988281" style="440" hidden="1" customWidth="1"/>
    <col min="26" max="26" width="13.855469" style="440" customWidth="1"/>
    <col min="27" max="27" width="94.83594" style="440" hidden="1" customWidth="1"/>
    <col min="28" max="28" width="10.4921875" style="440" customWidth="1"/>
    <col min="29" max="29" width="12.777344" style="440" customWidth="1"/>
    <col min="30" max="30" width="9.4140625" style="440" customWidth="1"/>
    <col min="31" max="31" width="12.777344" style="440" customWidth="1"/>
    <col min="32" max="32" width="13.988281" style="440" customWidth="1"/>
    <col min="33" max="33" width="9.4140625" style="440" customWidth="1"/>
    <col min="34" max="34" width="12.777344" style="440" customWidth="1"/>
    <col min="35" max="35" width="13.988281" style="440" customWidth="1"/>
    <col min="36" max="43" width="9.144531" style="440"/>
    <col min="44" max="65" width="9.144531" style="440" hidden="1"/>
    <col min="66" max="16384" width="9.144531" style="440"/>
  </cols>
  <sheetData>
    <row r="1" ht="11.25" customHeight="1"/>
    <row r="2" ht="36.75" customHeight="1">
      <c r="M2" s="441" t="s">
        <v>5</v>
      </c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T2" s="440" t="s">
        <v>81</v>
      </c>
    </row>
    <row r="3" ht="7" customHeight="1">
      <c r="B3" s="442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4"/>
      <c r="AT3" s="440">
        <v>2</v>
      </c>
    </row>
    <row r="4" ht="25" customHeight="1">
      <c r="B4" s="444"/>
      <c r="D4" s="445" t="s">
        <v>85</v>
      </c>
      <c r="M4" s="444"/>
      <c r="AT4" s="440" t="b">
        <v>0</v>
      </c>
    </row>
    <row r="5" ht="7" customHeight="1">
      <c r="B5" s="444"/>
      <c r="M5" s="444"/>
    </row>
    <row r="6" ht="12" customHeight="1">
      <c r="B6" s="444"/>
      <c r="D6" s="446" t="s">
        <v>12</v>
      </c>
      <c r="M6" s="444"/>
    </row>
    <row r="7">
      <c r="B7" s="444"/>
      <c r="E7" s="447" t="s">
        <v>13</v>
      </c>
      <c r="F7" s="446"/>
      <c r="G7" s="446"/>
      <c r="H7" s="446"/>
      <c r="M7" s="444"/>
      <c r="AA7" s="447" t="str">
        <f>E7</f>
        <v>Zpevněné plochy v areálu nemocnice, Varnsdorf</v>
      </c>
    </row>
    <row r="8">
      <c r="B8" s="444"/>
      <c r="D8" s="446" t="s">
        <v>86</v>
      </c>
      <c r="M8" s="444"/>
    </row>
    <row r="9" s="23" customFormat="1">
      <c r="B9" s="448"/>
      <c r="E9" s="449" t="s">
        <v>509</v>
      </c>
      <c r="F9" s="23"/>
      <c r="G9" s="23"/>
      <c r="H9" s="23"/>
      <c r="M9" s="448"/>
      <c r="AA9" s="450" t="str">
        <f>E9</f>
        <v>SO 102 - Doplnění podloží skladby S2</v>
      </c>
    </row>
    <row r="10" s="23" customFormat="1">
      <c r="B10" s="448"/>
      <c r="M10" s="448"/>
    </row>
    <row r="11" s="23" customFormat="1">
      <c r="B11" s="448"/>
      <c r="D11" s="446" t="s">
        <v>14</v>
      </c>
      <c r="F11" s="451"/>
      <c r="I11" s="446" t="s">
        <v>15</v>
      </c>
      <c r="J11" s="452" t="s">
        <v>16</v>
      </c>
      <c r="K11" s="451"/>
      <c r="M11" s="448"/>
    </row>
    <row r="12" s="23" customFormat="1">
      <c r="B12" s="448"/>
      <c r="D12" s="446" t="s">
        <v>17</v>
      </c>
      <c r="F12" s="453" t="s">
        <v>16</v>
      </c>
      <c r="I12" s="446" t="s">
        <v>18</v>
      </c>
      <c r="J12" s="452">
        <f>'Rekapitulace stavby'!AN8</f>
        <v>46134</v>
      </c>
      <c r="M12" s="448"/>
    </row>
    <row r="13" s="23" customFormat="1">
      <c r="B13" s="448"/>
      <c r="D13" s="454" t="s">
        <v>16</v>
      </c>
      <c r="E13" s="455"/>
      <c r="F13" s="456" t="s">
        <v>16</v>
      </c>
      <c r="G13" s="23"/>
      <c r="H13" s="23"/>
      <c r="I13" s="454" t="s">
        <v>16</v>
      </c>
      <c r="J13" s="456" t="s">
        <v>16</v>
      </c>
      <c r="M13" s="448"/>
    </row>
    <row r="14" s="23" customFormat="1">
      <c r="B14" s="448"/>
      <c r="D14" s="446" t="s">
        <v>19</v>
      </c>
      <c r="I14" s="446" t="s">
        <v>20</v>
      </c>
      <c r="J14" s="451" t="s">
        <v>21</v>
      </c>
      <c r="M14" s="448"/>
    </row>
    <row r="15" s="23" customFormat="1">
      <c r="B15" s="448"/>
      <c r="E15" s="451" t="s">
        <v>22</v>
      </c>
      <c r="F15" s="451"/>
      <c r="G15" s="451"/>
      <c r="H15" s="451"/>
      <c r="I15" s="446" t="s">
        <v>23</v>
      </c>
      <c r="J15" s="451" t="s">
        <v>24</v>
      </c>
      <c r="M15" s="448"/>
    </row>
    <row r="16" s="23" customFormat="1">
      <c r="B16" s="448"/>
      <c r="M16" s="448"/>
    </row>
    <row r="17" s="23" customFormat="1">
      <c r="B17" s="448"/>
      <c r="D17" s="446" t="s">
        <v>25</v>
      </c>
      <c r="I17" s="446" t="str">
        <f>I14</f>
        <v>IČ:</v>
      </c>
      <c r="J17" s="457" t="str">
        <f>'Rekapitulace stavby'!AN13</f>
        <v>Vyplň údaj</v>
      </c>
      <c r="M17" s="448"/>
    </row>
    <row r="18" s="23" customFormat="1">
      <c r="B18" s="448"/>
      <c r="E18" s="457" t="str">
        <f>'Rekapitulace stavby'!E14</f>
        <v>Vyplň údaj</v>
      </c>
      <c r="F18" s="458"/>
      <c r="G18" s="458"/>
      <c r="H18" s="458"/>
      <c r="I18" s="446" t="str">
        <f>I15</f>
        <v>DIČ:</v>
      </c>
      <c r="J18" s="457" t="str">
        <f>'Rekapitulace stavby'!AN14</f>
        <v>Vyplň údaj</v>
      </c>
      <c r="M18" s="448"/>
    </row>
    <row r="19" s="23" customFormat="1">
      <c r="B19" s="448"/>
      <c r="M19" s="448"/>
    </row>
    <row r="20" s="23" customFormat="1">
      <c r="B20" s="448"/>
      <c r="D20" s="446" t="s">
        <v>27</v>
      </c>
      <c r="I20" s="446" t="str">
        <f>I14</f>
        <v>IČ:</v>
      </c>
      <c r="J20" s="451" t="s">
        <v>28</v>
      </c>
      <c r="M20" s="448"/>
    </row>
    <row r="21" s="23" customFormat="1">
      <c r="B21" s="448"/>
      <c r="E21" s="451" t="s">
        <v>29</v>
      </c>
      <c r="F21" s="451"/>
      <c r="G21" s="451"/>
      <c r="H21" s="451"/>
      <c r="I21" s="446" t="str">
        <f>I15</f>
        <v>DIČ:</v>
      </c>
      <c r="J21" s="451" t="s">
        <v>30</v>
      </c>
      <c r="M21" s="448"/>
    </row>
    <row r="22" s="23" customFormat="1">
      <c r="B22" s="448"/>
      <c r="M22" s="448"/>
    </row>
    <row r="23" s="23" customFormat="1">
      <c r="B23" s="448"/>
      <c r="D23" s="446" t="s">
        <v>31</v>
      </c>
      <c r="I23" s="446" t="str">
        <f>I14</f>
        <v>IČ:</v>
      </c>
      <c r="J23" s="451" t="s">
        <v>16</v>
      </c>
      <c r="M23" s="448"/>
    </row>
    <row r="24" s="23" customFormat="1">
      <c r="B24" s="448"/>
      <c r="E24" s="451" t="s">
        <v>32</v>
      </c>
      <c r="F24" s="451"/>
      <c r="G24" s="451"/>
      <c r="H24" s="451"/>
      <c r="I24" s="446" t="str">
        <f>I15</f>
        <v>DIČ:</v>
      </c>
      <c r="J24" s="451" t="s">
        <v>16</v>
      </c>
      <c r="M24" s="448"/>
    </row>
    <row r="25" s="23" customFormat="1">
      <c r="B25" s="448"/>
      <c r="M25" s="448"/>
    </row>
    <row r="26" s="23" customFormat="1">
      <c r="B26" s="448"/>
      <c r="D26" s="446" t="s">
        <v>33</v>
      </c>
      <c r="M26" s="448"/>
    </row>
    <row r="27" s="24" customFormat="1">
      <c r="B27" s="459"/>
      <c r="E27" s="460"/>
      <c r="F27" s="460"/>
      <c r="G27" s="460"/>
      <c r="H27" s="460"/>
      <c r="M27" s="459"/>
      <c r="AA27" s="461">
        <f>E27</f>
        <v>0</v>
      </c>
    </row>
    <row r="28" s="23" customFormat="1">
      <c r="B28" s="448"/>
      <c r="M28" s="448"/>
    </row>
    <row r="29" s="23" customFormat="1" ht="7" customHeight="1">
      <c r="B29" s="448"/>
      <c r="D29" s="462"/>
      <c r="E29" s="462"/>
      <c r="F29" s="462"/>
      <c r="G29" s="462"/>
      <c r="H29" s="462"/>
      <c r="I29" s="462"/>
      <c r="J29" s="462"/>
      <c r="K29" s="462"/>
      <c r="L29" s="462"/>
      <c r="M29" s="448"/>
    </row>
    <row r="30" s="23" customFormat="1" ht="12.75" customHeight="1">
      <c r="B30" s="448"/>
      <c r="E30" s="463" t="s">
        <v>88</v>
      </c>
      <c r="K30" s="464">
        <f>Q90</f>
        <v>0</v>
      </c>
      <c r="M30" s="448"/>
    </row>
    <row r="31" s="23" customFormat="1" ht="12.75" customHeight="1">
      <c r="B31" s="448"/>
      <c r="E31" s="463" t="s">
        <v>89</v>
      </c>
      <c r="K31" s="464">
        <f>R90</f>
        <v>0</v>
      </c>
      <c r="M31" s="448"/>
    </row>
    <row r="32" s="23" customFormat="1" ht="25.4" customHeight="1">
      <c r="B32" s="448"/>
      <c r="D32" s="465" t="s">
        <v>35</v>
      </c>
      <c r="F32" s="466"/>
      <c r="K32" s="467">
        <f>ROUND(K90,2)</f>
        <v>0</v>
      </c>
      <c r="M32" s="448"/>
    </row>
    <row r="33" s="23" customFormat="1" ht="7" customHeight="1">
      <c r="B33" s="448"/>
      <c r="D33" s="462"/>
      <c r="E33" s="462"/>
      <c r="F33" s="468"/>
      <c r="G33" s="462"/>
      <c r="H33" s="462"/>
      <c r="I33" s="462"/>
      <c r="J33" s="462"/>
      <c r="K33" s="468"/>
      <c r="L33" s="462"/>
      <c r="M33" s="448"/>
    </row>
    <row r="34" s="23" customFormat="1" ht="14.5" customHeight="1">
      <c r="B34" s="448"/>
      <c r="F34" s="469" t="s">
        <v>37</v>
      </c>
      <c r="I34" s="470" t="s">
        <v>36</v>
      </c>
      <c r="J34" s="470"/>
      <c r="K34" s="469" t="s">
        <v>38</v>
      </c>
      <c r="M34" s="448"/>
    </row>
    <row r="35" s="23" customFormat="1" ht="14.5" customHeight="1">
      <c r="B35" s="448"/>
      <c r="D35" s="446" t="s">
        <v>39</v>
      </c>
      <c r="E35" s="446" t="s">
        <v>40</v>
      </c>
      <c r="F35" s="469">
        <f>SUM(BE90:BE149)</f>
        <v>0</v>
      </c>
      <c r="I35" s="471">
        <v>0.20999999999999999</v>
      </c>
      <c r="J35" s="471"/>
      <c r="K35" s="464">
        <f>ROUND(F35*I35,2)</f>
        <v>0</v>
      </c>
      <c r="M35" s="448"/>
    </row>
    <row r="36" s="23" customFormat="1" ht="14.5" customHeight="1">
      <c r="B36" s="448"/>
      <c r="D36" s="446"/>
      <c r="E36" s="446"/>
      <c r="F36" s="469"/>
      <c r="I36" s="471"/>
      <c r="J36" s="471"/>
      <c r="K36" s="464"/>
      <c r="M36" s="448"/>
    </row>
    <row r="37" s="23" customFormat="1" ht="7" customHeight="1">
      <c r="B37" s="448"/>
      <c r="F37" s="466"/>
      <c r="K37" s="466"/>
      <c r="M37" s="448"/>
    </row>
    <row r="38" s="23" customFormat="1" ht="25.4" customHeight="1">
      <c r="B38" s="448"/>
      <c r="C38" s="472"/>
      <c r="D38" s="473" t="s">
        <v>41</v>
      </c>
      <c r="E38" s="474"/>
      <c r="F38" s="475"/>
      <c r="G38" s="476" t="s">
        <v>42</v>
      </c>
      <c r="H38" s="477" t="s">
        <v>43</v>
      </c>
      <c r="I38" s="474"/>
      <c r="J38" s="474"/>
      <c r="K38" s="478">
        <f>SUM(K32:K36)</f>
        <v>0</v>
      </c>
      <c r="L38" s="479"/>
      <c r="M38" s="448"/>
    </row>
    <row r="39" s="23" customFormat="1" ht="14.5" customHeight="1">
      <c r="B39" s="448"/>
      <c r="M39" s="448"/>
    </row>
    <row r="40" ht="14.5" customHeight="1">
      <c r="B40" s="444"/>
      <c r="M40" s="444"/>
    </row>
    <row r="41" ht="14.5" customHeight="1">
      <c r="B41" s="444"/>
      <c r="M41" s="444"/>
    </row>
    <row r="42" ht="14.5" customHeight="1">
      <c r="B42" s="444"/>
      <c r="M42" s="444"/>
    </row>
    <row r="43" ht="14.5" customHeight="1">
      <c r="B43" s="444"/>
      <c r="M43" s="444"/>
    </row>
    <row r="44" ht="14.5" customHeight="1">
      <c r="B44" s="444"/>
      <c r="M44" s="444"/>
    </row>
    <row r="45" s="23" customFormat="1" ht="14.5" customHeight="1">
      <c r="B45" s="448"/>
      <c r="D45" s="480" t="str">
        <f>D20</f>
        <v>Projektant:</v>
      </c>
      <c r="E45" s="481"/>
      <c r="F45" s="481"/>
      <c r="G45" s="480" t="str">
        <f>D23</f>
        <v>Zpracovatel:</v>
      </c>
      <c r="H45" s="481"/>
      <c r="I45" s="481"/>
      <c r="J45" s="481"/>
      <c r="K45" s="481"/>
      <c r="L45" s="481"/>
      <c r="M45" s="448"/>
    </row>
    <row r="46">
      <c r="B46" s="444"/>
      <c r="M46" s="444"/>
    </row>
    <row r="47">
      <c r="B47" s="444"/>
      <c r="M47" s="444"/>
    </row>
    <row r="48">
      <c r="B48" s="444"/>
      <c r="M48" s="444"/>
    </row>
    <row r="49">
      <c r="B49" s="444"/>
      <c r="M49" s="444"/>
    </row>
    <row r="50">
      <c r="B50" s="444"/>
      <c r="M50" s="444"/>
    </row>
    <row r="51">
      <c r="B51" s="444"/>
      <c r="M51" s="444"/>
    </row>
    <row r="52">
      <c r="B52" s="444"/>
      <c r="M52" s="444"/>
    </row>
    <row r="53">
      <c r="B53" s="444"/>
      <c r="M53" s="444"/>
    </row>
    <row r="54">
      <c r="B54" s="444"/>
      <c r="M54" s="444"/>
    </row>
    <row r="55">
      <c r="B55" s="444"/>
      <c r="M55" s="444"/>
    </row>
    <row r="56" s="23" customFormat="1">
      <c r="B56" s="448"/>
      <c r="D56" s="482" t="s">
        <v>44</v>
      </c>
      <c r="E56" s="483"/>
      <c r="F56" s="484" t="s">
        <v>45</v>
      </c>
      <c r="G56" s="482" t="str">
        <f>D56</f>
        <v>Datum a podpis:</v>
      </c>
      <c r="H56" s="483"/>
      <c r="I56" s="483"/>
      <c r="J56" s="485" t="str">
        <f>F56</f>
        <v>Razítko</v>
      </c>
      <c r="K56" s="486"/>
      <c r="L56" s="483"/>
      <c r="M56" s="448"/>
    </row>
    <row r="57">
      <c r="B57" s="444"/>
      <c r="M57" s="444"/>
    </row>
    <row r="58">
      <c r="B58" s="444"/>
      <c r="M58" s="444"/>
    </row>
    <row r="59">
      <c r="B59" s="444"/>
      <c r="M59" s="444"/>
    </row>
    <row r="60" s="23" customFormat="1">
      <c r="B60" s="448"/>
      <c r="D60" s="480" t="str">
        <f>D14</f>
        <v>Zadavatel:</v>
      </c>
      <c r="E60" s="481"/>
      <c r="F60" s="481"/>
      <c r="G60" s="480" t="str">
        <f>D17</f>
        <v>Zhotovitel:</v>
      </c>
      <c r="H60" s="481"/>
      <c r="I60" s="481"/>
      <c r="J60" s="481"/>
      <c r="K60" s="481"/>
      <c r="L60" s="481"/>
      <c r="M60" s="448"/>
    </row>
    <row r="61">
      <c r="B61" s="444"/>
      <c r="M61" s="444"/>
    </row>
    <row r="62">
      <c r="B62" s="444"/>
      <c r="M62" s="444"/>
    </row>
    <row r="63">
      <c r="B63" s="444"/>
      <c r="M63" s="444"/>
    </row>
    <row r="64">
      <c r="B64" s="444"/>
      <c r="M64" s="444"/>
    </row>
    <row r="65">
      <c r="B65" s="444"/>
      <c r="M65" s="444"/>
    </row>
    <row r="66">
      <c r="B66" s="444"/>
      <c r="M66" s="444"/>
    </row>
    <row r="67">
      <c r="B67" s="444"/>
      <c r="M67" s="444"/>
    </row>
    <row r="68">
      <c r="B68" s="444"/>
      <c r="M68" s="444"/>
    </row>
    <row r="69">
      <c r="B69" s="444"/>
      <c r="M69" s="444"/>
    </row>
    <row r="70">
      <c r="B70" s="444"/>
      <c r="M70" s="444"/>
    </row>
    <row r="71" s="23" customFormat="1">
      <c r="B71" s="448"/>
      <c r="D71" s="482" t="str">
        <f>D56</f>
        <v>Datum a podpis:</v>
      </c>
      <c r="E71" s="483"/>
      <c r="F71" s="484" t="str">
        <f>F56</f>
        <v>Razítko</v>
      </c>
      <c r="G71" s="482" t="str">
        <f>D56</f>
        <v>Datum a podpis:</v>
      </c>
      <c r="H71" s="483"/>
      <c r="I71" s="483"/>
      <c r="J71" s="485" t="str">
        <f>F56</f>
        <v>Razítko</v>
      </c>
      <c r="K71" s="486"/>
      <c r="L71" s="483"/>
      <c r="M71" s="448"/>
    </row>
    <row r="72" s="23" customFormat="1" ht="14.5" customHeight="1">
      <c r="B72" s="487"/>
      <c r="C72" s="488"/>
      <c r="D72" s="488"/>
      <c r="E72" s="488"/>
      <c r="F72" s="488"/>
      <c r="G72" s="488"/>
      <c r="H72" s="488"/>
      <c r="I72" s="488"/>
      <c r="J72" s="488"/>
      <c r="K72" s="488"/>
      <c r="L72" s="488"/>
      <c r="M72" s="448"/>
    </row>
    <row r="73" ht="11.25" customHeight="1">
      <c r="M73" s="489"/>
    </row>
    <row r="74" ht="11.25" customHeight="1">
      <c r="M74" s="489"/>
    </row>
    <row r="75" ht="11.25" customHeight="1">
      <c r="M75" s="489"/>
    </row>
    <row r="76" s="23" customFormat="1" ht="7" customHeight="1">
      <c r="B76" s="490"/>
      <c r="C76" s="491"/>
      <c r="D76" s="491"/>
      <c r="E76" s="491"/>
      <c r="F76" s="491"/>
      <c r="G76" s="491"/>
      <c r="H76" s="491"/>
      <c r="I76" s="491"/>
      <c r="J76" s="491"/>
      <c r="K76" s="491"/>
      <c r="L76" s="491"/>
      <c r="M76" s="448"/>
    </row>
    <row r="77" s="23" customFormat="1" ht="25" customHeight="1">
      <c r="B77" s="448"/>
      <c r="C77" s="445" t="s">
        <v>90</v>
      </c>
      <c r="M77" s="448"/>
      <c r="N77" s="492" t="s">
        <v>7</v>
      </c>
    </row>
    <row r="78" s="23" customFormat="1" ht="7" customHeight="1">
      <c r="B78" s="448"/>
      <c r="M78" s="448"/>
    </row>
    <row r="79" s="23" customFormat="1" ht="12" customHeight="1">
      <c r="B79" s="448"/>
      <c r="C79" s="446" t="str">
        <f>D6</f>
        <v>Stavba:</v>
      </c>
      <c r="M79" s="448"/>
    </row>
    <row r="80" s="23" customFormat="1" ht="16.5" customHeight="1">
      <c r="B80" s="448"/>
      <c r="E80" s="447" t="str">
        <f>IF(E7="","",E7)</f>
        <v>Zpevněné plochy v areálu nemocnice, Varnsdorf</v>
      </c>
      <c r="F80" s="447"/>
      <c r="G80" s="447"/>
      <c r="H80" s="447"/>
      <c r="M80" s="448"/>
      <c r="AA80" s="447" t="str">
        <f>IF(AA7="","",AA7)</f>
        <v>Zpevněné plochy v areálu nemocnice, Varnsdorf</v>
      </c>
    </row>
    <row r="81" ht="12" customHeight="1">
      <c r="B81" s="444"/>
      <c r="C81" s="446" t="str">
        <f>D8</f>
        <v>Objekt:</v>
      </c>
      <c r="M81" s="444"/>
    </row>
    <row r="82" s="23" customFormat="1" ht="16.5" customHeight="1">
      <c r="B82" s="448"/>
      <c r="E82" s="449" t="str">
        <f>E9</f>
        <v>SO 102 - Doplnění podloží skladby S2</v>
      </c>
      <c r="F82" s="449"/>
      <c r="G82" s="449"/>
      <c r="H82" s="449"/>
      <c r="M82" s="448"/>
      <c r="AA82" s="450" t="str">
        <f>AA9</f>
        <v>SO 102 - Doplnění podloží skladby S2</v>
      </c>
    </row>
    <row r="83" s="23" customFormat="1" ht="7" customHeight="1">
      <c r="B83" s="448"/>
      <c r="M83" s="448"/>
    </row>
    <row r="84" s="23" customFormat="1" ht="12" customHeight="1">
      <c r="B84" s="448"/>
      <c r="C84" s="446" t="str">
        <f>D12</f>
        <v>Místo:</v>
      </c>
      <c r="F84" s="451" t="str">
        <f>IF(F12="","",F12)</f>
        <v/>
      </c>
      <c r="I84" s="446" t="str">
        <f>I12</f>
        <v>Datum:</v>
      </c>
      <c r="J84" s="452">
        <f>J12</f>
        <v>46134</v>
      </c>
      <c r="M84" s="448"/>
    </row>
    <row r="85" s="23" customFormat="1" ht="7" customHeight="1">
      <c r="B85" s="448"/>
      <c r="M85" s="448"/>
    </row>
    <row r="86" s="23" customFormat="1">
      <c r="B86" s="448"/>
      <c r="C86" s="446" t="str">
        <f>D14</f>
        <v>Zadavatel:</v>
      </c>
      <c r="F86" s="451" t="str">
        <f>IF(E15="","",E15)</f>
        <v>Město Varnsdorf</v>
      </c>
      <c r="I86" s="446" t="str">
        <f>D20</f>
        <v>Projektant:</v>
      </c>
      <c r="J86" s="460" t="str">
        <f>IF(E21="","",E21)</f>
        <v>ProProjekt s.r.o.</v>
      </c>
      <c r="M86" s="448"/>
    </row>
    <row r="87" s="23" customFormat="1">
      <c r="B87" s="448"/>
      <c r="C87" s="446" t="str">
        <f>D17</f>
        <v>Zhotovitel:</v>
      </c>
      <c r="F87" s="451" t="str">
        <f>IF(E18="Vyplň údaj","",E18)</f>
        <v/>
      </c>
      <c r="I87" s="446" t="str">
        <f>D23</f>
        <v>Zpracovatel:</v>
      </c>
      <c r="J87" s="460" t="str">
        <f>IF(E24="","",E24)</f>
        <v>Martin Rousek</v>
      </c>
      <c r="M87" s="448"/>
    </row>
    <row r="88" s="23" customFormat="1">
      <c r="B88" s="448"/>
      <c r="M88" s="448"/>
    </row>
    <row r="89" s="25" customFormat="1" ht="24">
      <c r="B89" s="493"/>
      <c r="C89" s="494" t="s">
        <v>91</v>
      </c>
      <c r="D89" s="495" t="s">
        <v>52</v>
      </c>
      <c r="E89" s="495" t="s">
        <v>47</v>
      </c>
      <c r="F89" s="495" t="s">
        <v>49</v>
      </c>
      <c r="G89" s="495" t="s">
        <v>92</v>
      </c>
      <c r="H89" s="495" t="s">
        <v>93</v>
      </c>
      <c r="I89" s="495" t="s">
        <v>94</v>
      </c>
      <c r="J89" s="495" t="s">
        <v>95</v>
      </c>
      <c r="K89" s="496" t="s">
        <v>96</v>
      </c>
      <c r="L89" s="497" t="s">
        <v>97</v>
      </c>
      <c r="M89" s="498"/>
      <c r="N89" s="499" t="s">
        <v>16</v>
      </c>
      <c r="O89" s="500" t="s">
        <v>39</v>
      </c>
      <c r="P89" s="500" t="s">
        <v>98</v>
      </c>
      <c r="Q89" s="500" t="s">
        <v>99</v>
      </c>
      <c r="R89" s="500" t="s">
        <v>100</v>
      </c>
      <c r="S89" s="500" t="s">
        <v>101</v>
      </c>
      <c r="T89" s="500" t="s">
        <v>55</v>
      </c>
      <c r="U89" s="500" t="s">
        <v>102</v>
      </c>
      <c r="V89" s="500" t="s">
        <v>103</v>
      </c>
      <c r="W89" s="500" t="s">
        <v>104</v>
      </c>
      <c r="X89" s="501" t="s">
        <v>105</v>
      </c>
    </row>
    <row r="90" s="23" customFormat="1" ht="15.75">
      <c r="B90" s="448"/>
      <c r="C90" s="502" t="s">
        <v>65</v>
      </c>
      <c r="K90" s="503">
        <f>K91</f>
        <v>0</v>
      </c>
      <c r="M90" s="448"/>
      <c r="N90" s="504"/>
      <c r="O90" s="505"/>
      <c r="P90" s="505"/>
      <c r="Q90" s="506">
        <f>Q91</f>
        <v>0</v>
      </c>
      <c r="R90" s="506">
        <f>R91</f>
        <v>0</v>
      </c>
      <c r="S90" s="505"/>
      <c r="T90" s="507">
        <f>T91</f>
        <v>0</v>
      </c>
      <c r="U90" s="505"/>
      <c r="V90" s="507">
        <f>V91</f>
        <v>0.34511315999999997</v>
      </c>
      <c r="W90" s="505"/>
      <c r="X90" s="508">
        <f>X91</f>
        <v>0</v>
      </c>
    </row>
    <row r="91" s="26" customFormat="1" ht="15.75">
      <c r="B91" s="509"/>
      <c r="C91" s="510"/>
      <c r="D91" s="511" t="s">
        <v>66</v>
      </c>
      <c r="E91" s="512" t="s">
        <v>190</v>
      </c>
      <c r="F91" s="26" t="s">
        <v>191</v>
      </c>
      <c r="G91" s="513"/>
      <c r="H91" s="514"/>
      <c r="I91" s="515"/>
      <c r="J91" s="515"/>
      <c r="K91" s="515">
        <f>K92 + K133 + K140 + K147</f>
        <v>0</v>
      </c>
      <c r="M91" s="509"/>
      <c r="N91" s="516"/>
      <c r="O91" s="517"/>
      <c r="P91" s="518">
        <f>I91+J91</f>
        <v>0</v>
      </c>
      <c r="Q91" s="518">
        <f>Q92 + Q133 + Q140 + Q147</f>
        <v>0</v>
      </c>
      <c r="R91" s="518">
        <f>R92 + R133 + R140 + R147</f>
        <v>0</v>
      </c>
      <c r="S91" s="519"/>
      <c r="T91" s="519">
        <f>T92 + T133 + T140 + T147</f>
        <v>0</v>
      </c>
      <c r="U91" s="519"/>
      <c r="V91" s="519">
        <f>V92 + V133 + V140 + V147</f>
        <v>0.34511315999999997</v>
      </c>
      <c r="W91" s="519"/>
      <c r="X91" s="520">
        <f>X92 + X133 + X140 + X147</f>
        <v>0</v>
      </c>
      <c r="AR91" s="26">
        <v>1</v>
      </c>
      <c r="AT91" s="26" t="s">
        <v>66</v>
      </c>
      <c r="AU91" s="26">
        <v>0</v>
      </c>
      <c r="AY91" s="26" t="s">
        <v>108</v>
      </c>
      <c r="BJ91" s="26">
        <v>0</v>
      </c>
    </row>
    <row r="92" s="27" customFormat="1" ht="23.15" customHeight="1">
      <c r="B92" s="521"/>
      <c r="C92" s="522"/>
      <c r="D92" s="511" t="s">
        <v>66</v>
      </c>
      <c r="E92" s="523" t="s">
        <v>111</v>
      </c>
      <c r="F92" s="524" t="s">
        <v>192</v>
      </c>
      <c r="G92" s="525"/>
      <c r="H92" s="526"/>
      <c r="I92" s="527"/>
      <c r="J92" s="527"/>
      <c r="K92" s="527">
        <f>K93 + K101 + K109 + K118 + K124</f>
        <v>0</v>
      </c>
      <c r="L92" s="524"/>
      <c r="M92" s="521"/>
      <c r="N92" s="528"/>
      <c r="O92" s="517"/>
      <c r="P92" s="518">
        <f>I92+J92</f>
        <v>0</v>
      </c>
      <c r="Q92" s="518">
        <f>Q93 + Q101 + Q109 + Q118 + Q124</f>
        <v>0</v>
      </c>
      <c r="R92" s="518">
        <f>R93 + R101 + R109 + R118 + R124</f>
        <v>0</v>
      </c>
      <c r="S92" s="519"/>
      <c r="T92" s="519">
        <f>T93 + T101 + T109 + T118 + T124</f>
        <v>0</v>
      </c>
      <c r="U92" s="519"/>
      <c r="V92" s="519">
        <f>V93 + V101 + V109 + V118 + V124</f>
        <v>0</v>
      </c>
      <c r="W92" s="519"/>
      <c r="X92" s="520">
        <f>X93 + X101 + X109 + X118 + X124</f>
        <v>0</v>
      </c>
      <c r="AR92" s="27">
        <v>1</v>
      </c>
      <c r="AT92" s="27" t="s">
        <v>66</v>
      </c>
      <c r="AU92" s="27">
        <v>1</v>
      </c>
      <c r="AY92" s="27" t="s">
        <v>108</v>
      </c>
      <c r="BJ92" s="27">
        <v>0</v>
      </c>
    </row>
    <row r="93" s="28" customFormat="1" ht="24">
      <c r="B93" s="529"/>
      <c r="C93" s="530" t="s">
        <v>510</v>
      </c>
      <c r="D93" s="530" t="s">
        <v>112</v>
      </c>
      <c r="E93" s="531" t="s">
        <v>511</v>
      </c>
      <c r="F93" s="531" t="s">
        <v>512</v>
      </c>
      <c r="G93" s="532" t="s">
        <v>239</v>
      </c>
      <c r="H93" s="533">
        <v>125.041</v>
      </c>
      <c r="I93" s="534"/>
      <c r="J93" s="534"/>
      <c r="K93" s="535">
        <f>ROUND(H93*P93,2)</f>
        <v>0</v>
      </c>
      <c r="L93" s="531" t="s">
        <v>116</v>
      </c>
      <c r="M93" s="529"/>
      <c r="N93" s="536"/>
      <c r="O93" s="537" t="s">
        <v>40</v>
      </c>
      <c r="P93" s="538">
        <f>I93+J93</f>
        <v>0</v>
      </c>
      <c r="Q93" s="538">
        <f>ROUND(H93*I93,2)</f>
        <v>0</v>
      </c>
      <c r="R93" s="538">
        <f>ROUND(H93*J93,2)</f>
        <v>0</v>
      </c>
      <c r="S93" s="539"/>
      <c r="T93" s="539">
        <f>H93*S93</f>
        <v>0</v>
      </c>
      <c r="U93" s="539">
        <v>0</v>
      </c>
      <c r="V93" s="539">
        <f>H93*U93</f>
        <v>0</v>
      </c>
      <c r="W93" s="539">
        <v>0</v>
      </c>
      <c r="X93" s="540">
        <f>H93*W93</f>
        <v>0</v>
      </c>
      <c r="AR93" s="28">
        <v>4</v>
      </c>
      <c r="AT93" s="28" t="s">
        <v>112</v>
      </c>
      <c r="AU93" s="28">
        <v>2</v>
      </c>
      <c r="AY93" s="28" t="s">
        <v>108</v>
      </c>
      <c r="BE93" s="28">
        <f>IF(O93="základní",K93,0)</f>
        <v>0</v>
      </c>
      <c r="BF93" s="28">
        <f>IF(O93="snížená",K93,0)</f>
        <v>0</v>
      </c>
      <c r="BG93" s="28">
        <f>IF(O93="zákl. přenesená",K93,0)</f>
        <v>0</v>
      </c>
      <c r="BH93" s="28">
        <f>IF(O93="sníž. přenesená",K93,0)</f>
        <v>0</v>
      </c>
      <c r="BI93" s="28">
        <f>IF(O93="nulová",K93,0)</f>
        <v>0</v>
      </c>
      <c r="BJ93" s="28">
        <v>1</v>
      </c>
    </row>
    <row r="94" s="23" customFormat="1">
      <c r="A94" s="541"/>
      <c r="B94" s="542"/>
      <c r="C94" s="543"/>
      <c r="D94" s="544" t="s">
        <v>117</v>
      </c>
      <c r="E94" s="543"/>
      <c r="F94" s="258" t="s">
        <v>513</v>
      </c>
      <c r="G94" s="543"/>
      <c r="H94" s="543"/>
      <c r="I94" s="543"/>
      <c r="J94" s="543"/>
      <c r="L94" s="23"/>
      <c r="M94" s="545"/>
      <c r="N94" s="546"/>
      <c r="O94" s="547"/>
      <c r="P94" s="547"/>
      <c r="Q94" s="547"/>
      <c r="R94" s="547"/>
      <c r="S94" s="547"/>
      <c r="T94" s="548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T94" s="549" t="s">
        <v>117</v>
      </c>
      <c r="AU94" s="549">
        <v>0</v>
      </c>
      <c r="AY94" s="23" t="s">
        <v>108</v>
      </c>
      <c r="BJ94" s="23">
        <v>0</v>
      </c>
    </row>
    <row r="95" s="29" customFormat="1" ht="12">
      <c r="B95" s="550"/>
      <c r="C95" s="551"/>
      <c r="D95" s="552" t="s">
        <v>198</v>
      </c>
      <c r="E95" s="553"/>
      <c r="F95" s="554" t="s">
        <v>514</v>
      </c>
      <c r="G95" s="555"/>
      <c r="H95" s="556">
        <v>125.041</v>
      </c>
      <c r="I95" s="557"/>
      <c r="J95" s="557"/>
      <c r="K95" s="557"/>
      <c r="L95" s="558"/>
      <c r="M95" s="550"/>
      <c r="N95" s="559"/>
      <c r="O95" s="558"/>
      <c r="P95" s="557"/>
      <c r="Q95" s="557"/>
      <c r="R95" s="557"/>
      <c r="S95" s="560"/>
      <c r="T95" s="560"/>
      <c r="U95" s="560"/>
      <c r="V95" s="560"/>
      <c r="W95" s="560"/>
      <c r="X95" s="561"/>
      <c r="AT95" s="29" t="s">
        <v>198</v>
      </c>
      <c r="AU95" s="29">
        <v>0</v>
      </c>
      <c r="AV95" s="29">
        <v>2</v>
      </c>
      <c r="AW95" s="29" t="b">
        <v>1</v>
      </c>
      <c r="AY95" s="29" t="s">
        <v>108</v>
      </c>
      <c r="BJ95" s="29">
        <v>0</v>
      </c>
    </row>
    <row r="96" s="29" customFormat="1" ht="12">
      <c r="B96" s="550"/>
      <c r="C96" s="551"/>
      <c r="D96" s="552" t="s">
        <v>198</v>
      </c>
      <c r="E96" s="553"/>
      <c r="F96" s="562" t="s">
        <v>200</v>
      </c>
      <c r="G96" s="563"/>
      <c r="H96" s="564">
        <v>125.041</v>
      </c>
      <c r="I96" s="557"/>
      <c r="J96" s="557"/>
      <c r="K96" s="557"/>
      <c r="L96" s="558"/>
      <c r="M96" s="550"/>
      <c r="N96" s="559"/>
      <c r="O96" s="558"/>
      <c r="P96" s="557"/>
      <c r="Q96" s="557"/>
      <c r="R96" s="557"/>
      <c r="S96" s="560"/>
      <c r="T96" s="560"/>
      <c r="U96" s="560"/>
      <c r="V96" s="560"/>
      <c r="W96" s="560"/>
      <c r="X96" s="561"/>
      <c r="AT96" s="29" t="s">
        <v>198</v>
      </c>
      <c r="AU96" s="29">
        <v>0</v>
      </c>
      <c r="AV96" s="29">
        <v>4</v>
      </c>
      <c r="AW96" s="29" t="b">
        <v>1</v>
      </c>
      <c r="AX96" s="29" t="b">
        <v>1</v>
      </c>
      <c r="AY96" s="29" t="s">
        <v>108</v>
      </c>
      <c r="BJ96" s="29">
        <v>0</v>
      </c>
    </row>
    <row r="97" s="29" customFormat="1" ht="12">
      <c r="B97" s="550"/>
      <c r="C97" s="551"/>
      <c r="D97" s="552" t="s">
        <v>198</v>
      </c>
      <c r="E97" s="553"/>
      <c r="F97" s="565" t="s">
        <v>515</v>
      </c>
      <c r="G97" s="555"/>
      <c r="H97" s="556"/>
      <c r="I97" s="557"/>
      <c r="J97" s="557"/>
      <c r="K97" s="557"/>
      <c r="L97" s="558"/>
      <c r="M97" s="550"/>
      <c r="N97" s="559"/>
      <c r="O97" s="558"/>
      <c r="P97" s="557"/>
      <c r="Q97" s="557"/>
      <c r="R97" s="557"/>
      <c r="S97" s="560"/>
      <c r="T97" s="560"/>
      <c r="U97" s="560"/>
      <c r="V97" s="560"/>
      <c r="W97" s="560"/>
      <c r="X97" s="561"/>
      <c r="AT97" s="29" t="s">
        <v>202</v>
      </c>
      <c r="AU97" s="29">
        <v>1</v>
      </c>
      <c r="AY97" s="29" t="s">
        <v>108</v>
      </c>
      <c r="BJ97" s="29">
        <v>0</v>
      </c>
    </row>
    <row r="98" s="29" customFormat="1" ht="12">
      <c r="B98" s="550"/>
      <c r="C98" s="551"/>
      <c r="D98" s="552" t="s">
        <v>198</v>
      </c>
      <c r="E98" s="553"/>
      <c r="F98" s="566" t="s">
        <v>210</v>
      </c>
      <c r="G98" s="555"/>
      <c r="H98" s="567">
        <v>500.16399999999999</v>
      </c>
      <c r="I98" s="557"/>
      <c r="J98" s="557"/>
      <c r="K98" s="557"/>
      <c r="L98" s="558"/>
      <c r="M98" s="550"/>
      <c r="N98" s="559"/>
      <c r="O98" s="558"/>
      <c r="P98" s="557"/>
      <c r="Q98" s="557"/>
      <c r="R98" s="557"/>
      <c r="S98" s="560"/>
      <c r="T98" s="560"/>
      <c r="U98" s="560"/>
      <c r="V98" s="560"/>
      <c r="W98" s="560"/>
      <c r="X98" s="561"/>
      <c r="AT98" s="29" t="s">
        <v>202</v>
      </c>
      <c r="AU98" s="29">
        <v>1</v>
      </c>
      <c r="AY98" s="29" t="s">
        <v>108</v>
      </c>
      <c r="BJ98" s="29">
        <v>0</v>
      </c>
    </row>
    <row r="99" s="29" customFormat="1" ht="12">
      <c r="B99" s="550"/>
      <c r="C99" s="551"/>
      <c r="D99" s="552" t="s">
        <v>198</v>
      </c>
      <c r="E99" s="553"/>
      <c r="F99" s="568" t="s">
        <v>211</v>
      </c>
      <c r="G99" s="555"/>
      <c r="H99" s="556"/>
      <c r="I99" s="557"/>
      <c r="J99" s="557"/>
      <c r="K99" s="557"/>
      <c r="L99" s="558"/>
      <c r="M99" s="550"/>
      <c r="N99" s="559"/>
      <c r="O99" s="558"/>
      <c r="P99" s="557"/>
      <c r="Q99" s="557"/>
      <c r="R99" s="557"/>
      <c r="S99" s="560"/>
      <c r="T99" s="560"/>
      <c r="U99" s="560"/>
      <c r="V99" s="560"/>
      <c r="W99" s="560"/>
      <c r="X99" s="561"/>
      <c r="AT99" s="29" t="s">
        <v>202</v>
      </c>
      <c r="AU99" s="29">
        <v>2</v>
      </c>
      <c r="AY99" s="29" t="s">
        <v>108</v>
      </c>
      <c r="BJ99" s="29">
        <v>0</v>
      </c>
    </row>
    <row r="100" s="29" customFormat="1" ht="12">
      <c r="B100" s="550"/>
      <c r="C100" s="551"/>
      <c r="D100" s="552" t="s">
        <v>198</v>
      </c>
      <c r="E100" s="553"/>
      <c r="F100" s="569" t="s">
        <v>212</v>
      </c>
      <c r="G100" s="555"/>
      <c r="H100" s="567">
        <v>500.16399999999999</v>
      </c>
      <c r="I100" s="557"/>
      <c r="J100" s="557"/>
      <c r="K100" s="557"/>
      <c r="L100" s="558"/>
      <c r="M100" s="550"/>
      <c r="N100" s="559"/>
      <c r="O100" s="558"/>
      <c r="P100" s="557"/>
      <c r="Q100" s="557"/>
      <c r="R100" s="557"/>
      <c r="S100" s="560"/>
      <c r="T100" s="560"/>
      <c r="U100" s="560"/>
      <c r="V100" s="560"/>
      <c r="W100" s="560"/>
      <c r="X100" s="561"/>
      <c r="AT100" s="29" t="s">
        <v>202</v>
      </c>
      <c r="AU100" s="29">
        <v>2</v>
      </c>
      <c r="AY100" s="29" t="s">
        <v>108</v>
      </c>
      <c r="BJ100" s="29">
        <v>0</v>
      </c>
    </row>
    <row r="101" s="28" customFormat="1" ht="24">
      <c r="B101" s="529"/>
      <c r="C101" s="530" t="s">
        <v>516</v>
      </c>
      <c r="D101" s="530" t="s">
        <v>112</v>
      </c>
      <c r="E101" s="531" t="s">
        <v>264</v>
      </c>
      <c r="F101" s="531" t="s">
        <v>265</v>
      </c>
      <c r="G101" s="532" t="s">
        <v>239</v>
      </c>
      <c r="H101" s="533">
        <v>125.041</v>
      </c>
      <c r="I101" s="534"/>
      <c r="J101" s="534"/>
      <c r="K101" s="535">
        <f>ROUND(H101*P101,2)</f>
        <v>0</v>
      </c>
      <c r="L101" s="531" t="s">
        <v>116</v>
      </c>
      <c r="M101" s="529"/>
      <c r="N101" s="536"/>
      <c r="O101" s="537" t="s">
        <v>40</v>
      </c>
      <c r="P101" s="538">
        <f>I101+J101</f>
        <v>0</v>
      </c>
      <c r="Q101" s="538">
        <f>ROUND(H101*I101,2)</f>
        <v>0</v>
      </c>
      <c r="R101" s="538">
        <f>ROUND(H101*J101,2)</f>
        <v>0</v>
      </c>
      <c r="S101" s="539"/>
      <c r="T101" s="539">
        <f>H101*S101</f>
        <v>0</v>
      </c>
      <c r="U101" s="539">
        <v>0</v>
      </c>
      <c r="V101" s="539">
        <f>H101*U101</f>
        <v>0</v>
      </c>
      <c r="W101" s="539">
        <v>0</v>
      </c>
      <c r="X101" s="540">
        <f>H101*W101</f>
        <v>0</v>
      </c>
      <c r="AR101" s="28">
        <v>4</v>
      </c>
      <c r="AT101" s="28" t="s">
        <v>112</v>
      </c>
      <c r="AU101" s="28">
        <v>2</v>
      </c>
      <c r="AY101" s="28" t="s">
        <v>108</v>
      </c>
      <c r="BE101" s="28">
        <f>IF(O101="základní",K101,0)</f>
        <v>0</v>
      </c>
      <c r="BF101" s="28">
        <f>IF(O101="snížená",K101,0)</f>
        <v>0</v>
      </c>
      <c r="BG101" s="28">
        <f>IF(O101="zákl. přenesená",K101,0)</f>
        <v>0</v>
      </c>
      <c r="BH101" s="28">
        <f>IF(O101="sníž. přenesená",K101,0)</f>
        <v>0</v>
      </c>
      <c r="BI101" s="28">
        <f>IF(O101="nulová",K101,0)</f>
        <v>0</v>
      </c>
      <c r="BJ101" s="28">
        <v>1</v>
      </c>
    </row>
    <row r="102" s="23" customFormat="1">
      <c r="A102" s="541"/>
      <c r="B102" s="542"/>
      <c r="C102" s="543"/>
      <c r="D102" s="544" t="s">
        <v>117</v>
      </c>
      <c r="E102" s="543"/>
      <c r="F102" s="258" t="s">
        <v>266</v>
      </c>
      <c r="G102" s="543"/>
      <c r="H102" s="543"/>
      <c r="I102" s="543"/>
      <c r="J102" s="543"/>
      <c r="L102" s="23"/>
      <c r="M102" s="545"/>
      <c r="N102" s="546"/>
      <c r="O102" s="547"/>
      <c r="P102" s="547"/>
      <c r="Q102" s="547"/>
      <c r="R102" s="547"/>
      <c r="S102" s="547"/>
      <c r="T102" s="548"/>
      <c r="U102" s="541"/>
      <c r="V102" s="541"/>
      <c r="W102" s="541"/>
      <c r="X102" s="541"/>
      <c r="Y102" s="541"/>
      <c r="Z102" s="541"/>
      <c r="AA102" s="541"/>
      <c r="AB102" s="541"/>
      <c r="AC102" s="541"/>
      <c r="AD102" s="541"/>
      <c r="AE102" s="541"/>
      <c r="AT102" s="549" t="s">
        <v>117</v>
      </c>
      <c r="AU102" s="549">
        <v>0</v>
      </c>
      <c r="AY102" s="23" t="s">
        <v>108</v>
      </c>
      <c r="BJ102" s="23">
        <v>0</v>
      </c>
    </row>
    <row r="103" s="29" customFormat="1" ht="12">
      <c r="B103" s="550"/>
      <c r="C103" s="551"/>
      <c r="D103" s="552" t="s">
        <v>198</v>
      </c>
      <c r="E103" s="553"/>
      <c r="F103" s="554" t="s">
        <v>514</v>
      </c>
      <c r="G103" s="555"/>
      <c r="H103" s="556">
        <v>125.041</v>
      </c>
      <c r="I103" s="557"/>
      <c r="J103" s="557"/>
      <c r="K103" s="557"/>
      <c r="L103" s="558"/>
      <c r="M103" s="550"/>
      <c r="N103" s="559"/>
      <c r="O103" s="558"/>
      <c r="P103" s="557"/>
      <c r="Q103" s="557"/>
      <c r="R103" s="557"/>
      <c r="S103" s="560"/>
      <c r="T103" s="560"/>
      <c r="U103" s="560"/>
      <c r="V103" s="560"/>
      <c r="W103" s="560"/>
      <c r="X103" s="561"/>
      <c r="AT103" s="29" t="s">
        <v>198</v>
      </c>
      <c r="AU103" s="29">
        <v>0</v>
      </c>
      <c r="AV103" s="29">
        <v>2</v>
      </c>
      <c r="AW103" s="29" t="b">
        <v>1</v>
      </c>
      <c r="AY103" s="29" t="s">
        <v>108</v>
      </c>
      <c r="BJ103" s="29">
        <v>0</v>
      </c>
    </row>
    <row r="104" s="29" customFormat="1" ht="12">
      <c r="B104" s="550"/>
      <c r="C104" s="551"/>
      <c r="D104" s="552" t="s">
        <v>198</v>
      </c>
      <c r="E104" s="553"/>
      <c r="F104" s="562" t="s">
        <v>200</v>
      </c>
      <c r="G104" s="563"/>
      <c r="H104" s="564">
        <v>125.041</v>
      </c>
      <c r="I104" s="557"/>
      <c r="J104" s="557"/>
      <c r="K104" s="557"/>
      <c r="L104" s="558"/>
      <c r="M104" s="550"/>
      <c r="N104" s="559"/>
      <c r="O104" s="558"/>
      <c r="P104" s="557"/>
      <c r="Q104" s="557"/>
      <c r="R104" s="557"/>
      <c r="S104" s="560"/>
      <c r="T104" s="560"/>
      <c r="U104" s="560"/>
      <c r="V104" s="560"/>
      <c r="W104" s="560"/>
      <c r="X104" s="561"/>
      <c r="AT104" s="29" t="s">
        <v>198</v>
      </c>
      <c r="AU104" s="29">
        <v>0</v>
      </c>
      <c r="AV104" s="29">
        <v>4</v>
      </c>
      <c r="AW104" s="29" t="b">
        <v>1</v>
      </c>
      <c r="AX104" s="29" t="b">
        <v>1</v>
      </c>
      <c r="AY104" s="29" t="s">
        <v>108</v>
      </c>
      <c r="BJ104" s="29">
        <v>0</v>
      </c>
    </row>
    <row r="105" s="29" customFormat="1" ht="12">
      <c r="B105" s="550"/>
      <c r="C105" s="551"/>
      <c r="D105" s="552" t="s">
        <v>198</v>
      </c>
      <c r="E105" s="553"/>
      <c r="F105" s="565" t="s">
        <v>515</v>
      </c>
      <c r="G105" s="555"/>
      <c r="H105" s="556"/>
      <c r="I105" s="557"/>
      <c r="J105" s="557"/>
      <c r="K105" s="557"/>
      <c r="L105" s="558"/>
      <c r="M105" s="550"/>
      <c r="N105" s="559"/>
      <c r="O105" s="558"/>
      <c r="P105" s="557"/>
      <c r="Q105" s="557"/>
      <c r="R105" s="557"/>
      <c r="S105" s="560"/>
      <c r="T105" s="560"/>
      <c r="U105" s="560"/>
      <c r="V105" s="560"/>
      <c r="W105" s="560"/>
      <c r="X105" s="561"/>
      <c r="AT105" s="29" t="s">
        <v>202</v>
      </c>
      <c r="AU105" s="29">
        <v>1</v>
      </c>
      <c r="AY105" s="29" t="s">
        <v>108</v>
      </c>
      <c r="BJ105" s="29">
        <v>0</v>
      </c>
    </row>
    <row r="106" s="29" customFormat="1" ht="12">
      <c r="B106" s="550"/>
      <c r="C106" s="551"/>
      <c r="D106" s="552" t="s">
        <v>198</v>
      </c>
      <c r="E106" s="553"/>
      <c r="F106" s="566" t="s">
        <v>210</v>
      </c>
      <c r="G106" s="555"/>
      <c r="H106" s="567">
        <v>500.16399999999999</v>
      </c>
      <c r="I106" s="557"/>
      <c r="J106" s="557"/>
      <c r="K106" s="557"/>
      <c r="L106" s="558"/>
      <c r="M106" s="550"/>
      <c r="N106" s="559"/>
      <c r="O106" s="558"/>
      <c r="P106" s="557"/>
      <c r="Q106" s="557"/>
      <c r="R106" s="557"/>
      <c r="S106" s="560"/>
      <c r="T106" s="560"/>
      <c r="U106" s="560"/>
      <c r="V106" s="560"/>
      <c r="W106" s="560"/>
      <c r="X106" s="561"/>
      <c r="AT106" s="29" t="s">
        <v>202</v>
      </c>
      <c r="AU106" s="29">
        <v>1</v>
      </c>
      <c r="AY106" s="29" t="s">
        <v>108</v>
      </c>
      <c r="BJ106" s="29">
        <v>0</v>
      </c>
    </row>
    <row r="107" s="29" customFormat="1" ht="12">
      <c r="B107" s="550"/>
      <c r="C107" s="551"/>
      <c r="D107" s="552" t="s">
        <v>198</v>
      </c>
      <c r="E107" s="553"/>
      <c r="F107" s="568" t="s">
        <v>211</v>
      </c>
      <c r="G107" s="555"/>
      <c r="H107" s="556"/>
      <c r="I107" s="557"/>
      <c r="J107" s="557"/>
      <c r="K107" s="557"/>
      <c r="L107" s="558"/>
      <c r="M107" s="550"/>
      <c r="N107" s="559"/>
      <c r="O107" s="558"/>
      <c r="P107" s="557"/>
      <c r="Q107" s="557"/>
      <c r="R107" s="557"/>
      <c r="S107" s="560"/>
      <c r="T107" s="560"/>
      <c r="U107" s="560"/>
      <c r="V107" s="560"/>
      <c r="W107" s="560"/>
      <c r="X107" s="561"/>
      <c r="AT107" s="29" t="s">
        <v>202</v>
      </c>
      <c r="AU107" s="29">
        <v>2</v>
      </c>
      <c r="AY107" s="29" t="s">
        <v>108</v>
      </c>
      <c r="BJ107" s="29">
        <v>0</v>
      </c>
    </row>
    <row r="108" s="29" customFormat="1" ht="12">
      <c r="B108" s="550"/>
      <c r="C108" s="551"/>
      <c r="D108" s="552" t="s">
        <v>198</v>
      </c>
      <c r="E108" s="553"/>
      <c r="F108" s="569" t="s">
        <v>212</v>
      </c>
      <c r="G108" s="555"/>
      <c r="H108" s="567">
        <v>500.16399999999999</v>
      </c>
      <c r="I108" s="557"/>
      <c r="J108" s="557"/>
      <c r="K108" s="557"/>
      <c r="L108" s="558"/>
      <c r="M108" s="550"/>
      <c r="N108" s="559"/>
      <c r="O108" s="558"/>
      <c r="P108" s="557"/>
      <c r="Q108" s="557"/>
      <c r="R108" s="557"/>
      <c r="S108" s="560"/>
      <c r="T108" s="560"/>
      <c r="U108" s="560"/>
      <c r="V108" s="560"/>
      <c r="W108" s="560"/>
      <c r="X108" s="561"/>
      <c r="AT108" s="29" t="s">
        <v>202</v>
      </c>
      <c r="AU108" s="29">
        <v>2</v>
      </c>
      <c r="AY108" s="29" t="s">
        <v>108</v>
      </c>
      <c r="BJ108" s="29">
        <v>0</v>
      </c>
    </row>
    <row r="109" s="28" customFormat="1" ht="24">
      <c r="B109" s="529"/>
      <c r="C109" s="530" t="s">
        <v>517</v>
      </c>
      <c r="D109" s="530" t="s">
        <v>112</v>
      </c>
      <c r="E109" s="531" t="s">
        <v>269</v>
      </c>
      <c r="F109" s="531" t="s">
        <v>270</v>
      </c>
      <c r="G109" s="532" t="s">
        <v>239</v>
      </c>
      <c r="H109" s="533">
        <v>3751.23</v>
      </c>
      <c r="I109" s="534"/>
      <c r="J109" s="534"/>
      <c r="K109" s="535">
        <f>ROUND(H109*P109,2)</f>
        <v>0</v>
      </c>
      <c r="L109" s="531" t="s">
        <v>116</v>
      </c>
      <c r="M109" s="529"/>
      <c r="N109" s="536"/>
      <c r="O109" s="537" t="s">
        <v>40</v>
      </c>
      <c r="P109" s="538">
        <f>I109+J109</f>
        <v>0</v>
      </c>
      <c r="Q109" s="538">
        <f>ROUND(H109*I109,2)</f>
        <v>0</v>
      </c>
      <c r="R109" s="538">
        <f>ROUND(H109*J109,2)</f>
        <v>0</v>
      </c>
      <c r="S109" s="539"/>
      <c r="T109" s="539">
        <f>H109*S109</f>
        <v>0</v>
      </c>
      <c r="U109" s="539">
        <v>0</v>
      </c>
      <c r="V109" s="539">
        <f>H109*U109</f>
        <v>0</v>
      </c>
      <c r="W109" s="539">
        <v>0</v>
      </c>
      <c r="X109" s="540">
        <f>H109*W109</f>
        <v>0</v>
      </c>
      <c r="AR109" s="28">
        <v>4</v>
      </c>
      <c r="AT109" s="28" t="s">
        <v>112</v>
      </c>
      <c r="AU109" s="28">
        <v>2</v>
      </c>
      <c r="AY109" s="28" t="s">
        <v>108</v>
      </c>
      <c r="BE109" s="28">
        <f>IF(O109="základní",K109,0)</f>
        <v>0</v>
      </c>
      <c r="BF109" s="28">
        <f>IF(O109="snížená",K109,0)</f>
        <v>0</v>
      </c>
      <c r="BG109" s="28">
        <f>IF(O109="zákl. přenesená",K109,0)</f>
        <v>0</v>
      </c>
      <c r="BH109" s="28">
        <f>IF(O109="sníž. přenesená",K109,0)</f>
        <v>0</v>
      </c>
      <c r="BI109" s="28">
        <f>IF(O109="nulová",K109,0)</f>
        <v>0</v>
      </c>
      <c r="BJ109" s="28">
        <v>1</v>
      </c>
    </row>
    <row r="110" s="23" customFormat="1">
      <c r="A110" s="541"/>
      <c r="B110" s="542"/>
      <c r="C110" s="543"/>
      <c r="D110" s="544" t="s">
        <v>117</v>
      </c>
      <c r="E110" s="543"/>
      <c r="F110" s="258" t="s">
        <v>271</v>
      </c>
      <c r="G110" s="543"/>
      <c r="H110" s="543"/>
      <c r="I110" s="543"/>
      <c r="J110" s="543"/>
      <c r="L110" s="23"/>
      <c r="M110" s="545"/>
      <c r="N110" s="546"/>
      <c r="O110" s="547"/>
      <c r="P110" s="547"/>
      <c r="Q110" s="547"/>
      <c r="R110" s="547"/>
      <c r="S110" s="547"/>
      <c r="T110" s="548"/>
      <c r="U110" s="541"/>
      <c r="V110" s="541"/>
      <c r="W110" s="541"/>
      <c r="X110" s="541"/>
      <c r="Y110" s="541"/>
      <c r="Z110" s="541"/>
      <c r="AA110" s="541"/>
      <c r="AB110" s="541"/>
      <c r="AC110" s="541"/>
      <c r="AD110" s="541"/>
      <c r="AE110" s="541"/>
      <c r="AT110" s="549" t="s">
        <v>117</v>
      </c>
      <c r="AU110" s="549">
        <v>0</v>
      </c>
      <c r="AY110" s="23" t="s">
        <v>108</v>
      </c>
      <c r="BJ110" s="23">
        <v>0</v>
      </c>
    </row>
    <row r="111" s="29" customFormat="1" ht="12">
      <c r="B111" s="550"/>
      <c r="C111" s="551"/>
      <c r="D111" s="552" t="s">
        <v>198</v>
      </c>
      <c r="E111" s="553"/>
      <c r="F111" s="554" t="s">
        <v>514</v>
      </c>
      <c r="G111" s="555"/>
      <c r="H111" s="556">
        <v>125.041</v>
      </c>
      <c r="I111" s="557"/>
      <c r="J111" s="557"/>
      <c r="K111" s="557"/>
      <c r="L111" s="558"/>
      <c r="M111" s="550"/>
      <c r="N111" s="559"/>
      <c r="O111" s="558"/>
      <c r="P111" s="557"/>
      <c r="Q111" s="557"/>
      <c r="R111" s="557"/>
      <c r="S111" s="560"/>
      <c r="T111" s="560"/>
      <c r="U111" s="560"/>
      <c r="V111" s="560"/>
      <c r="W111" s="560"/>
      <c r="X111" s="561"/>
      <c r="AT111" s="29" t="s">
        <v>198</v>
      </c>
      <c r="AU111" s="29">
        <v>0</v>
      </c>
      <c r="AV111" s="29">
        <v>2</v>
      </c>
      <c r="AW111" s="29" t="b">
        <v>1</v>
      </c>
      <c r="AY111" s="29" t="s">
        <v>108</v>
      </c>
      <c r="BJ111" s="29">
        <v>0</v>
      </c>
    </row>
    <row r="112" s="29" customFormat="1" ht="12">
      <c r="B112" s="550"/>
      <c r="C112" s="551"/>
      <c r="D112" s="552" t="s">
        <v>198</v>
      </c>
      <c r="E112" s="553"/>
      <c r="F112" s="562" t="s">
        <v>200</v>
      </c>
      <c r="G112" s="563"/>
      <c r="H112" s="564">
        <v>125.041</v>
      </c>
      <c r="I112" s="557"/>
      <c r="J112" s="557"/>
      <c r="K112" s="557"/>
      <c r="L112" s="558"/>
      <c r="M112" s="550"/>
      <c r="N112" s="559"/>
      <c r="O112" s="558"/>
      <c r="P112" s="557"/>
      <c r="Q112" s="557"/>
      <c r="R112" s="557"/>
      <c r="S112" s="560"/>
      <c r="T112" s="560"/>
      <c r="U112" s="560"/>
      <c r="V112" s="560"/>
      <c r="W112" s="560"/>
      <c r="X112" s="561"/>
      <c r="AT112" s="29" t="s">
        <v>198</v>
      </c>
      <c r="AU112" s="29">
        <v>0</v>
      </c>
      <c r="AV112" s="29">
        <v>4</v>
      </c>
      <c r="AW112" s="29" t="b">
        <v>1</v>
      </c>
      <c r="AY112" s="29" t="s">
        <v>108</v>
      </c>
      <c r="BJ112" s="29">
        <v>0</v>
      </c>
    </row>
    <row r="113" s="29" customFormat="1" ht="12">
      <c r="B113" s="550"/>
      <c r="C113" s="551"/>
      <c r="D113" s="552" t="s">
        <v>198</v>
      </c>
      <c r="E113" s="553"/>
      <c r="F113" s="554" t="s">
        <v>518</v>
      </c>
      <c r="G113" s="555"/>
      <c r="H113" s="556">
        <v>3751.23</v>
      </c>
      <c r="I113" s="557"/>
      <c r="J113" s="557"/>
      <c r="K113" s="557"/>
      <c r="L113" s="558"/>
      <c r="M113" s="550"/>
      <c r="N113" s="559"/>
      <c r="O113" s="558"/>
      <c r="P113" s="557"/>
      <c r="Q113" s="557"/>
      <c r="R113" s="557"/>
      <c r="S113" s="560"/>
      <c r="T113" s="560"/>
      <c r="U113" s="560"/>
      <c r="V113" s="560"/>
      <c r="W113" s="560"/>
      <c r="X113" s="561"/>
      <c r="AT113" s="29" t="s">
        <v>198</v>
      </c>
      <c r="AU113" s="29">
        <v>0</v>
      </c>
      <c r="AV113" s="29">
        <v>2</v>
      </c>
      <c r="AW113" s="29" t="b">
        <v>1</v>
      </c>
      <c r="AX113" s="29" t="b">
        <v>1</v>
      </c>
      <c r="AY113" s="29" t="s">
        <v>108</v>
      </c>
      <c r="BJ113" s="29">
        <v>0</v>
      </c>
    </row>
    <row r="114" s="29" customFormat="1" ht="12">
      <c r="B114" s="550"/>
      <c r="C114" s="551"/>
      <c r="D114" s="552" t="s">
        <v>198</v>
      </c>
      <c r="E114" s="553"/>
      <c r="F114" s="565" t="s">
        <v>515</v>
      </c>
      <c r="G114" s="555"/>
      <c r="H114" s="556"/>
      <c r="I114" s="557"/>
      <c r="J114" s="557"/>
      <c r="K114" s="557"/>
      <c r="L114" s="558"/>
      <c r="M114" s="550"/>
      <c r="N114" s="559"/>
      <c r="O114" s="558"/>
      <c r="P114" s="557"/>
      <c r="Q114" s="557"/>
      <c r="R114" s="557"/>
      <c r="S114" s="560"/>
      <c r="T114" s="560"/>
      <c r="U114" s="560"/>
      <c r="V114" s="560"/>
      <c r="W114" s="560"/>
      <c r="X114" s="561"/>
      <c r="AT114" s="29" t="s">
        <v>202</v>
      </c>
      <c r="AU114" s="29">
        <v>1</v>
      </c>
      <c r="AY114" s="29" t="s">
        <v>108</v>
      </c>
      <c r="BJ114" s="29">
        <v>0</v>
      </c>
    </row>
    <row r="115" s="29" customFormat="1" ht="12">
      <c r="B115" s="550"/>
      <c r="C115" s="551"/>
      <c r="D115" s="552" t="s">
        <v>198</v>
      </c>
      <c r="E115" s="553"/>
      <c r="F115" s="566" t="s">
        <v>210</v>
      </c>
      <c r="G115" s="555"/>
      <c r="H115" s="567">
        <v>500.16399999999999</v>
      </c>
      <c r="I115" s="557"/>
      <c r="J115" s="557"/>
      <c r="K115" s="557"/>
      <c r="L115" s="558"/>
      <c r="M115" s="550"/>
      <c r="N115" s="559"/>
      <c r="O115" s="558"/>
      <c r="P115" s="557"/>
      <c r="Q115" s="557"/>
      <c r="R115" s="557"/>
      <c r="S115" s="560"/>
      <c r="T115" s="560"/>
      <c r="U115" s="560"/>
      <c r="V115" s="560"/>
      <c r="W115" s="560"/>
      <c r="X115" s="561"/>
      <c r="AT115" s="29" t="s">
        <v>202</v>
      </c>
      <c r="AU115" s="29">
        <v>1</v>
      </c>
      <c r="AY115" s="29" t="s">
        <v>108</v>
      </c>
      <c r="BJ115" s="29">
        <v>0</v>
      </c>
    </row>
    <row r="116" s="29" customFormat="1" ht="12">
      <c r="B116" s="550"/>
      <c r="C116" s="551"/>
      <c r="D116" s="552" t="s">
        <v>198</v>
      </c>
      <c r="E116" s="553"/>
      <c r="F116" s="568" t="s">
        <v>211</v>
      </c>
      <c r="G116" s="555"/>
      <c r="H116" s="556"/>
      <c r="I116" s="557"/>
      <c r="J116" s="557"/>
      <c r="K116" s="557"/>
      <c r="L116" s="558"/>
      <c r="M116" s="550"/>
      <c r="N116" s="559"/>
      <c r="O116" s="558"/>
      <c r="P116" s="557"/>
      <c r="Q116" s="557"/>
      <c r="R116" s="557"/>
      <c r="S116" s="560"/>
      <c r="T116" s="560"/>
      <c r="U116" s="560"/>
      <c r="V116" s="560"/>
      <c r="W116" s="560"/>
      <c r="X116" s="561"/>
      <c r="AT116" s="29" t="s">
        <v>202</v>
      </c>
      <c r="AU116" s="29">
        <v>2</v>
      </c>
      <c r="AY116" s="29" t="s">
        <v>108</v>
      </c>
      <c r="BJ116" s="29">
        <v>0</v>
      </c>
    </row>
    <row r="117" s="29" customFormat="1" ht="12">
      <c r="B117" s="550"/>
      <c r="C117" s="551"/>
      <c r="D117" s="552" t="s">
        <v>198</v>
      </c>
      <c r="E117" s="553"/>
      <c r="F117" s="569" t="s">
        <v>212</v>
      </c>
      <c r="G117" s="555"/>
      <c r="H117" s="567">
        <v>500.16399999999999</v>
      </c>
      <c r="I117" s="557"/>
      <c r="J117" s="557"/>
      <c r="K117" s="557"/>
      <c r="L117" s="558"/>
      <c r="M117" s="550"/>
      <c r="N117" s="559"/>
      <c r="O117" s="558"/>
      <c r="P117" s="557"/>
      <c r="Q117" s="557"/>
      <c r="R117" s="557"/>
      <c r="S117" s="560"/>
      <c r="T117" s="560"/>
      <c r="U117" s="560"/>
      <c r="V117" s="560"/>
      <c r="W117" s="560"/>
      <c r="X117" s="561"/>
      <c r="AT117" s="29" t="s">
        <v>202</v>
      </c>
      <c r="AU117" s="29">
        <v>2</v>
      </c>
      <c r="AY117" s="29" t="s">
        <v>108</v>
      </c>
      <c r="BJ117" s="29">
        <v>0</v>
      </c>
    </row>
    <row r="118" s="28" customFormat="1">
      <c r="B118" s="529"/>
      <c r="C118" s="530" t="s">
        <v>519</v>
      </c>
      <c r="D118" s="530" t="s">
        <v>112</v>
      </c>
      <c r="E118" s="531" t="s">
        <v>520</v>
      </c>
      <c r="F118" s="531" t="s">
        <v>521</v>
      </c>
      <c r="G118" s="532" t="s">
        <v>196</v>
      </c>
      <c r="H118" s="533">
        <v>500.16399999999999</v>
      </c>
      <c r="I118" s="534"/>
      <c r="J118" s="534"/>
      <c r="K118" s="535">
        <f>ROUND(H118*P118,2)</f>
        <v>0</v>
      </c>
      <c r="L118" s="531" t="s">
        <v>116</v>
      </c>
      <c r="M118" s="529"/>
      <c r="N118" s="536"/>
      <c r="O118" s="537" t="s">
        <v>40</v>
      </c>
      <c r="P118" s="538">
        <f>I118+J118</f>
        <v>0</v>
      </c>
      <c r="Q118" s="538">
        <f>ROUND(H118*I118,2)</f>
        <v>0</v>
      </c>
      <c r="R118" s="538">
        <f>ROUND(H118*J118,2)</f>
        <v>0</v>
      </c>
      <c r="S118" s="539"/>
      <c r="T118" s="539">
        <f>H118*S118</f>
        <v>0</v>
      </c>
      <c r="U118" s="539">
        <v>0</v>
      </c>
      <c r="V118" s="539">
        <f>H118*U118</f>
        <v>0</v>
      </c>
      <c r="W118" s="539">
        <v>0</v>
      </c>
      <c r="X118" s="540">
        <f>H118*W118</f>
        <v>0</v>
      </c>
      <c r="AR118" s="28">
        <v>4</v>
      </c>
      <c r="AT118" s="28" t="s">
        <v>112</v>
      </c>
      <c r="AU118" s="28">
        <v>2</v>
      </c>
      <c r="AY118" s="28" t="s">
        <v>108</v>
      </c>
      <c r="BE118" s="28">
        <f>IF(O118="základní",K118,0)</f>
        <v>0</v>
      </c>
      <c r="BF118" s="28">
        <f>IF(O118="snížená",K118,0)</f>
        <v>0</v>
      </c>
      <c r="BG118" s="28">
        <f>IF(O118="zákl. přenesená",K118,0)</f>
        <v>0</v>
      </c>
      <c r="BH118" s="28">
        <f>IF(O118="sníž. přenesená",K118,0)</f>
        <v>0</v>
      </c>
      <c r="BI118" s="28">
        <f>IF(O118="nulová",K118,0)</f>
        <v>0</v>
      </c>
      <c r="BJ118" s="28">
        <v>1</v>
      </c>
    </row>
    <row r="119" s="23" customFormat="1">
      <c r="A119" s="541"/>
      <c r="B119" s="542"/>
      <c r="C119" s="543"/>
      <c r="D119" s="544" t="s">
        <v>117</v>
      </c>
      <c r="E119" s="543"/>
      <c r="F119" s="258" t="s">
        <v>522</v>
      </c>
      <c r="G119" s="543"/>
      <c r="H119" s="543"/>
      <c r="I119" s="543"/>
      <c r="J119" s="543"/>
      <c r="L119" s="23"/>
      <c r="M119" s="545"/>
      <c r="N119" s="546"/>
      <c r="O119" s="547"/>
      <c r="P119" s="547"/>
      <c r="Q119" s="547"/>
      <c r="R119" s="547"/>
      <c r="S119" s="547"/>
      <c r="T119" s="548"/>
      <c r="U119" s="541"/>
      <c r="V119" s="541"/>
      <c r="W119" s="541"/>
      <c r="X119" s="541"/>
      <c r="Y119" s="541"/>
      <c r="Z119" s="541"/>
      <c r="AA119" s="541"/>
      <c r="AB119" s="541"/>
      <c r="AC119" s="541"/>
      <c r="AD119" s="541"/>
      <c r="AE119" s="541"/>
      <c r="AT119" s="549" t="s">
        <v>117</v>
      </c>
      <c r="AU119" s="549">
        <v>0</v>
      </c>
      <c r="AY119" s="23" t="s">
        <v>108</v>
      </c>
      <c r="BJ119" s="23">
        <v>0</v>
      </c>
    </row>
    <row r="120" s="29" customFormat="1" ht="12">
      <c r="B120" s="550"/>
      <c r="C120" s="551"/>
      <c r="D120" s="552" t="s">
        <v>198</v>
      </c>
      <c r="E120" s="553"/>
      <c r="F120" s="554" t="s">
        <v>210</v>
      </c>
      <c r="G120" s="555"/>
      <c r="H120" s="556">
        <v>500.16399999999999</v>
      </c>
      <c r="I120" s="557"/>
      <c r="J120" s="557"/>
      <c r="K120" s="557"/>
      <c r="L120" s="558"/>
      <c r="M120" s="550"/>
      <c r="N120" s="559"/>
      <c r="O120" s="558"/>
      <c r="P120" s="557"/>
      <c r="Q120" s="557"/>
      <c r="R120" s="557"/>
      <c r="S120" s="560"/>
      <c r="T120" s="560"/>
      <c r="U120" s="560"/>
      <c r="V120" s="560"/>
      <c r="W120" s="560"/>
      <c r="X120" s="561"/>
      <c r="AT120" s="29" t="s">
        <v>198</v>
      </c>
      <c r="AU120" s="29">
        <v>0</v>
      </c>
      <c r="AV120" s="29">
        <v>2</v>
      </c>
      <c r="AW120" s="29" t="b">
        <v>1</v>
      </c>
      <c r="AY120" s="29" t="s">
        <v>108</v>
      </c>
      <c r="BJ120" s="29">
        <v>0</v>
      </c>
    </row>
    <row r="121" s="29" customFormat="1" ht="12">
      <c r="B121" s="550"/>
      <c r="C121" s="551"/>
      <c r="D121" s="552" t="s">
        <v>198</v>
      </c>
      <c r="E121" s="553"/>
      <c r="F121" s="562" t="s">
        <v>200</v>
      </c>
      <c r="G121" s="563"/>
      <c r="H121" s="564">
        <v>500.16399999999999</v>
      </c>
      <c r="I121" s="557"/>
      <c r="J121" s="557"/>
      <c r="K121" s="557"/>
      <c r="L121" s="558"/>
      <c r="M121" s="550"/>
      <c r="N121" s="559"/>
      <c r="O121" s="558"/>
      <c r="P121" s="557"/>
      <c r="Q121" s="557"/>
      <c r="R121" s="557"/>
      <c r="S121" s="560"/>
      <c r="T121" s="560"/>
      <c r="U121" s="560"/>
      <c r="V121" s="560"/>
      <c r="W121" s="560"/>
      <c r="X121" s="561"/>
      <c r="AT121" s="29" t="s">
        <v>198</v>
      </c>
      <c r="AU121" s="29">
        <v>0</v>
      </c>
      <c r="AV121" s="29">
        <v>4</v>
      </c>
      <c r="AW121" s="29" t="b">
        <v>1</v>
      </c>
      <c r="AX121" s="29" t="b">
        <v>1</v>
      </c>
      <c r="AY121" s="29" t="s">
        <v>108</v>
      </c>
      <c r="BJ121" s="29">
        <v>0</v>
      </c>
    </row>
    <row r="122" s="29" customFormat="1" ht="12">
      <c r="B122" s="550"/>
      <c r="C122" s="551"/>
      <c r="D122" s="552" t="s">
        <v>198</v>
      </c>
      <c r="E122" s="553"/>
      <c r="F122" s="565" t="s">
        <v>211</v>
      </c>
      <c r="G122" s="555"/>
      <c r="H122" s="556"/>
      <c r="I122" s="557"/>
      <c r="J122" s="557"/>
      <c r="K122" s="557"/>
      <c r="L122" s="558"/>
      <c r="M122" s="550"/>
      <c r="N122" s="559"/>
      <c r="O122" s="558"/>
      <c r="P122" s="557"/>
      <c r="Q122" s="557"/>
      <c r="R122" s="557"/>
      <c r="S122" s="560"/>
      <c r="T122" s="560"/>
      <c r="U122" s="560"/>
      <c r="V122" s="560"/>
      <c r="W122" s="560"/>
      <c r="X122" s="561"/>
      <c r="AT122" s="29" t="s">
        <v>202</v>
      </c>
      <c r="AU122" s="29">
        <v>1</v>
      </c>
      <c r="AY122" s="29" t="s">
        <v>108</v>
      </c>
      <c r="BJ122" s="29">
        <v>0</v>
      </c>
    </row>
    <row r="123" s="29" customFormat="1" ht="12">
      <c r="B123" s="550"/>
      <c r="C123" s="551"/>
      <c r="D123" s="552" t="s">
        <v>198</v>
      </c>
      <c r="E123" s="553"/>
      <c r="F123" s="566" t="s">
        <v>212</v>
      </c>
      <c r="G123" s="555"/>
      <c r="H123" s="567">
        <v>500.16399999999999</v>
      </c>
      <c r="I123" s="557"/>
      <c r="J123" s="557"/>
      <c r="K123" s="557"/>
      <c r="L123" s="558"/>
      <c r="M123" s="550"/>
      <c r="N123" s="559"/>
      <c r="O123" s="558"/>
      <c r="P123" s="557"/>
      <c r="Q123" s="557"/>
      <c r="R123" s="557"/>
      <c r="S123" s="560"/>
      <c r="T123" s="560"/>
      <c r="U123" s="560"/>
      <c r="V123" s="560"/>
      <c r="W123" s="560"/>
      <c r="X123" s="561"/>
      <c r="AT123" s="29" t="s">
        <v>202</v>
      </c>
      <c r="AU123" s="29">
        <v>1</v>
      </c>
      <c r="AY123" s="29" t="s">
        <v>108</v>
      </c>
      <c r="BJ123" s="29">
        <v>0</v>
      </c>
    </row>
    <row r="124" s="28" customFormat="1" ht="24">
      <c r="B124" s="529"/>
      <c r="C124" s="530" t="s">
        <v>523</v>
      </c>
      <c r="D124" s="530" t="s">
        <v>112</v>
      </c>
      <c r="E124" s="531" t="s">
        <v>280</v>
      </c>
      <c r="F124" s="531" t="s">
        <v>281</v>
      </c>
      <c r="G124" s="532" t="s">
        <v>282</v>
      </c>
      <c r="H124" s="533">
        <v>250.08199999999999</v>
      </c>
      <c r="I124" s="534"/>
      <c r="J124" s="534"/>
      <c r="K124" s="535">
        <f>ROUND(H124*P124,2)</f>
        <v>0</v>
      </c>
      <c r="L124" s="531" t="s">
        <v>116</v>
      </c>
      <c r="M124" s="529"/>
      <c r="N124" s="536"/>
      <c r="O124" s="537" t="s">
        <v>40</v>
      </c>
      <c r="P124" s="538">
        <f>I124+J124</f>
        <v>0</v>
      </c>
      <c r="Q124" s="538">
        <f>ROUND(H124*I124,2)</f>
        <v>0</v>
      </c>
      <c r="R124" s="538">
        <f>ROUND(H124*J124,2)</f>
        <v>0</v>
      </c>
      <c r="S124" s="539"/>
      <c r="T124" s="539">
        <f>H124*S124</f>
        <v>0</v>
      </c>
      <c r="U124" s="539">
        <v>0</v>
      </c>
      <c r="V124" s="539">
        <f>H124*U124</f>
        <v>0</v>
      </c>
      <c r="W124" s="539">
        <v>0</v>
      </c>
      <c r="X124" s="540">
        <f>H124*W124</f>
        <v>0</v>
      </c>
      <c r="AR124" s="28">
        <v>4</v>
      </c>
      <c r="AT124" s="28" t="s">
        <v>112</v>
      </c>
      <c r="AU124" s="28">
        <v>2</v>
      </c>
      <c r="AY124" s="28" t="s">
        <v>108</v>
      </c>
      <c r="BE124" s="28">
        <f>IF(O124="základní",K124,0)</f>
        <v>0</v>
      </c>
      <c r="BF124" s="28">
        <f>IF(O124="snížená",K124,0)</f>
        <v>0</v>
      </c>
      <c r="BG124" s="28">
        <f>IF(O124="zákl. přenesená",K124,0)</f>
        <v>0</v>
      </c>
      <c r="BH124" s="28">
        <f>IF(O124="sníž. přenesená",K124,0)</f>
        <v>0</v>
      </c>
      <c r="BI124" s="28">
        <f>IF(O124="nulová",K124,0)</f>
        <v>0</v>
      </c>
      <c r="BJ124" s="28">
        <v>1</v>
      </c>
    </row>
    <row r="125" s="23" customFormat="1">
      <c r="A125" s="541"/>
      <c r="B125" s="542"/>
      <c r="C125" s="543"/>
      <c r="D125" s="544" t="s">
        <v>117</v>
      </c>
      <c r="E125" s="543"/>
      <c r="F125" s="258" t="s">
        <v>283</v>
      </c>
      <c r="G125" s="543"/>
      <c r="H125" s="543"/>
      <c r="I125" s="543"/>
      <c r="J125" s="543"/>
      <c r="L125" s="23"/>
      <c r="M125" s="545"/>
      <c r="N125" s="546"/>
      <c r="O125" s="547"/>
      <c r="P125" s="547"/>
      <c r="Q125" s="547"/>
      <c r="R125" s="547"/>
      <c r="S125" s="547"/>
      <c r="T125" s="548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T125" s="549" t="s">
        <v>117</v>
      </c>
      <c r="AU125" s="549">
        <v>0</v>
      </c>
      <c r="AY125" s="23" t="s">
        <v>108</v>
      </c>
      <c r="BJ125" s="23">
        <v>0</v>
      </c>
    </row>
    <row r="126" s="29" customFormat="1" ht="12">
      <c r="B126" s="550"/>
      <c r="C126" s="551"/>
      <c r="D126" s="552" t="s">
        <v>198</v>
      </c>
      <c r="E126" s="553"/>
      <c r="F126" s="554" t="s">
        <v>514</v>
      </c>
      <c r="G126" s="555"/>
      <c r="H126" s="556">
        <v>125.041</v>
      </c>
      <c r="I126" s="557"/>
      <c r="J126" s="557"/>
      <c r="K126" s="557"/>
      <c r="L126" s="558"/>
      <c r="M126" s="550"/>
      <c r="N126" s="559"/>
      <c r="O126" s="558"/>
      <c r="P126" s="557"/>
      <c r="Q126" s="557"/>
      <c r="R126" s="557"/>
      <c r="S126" s="560"/>
      <c r="T126" s="560"/>
      <c r="U126" s="560"/>
      <c r="V126" s="560"/>
      <c r="W126" s="560"/>
      <c r="X126" s="561"/>
      <c r="AT126" s="29" t="s">
        <v>198</v>
      </c>
      <c r="AU126" s="29">
        <v>0</v>
      </c>
      <c r="AV126" s="29">
        <v>2</v>
      </c>
      <c r="AW126" s="29" t="b">
        <v>1</v>
      </c>
      <c r="AY126" s="29" t="s">
        <v>108</v>
      </c>
      <c r="BJ126" s="29">
        <v>0</v>
      </c>
    </row>
    <row r="127" s="29" customFormat="1" ht="12">
      <c r="B127" s="550"/>
      <c r="C127" s="551"/>
      <c r="D127" s="552" t="s">
        <v>198</v>
      </c>
      <c r="E127" s="553"/>
      <c r="F127" s="562" t="s">
        <v>200</v>
      </c>
      <c r="G127" s="563"/>
      <c r="H127" s="564">
        <v>125.041</v>
      </c>
      <c r="I127" s="557"/>
      <c r="J127" s="557"/>
      <c r="K127" s="557"/>
      <c r="L127" s="558"/>
      <c r="M127" s="550"/>
      <c r="N127" s="559"/>
      <c r="O127" s="558"/>
      <c r="P127" s="557"/>
      <c r="Q127" s="557"/>
      <c r="R127" s="557"/>
      <c r="S127" s="560"/>
      <c r="T127" s="560"/>
      <c r="U127" s="560"/>
      <c r="V127" s="560"/>
      <c r="W127" s="560"/>
      <c r="X127" s="561"/>
      <c r="AT127" s="29" t="s">
        <v>198</v>
      </c>
      <c r="AU127" s="29">
        <v>0</v>
      </c>
      <c r="AV127" s="29">
        <v>4</v>
      </c>
      <c r="AW127" s="29" t="b">
        <v>1</v>
      </c>
      <c r="AY127" s="29" t="s">
        <v>108</v>
      </c>
      <c r="BJ127" s="29">
        <v>0</v>
      </c>
    </row>
    <row r="128" s="29" customFormat="1" ht="12">
      <c r="B128" s="550"/>
      <c r="C128" s="551"/>
      <c r="D128" s="552" t="s">
        <v>198</v>
      </c>
      <c r="E128" s="553"/>
      <c r="F128" s="554" t="s">
        <v>524</v>
      </c>
      <c r="G128" s="555"/>
      <c r="H128" s="556">
        <v>250.08199999999999</v>
      </c>
      <c r="I128" s="557"/>
      <c r="J128" s="557"/>
      <c r="K128" s="557"/>
      <c r="L128" s="558"/>
      <c r="M128" s="550"/>
      <c r="N128" s="559"/>
      <c r="O128" s="558"/>
      <c r="P128" s="557"/>
      <c r="Q128" s="557"/>
      <c r="R128" s="557"/>
      <c r="S128" s="560"/>
      <c r="T128" s="560"/>
      <c r="U128" s="560"/>
      <c r="V128" s="560"/>
      <c r="W128" s="560"/>
      <c r="X128" s="561"/>
      <c r="AT128" s="29" t="s">
        <v>198</v>
      </c>
      <c r="AU128" s="29">
        <v>0</v>
      </c>
      <c r="AV128" s="29">
        <v>2</v>
      </c>
      <c r="AW128" s="29" t="b">
        <v>1</v>
      </c>
      <c r="AX128" s="29" t="b">
        <v>1</v>
      </c>
      <c r="AY128" s="29" t="s">
        <v>108</v>
      </c>
      <c r="BJ128" s="29">
        <v>0</v>
      </c>
    </row>
    <row r="129" s="29" customFormat="1" ht="12">
      <c r="B129" s="550"/>
      <c r="C129" s="551"/>
      <c r="D129" s="552" t="s">
        <v>198</v>
      </c>
      <c r="E129" s="553"/>
      <c r="F129" s="565" t="s">
        <v>515</v>
      </c>
      <c r="G129" s="555"/>
      <c r="H129" s="556"/>
      <c r="I129" s="557"/>
      <c r="J129" s="557"/>
      <c r="K129" s="557"/>
      <c r="L129" s="558"/>
      <c r="M129" s="550"/>
      <c r="N129" s="559"/>
      <c r="O129" s="558"/>
      <c r="P129" s="557"/>
      <c r="Q129" s="557"/>
      <c r="R129" s="557"/>
      <c r="S129" s="560"/>
      <c r="T129" s="560"/>
      <c r="U129" s="560"/>
      <c r="V129" s="560"/>
      <c r="W129" s="560"/>
      <c r="X129" s="561"/>
      <c r="AT129" s="29" t="s">
        <v>202</v>
      </c>
      <c r="AU129" s="29">
        <v>1</v>
      </c>
      <c r="AY129" s="29" t="s">
        <v>108</v>
      </c>
      <c r="BJ129" s="29">
        <v>0</v>
      </c>
    </row>
    <row r="130" s="29" customFormat="1" ht="12">
      <c r="B130" s="550"/>
      <c r="C130" s="551"/>
      <c r="D130" s="552" t="s">
        <v>198</v>
      </c>
      <c r="E130" s="553"/>
      <c r="F130" s="566" t="s">
        <v>210</v>
      </c>
      <c r="G130" s="555"/>
      <c r="H130" s="567">
        <v>500.16399999999999</v>
      </c>
      <c r="I130" s="557"/>
      <c r="J130" s="557"/>
      <c r="K130" s="557"/>
      <c r="L130" s="558"/>
      <c r="M130" s="550"/>
      <c r="N130" s="559"/>
      <c r="O130" s="558"/>
      <c r="P130" s="557"/>
      <c r="Q130" s="557"/>
      <c r="R130" s="557"/>
      <c r="S130" s="560"/>
      <c r="T130" s="560"/>
      <c r="U130" s="560"/>
      <c r="V130" s="560"/>
      <c r="W130" s="560"/>
      <c r="X130" s="561"/>
      <c r="AT130" s="29" t="s">
        <v>202</v>
      </c>
      <c r="AU130" s="29">
        <v>1</v>
      </c>
      <c r="AY130" s="29" t="s">
        <v>108</v>
      </c>
      <c r="BJ130" s="29">
        <v>0</v>
      </c>
    </row>
    <row r="131" s="29" customFormat="1" ht="12">
      <c r="B131" s="550"/>
      <c r="C131" s="551"/>
      <c r="D131" s="552" t="s">
        <v>198</v>
      </c>
      <c r="E131" s="553"/>
      <c r="F131" s="568" t="s">
        <v>211</v>
      </c>
      <c r="G131" s="555"/>
      <c r="H131" s="556"/>
      <c r="I131" s="557"/>
      <c r="J131" s="557"/>
      <c r="K131" s="557"/>
      <c r="L131" s="558"/>
      <c r="M131" s="550"/>
      <c r="N131" s="559"/>
      <c r="O131" s="558"/>
      <c r="P131" s="557"/>
      <c r="Q131" s="557"/>
      <c r="R131" s="557"/>
      <c r="S131" s="560"/>
      <c r="T131" s="560"/>
      <c r="U131" s="560"/>
      <c r="V131" s="560"/>
      <c r="W131" s="560"/>
      <c r="X131" s="561"/>
      <c r="AT131" s="29" t="s">
        <v>202</v>
      </c>
      <c r="AU131" s="29">
        <v>2</v>
      </c>
      <c r="AY131" s="29" t="s">
        <v>108</v>
      </c>
      <c r="BJ131" s="29">
        <v>0</v>
      </c>
    </row>
    <row r="132" s="29" customFormat="1" ht="12">
      <c r="B132" s="550"/>
      <c r="C132" s="551"/>
      <c r="D132" s="552" t="s">
        <v>198</v>
      </c>
      <c r="E132" s="553"/>
      <c r="F132" s="569" t="s">
        <v>212</v>
      </c>
      <c r="G132" s="555"/>
      <c r="H132" s="567">
        <v>500.16399999999999</v>
      </c>
      <c r="I132" s="557"/>
      <c r="J132" s="557"/>
      <c r="K132" s="557"/>
      <c r="L132" s="558"/>
      <c r="M132" s="550"/>
      <c r="N132" s="559"/>
      <c r="O132" s="558"/>
      <c r="P132" s="557"/>
      <c r="Q132" s="557"/>
      <c r="R132" s="557"/>
      <c r="S132" s="560"/>
      <c r="T132" s="560"/>
      <c r="U132" s="560"/>
      <c r="V132" s="560"/>
      <c r="W132" s="560"/>
      <c r="X132" s="561"/>
      <c r="AT132" s="29" t="s">
        <v>202</v>
      </c>
      <c r="AU132" s="29">
        <v>2</v>
      </c>
      <c r="AY132" s="29" t="s">
        <v>108</v>
      </c>
      <c r="BJ132" s="29">
        <v>0</v>
      </c>
    </row>
    <row r="133" s="27" customFormat="1" ht="23.15" customHeight="1">
      <c r="B133" s="521"/>
      <c r="C133" s="522"/>
      <c r="D133" s="511" t="s">
        <v>66</v>
      </c>
      <c r="E133" s="523" t="s">
        <v>136</v>
      </c>
      <c r="F133" s="524" t="s">
        <v>324</v>
      </c>
      <c r="G133" s="525"/>
      <c r="H133" s="526"/>
      <c r="I133" s="527"/>
      <c r="J133" s="527"/>
      <c r="K133" s="527">
        <f>K134</f>
        <v>0</v>
      </c>
      <c r="L133" s="524"/>
      <c r="M133" s="521"/>
      <c r="N133" s="528"/>
      <c r="O133" s="517"/>
      <c r="P133" s="518">
        <f>I133+J133</f>
        <v>0</v>
      </c>
      <c r="Q133" s="518">
        <f>Q134</f>
        <v>0</v>
      </c>
      <c r="R133" s="518">
        <f>R134</f>
        <v>0</v>
      </c>
      <c r="S133" s="519"/>
      <c r="T133" s="519">
        <f>T134</f>
        <v>0</v>
      </c>
      <c r="U133" s="519"/>
      <c r="V133" s="519">
        <f>V134</f>
        <v>0</v>
      </c>
      <c r="W133" s="519"/>
      <c r="X133" s="520">
        <f>X134</f>
        <v>0</v>
      </c>
      <c r="AR133" s="27">
        <v>1</v>
      </c>
      <c r="AT133" s="27" t="s">
        <v>66</v>
      </c>
      <c r="AU133" s="27">
        <v>1</v>
      </c>
      <c r="AY133" s="27" t="s">
        <v>108</v>
      </c>
      <c r="BJ133" s="27">
        <v>0</v>
      </c>
    </row>
    <row r="134" s="28" customFormat="1">
      <c r="B134" s="529"/>
      <c r="C134" s="530" t="s">
        <v>525</v>
      </c>
      <c r="D134" s="530" t="s">
        <v>112</v>
      </c>
      <c r="E134" s="531" t="s">
        <v>338</v>
      </c>
      <c r="F134" s="531" t="s">
        <v>339</v>
      </c>
      <c r="G134" s="532" t="s">
        <v>196</v>
      </c>
      <c r="H134" s="533">
        <v>500.16399999999999</v>
      </c>
      <c r="I134" s="534"/>
      <c r="J134" s="534"/>
      <c r="K134" s="535">
        <f>ROUND(H134*P134,2)</f>
        <v>0</v>
      </c>
      <c r="L134" s="531" t="s">
        <v>116</v>
      </c>
      <c r="M134" s="529"/>
      <c r="N134" s="536"/>
      <c r="O134" s="537" t="s">
        <v>40</v>
      </c>
      <c r="P134" s="538">
        <f>I134+J134</f>
        <v>0</v>
      </c>
      <c r="Q134" s="538">
        <f>ROUND(H134*I134,2)</f>
        <v>0</v>
      </c>
      <c r="R134" s="538">
        <f>ROUND(H134*J134,2)</f>
        <v>0</v>
      </c>
      <c r="S134" s="539"/>
      <c r="T134" s="539">
        <f>H134*S134</f>
        <v>0</v>
      </c>
      <c r="U134" s="539">
        <v>0</v>
      </c>
      <c r="V134" s="539">
        <f>H134*U134</f>
        <v>0</v>
      </c>
      <c r="W134" s="539">
        <v>0</v>
      </c>
      <c r="X134" s="540">
        <f>H134*W134</f>
        <v>0</v>
      </c>
      <c r="AR134" s="28">
        <v>4</v>
      </c>
      <c r="AT134" s="28" t="s">
        <v>112</v>
      </c>
      <c r="AU134" s="28">
        <v>2</v>
      </c>
      <c r="AY134" s="28" t="s">
        <v>108</v>
      </c>
      <c r="BE134" s="28">
        <f>IF(O134="základní",K134,0)</f>
        <v>0</v>
      </c>
      <c r="BF134" s="28">
        <f>IF(O134="snížená",K134,0)</f>
        <v>0</v>
      </c>
      <c r="BG134" s="28">
        <f>IF(O134="zákl. přenesená",K134,0)</f>
        <v>0</v>
      </c>
      <c r="BH134" s="28">
        <f>IF(O134="sníž. přenesená",K134,0)</f>
        <v>0</v>
      </c>
      <c r="BI134" s="28">
        <f>IF(O134="nulová",K134,0)</f>
        <v>0</v>
      </c>
      <c r="BJ134" s="28">
        <v>1</v>
      </c>
    </row>
    <row r="135" s="23" customFormat="1">
      <c r="A135" s="541"/>
      <c r="B135" s="542"/>
      <c r="C135" s="543"/>
      <c r="D135" s="544" t="s">
        <v>117</v>
      </c>
      <c r="E135" s="543"/>
      <c r="F135" s="258" t="s">
        <v>340</v>
      </c>
      <c r="G135" s="543"/>
      <c r="H135" s="543"/>
      <c r="I135" s="543"/>
      <c r="J135" s="543"/>
      <c r="L135" s="23"/>
      <c r="M135" s="545"/>
      <c r="N135" s="546"/>
      <c r="O135" s="547"/>
      <c r="P135" s="547"/>
      <c r="Q135" s="547"/>
      <c r="R135" s="547"/>
      <c r="S135" s="547"/>
      <c r="T135" s="548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T135" s="549" t="s">
        <v>117</v>
      </c>
      <c r="AU135" s="549">
        <v>0</v>
      </c>
      <c r="AY135" s="23" t="s">
        <v>108</v>
      </c>
      <c r="BJ135" s="23">
        <v>0</v>
      </c>
    </row>
    <row r="136" s="29" customFormat="1" ht="12">
      <c r="B136" s="550"/>
      <c r="C136" s="551"/>
      <c r="D136" s="552" t="s">
        <v>198</v>
      </c>
      <c r="E136" s="553"/>
      <c r="F136" s="554" t="s">
        <v>210</v>
      </c>
      <c r="G136" s="555"/>
      <c r="H136" s="556">
        <v>500.16399999999999</v>
      </c>
      <c r="I136" s="557"/>
      <c r="J136" s="557"/>
      <c r="K136" s="557"/>
      <c r="L136" s="558"/>
      <c r="M136" s="550"/>
      <c r="N136" s="559"/>
      <c r="O136" s="558"/>
      <c r="P136" s="557"/>
      <c r="Q136" s="557"/>
      <c r="R136" s="557"/>
      <c r="S136" s="560"/>
      <c r="T136" s="560"/>
      <c r="U136" s="560"/>
      <c r="V136" s="560"/>
      <c r="W136" s="560"/>
      <c r="X136" s="561"/>
      <c r="AT136" s="29" t="s">
        <v>198</v>
      </c>
      <c r="AU136" s="29">
        <v>0</v>
      </c>
      <c r="AV136" s="29">
        <v>2</v>
      </c>
      <c r="AW136" s="29" t="b">
        <v>1</v>
      </c>
      <c r="AY136" s="29" t="s">
        <v>108</v>
      </c>
      <c r="BJ136" s="29">
        <v>0</v>
      </c>
    </row>
    <row r="137" s="29" customFormat="1" ht="12">
      <c r="B137" s="550"/>
      <c r="C137" s="551"/>
      <c r="D137" s="552" t="s">
        <v>198</v>
      </c>
      <c r="E137" s="553"/>
      <c r="F137" s="562" t="s">
        <v>200</v>
      </c>
      <c r="G137" s="563"/>
      <c r="H137" s="564">
        <v>500.16399999999999</v>
      </c>
      <c r="I137" s="557"/>
      <c r="J137" s="557"/>
      <c r="K137" s="557"/>
      <c r="L137" s="558"/>
      <c r="M137" s="550"/>
      <c r="N137" s="559"/>
      <c r="O137" s="558"/>
      <c r="P137" s="557"/>
      <c r="Q137" s="557"/>
      <c r="R137" s="557"/>
      <c r="S137" s="560"/>
      <c r="T137" s="560"/>
      <c r="U137" s="560"/>
      <c r="V137" s="560"/>
      <c r="W137" s="560"/>
      <c r="X137" s="561"/>
      <c r="AT137" s="29" t="s">
        <v>198</v>
      </c>
      <c r="AU137" s="29">
        <v>0</v>
      </c>
      <c r="AV137" s="29">
        <v>4</v>
      </c>
      <c r="AW137" s="29" t="b">
        <v>1</v>
      </c>
      <c r="AX137" s="29" t="b">
        <v>1</v>
      </c>
      <c r="AY137" s="29" t="s">
        <v>108</v>
      </c>
      <c r="BJ137" s="29">
        <v>0</v>
      </c>
    </row>
    <row r="138" s="29" customFormat="1" ht="12">
      <c r="B138" s="550"/>
      <c r="C138" s="551"/>
      <c r="D138" s="552" t="s">
        <v>198</v>
      </c>
      <c r="E138" s="553"/>
      <c r="F138" s="565" t="s">
        <v>211</v>
      </c>
      <c r="G138" s="555"/>
      <c r="H138" s="556"/>
      <c r="I138" s="557"/>
      <c r="J138" s="557"/>
      <c r="K138" s="557"/>
      <c r="L138" s="558"/>
      <c r="M138" s="550"/>
      <c r="N138" s="559"/>
      <c r="O138" s="558"/>
      <c r="P138" s="557"/>
      <c r="Q138" s="557"/>
      <c r="R138" s="557"/>
      <c r="S138" s="560"/>
      <c r="T138" s="560"/>
      <c r="U138" s="560"/>
      <c r="V138" s="560"/>
      <c r="W138" s="560"/>
      <c r="X138" s="561"/>
      <c r="AT138" s="29" t="s">
        <v>202</v>
      </c>
      <c r="AU138" s="29">
        <v>1</v>
      </c>
      <c r="AY138" s="29" t="s">
        <v>108</v>
      </c>
      <c r="BJ138" s="29">
        <v>0</v>
      </c>
    </row>
    <row r="139" s="29" customFormat="1" ht="12">
      <c r="B139" s="550"/>
      <c r="C139" s="551"/>
      <c r="D139" s="552" t="s">
        <v>198</v>
      </c>
      <c r="E139" s="553"/>
      <c r="F139" s="566" t="s">
        <v>212</v>
      </c>
      <c r="G139" s="555"/>
      <c r="H139" s="567">
        <v>500.16399999999999</v>
      </c>
      <c r="I139" s="557"/>
      <c r="J139" s="557"/>
      <c r="K139" s="557"/>
      <c r="L139" s="558"/>
      <c r="M139" s="550"/>
      <c r="N139" s="559"/>
      <c r="O139" s="558"/>
      <c r="P139" s="557"/>
      <c r="Q139" s="557"/>
      <c r="R139" s="557"/>
      <c r="S139" s="560"/>
      <c r="T139" s="560"/>
      <c r="U139" s="560"/>
      <c r="V139" s="560"/>
      <c r="W139" s="560"/>
      <c r="X139" s="561"/>
      <c r="AT139" s="29" t="s">
        <v>202</v>
      </c>
      <c r="AU139" s="29">
        <v>1</v>
      </c>
      <c r="AY139" s="29" t="s">
        <v>108</v>
      </c>
      <c r="BJ139" s="29">
        <v>0</v>
      </c>
    </row>
    <row r="140" s="27" customFormat="1" ht="23.15" customHeight="1">
      <c r="B140" s="521"/>
      <c r="C140" s="522"/>
      <c r="D140" s="511" t="s">
        <v>66</v>
      </c>
      <c r="E140" s="523" t="s">
        <v>157</v>
      </c>
      <c r="F140" s="524" t="s">
        <v>410</v>
      </c>
      <c r="G140" s="525"/>
      <c r="H140" s="526"/>
      <c r="I140" s="527"/>
      <c r="J140" s="527"/>
      <c r="K140" s="527">
        <f>K141</f>
        <v>0</v>
      </c>
      <c r="L140" s="524"/>
      <c r="M140" s="521"/>
      <c r="N140" s="528"/>
      <c r="O140" s="517"/>
      <c r="P140" s="518">
        <f>I140+J140</f>
        <v>0</v>
      </c>
      <c r="Q140" s="518">
        <f>Q141</f>
        <v>0</v>
      </c>
      <c r="R140" s="518">
        <f>R141</f>
        <v>0</v>
      </c>
      <c r="S140" s="519"/>
      <c r="T140" s="519">
        <f>T141</f>
        <v>0</v>
      </c>
      <c r="U140" s="519"/>
      <c r="V140" s="519">
        <f>V141</f>
        <v>0.34511315999999997</v>
      </c>
      <c r="W140" s="519"/>
      <c r="X140" s="520">
        <f>X141</f>
        <v>0</v>
      </c>
      <c r="AR140" s="27">
        <v>1</v>
      </c>
      <c r="AT140" s="27" t="s">
        <v>66</v>
      </c>
      <c r="AU140" s="27">
        <v>1</v>
      </c>
      <c r="AY140" s="27" t="s">
        <v>108</v>
      </c>
      <c r="BJ140" s="27">
        <v>0</v>
      </c>
    </row>
    <row r="141" s="28" customFormat="1" ht="24">
      <c r="B141" s="529"/>
      <c r="C141" s="530" t="s">
        <v>526</v>
      </c>
      <c r="D141" s="530" t="s">
        <v>112</v>
      </c>
      <c r="E141" s="531" t="s">
        <v>527</v>
      </c>
      <c r="F141" s="531" t="s">
        <v>528</v>
      </c>
      <c r="G141" s="532" t="s">
        <v>196</v>
      </c>
      <c r="H141" s="533">
        <v>500.16399999999999</v>
      </c>
      <c r="I141" s="534"/>
      <c r="J141" s="534"/>
      <c r="K141" s="535">
        <f>ROUND(H141*P141,2)</f>
        <v>0</v>
      </c>
      <c r="L141" s="531" t="s">
        <v>116</v>
      </c>
      <c r="M141" s="529"/>
      <c r="N141" s="536"/>
      <c r="O141" s="537" t="s">
        <v>40</v>
      </c>
      <c r="P141" s="538">
        <f>I141+J141</f>
        <v>0</v>
      </c>
      <c r="Q141" s="538">
        <f>ROUND(H141*I141,2)</f>
        <v>0</v>
      </c>
      <c r="R141" s="538">
        <f>ROUND(H141*J141,2)</f>
        <v>0</v>
      </c>
      <c r="S141" s="539"/>
      <c r="T141" s="539">
        <f>H141*S141</f>
        <v>0</v>
      </c>
      <c r="U141" s="539">
        <v>0.00068999999999999997</v>
      </c>
      <c r="V141" s="539">
        <f>H141*U141</f>
        <v>0.34511315999999997</v>
      </c>
      <c r="W141" s="539">
        <v>0</v>
      </c>
      <c r="X141" s="540">
        <f>H141*W141</f>
        <v>0</v>
      </c>
      <c r="AR141" s="28">
        <v>4</v>
      </c>
      <c r="AT141" s="28" t="s">
        <v>112</v>
      </c>
      <c r="AU141" s="28">
        <v>2</v>
      </c>
      <c r="AY141" s="28" t="s">
        <v>108</v>
      </c>
      <c r="BE141" s="28">
        <f>IF(O141="základní",K141,0)</f>
        <v>0</v>
      </c>
      <c r="BF141" s="28">
        <f>IF(O141="snížená",K141,0)</f>
        <v>0</v>
      </c>
      <c r="BG141" s="28">
        <f>IF(O141="zákl. přenesená",K141,0)</f>
        <v>0</v>
      </c>
      <c r="BH141" s="28">
        <f>IF(O141="sníž. přenesená",K141,0)</f>
        <v>0</v>
      </c>
      <c r="BI141" s="28">
        <f>IF(O141="nulová",K141,0)</f>
        <v>0</v>
      </c>
      <c r="BJ141" s="28">
        <v>1</v>
      </c>
    </row>
    <row r="142" s="23" customFormat="1">
      <c r="A142" s="541"/>
      <c r="B142" s="542"/>
      <c r="C142" s="543"/>
      <c r="D142" s="544" t="s">
        <v>117</v>
      </c>
      <c r="E142" s="543"/>
      <c r="F142" s="258" t="s">
        <v>529</v>
      </c>
      <c r="G142" s="543"/>
      <c r="H142" s="543"/>
      <c r="I142" s="543"/>
      <c r="J142" s="543"/>
      <c r="L142" s="23"/>
      <c r="M142" s="545"/>
      <c r="N142" s="546"/>
      <c r="O142" s="547"/>
      <c r="P142" s="547"/>
      <c r="Q142" s="547"/>
      <c r="R142" s="547"/>
      <c r="S142" s="547"/>
      <c r="T142" s="548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T142" s="549" t="s">
        <v>117</v>
      </c>
      <c r="AU142" s="549">
        <v>0</v>
      </c>
      <c r="AY142" s="23" t="s">
        <v>108</v>
      </c>
      <c r="BJ142" s="23">
        <v>0</v>
      </c>
    </row>
    <row r="143" s="29" customFormat="1" ht="12">
      <c r="B143" s="550"/>
      <c r="C143" s="551"/>
      <c r="D143" s="552" t="s">
        <v>198</v>
      </c>
      <c r="E143" s="553"/>
      <c r="F143" s="554" t="s">
        <v>210</v>
      </c>
      <c r="G143" s="555"/>
      <c r="H143" s="556">
        <v>500.16399999999999</v>
      </c>
      <c r="I143" s="557"/>
      <c r="J143" s="557"/>
      <c r="K143" s="557"/>
      <c r="L143" s="558"/>
      <c r="M143" s="550"/>
      <c r="N143" s="559"/>
      <c r="O143" s="558"/>
      <c r="P143" s="557"/>
      <c r="Q143" s="557"/>
      <c r="R143" s="557"/>
      <c r="S143" s="560"/>
      <c r="T143" s="560"/>
      <c r="U143" s="560"/>
      <c r="V143" s="560"/>
      <c r="W143" s="560"/>
      <c r="X143" s="561"/>
      <c r="AT143" s="29" t="s">
        <v>198</v>
      </c>
      <c r="AU143" s="29">
        <v>0</v>
      </c>
      <c r="AV143" s="29">
        <v>2</v>
      </c>
      <c r="AW143" s="29" t="b">
        <v>1</v>
      </c>
      <c r="AY143" s="29" t="s">
        <v>108</v>
      </c>
      <c r="BJ143" s="29">
        <v>0</v>
      </c>
    </row>
    <row r="144" s="29" customFormat="1" ht="12">
      <c r="B144" s="550"/>
      <c r="C144" s="551"/>
      <c r="D144" s="552" t="s">
        <v>198</v>
      </c>
      <c r="E144" s="553"/>
      <c r="F144" s="562" t="s">
        <v>200</v>
      </c>
      <c r="G144" s="563"/>
      <c r="H144" s="564">
        <v>500.16399999999999</v>
      </c>
      <c r="I144" s="557"/>
      <c r="J144" s="557"/>
      <c r="K144" s="557"/>
      <c r="L144" s="558"/>
      <c r="M144" s="550"/>
      <c r="N144" s="559"/>
      <c r="O144" s="558"/>
      <c r="P144" s="557"/>
      <c r="Q144" s="557"/>
      <c r="R144" s="557"/>
      <c r="S144" s="560"/>
      <c r="T144" s="560"/>
      <c r="U144" s="560"/>
      <c r="V144" s="560"/>
      <c r="W144" s="560"/>
      <c r="X144" s="561"/>
      <c r="AT144" s="29" t="s">
        <v>198</v>
      </c>
      <c r="AU144" s="29">
        <v>0</v>
      </c>
      <c r="AV144" s="29">
        <v>4</v>
      </c>
      <c r="AW144" s="29" t="b">
        <v>1</v>
      </c>
      <c r="AX144" s="29" t="b">
        <v>1</v>
      </c>
      <c r="AY144" s="29" t="s">
        <v>108</v>
      </c>
      <c r="BJ144" s="29">
        <v>0</v>
      </c>
    </row>
    <row r="145" s="29" customFormat="1" ht="12">
      <c r="B145" s="550"/>
      <c r="C145" s="551"/>
      <c r="D145" s="552" t="s">
        <v>198</v>
      </c>
      <c r="E145" s="553"/>
      <c r="F145" s="565" t="s">
        <v>211</v>
      </c>
      <c r="G145" s="555"/>
      <c r="H145" s="556"/>
      <c r="I145" s="557"/>
      <c r="J145" s="557"/>
      <c r="K145" s="557"/>
      <c r="L145" s="558"/>
      <c r="M145" s="550"/>
      <c r="N145" s="559"/>
      <c r="O145" s="558"/>
      <c r="P145" s="557"/>
      <c r="Q145" s="557"/>
      <c r="R145" s="557"/>
      <c r="S145" s="560"/>
      <c r="T145" s="560"/>
      <c r="U145" s="560"/>
      <c r="V145" s="560"/>
      <c r="W145" s="560"/>
      <c r="X145" s="561"/>
      <c r="AT145" s="29" t="s">
        <v>202</v>
      </c>
      <c r="AU145" s="29">
        <v>1</v>
      </c>
      <c r="AY145" s="29" t="s">
        <v>108</v>
      </c>
      <c r="BJ145" s="29">
        <v>0</v>
      </c>
    </row>
    <row r="146" s="29" customFormat="1" ht="12">
      <c r="B146" s="550"/>
      <c r="C146" s="551"/>
      <c r="D146" s="552" t="s">
        <v>198</v>
      </c>
      <c r="E146" s="553"/>
      <c r="F146" s="566" t="s">
        <v>212</v>
      </c>
      <c r="G146" s="555"/>
      <c r="H146" s="567">
        <v>500.16399999999999</v>
      </c>
      <c r="I146" s="557"/>
      <c r="J146" s="557"/>
      <c r="K146" s="557"/>
      <c r="L146" s="558"/>
      <c r="M146" s="550"/>
      <c r="N146" s="559"/>
      <c r="O146" s="558"/>
      <c r="P146" s="557"/>
      <c r="Q146" s="557"/>
      <c r="R146" s="557"/>
      <c r="S146" s="560"/>
      <c r="T146" s="560"/>
      <c r="U146" s="560"/>
      <c r="V146" s="560"/>
      <c r="W146" s="560"/>
      <c r="X146" s="561"/>
      <c r="AT146" s="29" t="s">
        <v>202</v>
      </c>
      <c r="AU146" s="29">
        <v>1</v>
      </c>
      <c r="AY146" s="29" t="s">
        <v>108</v>
      </c>
      <c r="BJ146" s="29">
        <v>0</v>
      </c>
    </row>
    <row r="147" s="27" customFormat="1" ht="23.15" customHeight="1">
      <c r="B147" s="521"/>
      <c r="C147" s="522"/>
      <c r="D147" s="511" t="s">
        <v>66</v>
      </c>
      <c r="E147" s="523" t="s">
        <v>464</v>
      </c>
      <c r="F147" s="524" t="s">
        <v>465</v>
      </c>
      <c r="G147" s="525"/>
      <c r="H147" s="526"/>
      <c r="I147" s="527"/>
      <c r="J147" s="527"/>
      <c r="K147" s="527">
        <f>K148</f>
        <v>0</v>
      </c>
      <c r="L147" s="524"/>
      <c r="M147" s="521"/>
      <c r="N147" s="528"/>
      <c r="O147" s="517"/>
      <c r="P147" s="518">
        <f>I147+J147</f>
        <v>0</v>
      </c>
      <c r="Q147" s="518">
        <f>Q148</f>
        <v>0</v>
      </c>
      <c r="R147" s="518">
        <f>R148</f>
        <v>0</v>
      </c>
      <c r="S147" s="519"/>
      <c r="T147" s="519">
        <f>T148</f>
        <v>0</v>
      </c>
      <c r="U147" s="519"/>
      <c r="V147" s="519">
        <f>V148</f>
        <v>0</v>
      </c>
      <c r="W147" s="519"/>
      <c r="X147" s="520">
        <f>X148</f>
        <v>0</v>
      </c>
      <c r="AR147" s="27">
        <v>1</v>
      </c>
      <c r="AT147" s="27" t="s">
        <v>66</v>
      </c>
      <c r="AU147" s="27">
        <v>1</v>
      </c>
      <c r="AY147" s="27" t="s">
        <v>108</v>
      </c>
      <c r="BJ147" s="27">
        <v>0</v>
      </c>
    </row>
    <row r="148" s="28" customFormat="1" ht="24">
      <c r="B148" s="529"/>
      <c r="C148" s="530" t="s">
        <v>530</v>
      </c>
      <c r="D148" s="530" t="s">
        <v>112</v>
      </c>
      <c r="E148" s="531" t="s">
        <v>467</v>
      </c>
      <c r="F148" s="531" t="s">
        <v>468</v>
      </c>
      <c r="G148" s="532" t="s">
        <v>282</v>
      </c>
      <c r="H148" s="533">
        <v>0.34499999999999997</v>
      </c>
      <c r="I148" s="534"/>
      <c r="J148" s="534"/>
      <c r="K148" s="535">
        <f>ROUND(H148*P148,2)</f>
        <v>0</v>
      </c>
      <c r="L148" s="531" t="s">
        <v>116</v>
      </c>
      <c r="M148" s="529"/>
      <c r="N148" s="536"/>
      <c r="O148" s="537" t="s">
        <v>40</v>
      </c>
      <c r="P148" s="538">
        <f>I148+J148</f>
        <v>0</v>
      </c>
      <c r="Q148" s="538">
        <f>ROUND(H148*I148,2)</f>
        <v>0</v>
      </c>
      <c r="R148" s="538">
        <f>ROUND(H148*J148,2)</f>
        <v>0</v>
      </c>
      <c r="S148" s="539"/>
      <c r="T148" s="539">
        <f>H148*S148</f>
        <v>0</v>
      </c>
      <c r="U148" s="539">
        <v>0</v>
      </c>
      <c r="V148" s="539">
        <f>H148*U148</f>
        <v>0</v>
      </c>
      <c r="W148" s="539">
        <v>0</v>
      </c>
      <c r="X148" s="540">
        <f>H148*W148</f>
        <v>0</v>
      </c>
      <c r="AR148" s="28">
        <v>4</v>
      </c>
      <c r="AT148" s="28" t="s">
        <v>112</v>
      </c>
      <c r="AU148" s="28">
        <v>2</v>
      </c>
      <c r="AY148" s="28" t="s">
        <v>108</v>
      </c>
      <c r="BE148" s="28">
        <f>IF(O148="základní",K148,0)</f>
        <v>0</v>
      </c>
      <c r="BF148" s="28">
        <f>IF(O148="snížená",K148,0)</f>
        <v>0</v>
      </c>
      <c r="BG148" s="28">
        <f>IF(O148="zákl. přenesená",K148,0)</f>
        <v>0</v>
      </c>
      <c r="BH148" s="28">
        <f>IF(O148="sníž. přenesená",K148,0)</f>
        <v>0</v>
      </c>
      <c r="BI148" s="28">
        <f>IF(O148="nulová",K148,0)</f>
        <v>0</v>
      </c>
      <c r="BJ148" s="28">
        <v>1</v>
      </c>
    </row>
    <row r="149" s="23" customFormat="1">
      <c r="A149" s="541"/>
      <c r="B149" s="542"/>
      <c r="C149" s="543"/>
      <c r="D149" s="544" t="s">
        <v>117</v>
      </c>
      <c r="E149" s="543"/>
      <c r="F149" s="258" t="s">
        <v>469</v>
      </c>
      <c r="G149" s="543"/>
      <c r="H149" s="543"/>
      <c r="I149" s="543"/>
      <c r="J149" s="543"/>
      <c r="L149" s="23"/>
      <c r="M149" s="545"/>
      <c r="N149" s="546"/>
      <c r="O149" s="547"/>
      <c r="P149" s="547"/>
      <c r="Q149" s="547"/>
      <c r="R149" s="547"/>
      <c r="S149" s="547"/>
      <c r="T149" s="548"/>
      <c r="U149" s="541"/>
      <c r="V149" s="541"/>
      <c r="W149" s="541"/>
      <c r="X149" s="541"/>
      <c r="Y149" s="541"/>
      <c r="Z149" s="541"/>
      <c r="AA149" s="541"/>
      <c r="AB149" s="541"/>
      <c r="AC149" s="541"/>
      <c r="AD149" s="541"/>
      <c r="AE149" s="541"/>
      <c r="AT149" s="549" t="s">
        <v>117</v>
      </c>
      <c r="AU149" s="549">
        <v>0</v>
      </c>
      <c r="AY149" s="23" t="s">
        <v>108</v>
      </c>
      <c r="BJ149" s="23">
        <v>0</v>
      </c>
    </row>
    <row r="150" s="23" customFormat="1" ht="22.9" customHeight="1">
      <c r="B150" s="448"/>
      <c r="C150" s="502"/>
      <c r="K150" s="503"/>
      <c r="M150" s="448"/>
      <c r="N150" s="570"/>
      <c r="O150" s="571"/>
      <c r="P150" s="571"/>
      <c r="Q150" s="572"/>
      <c r="R150" s="572"/>
      <c r="S150" s="571"/>
      <c r="T150" s="573"/>
      <c r="U150" s="571"/>
      <c r="V150" s="573"/>
      <c r="W150" s="571"/>
      <c r="X150" s="574"/>
    </row>
    <row r="151" s="23" customFormat="1">
      <c r="B151" s="487"/>
      <c r="C151" s="488"/>
      <c r="D151" s="488"/>
      <c r="E151" s="488"/>
      <c r="F151" s="488"/>
      <c r="G151" s="488"/>
      <c r="H151" s="488"/>
      <c r="I151" s="488"/>
      <c r="J151" s="488"/>
      <c r="K151" s="488"/>
      <c r="L151" s="488"/>
      <c r="M151" s="448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</row>
  </sheetData>
  <sheetProtection sheet="1" formatColumns="0" formatRows="0" objects="1" scenarios="1" spinCount="100000" saltValue="B29avTYVCuPPSKu9eNTcEB7bbMt/rdMorRobYG7D6+RlfbUuv6VlcUsU8L3BiPnNYndOrkuB24ZfJW5OyfDQlg==" hashValue="t9tudc6Hl/iQvyyutd/AQw8dtnc/Z8baBO75YePeVv9Xhjdq1xTrLOkjrx3Ack0I41ERoMDiPUXdRsAdLv9p3w==" algorithmName="SHA-512" password="CC35"/>
  <autoFilter ref="C89:L90"/>
  <mergeCells count="10">
    <mergeCell ref="M2:Z2"/>
    <mergeCell ref="E80:H80"/>
    <mergeCell ref="E82:H82"/>
    <mergeCell ref="E7:H7"/>
    <mergeCell ref="E9:H9"/>
    <mergeCell ref="E15:H15"/>
    <mergeCell ref="E21:H21"/>
    <mergeCell ref="E24:H24"/>
    <mergeCell ref="E27:H27"/>
    <mergeCell ref="E18:H18"/>
  </mergeCells>
  <hyperlinks>
    <hyperlink ref="F149" r:id="rId1" display="https://podminky.urs.cz/item/CS_URS_2026_01/998225111"/>
    <hyperlink ref="F142" r:id="rId2" display="https://podminky.urs.cz/item/CS_URS_2026_01/919726123"/>
    <hyperlink ref="F135" r:id="rId3" display="https://podminky.urs.cz/item/CS_URS_2026_01/564871111"/>
    <hyperlink ref="F125" r:id="rId4" display="https://podminky.urs.cz/item/CS_URS_2026_01/171201231"/>
    <hyperlink ref="F119" r:id="rId5" display="https://podminky.urs.cz/item/CS_URS_2026_01/171152501"/>
    <hyperlink ref="F110" r:id="rId6" display="https://podminky.urs.cz/item/CS_URS_2026_01/162751119"/>
    <hyperlink ref="F102" r:id="rId7" display="https://podminky.urs.cz/item/CS_URS_2026_01/162751117"/>
    <hyperlink ref="F94" r:id="rId8" display="https://podminky.urs.cz/item/CS_URS_2026_01/131251104"/>
  </hyperlinks>
  <printOptions horizontalCentered="1"/>
  <pageMargins left="0.39375" right="0.39375" top="0.39375" bottom="0.39375" header="0" footer="0"/>
  <pageSetup r:id="rId9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576" customWidth="1"/>
    <col min="2" max="2" width="0.94140625" style="576" customWidth="1"/>
    <col min="3" max="3" width="3.4960938" style="576" customWidth="1"/>
    <col min="4" max="4" width="4.1679688" style="576" customWidth="1"/>
    <col min="5" max="5" width="17.753906" style="576" customWidth="1"/>
    <col min="6" max="6" width="55.691406" style="576" customWidth="1"/>
    <col min="7" max="7" width="6.7226562" style="576" customWidth="1"/>
    <col min="8" max="9" width="14.660156" style="576" customWidth="1"/>
    <col min="10" max="11" width="20.714844" style="576" customWidth="1"/>
    <col min="12" max="12" width="15.199219" style="576" customWidth="1"/>
    <col min="13" max="13" width="7.9335938" style="576" customWidth="1"/>
    <col min="14" max="14" width="9.28125" style="576" hidden="1" customWidth="1"/>
    <col min="15" max="15" width="7.9335938" style="576" hidden="1" customWidth="1"/>
    <col min="16" max="24" width="12.238281" style="576" hidden="1" customWidth="1"/>
    <col min="25" max="25" width="13.988281" style="576" hidden="1" customWidth="1"/>
    <col min="26" max="26" width="13.855469" style="576" customWidth="1"/>
    <col min="27" max="27" width="94.83594" style="576" hidden="1" customWidth="1"/>
    <col min="28" max="28" width="10.4921875" style="576" customWidth="1"/>
    <col min="29" max="29" width="12.777344" style="576" customWidth="1"/>
    <col min="30" max="30" width="9.4140625" style="576" customWidth="1"/>
    <col min="31" max="31" width="12.777344" style="576" customWidth="1"/>
    <col min="32" max="32" width="13.988281" style="576" customWidth="1"/>
    <col min="33" max="33" width="9.4140625" style="576" customWidth="1"/>
    <col min="34" max="34" width="12.777344" style="576" customWidth="1"/>
    <col min="35" max="35" width="13.988281" style="576" customWidth="1"/>
    <col min="36" max="43" width="9.144531" style="576"/>
    <col min="44" max="65" width="9.144531" style="576" hidden="1"/>
    <col min="66" max="16384" width="9.144531" style="576"/>
  </cols>
  <sheetData>
    <row r="1" ht="11.25" customHeight="1"/>
    <row r="2" ht="36.75" customHeight="1">
      <c r="M2" s="577" t="s">
        <v>5</v>
      </c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T2" s="576" t="s">
        <v>84</v>
      </c>
    </row>
    <row r="3" ht="7" customHeight="1">
      <c r="B3" s="578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80"/>
      <c r="AT3" s="576">
        <v>2</v>
      </c>
    </row>
    <row r="4" ht="25" customHeight="1">
      <c r="B4" s="580"/>
      <c r="D4" s="581" t="s">
        <v>85</v>
      </c>
      <c r="M4" s="580"/>
      <c r="AT4" s="576" t="b">
        <v>0</v>
      </c>
    </row>
    <row r="5" ht="7" customHeight="1">
      <c r="B5" s="580"/>
      <c r="M5" s="580"/>
    </row>
    <row r="6" ht="12" customHeight="1">
      <c r="B6" s="580"/>
      <c r="D6" s="582" t="s">
        <v>12</v>
      </c>
      <c r="M6" s="580"/>
    </row>
    <row r="7">
      <c r="B7" s="580"/>
      <c r="E7" s="583" t="s">
        <v>13</v>
      </c>
      <c r="F7" s="582"/>
      <c r="G7" s="582"/>
      <c r="H7" s="582"/>
      <c r="M7" s="580"/>
      <c r="AA7" s="583" t="str">
        <f>E7</f>
        <v>Zpevněné plochy v areálu nemocnice, Varnsdorf</v>
      </c>
    </row>
    <row r="8">
      <c r="B8" s="580"/>
      <c r="D8" s="582" t="s">
        <v>86</v>
      </c>
      <c r="M8" s="580"/>
    </row>
    <row r="9" s="30" customFormat="1">
      <c r="B9" s="584"/>
      <c r="E9" s="585" t="s">
        <v>531</v>
      </c>
      <c r="F9" s="30"/>
      <c r="G9" s="30"/>
      <c r="H9" s="30"/>
      <c r="M9" s="584"/>
      <c r="AA9" s="586" t="str">
        <f>E9</f>
        <v>SO 103 - Odvodnění</v>
      </c>
    </row>
    <row r="10" s="30" customFormat="1">
      <c r="B10" s="584"/>
      <c r="M10" s="584"/>
    </row>
    <row r="11" s="30" customFormat="1">
      <c r="B11" s="584"/>
      <c r="D11" s="582" t="s">
        <v>14</v>
      </c>
      <c r="F11" s="587"/>
      <c r="I11" s="582" t="s">
        <v>15</v>
      </c>
      <c r="J11" s="588" t="s">
        <v>16</v>
      </c>
      <c r="K11" s="587"/>
      <c r="M11" s="584"/>
    </row>
    <row r="12" s="30" customFormat="1">
      <c r="B12" s="584"/>
      <c r="D12" s="582" t="s">
        <v>17</v>
      </c>
      <c r="F12" s="589" t="s">
        <v>16</v>
      </c>
      <c r="I12" s="582" t="s">
        <v>18</v>
      </c>
      <c r="J12" s="588">
        <f>'Rekapitulace stavby'!AN8</f>
        <v>46134</v>
      </c>
      <c r="M12" s="584"/>
    </row>
    <row r="13" s="30" customFormat="1">
      <c r="B13" s="584"/>
      <c r="D13" s="590" t="s">
        <v>16</v>
      </c>
      <c r="E13" s="591"/>
      <c r="F13" s="592" t="s">
        <v>16</v>
      </c>
      <c r="G13" s="30"/>
      <c r="H13" s="30"/>
      <c r="I13" s="590" t="s">
        <v>16</v>
      </c>
      <c r="J13" s="592" t="s">
        <v>16</v>
      </c>
      <c r="M13" s="584"/>
    </row>
    <row r="14" s="30" customFormat="1">
      <c r="B14" s="584"/>
      <c r="D14" s="582" t="s">
        <v>19</v>
      </c>
      <c r="I14" s="582" t="s">
        <v>20</v>
      </c>
      <c r="J14" s="587" t="s">
        <v>21</v>
      </c>
      <c r="M14" s="584"/>
    </row>
    <row r="15" s="30" customFormat="1">
      <c r="B15" s="584"/>
      <c r="E15" s="587" t="s">
        <v>22</v>
      </c>
      <c r="F15" s="587"/>
      <c r="G15" s="587"/>
      <c r="H15" s="587"/>
      <c r="I15" s="582" t="s">
        <v>23</v>
      </c>
      <c r="J15" s="587" t="s">
        <v>24</v>
      </c>
      <c r="M15" s="584"/>
    </row>
    <row r="16" s="30" customFormat="1">
      <c r="B16" s="584"/>
      <c r="M16" s="584"/>
    </row>
    <row r="17" s="30" customFormat="1">
      <c r="B17" s="584"/>
      <c r="D17" s="582" t="s">
        <v>25</v>
      </c>
      <c r="I17" s="582" t="str">
        <f>I14</f>
        <v>IČ:</v>
      </c>
      <c r="J17" s="593" t="str">
        <f>'Rekapitulace stavby'!AN13</f>
        <v>Vyplň údaj</v>
      </c>
      <c r="M17" s="584"/>
    </row>
    <row r="18" s="30" customFormat="1">
      <c r="B18" s="584"/>
      <c r="E18" s="593" t="str">
        <f>'Rekapitulace stavby'!E14</f>
        <v>Vyplň údaj</v>
      </c>
      <c r="F18" s="594"/>
      <c r="G18" s="594"/>
      <c r="H18" s="594"/>
      <c r="I18" s="582" t="str">
        <f>I15</f>
        <v>DIČ:</v>
      </c>
      <c r="J18" s="593" t="str">
        <f>'Rekapitulace stavby'!AN14</f>
        <v>Vyplň údaj</v>
      </c>
      <c r="M18" s="584"/>
    </row>
    <row r="19" s="30" customFormat="1">
      <c r="B19" s="584"/>
      <c r="M19" s="584"/>
    </row>
    <row r="20" s="30" customFormat="1">
      <c r="B20" s="584"/>
      <c r="D20" s="582" t="s">
        <v>27</v>
      </c>
      <c r="I20" s="582" t="str">
        <f>I14</f>
        <v>IČ:</v>
      </c>
      <c r="J20" s="587" t="s">
        <v>28</v>
      </c>
      <c r="M20" s="584"/>
    </row>
    <row r="21" s="30" customFormat="1">
      <c r="B21" s="584"/>
      <c r="E21" s="587" t="s">
        <v>29</v>
      </c>
      <c r="F21" s="587"/>
      <c r="G21" s="587"/>
      <c r="H21" s="587"/>
      <c r="I21" s="582" t="str">
        <f>I15</f>
        <v>DIČ:</v>
      </c>
      <c r="J21" s="587" t="s">
        <v>30</v>
      </c>
      <c r="M21" s="584"/>
    </row>
    <row r="22" s="30" customFormat="1">
      <c r="B22" s="584"/>
      <c r="M22" s="584"/>
    </row>
    <row r="23" s="30" customFormat="1">
      <c r="B23" s="584"/>
      <c r="D23" s="582" t="s">
        <v>31</v>
      </c>
      <c r="I23" s="582" t="str">
        <f>I14</f>
        <v>IČ:</v>
      </c>
      <c r="J23" s="587" t="s">
        <v>16</v>
      </c>
      <c r="M23" s="584"/>
    </row>
    <row r="24" s="30" customFormat="1">
      <c r="B24" s="584"/>
      <c r="E24" s="587" t="s">
        <v>32</v>
      </c>
      <c r="F24" s="587"/>
      <c r="G24" s="587"/>
      <c r="H24" s="587"/>
      <c r="I24" s="582" t="str">
        <f>I15</f>
        <v>DIČ:</v>
      </c>
      <c r="J24" s="587" t="s">
        <v>16</v>
      </c>
      <c r="M24" s="584"/>
    </row>
    <row r="25" s="30" customFormat="1">
      <c r="B25" s="584"/>
      <c r="M25" s="584"/>
    </row>
    <row r="26" s="30" customFormat="1">
      <c r="B26" s="584"/>
      <c r="D26" s="582" t="s">
        <v>33</v>
      </c>
      <c r="M26" s="584"/>
    </row>
    <row r="27" s="31" customFormat="1">
      <c r="B27" s="595"/>
      <c r="E27" s="596"/>
      <c r="F27" s="596"/>
      <c r="G27" s="596"/>
      <c r="H27" s="596"/>
      <c r="M27" s="595"/>
      <c r="AA27" s="597">
        <f>E27</f>
        <v>0</v>
      </c>
    </row>
    <row r="28" s="30" customFormat="1">
      <c r="B28" s="584"/>
      <c r="M28" s="584"/>
    </row>
    <row r="29" s="30" customFormat="1" ht="7" customHeight="1">
      <c r="B29" s="584"/>
      <c r="D29" s="598"/>
      <c r="E29" s="598"/>
      <c r="F29" s="598"/>
      <c r="G29" s="598"/>
      <c r="H29" s="598"/>
      <c r="I29" s="598"/>
      <c r="J29" s="598"/>
      <c r="K29" s="598"/>
      <c r="L29" s="598"/>
      <c r="M29" s="584"/>
    </row>
    <row r="30" s="30" customFormat="1" ht="12.75" customHeight="1">
      <c r="B30" s="584"/>
      <c r="E30" s="599" t="s">
        <v>88</v>
      </c>
      <c r="K30" s="600">
        <f>Q90</f>
        <v>0</v>
      </c>
      <c r="M30" s="584"/>
    </row>
    <row r="31" s="30" customFormat="1" ht="12.75" customHeight="1">
      <c r="B31" s="584"/>
      <c r="E31" s="599" t="s">
        <v>89</v>
      </c>
      <c r="K31" s="600">
        <f>R90</f>
        <v>0</v>
      </c>
      <c r="M31" s="584"/>
    </row>
    <row r="32" s="30" customFormat="1" ht="25.4" customHeight="1">
      <c r="B32" s="584"/>
      <c r="D32" s="601" t="s">
        <v>35</v>
      </c>
      <c r="F32" s="602"/>
      <c r="K32" s="603">
        <f>ROUND(K90,2)</f>
        <v>0</v>
      </c>
      <c r="M32" s="584"/>
    </row>
    <row r="33" s="30" customFormat="1" ht="7" customHeight="1">
      <c r="B33" s="584"/>
      <c r="D33" s="598"/>
      <c r="E33" s="598"/>
      <c r="F33" s="604"/>
      <c r="G33" s="598"/>
      <c r="H33" s="598"/>
      <c r="I33" s="598"/>
      <c r="J33" s="598"/>
      <c r="K33" s="604"/>
      <c r="L33" s="598"/>
      <c r="M33" s="584"/>
    </row>
    <row r="34" s="30" customFormat="1" ht="14.5" customHeight="1">
      <c r="B34" s="584"/>
      <c r="F34" s="605" t="s">
        <v>37</v>
      </c>
      <c r="I34" s="606" t="s">
        <v>36</v>
      </c>
      <c r="J34" s="606"/>
      <c r="K34" s="605" t="s">
        <v>38</v>
      </c>
      <c r="M34" s="584"/>
    </row>
    <row r="35" s="30" customFormat="1" ht="14.5" customHeight="1">
      <c r="B35" s="584"/>
      <c r="D35" s="582" t="s">
        <v>39</v>
      </c>
      <c r="E35" s="582" t="s">
        <v>40</v>
      </c>
      <c r="F35" s="605">
        <f>SUM(BE90:BE470)</f>
        <v>0</v>
      </c>
      <c r="I35" s="607">
        <v>0.20999999999999999</v>
      </c>
      <c r="J35" s="607"/>
      <c r="K35" s="600">
        <f>ROUND(F35*I35,2)</f>
        <v>0</v>
      </c>
      <c r="M35" s="584"/>
    </row>
    <row r="36" s="30" customFormat="1" ht="14.5" customHeight="1">
      <c r="B36" s="584"/>
      <c r="D36" s="582"/>
      <c r="E36" s="582"/>
      <c r="F36" s="605"/>
      <c r="I36" s="607"/>
      <c r="J36" s="607"/>
      <c r="K36" s="600"/>
      <c r="M36" s="584"/>
    </row>
    <row r="37" s="30" customFormat="1" ht="7" customHeight="1">
      <c r="B37" s="584"/>
      <c r="F37" s="602"/>
      <c r="K37" s="602"/>
      <c r="M37" s="584"/>
    </row>
    <row r="38" s="30" customFormat="1" ht="25.4" customHeight="1">
      <c r="B38" s="584"/>
      <c r="C38" s="608"/>
      <c r="D38" s="609" t="s">
        <v>41</v>
      </c>
      <c r="E38" s="610"/>
      <c r="F38" s="611"/>
      <c r="G38" s="612" t="s">
        <v>42</v>
      </c>
      <c r="H38" s="613" t="s">
        <v>43</v>
      </c>
      <c r="I38" s="610"/>
      <c r="J38" s="610"/>
      <c r="K38" s="614">
        <f>SUM(K32:K36)</f>
        <v>0</v>
      </c>
      <c r="L38" s="615"/>
      <c r="M38" s="584"/>
    </row>
    <row r="39" s="30" customFormat="1" ht="14.5" customHeight="1">
      <c r="B39" s="584"/>
      <c r="M39" s="584"/>
    </row>
    <row r="40" ht="14.5" customHeight="1">
      <c r="B40" s="580"/>
      <c r="M40" s="580"/>
    </row>
    <row r="41" ht="14.5" customHeight="1">
      <c r="B41" s="580"/>
      <c r="M41" s="580"/>
    </row>
    <row r="42" ht="14.5" customHeight="1">
      <c r="B42" s="580"/>
      <c r="M42" s="580"/>
    </row>
    <row r="43" ht="14.5" customHeight="1">
      <c r="B43" s="580"/>
      <c r="M43" s="580"/>
    </row>
    <row r="44" ht="14.5" customHeight="1">
      <c r="B44" s="580"/>
      <c r="M44" s="580"/>
    </row>
    <row r="45" s="30" customFormat="1" ht="14.5" customHeight="1">
      <c r="B45" s="584"/>
      <c r="D45" s="616" t="str">
        <f>D20</f>
        <v>Projektant:</v>
      </c>
      <c r="E45" s="617"/>
      <c r="F45" s="617"/>
      <c r="G45" s="616" t="str">
        <f>D23</f>
        <v>Zpracovatel:</v>
      </c>
      <c r="H45" s="617"/>
      <c r="I45" s="617"/>
      <c r="J45" s="617"/>
      <c r="K45" s="617"/>
      <c r="L45" s="617"/>
      <c r="M45" s="584"/>
    </row>
    <row r="46">
      <c r="B46" s="580"/>
      <c r="M46" s="580"/>
    </row>
    <row r="47">
      <c r="B47" s="580"/>
      <c r="M47" s="580"/>
    </row>
    <row r="48">
      <c r="B48" s="580"/>
      <c r="M48" s="580"/>
    </row>
    <row r="49">
      <c r="B49" s="580"/>
      <c r="M49" s="580"/>
    </row>
    <row r="50">
      <c r="B50" s="580"/>
      <c r="M50" s="580"/>
    </row>
    <row r="51">
      <c r="B51" s="580"/>
      <c r="M51" s="580"/>
    </row>
    <row r="52">
      <c r="B52" s="580"/>
      <c r="M52" s="580"/>
    </row>
    <row r="53">
      <c r="B53" s="580"/>
      <c r="M53" s="580"/>
    </row>
    <row r="54">
      <c r="B54" s="580"/>
      <c r="M54" s="580"/>
    </row>
    <row r="55">
      <c r="B55" s="580"/>
      <c r="M55" s="580"/>
    </row>
    <row r="56" s="30" customFormat="1">
      <c r="B56" s="584"/>
      <c r="D56" s="618" t="s">
        <v>44</v>
      </c>
      <c r="E56" s="619"/>
      <c r="F56" s="620" t="s">
        <v>45</v>
      </c>
      <c r="G56" s="618" t="str">
        <f>D56</f>
        <v>Datum a podpis:</v>
      </c>
      <c r="H56" s="619"/>
      <c r="I56" s="619"/>
      <c r="J56" s="621" t="str">
        <f>F56</f>
        <v>Razítko</v>
      </c>
      <c r="K56" s="622"/>
      <c r="L56" s="619"/>
      <c r="M56" s="584"/>
    </row>
    <row r="57">
      <c r="B57" s="580"/>
      <c r="M57" s="580"/>
    </row>
    <row r="58">
      <c r="B58" s="580"/>
      <c r="M58" s="580"/>
    </row>
    <row r="59">
      <c r="B59" s="580"/>
      <c r="M59" s="580"/>
    </row>
    <row r="60" s="30" customFormat="1">
      <c r="B60" s="584"/>
      <c r="D60" s="616" t="str">
        <f>D14</f>
        <v>Zadavatel:</v>
      </c>
      <c r="E60" s="617"/>
      <c r="F60" s="617"/>
      <c r="G60" s="616" t="str">
        <f>D17</f>
        <v>Zhotovitel:</v>
      </c>
      <c r="H60" s="617"/>
      <c r="I60" s="617"/>
      <c r="J60" s="617"/>
      <c r="K60" s="617"/>
      <c r="L60" s="617"/>
      <c r="M60" s="584"/>
    </row>
    <row r="61">
      <c r="B61" s="580"/>
      <c r="M61" s="580"/>
    </row>
    <row r="62">
      <c r="B62" s="580"/>
      <c r="M62" s="580"/>
    </row>
    <row r="63">
      <c r="B63" s="580"/>
      <c r="M63" s="580"/>
    </row>
    <row r="64">
      <c r="B64" s="580"/>
      <c r="M64" s="580"/>
    </row>
    <row r="65">
      <c r="B65" s="580"/>
      <c r="M65" s="580"/>
    </row>
    <row r="66">
      <c r="B66" s="580"/>
      <c r="M66" s="580"/>
    </row>
    <row r="67">
      <c r="B67" s="580"/>
      <c r="M67" s="580"/>
    </row>
    <row r="68">
      <c r="B68" s="580"/>
      <c r="M68" s="580"/>
    </row>
    <row r="69">
      <c r="B69" s="580"/>
      <c r="M69" s="580"/>
    </row>
    <row r="70">
      <c r="B70" s="580"/>
      <c r="M70" s="580"/>
    </row>
    <row r="71" s="30" customFormat="1">
      <c r="B71" s="584"/>
      <c r="D71" s="618" t="str">
        <f>D56</f>
        <v>Datum a podpis:</v>
      </c>
      <c r="E71" s="619"/>
      <c r="F71" s="620" t="str">
        <f>F56</f>
        <v>Razítko</v>
      </c>
      <c r="G71" s="618" t="str">
        <f>D56</f>
        <v>Datum a podpis:</v>
      </c>
      <c r="H71" s="619"/>
      <c r="I71" s="619"/>
      <c r="J71" s="621" t="str">
        <f>F56</f>
        <v>Razítko</v>
      </c>
      <c r="K71" s="622"/>
      <c r="L71" s="619"/>
      <c r="M71" s="584"/>
    </row>
    <row r="72" s="30" customFormat="1" ht="14.5" customHeight="1">
      <c r="B72" s="623"/>
      <c r="C72" s="624"/>
      <c r="D72" s="624"/>
      <c r="E72" s="624"/>
      <c r="F72" s="624"/>
      <c r="G72" s="624"/>
      <c r="H72" s="624"/>
      <c r="I72" s="624"/>
      <c r="J72" s="624"/>
      <c r="K72" s="624"/>
      <c r="L72" s="624"/>
      <c r="M72" s="584"/>
    </row>
    <row r="73" ht="11.25" customHeight="1">
      <c r="M73" s="625"/>
    </row>
    <row r="74" ht="11.25" customHeight="1">
      <c r="M74" s="625"/>
    </row>
    <row r="75" ht="11.25" customHeight="1">
      <c r="M75" s="625"/>
    </row>
    <row r="76" s="30" customFormat="1" ht="7" customHeight="1">
      <c r="B76" s="626"/>
      <c r="C76" s="627"/>
      <c r="D76" s="627"/>
      <c r="E76" s="627"/>
      <c r="F76" s="627"/>
      <c r="G76" s="627"/>
      <c r="H76" s="627"/>
      <c r="I76" s="627"/>
      <c r="J76" s="627"/>
      <c r="K76" s="627"/>
      <c r="L76" s="627"/>
      <c r="M76" s="584"/>
    </row>
    <row r="77" s="30" customFormat="1" ht="25" customHeight="1">
      <c r="B77" s="584"/>
      <c r="C77" s="581" t="s">
        <v>90</v>
      </c>
      <c r="M77" s="584"/>
      <c r="N77" s="628" t="s">
        <v>7</v>
      </c>
    </row>
    <row r="78" s="30" customFormat="1" ht="7" customHeight="1">
      <c r="B78" s="584"/>
      <c r="M78" s="584"/>
    </row>
    <row r="79" s="30" customFormat="1" ht="12" customHeight="1">
      <c r="B79" s="584"/>
      <c r="C79" s="582" t="str">
        <f>D6</f>
        <v>Stavba:</v>
      </c>
      <c r="M79" s="584"/>
    </row>
    <row r="80" s="30" customFormat="1" ht="16.5" customHeight="1">
      <c r="B80" s="584"/>
      <c r="E80" s="583" t="str">
        <f>IF(E7="","",E7)</f>
        <v>Zpevněné plochy v areálu nemocnice, Varnsdorf</v>
      </c>
      <c r="F80" s="583"/>
      <c r="G80" s="583"/>
      <c r="H80" s="583"/>
      <c r="M80" s="584"/>
      <c r="AA80" s="583" t="str">
        <f>IF(AA7="","",AA7)</f>
        <v>Zpevněné plochy v areálu nemocnice, Varnsdorf</v>
      </c>
    </row>
    <row r="81" ht="12" customHeight="1">
      <c r="B81" s="580"/>
      <c r="C81" s="582" t="str">
        <f>D8</f>
        <v>Objekt:</v>
      </c>
      <c r="M81" s="580"/>
    </row>
    <row r="82" s="30" customFormat="1" ht="16.5" customHeight="1">
      <c r="B82" s="584"/>
      <c r="E82" s="585" t="str">
        <f>E9</f>
        <v>SO 103 - Odvodnění</v>
      </c>
      <c r="F82" s="585"/>
      <c r="G82" s="585"/>
      <c r="H82" s="585"/>
      <c r="M82" s="584"/>
      <c r="AA82" s="586" t="str">
        <f>AA9</f>
        <v>SO 103 - Odvodnění</v>
      </c>
    </row>
    <row r="83" s="30" customFormat="1" ht="7" customHeight="1">
      <c r="B83" s="584"/>
      <c r="M83" s="584"/>
    </row>
    <row r="84" s="30" customFormat="1" ht="12" customHeight="1">
      <c r="B84" s="584"/>
      <c r="C84" s="582" t="str">
        <f>D12</f>
        <v>Místo:</v>
      </c>
      <c r="F84" s="587" t="str">
        <f>IF(F12="","",F12)</f>
        <v/>
      </c>
      <c r="I84" s="582" t="str">
        <f>I12</f>
        <v>Datum:</v>
      </c>
      <c r="J84" s="588">
        <f>J12</f>
        <v>46134</v>
      </c>
      <c r="M84" s="584"/>
    </row>
    <row r="85" s="30" customFormat="1" ht="7" customHeight="1">
      <c r="B85" s="584"/>
      <c r="M85" s="584"/>
    </row>
    <row r="86" s="30" customFormat="1">
      <c r="B86" s="584"/>
      <c r="C86" s="582" t="str">
        <f>D14</f>
        <v>Zadavatel:</v>
      </c>
      <c r="F86" s="587" t="str">
        <f>IF(E15="","",E15)</f>
        <v>Město Varnsdorf</v>
      </c>
      <c r="I86" s="582" t="str">
        <f>D20</f>
        <v>Projektant:</v>
      </c>
      <c r="J86" s="596" t="str">
        <f>IF(E21="","",E21)</f>
        <v>ProProjekt s.r.o.</v>
      </c>
      <c r="M86" s="584"/>
    </row>
    <row r="87" s="30" customFormat="1">
      <c r="B87" s="584"/>
      <c r="C87" s="582" t="str">
        <f>D17</f>
        <v>Zhotovitel:</v>
      </c>
      <c r="F87" s="587" t="str">
        <f>IF(E18="Vyplň údaj","",E18)</f>
        <v/>
      </c>
      <c r="I87" s="582" t="str">
        <f>D23</f>
        <v>Zpracovatel:</v>
      </c>
      <c r="J87" s="596" t="str">
        <f>IF(E24="","",E24)</f>
        <v>Martin Rousek</v>
      </c>
      <c r="M87" s="584"/>
    </row>
    <row r="88" s="30" customFormat="1">
      <c r="B88" s="584"/>
      <c r="M88" s="584"/>
    </row>
    <row r="89" s="32" customFormat="1" ht="24">
      <c r="B89" s="629"/>
      <c r="C89" s="630" t="s">
        <v>91</v>
      </c>
      <c r="D89" s="631" t="s">
        <v>52</v>
      </c>
      <c r="E89" s="631" t="s">
        <v>47</v>
      </c>
      <c r="F89" s="631" t="s">
        <v>49</v>
      </c>
      <c r="G89" s="631" t="s">
        <v>92</v>
      </c>
      <c r="H89" s="631" t="s">
        <v>93</v>
      </c>
      <c r="I89" s="631" t="s">
        <v>94</v>
      </c>
      <c r="J89" s="631" t="s">
        <v>95</v>
      </c>
      <c r="K89" s="632" t="s">
        <v>96</v>
      </c>
      <c r="L89" s="633" t="s">
        <v>97</v>
      </c>
      <c r="M89" s="634"/>
      <c r="N89" s="635" t="s">
        <v>16</v>
      </c>
      <c r="O89" s="636" t="s">
        <v>39</v>
      </c>
      <c r="P89" s="636" t="s">
        <v>98</v>
      </c>
      <c r="Q89" s="636" t="s">
        <v>99</v>
      </c>
      <c r="R89" s="636" t="s">
        <v>100</v>
      </c>
      <c r="S89" s="636" t="s">
        <v>101</v>
      </c>
      <c r="T89" s="636" t="s">
        <v>55</v>
      </c>
      <c r="U89" s="636" t="s">
        <v>102</v>
      </c>
      <c r="V89" s="636" t="s">
        <v>103</v>
      </c>
      <c r="W89" s="636" t="s">
        <v>104</v>
      </c>
      <c r="X89" s="637" t="s">
        <v>105</v>
      </c>
    </row>
    <row r="90" s="30" customFormat="1" ht="15.75">
      <c r="B90" s="584"/>
      <c r="C90" s="638" t="s">
        <v>65</v>
      </c>
      <c r="K90" s="639">
        <f>K91</f>
        <v>0</v>
      </c>
      <c r="M90" s="584"/>
      <c r="N90" s="640"/>
      <c r="O90" s="641"/>
      <c r="P90" s="641"/>
      <c r="Q90" s="642">
        <f>Q91</f>
        <v>0</v>
      </c>
      <c r="R90" s="642">
        <f>R91</f>
        <v>0</v>
      </c>
      <c r="S90" s="641"/>
      <c r="T90" s="643">
        <f>T91</f>
        <v>0</v>
      </c>
      <c r="U90" s="641"/>
      <c r="V90" s="643">
        <f>V91</f>
        <v>4.7404850399999985</v>
      </c>
      <c r="W90" s="641"/>
      <c r="X90" s="644">
        <f>X91</f>
        <v>20.109360000000002</v>
      </c>
    </row>
    <row r="91" s="33" customFormat="1" ht="15.75">
      <c r="B91" s="645"/>
      <c r="C91" s="646"/>
      <c r="D91" s="647" t="s">
        <v>66</v>
      </c>
      <c r="E91" s="648" t="s">
        <v>190</v>
      </c>
      <c r="F91" s="33" t="s">
        <v>191</v>
      </c>
      <c r="G91" s="649"/>
      <c r="H91" s="650"/>
      <c r="I91" s="651"/>
      <c r="J91" s="651"/>
      <c r="K91" s="651">
        <f>K92 + K269 + K280 + K302 + K460 + K468</f>
        <v>0</v>
      </c>
      <c r="M91" s="645"/>
      <c r="N91" s="652"/>
      <c r="O91" s="653"/>
      <c r="P91" s="654">
        <f>I91+J91</f>
        <v>0</v>
      </c>
      <c r="Q91" s="654">
        <f>Q92 + Q269 + Q280 + Q302 + Q460 + Q468</f>
        <v>0</v>
      </c>
      <c r="R91" s="654">
        <f>R92 + R269 + R280 + R302 + R460 + R468</f>
        <v>0</v>
      </c>
      <c r="S91" s="655"/>
      <c r="T91" s="655">
        <f>T92 + T269 + T280 + T302 + T460 + T468</f>
        <v>0</v>
      </c>
      <c r="U91" s="655"/>
      <c r="V91" s="655">
        <f>V92 + V269 + V280 + V302 + V460 + V468</f>
        <v>4.7404850399999985</v>
      </c>
      <c r="W91" s="655"/>
      <c r="X91" s="656">
        <f>X92 + X269 + X280 + X302 + X460 + X468</f>
        <v>20.109360000000002</v>
      </c>
      <c r="AR91" s="33">
        <v>1</v>
      </c>
      <c r="AT91" s="33" t="s">
        <v>66</v>
      </c>
      <c r="AU91" s="33">
        <v>0</v>
      </c>
      <c r="AY91" s="33" t="s">
        <v>108</v>
      </c>
      <c r="BJ91" s="33">
        <v>0</v>
      </c>
    </row>
    <row r="92" s="34" customFormat="1" ht="23.15" customHeight="1">
      <c r="B92" s="657"/>
      <c r="C92" s="658"/>
      <c r="D92" s="647" t="s">
        <v>66</v>
      </c>
      <c r="E92" s="659" t="s">
        <v>111</v>
      </c>
      <c r="F92" s="660" t="s">
        <v>192</v>
      </c>
      <c r="G92" s="661"/>
      <c r="H92" s="662"/>
      <c r="I92" s="663"/>
      <c r="J92" s="663"/>
      <c r="K92" s="663">
        <f>K93 + K103 + K111 + K117 + K139 + K162 + K185 + K206 + K227 + K248</f>
        <v>0</v>
      </c>
      <c r="L92" s="660"/>
      <c r="M92" s="657"/>
      <c r="N92" s="664"/>
      <c r="O92" s="653"/>
      <c r="P92" s="654">
        <f>I92+J92</f>
        <v>0</v>
      </c>
      <c r="Q92" s="654">
        <f>Q93 + Q103 + Q111 + Q117 + Q139 + Q162 + Q185 + Q206 + Q227 + Q248</f>
        <v>0</v>
      </c>
      <c r="R92" s="654">
        <f>R93 + R103 + R111 + R117 + R139 + R162 + R185 + R206 + R227 + R248</f>
        <v>0</v>
      </c>
      <c r="S92" s="655"/>
      <c r="T92" s="655">
        <f>T93 + T103 + T111 + T117 + T139 + T162 + T185 + T206 + T227 + T248</f>
        <v>0</v>
      </c>
      <c r="U92" s="655"/>
      <c r="V92" s="655">
        <f>V93 + V103 + V111 + V117 + V139 + V162 + V185 + V206 + V227 + V248</f>
        <v>0</v>
      </c>
      <c r="W92" s="655"/>
      <c r="X92" s="656">
        <f>X93 + X103 + X111 + X117 + X139 + X162 + X185 + X206 + X227 + X248</f>
        <v>0</v>
      </c>
      <c r="AR92" s="34">
        <v>1</v>
      </c>
      <c r="AT92" s="34" t="s">
        <v>66</v>
      </c>
      <c r="AU92" s="34">
        <v>1</v>
      </c>
      <c r="AY92" s="34" t="s">
        <v>108</v>
      </c>
      <c r="BJ92" s="34">
        <v>0</v>
      </c>
    </row>
    <row r="93" s="35" customFormat="1" ht="24">
      <c r="B93" s="665"/>
      <c r="C93" s="666" t="s">
        <v>532</v>
      </c>
      <c r="D93" s="666" t="s">
        <v>112</v>
      </c>
      <c r="E93" s="667" t="s">
        <v>533</v>
      </c>
      <c r="F93" s="667" t="s">
        <v>534</v>
      </c>
      <c r="G93" s="668" t="s">
        <v>239</v>
      </c>
      <c r="H93" s="669">
        <v>11.664</v>
      </c>
      <c r="I93" s="670"/>
      <c r="J93" s="670"/>
      <c r="K93" s="671">
        <f>ROUND(H93*P93,2)</f>
        <v>0</v>
      </c>
      <c r="L93" s="667" t="s">
        <v>116</v>
      </c>
      <c r="M93" s="665"/>
      <c r="N93" s="672"/>
      <c r="O93" s="673" t="s">
        <v>40</v>
      </c>
      <c r="P93" s="674">
        <f>I93+J93</f>
        <v>0</v>
      </c>
      <c r="Q93" s="674">
        <f>ROUND(H93*I93,2)</f>
        <v>0</v>
      </c>
      <c r="R93" s="674">
        <f>ROUND(H93*J93,2)</f>
        <v>0</v>
      </c>
      <c r="S93" s="675"/>
      <c r="T93" s="675">
        <f>H93*S93</f>
        <v>0</v>
      </c>
      <c r="U93" s="675">
        <v>0</v>
      </c>
      <c r="V93" s="675">
        <f>H93*U93</f>
        <v>0</v>
      </c>
      <c r="W93" s="675">
        <v>0</v>
      </c>
      <c r="X93" s="676">
        <f>H93*W93</f>
        <v>0</v>
      </c>
      <c r="AR93" s="35">
        <v>4</v>
      </c>
      <c r="AT93" s="35" t="s">
        <v>112</v>
      </c>
      <c r="AU93" s="35">
        <v>2</v>
      </c>
      <c r="AY93" s="35" t="s">
        <v>108</v>
      </c>
      <c r="BE93" s="35">
        <f>IF(O93="základní",K93,0)</f>
        <v>0</v>
      </c>
      <c r="BF93" s="35">
        <f>IF(O93="snížená",K93,0)</f>
        <v>0</v>
      </c>
      <c r="BG93" s="35">
        <f>IF(O93="zákl. přenesená",K93,0)</f>
        <v>0</v>
      </c>
      <c r="BH93" s="35">
        <f>IF(O93="sníž. přenesená",K93,0)</f>
        <v>0</v>
      </c>
      <c r="BI93" s="35">
        <f>IF(O93="nulová",K93,0)</f>
        <v>0</v>
      </c>
      <c r="BJ93" s="35">
        <v>1</v>
      </c>
    </row>
    <row r="94" s="30" customFormat="1">
      <c r="A94" s="677"/>
      <c r="B94" s="678"/>
      <c r="C94" s="679"/>
      <c r="D94" s="680" t="s">
        <v>117</v>
      </c>
      <c r="E94" s="679"/>
      <c r="F94" s="258" t="s">
        <v>535</v>
      </c>
      <c r="G94" s="679"/>
      <c r="H94" s="679"/>
      <c r="I94" s="679"/>
      <c r="J94" s="679"/>
      <c r="L94" s="30"/>
      <c r="M94" s="681"/>
      <c r="N94" s="682"/>
      <c r="O94" s="683"/>
      <c r="P94" s="683"/>
      <c r="Q94" s="683"/>
      <c r="R94" s="683"/>
      <c r="S94" s="683"/>
      <c r="T94" s="684"/>
      <c r="U94" s="677"/>
      <c r="V94" s="677"/>
      <c r="W94" s="677"/>
      <c r="X94" s="677"/>
      <c r="Y94" s="677"/>
      <c r="Z94" s="677"/>
      <c r="AA94" s="677"/>
      <c r="AB94" s="677"/>
      <c r="AC94" s="677"/>
      <c r="AD94" s="677"/>
      <c r="AE94" s="677"/>
      <c r="AT94" s="685" t="s">
        <v>117</v>
      </c>
      <c r="AU94" s="685">
        <v>0</v>
      </c>
      <c r="AY94" s="30" t="s">
        <v>108</v>
      </c>
      <c r="BJ94" s="30">
        <v>0</v>
      </c>
    </row>
    <row r="95" s="36" customFormat="1" ht="12">
      <c r="B95" s="686"/>
      <c r="C95" s="687"/>
      <c r="D95" s="688" t="s">
        <v>198</v>
      </c>
      <c r="E95" s="689"/>
      <c r="F95" s="690" t="s">
        <v>536</v>
      </c>
      <c r="G95" s="691"/>
      <c r="H95" s="692">
        <v>11.664</v>
      </c>
      <c r="I95" s="693"/>
      <c r="J95" s="693"/>
      <c r="K95" s="693"/>
      <c r="L95" s="694"/>
      <c r="M95" s="686"/>
      <c r="N95" s="695"/>
      <c r="O95" s="694"/>
      <c r="P95" s="693"/>
      <c r="Q95" s="693"/>
      <c r="R95" s="693"/>
      <c r="S95" s="696"/>
      <c r="T95" s="696"/>
      <c r="U95" s="696"/>
      <c r="V95" s="696"/>
      <c r="W95" s="696"/>
      <c r="X95" s="697"/>
      <c r="AT95" s="36" t="s">
        <v>198</v>
      </c>
      <c r="AU95" s="36">
        <v>0</v>
      </c>
      <c r="AV95" s="36">
        <v>2</v>
      </c>
      <c r="AW95" s="36" t="b">
        <v>1</v>
      </c>
      <c r="AY95" s="36" t="s">
        <v>108</v>
      </c>
      <c r="BJ95" s="36">
        <v>0</v>
      </c>
    </row>
    <row r="96" s="36" customFormat="1" ht="12">
      <c r="B96" s="686"/>
      <c r="C96" s="687"/>
      <c r="D96" s="688" t="s">
        <v>198</v>
      </c>
      <c r="E96" s="689"/>
      <c r="F96" s="698" t="s">
        <v>200</v>
      </c>
      <c r="G96" s="699"/>
      <c r="H96" s="700">
        <v>11.664</v>
      </c>
      <c r="I96" s="693"/>
      <c r="J96" s="693"/>
      <c r="K96" s="693"/>
      <c r="L96" s="694"/>
      <c r="M96" s="686"/>
      <c r="N96" s="695"/>
      <c r="O96" s="694"/>
      <c r="P96" s="693"/>
      <c r="Q96" s="693"/>
      <c r="R96" s="693"/>
      <c r="S96" s="696"/>
      <c r="T96" s="696"/>
      <c r="U96" s="696"/>
      <c r="V96" s="696"/>
      <c r="W96" s="696"/>
      <c r="X96" s="697"/>
      <c r="AT96" s="36" t="s">
        <v>198</v>
      </c>
      <c r="AU96" s="36">
        <v>0</v>
      </c>
      <c r="AV96" s="36">
        <v>4</v>
      </c>
      <c r="AW96" s="36" t="b">
        <v>1</v>
      </c>
      <c r="AX96" s="36" t="b">
        <v>1</v>
      </c>
      <c r="AY96" s="36" t="s">
        <v>108</v>
      </c>
      <c r="BJ96" s="36">
        <v>0</v>
      </c>
    </row>
    <row r="97" s="36" customFormat="1" ht="12">
      <c r="B97" s="686"/>
      <c r="C97" s="687"/>
      <c r="D97" s="688" t="s">
        <v>198</v>
      </c>
      <c r="E97" s="689"/>
      <c r="F97" s="701" t="s">
        <v>537</v>
      </c>
      <c r="G97" s="691"/>
      <c r="H97" s="692"/>
      <c r="I97" s="693"/>
      <c r="J97" s="693"/>
      <c r="K97" s="693"/>
      <c r="L97" s="694"/>
      <c r="M97" s="686"/>
      <c r="N97" s="695"/>
      <c r="O97" s="694"/>
      <c r="P97" s="693"/>
      <c r="Q97" s="693"/>
      <c r="R97" s="693"/>
      <c r="S97" s="696"/>
      <c r="T97" s="696"/>
      <c r="U97" s="696"/>
      <c r="V97" s="696"/>
      <c r="W97" s="696"/>
      <c r="X97" s="697"/>
      <c r="AT97" s="36" t="s">
        <v>202</v>
      </c>
      <c r="AU97" s="36">
        <v>1</v>
      </c>
      <c r="AY97" s="36" t="s">
        <v>108</v>
      </c>
      <c r="BJ97" s="36">
        <v>0</v>
      </c>
    </row>
    <row r="98" s="36" customFormat="1" ht="12">
      <c r="B98" s="686"/>
      <c r="C98" s="687"/>
      <c r="D98" s="688" t="s">
        <v>198</v>
      </c>
      <c r="E98" s="689"/>
      <c r="F98" s="702" t="s">
        <v>538</v>
      </c>
      <c r="G98" s="691"/>
      <c r="H98" s="703">
        <v>6</v>
      </c>
      <c r="I98" s="693"/>
      <c r="J98" s="693"/>
      <c r="K98" s="693"/>
      <c r="L98" s="694"/>
      <c r="M98" s="686"/>
      <c r="N98" s="695"/>
      <c r="O98" s="694"/>
      <c r="P98" s="693"/>
      <c r="Q98" s="693"/>
      <c r="R98" s="693"/>
      <c r="S98" s="696"/>
      <c r="T98" s="696"/>
      <c r="U98" s="696"/>
      <c r="V98" s="696"/>
      <c r="W98" s="696"/>
      <c r="X98" s="697"/>
      <c r="AT98" s="36" t="s">
        <v>202</v>
      </c>
      <c r="AU98" s="36">
        <v>1</v>
      </c>
      <c r="AY98" s="36" t="s">
        <v>108</v>
      </c>
      <c r="BJ98" s="36">
        <v>0</v>
      </c>
    </row>
    <row r="99" s="36" customFormat="1" ht="12">
      <c r="B99" s="686"/>
      <c r="C99" s="687"/>
      <c r="D99" s="688" t="s">
        <v>198</v>
      </c>
      <c r="E99" s="689"/>
      <c r="F99" s="704" t="s">
        <v>539</v>
      </c>
      <c r="G99" s="691"/>
      <c r="H99" s="692"/>
      <c r="I99" s="693"/>
      <c r="J99" s="693"/>
      <c r="K99" s="693"/>
      <c r="L99" s="694"/>
      <c r="M99" s="686"/>
      <c r="N99" s="695"/>
      <c r="O99" s="694"/>
      <c r="P99" s="693"/>
      <c r="Q99" s="693"/>
      <c r="R99" s="693"/>
      <c r="S99" s="696"/>
      <c r="T99" s="696"/>
      <c r="U99" s="696"/>
      <c r="V99" s="696"/>
      <c r="W99" s="696"/>
      <c r="X99" s="697"/>
      <c r="AT99" s="36" t="s">
        <v>202</v>
      </c>
      <c r="AU99" s="36">
        <v>2</v>
      </c>
      <c r="AY99" s="36" t="s">
        <v>108</v>
      </c>
      <c r="BJ99" s="36">
        <v>0</v>
      </c>
    </row>
    <row r="100" s="36" customFormat="1" ht="12">
      <c r="B100" s="686"/>
      <c r="C100" s="687"/>
      <c r="D100" s="688" t="s">
        <v>198</v>
      </c>
      <c r="E100" s="689"/>
      <c r="F100" s="705" t="s">
        <v>540</v>
      </c>
      <c r="G100" s="691"/>
      <c r="H100" s="703">
        <v>1</v>
      </c>
      <c r="I100" s="693"/>
      <c r="J100" s="693"/>
      <c r="K100" s="693"/>
      <c r="L100" s="694"/>
      <c r="M100" s="686"/>
      <c r="N100" s="695"/>
      <c r="O100" s="694"/>
      <c r="P100" s="693"/>
      <c r="Q100" s="693"/>
      <c r="R100" s="693"/>
      <c r="S100" s="696"/>
      <c r="T100" s="696"/>
      <c r="U100" s="696"/>
      <c r="V100" s="696"/>
      <c r="W100" s="696"/>
      <c r="X100" s="697"/>
      <c r="AT100" s="36" t="s">
        <v>202</v>
      </c>
      <c r="AU100" s="36">
        <v>2</v>
      </c>
      <c r="AY100" s="36" t="s">
        <v>108</v>
      </c>
      <c r="BJ100" s="36">
        <v>0</v>
      </c>
    </row>
    <row r="101" s="36" customFormat="1" ht="12">
      <c r="B101" s="686"/>
      <c r="C101" s="687"/>
      <c r="D101" s="688" t="s">
        <v>198</v>
      </c>
      <c r="E101" s="689"/>
      <c r="F101" s="704" t="s">
        <v>541</v>
      </c>
      <c r="G101" s="691"/>
      <c r="H101" s="692"/>
      <c r="I101" s="693"/>
      <c r="J101" s="693"/>
      <c r="K101" s="693"/>
      <c r="L101" s="694"/>
      <c r="M101" s="686"/>
      <c r="N101" s="695"/>
      <c r="O101" s="694"/>
      <c r="P101" s="693"/>
      <c r="Q101" s="693"/>
      <c r="R101" s="693"/>
      <c r="S101" s="696"/>
      <c r="T101" s="696"/>
      <c r="U101" s="696"/>
      <c r="V101" s="696"/>
      <c r="W101" s="696"/>
      <c r="X101" s="697"/>
      <c r="AT101" s="36" t="s">
        <v>202</v>
      </c>
      <c r="AU101" s="36">
        <v>2</v>
      </c>
      <c r="AY101" s="36" t="s">
        <v>108</v>
      </c>
      <c r="BJ101" s="36">
        <v>0</v>
      </c>
    </row>
    <row r="102" s="36" customFormat="1" ht="12">
      <c r="B102" s="686"/>
      <c r="C102" s="687"/>
      <c r="D102" s="688" t="s">
        <v>198</v>
      </c>
      <c r="E102" s="689"/>
      <c r="F102" s="705" t="s">
        <v>542</v>
      </c>
      <c r="G102" s="691"/>
      <c r="H102" s="703">
        <v>5</v>
      </c>
      <c r="I102" s="693"/>
      <c r="J102" s="693"/>
      <c r="K102" s="693"/>
      <c r="L102" s="694"/>
      <c r="M102" s="686"/>
      <c r="N102" s="695"/>
      <c r="O102" s="694"/>
      <c r="P102" s="693"/>
      <c r="Q102" s="693"/>
      <c r="R102" s="693"/>
      <c r="S102" s="696"/>
      <c r="T102" s="696"/>
      <c r="U102" s="696"/>
      <c r="V102" s="696"/>
      <c r="W102" s="696"/>
      <c r="X102" s="697"/>
      <c r="AT102" s="36" t="s">
        <v>202</v>
      </c>
      <c r="AU102" s="36">
        <v>2</v>
      </c>
      <c r="AY102" s="36" t="s">
        <v>108</v>
      </c>
      <c r="BJ102" s="36">
        <v>0</v>
      </c>
    </row>
    <row r="103" s="35" customFormat="1" ht="24">
      <c r="B103" s="665"/>
      <c r="C103" s="666" t="s">
        <v>543</v>
      </c>
      <c r="D103" s="666" t="s">
        <v>112</v>
      </c>
      <c r="E103" s="667" t="s">
        <v>544</v>
      </c>
      <c r="F103" s="667" t="s">
        <v>545</v>
      </c>
      <c r="G103" s="668" t="s">
        <v>239</v>
      </c>
      <c r="H103" s="669">
        <v>8.2739999999999991</v>
      </c>
      <c r="I103" s="670"/>
      <c r="J103" s="670"/>
      <c r="K103" s="671">
        <f>ROUND(H103*P103,2)</f>
        <v>0</v>
      </c>
      <c r="L103" s="667" t="s">
        <v>116</v>
      </c>
      <c r="M103" s="665"/>
      <c r="N103" s="672"/>
      <c r="O103" s="673" t="s">
        <v>40</v>
      </c>
      <c r="P103" s="674">
        <f>I103+J103</f>
        <v>0</v>
      </c>
      <c r="Q103" s="674">
        <f>ROUND(H103*I103,2)</f>
        <v>0</v>
      </c>
      <c r="R103" s="674">
        <f>ROUND(H103*J103,2)</f>
        <v>0</v>
      </c>
      <c r="S103" s="675"/>
      <c r="T103" s="675">
        <f>H103*S103</f>
        <v>0</v>
      </c>
      <c r="U103" s="675">
        <v>0</v>
      </c>
      <c r="V103" s="675">
        <f>H103*U103</f>
        <v>0</v>
      </c>
      <c r="W103" s="675">
        <v>0</v>
      </c>
      <c r="X103" s="676">
        <f>H103*W103</f>
        <v>0</v>
      </c>
      <c r="AR103" s="35">
        <v>4</v>
      </c>
      <c r="AT103" s="35" t="s">
        <v>112</v>
      </c>
      <c r="AU103" s="35">
        <v>2</v>
      </c>
      <c r="AY103" s="35" t="s">
        <v>108</v>
      </c>
      <c r="BE103" s="35">
        <f>IF(O103="základní",K103,0)</f>
        <v>0</v>
      </c>
      <c r="BF103" s="35">
        <f>IF(O103="snížená",K103,0)</f>
        <v>0</v>
      </c>
      <c r="BG103" s="35">
        <f>IF(O103="zákl. přenesená",K103,0)</f>
        <v>0</v>
      </c>
      <c r="BH103" s="35">
        <f>IF(O103="sníž. přenesená",K103,0)</f>
        <v>0</v>
      </c>
      <c r="BI103" s="35">
        <f>IF(O103="nulová",K103,0)</f>
        <v>0</v>
      </c>
      <c r="BJ103" s="35">
        <v>1</v>
      </c>
    </row>
    <row r="104" s="30" customFormat="1">
      <c r="A104" s="677"/>
      <c r="B104" s="678"/>
      <c r="C104" s="679"/>
      <c r="D104" s="680" t="s">
        <v>117</v>
      </c>
      <c r="E104" s="679"/>
      <c r="F104" s="258" t="s">
        <v>546</v>
      </c>
      <c r="G104" s="679"/>
      <c r="H104" s="679"/>
      <c r="I104" s="679"/>
      <c r="J104" s="679"/>
      <c r="L104" s="30"/>
      <c r="M104" s="681"/>
      <c r="N104" s="682"/>
      <c r="O104" s="683"/>
      <c r="P104" s="683"/>
      <c r="Q104" s="683"/>
      <c r="R104" s="683"/>
      <c r="S104" s="683"/>
      <c r="T104" s="684"/>
      <c r="U104" s="677"/>
      <c r="V104" s="677"/>
      <c r="W104" s="677"/>
      <c r="X104" s="677"/>
      <c r="Y104" s="677"/>
      <c r="Z104" s="677"/>
      <c r="AA104" s="677"/>
      <c r="AB104" s="677"/>
      <c r="AC104" s="677"/>
      <c r="AD104" s="677"/>
      <c r="AE104" s="677"/>
      <c r="AT104" s="685" t="s">
        <v>117</v>
      </c>
      <c r="AU104" s="685">
        <v>0</v>
      </c>
      <c r="AY104" s="30" t="s">
        <v>108</v>
      </c>
      <c r="BJ104" s="30">
        <v>0</v>
      </c>
    </row>
    <row r="105" s="36" customFormat="1" ht="12">
      <c r="B105" s="686"/>
      <c r="C105" s="687"/>
      <c r="D105" s="688" t="s">
        <v>198</v>
      </c>
      <c r="E105" s="689"/>
      <c r="F105" s="690" t="s">
        <v>547</v>
      </c>
      <c r="G105" s="691"/>
      <c r="H105" s="692">
        <v>8.2739999999999991</v>
      </c>
      <c r="I105" s="693"/>
      <c r="J105" s="693"/>
      <c r="K105" s="693"/>
      <c r="L105" s="694"/>
      <c r="M105" s="686"/>
      <c r="N105" s="695"/>
      <c r="O105" s="694"/>
      <c r="P105" s="693"/>
      <c r="Q105" s="693"/>
      <c r="R105" s="693"/>
      <c r="S105" s="696"/>
      <c r="T105" s="696"/>
      <c r="U105" s="696"/>
      <c r="V105" s="696"/>
      <c r="W105" s="696"/>
      <c r="X105" s="697"/>
      <c r="AT105" s="36" t="s">
        <v>198</v>
      </c>
      <c r="AU105" s="36">
        <v>0</v>
      </c>
      <c r="AV105" s="36">
        <v>2</v>
      </c>
      <c r="AW105" s="36" t="b">
        <v>1</v>
      </c>
      <c r="AY105" s="36" t="s">
        <v>108</v>
      </c>
      <c r="BJ105" s="36">
        <v>0</v>
      </c>
    </row>
    <row r="106" s="36" customFormat="1" ht="12">
      <c r="B106" s="686"/>
      <c r="C106" s="687"/>
      <c r="D106" s="688" t="s">
        <v>198</v>
      </c>
      <c r="E106" s="689"/>
      <c r="F106" s="698" t="s">
        <v>200</v>
      </c>
      <c r="G106" s="699"/>
      <c r="H106" s="700">
        <v>8.2739999999999991</v>
      </c>
      <c r="I106" s="693"/>
      <c r="J106" s="693"/>
      <c r="K106" s="693"/>
      <c r="L106" s="694"/>
      <c r="M106" s="686"/>
      <c r="N106" s="695"/>
      <c r="O106" s="694"/>
      <c r="P106" s="693"/>
      <c r="Q106" s="693"/>
      <c r="R106" s="693"/>
      <c r="S106" s="696"/>
      <c r="T106" s="696"/>
      <c r="U106" s="696"/>
      <c r="V106" s="696"/>
      <c r="W106" s="696"/>
      <c r="X106" s="697"/>
      <c r="AT106" s="36" t="s">
        <v>198</v>
      </c>
      <c r="AU106" s="36">
        <v>0</v>
      </c>
      <c r="AV106" s="36">
        <v>4</v>
      </c>
      <c r="AW106" s="36" t="b">
        <v>1</v>
      </c>
      <c r="AX106" s="36" t="b">
        <v>1</v>
      </c>
      <c r="AY106" s="36" t="s">
        <v>108</v>
      </c>
      <c r="BJ106" s="36">
        <v>0</v>
      </c>
    </row>
    <row r="107" s="36" customFormat="1" ht="12">
      <c r="B107" s="686"/>
      <c r="C107" s="687"/>
      <c r="D107" s="688" t="s">
        <v>198</v>
      </c>
      <c r="E107" s="689"/>
      <c r="F107" s="701" t="s">
        <v>548</v>
      </c>
      <c r="G107" s="691"/>
      <c r="H107" s="692"/>
      <c r="I107" s="693"/>
      <c r="J107" s="693"/>
      <c r="K107" s="693"/>
      <c r="L107" s="694"/>
      <c r="M107" s="686"/>
      <c r="N107" s="695"/>
      <c r="O107" s="694"/>
      <c r="P107" s="693"/>
      <c r="Q107" s="693"/>
      <c r="R107" s="693"/>
      <c r="S107" s="696"/>
      <c r="T107" s="696"/>
      <c r="U107" s="696"/>
      <c r="V107" s="696"/>
      <c r="W107" s="696"/>
      <c r="X107" s="697"/>
      <c r="AT107" s="36" t="s">
        <v>202</v>
      </c>
      <c r="AU107" s="36">
        <v>1</v>
      </c>
      <c r="AY107" s="36" t="s">
        <v>108</v>
      </c>
      <c r="BJ107" s="36">
        <v>0</v>
      </c>
    </row>
    <row r="108" s="36" customFormat="1" ht="12">
      <c r="B108" s="686"/>
      <c r="C108" s="687"/>
      <c r="D108" s="688" t="s">
        <v>198</v>
      </c>
      <c r="E108" s="689"/>
      <c r="F108" s="702" t="s">
        <v>549</v>
      </c>
      <c r="G108" s="691"/>
      <c r="H108" s="703">
        <v>15.321999999999999</v>
      </c>
      <c r="I108" s="693"/>
      <c r="J108" s="693"/>
      <c r="K108" s="693"/>
      <c r="L108" s="694"/>
      <c r="M108" s="686"/>
      <c r="N108" s="695"/>
      <c r="O108" s="694"/>
      <c r="P108" s="693"/>
      <c r="Q108" s="693"/>
      <c r="R108" s="693"/>
      <c r="S108" s="696"/>
      <c r="T108" s="696"/>
      <c r="U108" s="696"/>
      <c r="V108" s="696"/>
      <c r="W108" s="696"/>
      <c r="X108" s="697"/>
      <c r="AT108" s="36" t="s">
        <v>202</v>
      </c>
      <c r="AU108" s="36">
        <v>1</v>
      </c>
      <c r="AY108" s="36" t="s">
        <v>108</v>
      </c>
      <c r="BJ108" s="36">
        <v>0</v>
      </c>
    </row>
    <row r="109" s="36" customFormat="1" ht="12">
      <c r="B109" s="686"/>
      <c r="C109" s="687"/>
      <c r="D109" s="688" t="s">
        <v>198</v>
      </c>
      <c r="E109" s="689"/>
      <c r="F109" s="704" t="s">
        <v>550</v>
      </c>
      <c r="G109" s="691"/>
      <c r="H109" s="692"/>
      <c r="I109" s="693"/>
      <c r="J109" s="693"/>
      <c r="K109" s="693"/>
      <c r="L109" s="694"/>
      <c r="M109" s="686"/>
      <c r="N109" s="695"/>
      <c r="O109" s="694"/>
      <c r="P109" s="693"/>
      <c r="Q109" s="693"/>
      <c r="R109" s="693"/>
      <c r="S109" s="696"/>
      <c r="T109" s="696"/>
      <c r="U109" s="696"/>
      <c r="V109" s="696"/>
      <c r="W109" s="696"/>
      <c r="X109" s="697"/>
      <c r="AT109" s="36" t="s">
        <v>202</v>
      </c>
      <c r="AU109" s="36">
        <v>2</v>
      </c>
      <c r="AY109" s="36" t="s">
        <v>108</v>
      </c>
      <c r="BJ109" s="36">
        <v>0</v>
      </c>
    </row>
    <row r="110" s="36" customFormat="1" ht="12">
      <c r="B110" s="686"/>
      <c r="C110" s="687"/>
      <c r="D110" s="688" t="s">
        <v>198</v>
      </c>
      <c r="E110" s="689"/>
      <c r="F110" s="705" t="s">
        <v>551</v>
      </c>
      <c r="G110" s="691"/>
      <c r="H110" s="703">
        <v>15.321999999999999</v>
      </c>
      <c r="I110" s="693"/>
      <c r="J110" s="693"/>
      <c r="K110" s="693"/>
      <c r="L110" s="694"/>
      <c r="M110" s="686"/>
      <c r="N110" s="695"/>
      <c r="O110" s="694"/>
      <c r="P110" s="693"/>
      <c r="Q110" s="693"/>
      <c r="R110" s="693"/>
      <c r="S110" s="696"/>
      <c r="T110" s="696"/>
      <c r="U110" s="696"/>
      <c r="V110" s="696"/>
      <c r="W110" s="696"/>
      <c r="X110" s="697"/>
      <c r="AT110" s="36" t="s">
        <v>202</v>
      </c>
      <c r="AU110" s="36">
        <v>2</v>
      </c>
      <c r="AY110" s="36" t="s">
        <v>108</v>
      </c>
      <c r="BJ110" s="36">
        <v>0</v>
      </c>
    </row>
    <row r="111" s="35" customFormat="1" ht="24">
      <c r="B111" s="665"/>
      <c r="C111" s="666" t="s">
        <v>552</v>
      </c>
      <c r="D111" s="666" t="s">
        <v>112</v>
      </c>
      <c r="E111" s="667" t="s">
        <v>553</v>
      </c>
      <c r="F111" s="667" t="s">
        <v>554</v>
      </c>
      <c r="G111" s="668" t="s">
        <v>239</v>
      </c>
      <c r="H111" s="669">
        <v>21.440000000000001</v>
      </c>
      <c r="I111" s="670"/>
      <c r="J111" s="670"/>
      <c r="K111" s="671">
        <f>ROUND(H111*P111,2)</f>
        <v>0</v>
      </c>
      <c r="L111" s="667" t="s">
        <v>116</v>
      </c>
      <c r="M111" s="665"/>
      <c r="N111" s="672"/>
      <c r="O111" s="673" t="s">
        <v>40</v>
      </c>
      <c r="P111" s="674">
        <f>I111+J111</f>
        <v>0</v>
      </c>
      <c r="Q111" s="674">
        <f>ROUND(H111*I111,2)</f>
        <v>0</v>
      </c>
      <c r="R111" s="674">
        <f>ROUND(H111*J111,2)</f>
        <v>0</v>
      </c>
      <c r="S111" s="675"/>
      <c r="T111" s="675">
        <f>H111*S111</f>
        <v>0</v>
      </c>
      <c r="U111" s="675">
        <v>0</v>
      </c>
      <c r="V111" s="675">
        <f>H111*U111</f>
        <v>0</v>
      </c>
      <c r="W111" s="675">
        <v>0</v>
      </c>
      <c r="X111" s="676">
        <f>H111*W111</f>
        <v>0</v>
      </c>
      <c r="AR111" s="35">
        <v>4</v>
      </c>
      <c r="AT111" s="35" t="s">
        <v>112</v>
      </c>
      <c r="AU111" s="35">
        <v>2</v>
      </c>
      <c r="AY111" s="35" t="s">
        <v>108</v>
      </c>
      <c r="BE111" s="35">
        <f>IF(O111="základní",K111,0)</f>
        <v>0</v>
      </c>
      <c r="BF111" s="35">
        <f>IF(O111="snížená",K111,0)</f>
        <v>0</v>
      </c>
      <c r="BG111" s="35">
        <f>IF(O111="zákl. přenesená",K111,0)</f>
        <v>0</v>
      </c>
      <c r="BH111" s="35">
        <f>IF(O111="sníž. přenesená",K111,0)</f>
        <v>0</v>
      </c>
      <c r="BI111" s="35">
        <f>IF(O111="nulová",K111,0)</f>
        <v>0</v>
      </c>
      <c r="BJ111" s="35">
        <v>1</v>
      </c>
    </row>
    <row r="112" s="30" customFormat="1">
      <c r="A112" s="677"/>
      <c r="B112" s="678"/>
      <c r="C112" s="679"/>
      <c r="D112" s="680" t="s">
        <v>117</v>
      </c>
      <c r="E112" s="679"/>
      <c r="F112" s="258" t="s">
        <v>555</v>
      </c>
      <c r="G112" s="679"/>
      <c r="H112" s="679"/>
      <c r="I112" s="679"/>
      <c r="J112" s="679"/>
      <c r="L112" s="30"/>
      <c r="M112" s="681"/>
      <c r="N112" s="682"/>
      <c r="O112" s="683"/>
      <c r="P112" s="683"/>
      <c r="Q112" s="683"/>
      <c r="R112" s="683"/>
      <c r="S112" s="683"/>
      <c r="T112" s="684"/>
      <c r="U112" s="677"/>
      <c r="V112" s="677"/>
      <c r="W112" s="677"/>
      <c r="X112" s="677"/>
      <c r="Y112" s="677"/>
      <c r="Z112" s="677"/>
      <c r="AA112" s="677"/>
      <c r="AB112" s="677"/>
      <c r="AC112" s="677"/>
      <c r="AD112" s="677"/>
      <c r="AE112" s="677"/>
      <c r="AT112" s="685" t="s">
        <v>117</v>
      </c>
      <c r="AU112" s="685">
        <v>0</v>
      </c>
      <c r="AY112" s="30" t="s">
        <v>108</v>
      </c>
      <c r="BJ112" s="30">
        <v>0</v>
      </c>
    </row>
    <row r="113" s="36" customFormat="1" ht="12">
      <c r="B113" s="686"/>
      <c r="C113" s="687"/>
      <c r="D113" s="688" t="s">
        <v>198</v>
      </c>
      <c r="E113" s="689"/>
      <c r="F113" s="690" t="s">
        <v>556</v>
      </c>
      <c r="G113" s="691"/>
      <c r="H113" s="692">
        <v>21.440000000000001</v>
      </c>
      <c r="I113" s="693"/>
      <c r="J113" s="693"/>
      <c r="K113" s="693"/>
      <c r="L113" s="694"/>
      <c r="M113" s="686"/>
      <c r="N113" s="695"/>
      <c r="O113" s="694"/>
      <c r="P113" s="693"/>
      <c r="Q113" s="693"/>
      <c r="R113" s="693"/>
      <c r="S113" s="696"/>
      <c r="T113" s="696"/>
      <c r="U113" s="696"/>
      <c r="V113" s="696"/>
      <c r="W113" s="696"/>
      <c r="X113" s="697"/>
      <c r="AT113" s="36" t="s">
        <v>198</v>
      </c>
      <c r="AU113" s="36">
        <v>0</v>
      </c>
      <c r="AV113" s="36">
        <v>2</v>
      </c>
      <c r="AW113" s="36" t="b">
        <v>1</v>
      </c>
      <c r="AY113" s="36" t="s">
        <v>108</v>
      </c>
      <c r="BJ113" s="36">
        <v>0</v>
      </c>
    </row>
    <row r="114" s="36" customFormat="1" ht="12">
      <c r="B114" s="686"/>
      <c r="C114" s="687"/>
      <c r="D114" s="688" t="s">
        <v>198</v>
      </c>
      <c r="E114" s="689"/>
      <c r="F114" s="698" t="s">
        <v>200</v>
      </c>
      <c r="G114" s="699"/>
      <c r="H114" s="700">
        <v>21.440000000000001</v>
      </c>
      <c r="I114" s="693"/>
      <c r="J114" s="693"/>
      <c r="K114" s="693"/>
      <c r="L114" s="694"/>
      <c r="M114" s="686"/>
      <c r="N114" s="695"/>
      <c r="O114" s="694"/>
      <c r="P114" s="693"/>
      <c r="Q114" s="693"/>
      <c r="R114" s="693"/>
      <c r="S114" s="696"/>
      <c r="T114" s="696"/>
      <c r="U114" s="696"/>
      <c r="V114" s="696"/>
      <c r="W114" s="696"/>
      <c r="X114" s="697"/>
      <c r="AT114" s="36" t="s">
        <v>198</v>
      </c>
      <c r="AU114" s="36">
        <v>0</v>
      </c>
      <c r="AV114" s="36">
        <v>4</v>
      </c>
      <c r="AW114" s="36" t="b">
        <v>1</v>
      </c>
      <c r="AX114" s="36" t="b">
        <v>1</v>
      </c>
      <c r="AY114" s="36" t="s">
        <v>108</v>
      </c>
      <c r="BJ114" s="36">
        <v>0</v>
      </c>
    </row>
    <row r="115" s="36" customFormat="1" ht="12">
      <c r="B115" s="686"/>
      <c r="C115" s="687"/>
      <c r="D115" s="688" t="s">
        <v>198</v>
      </c>
      <c r="E115" s="689"/>
      <c r="F115" s="701" t="s">
        <v>557</v>
      </c>
      <c r="G115" s="691"/>
      <c r="H115" s="692"/>
      <c r="I115" s="693"/>
      <c r="J115" s="693"/>
      <c r="K115" s="693"/>
      <c r="L115" s="694"/>
      <c r="M115" s="686"/>
      <c r="N115" s="695"/>
      <c r="O115" s="694"/>
      <c r="P115" s="693"/>
      <c r="Q115" s="693"/>
      <c r="R115" s="693"/>
      <c r="S115" s="696"/>
      <c r="T115" s="696"/>
      <c r="U115" s="696"/>
      <c r="V115" s="696"/>
      <c r="W115" s="696"/>
      <c r="X115" s="697"/>
      <c r="AT115" s="36" t="s">
        <v>202</v>
      </c>
      <c r="AU115" s="36">
        <v>1</v>
      </c>
      <c r="AY115" s="36" t="s">
        <v>108</v>
      </c>
      <c r="BJ115" s="36">
        <v>0</v>
      </c>
    </row>
    <row r="116" s="36" customFormat="1" ht="12">
      <c r="B116" s="686"/>
      <c r="C116" s="687"/>
      <c r="D116" s="688" t="s">
        <v>198</v>
      </c>
      <c r="E116" s="689"/>
      <c r="F116" s="702" t="s">
        <v>558</v>
      </c>
      <c r="G116" s="691"/>
      <c r="H116" s="703">
        <v>19.852</v>
      </c>
      <c r="I116" s="693"/>
      <c r="J116" s="693"/>
      <c r="K116" s="693"/>
      <c r="L116" s="694"/>
      <c r="M116" s="686"/>
      <c r="N116" s="695"/>
      <c r="O116" s="694"/>
      <c r="P116" s="693"/>
      <c r="Q116" s="693"/>
      <c r="R116" s="693"/>
      <c r="S116" s="696"/>
      <c r="T116" s="696"/>
      <c r="U116" s="696"/>
      <c r="V116" s="696"/>
      <c r="W116" s="696"/>
      <c r="X116" s="697"/>
      <c r="AT116" s="36" t="s">
        <v>202</v>
      </c>
      <c r="AU116" s="36">
        <v>1</v>
      </c>
      <c r="AY116" s="36" t="s">
        <v>108</v>
      </c>
      <c r="BJ116" s="36">
        <v>0</v>
      </c>
    </row>
    <row r="117" s="35" customFormat="1" ht="24">
      <c r="B117" s="665"/>
      <c r="C117" s="666" t="s">
        <v>559</v>
      </c>
      <c r="D117" s="666" t="s">
        <v>112</v>
      </c>
      <c r="E117" s="667" t="s">
        <v>264</v>
      </c>
      <c r="F117" s="667" t="s">
        <v>265</v>
      </c>
      <c r="G117" s="668" t="s">
        <v>239</v>
      </c>
      <c r="H117" s="669">
        <v>41.378</v>
      </c>
      <c r="I117" s="670"/>
      <c r="J117" s="670"/>
      <c r="K117" s="671">
        <f>ROUND(H117*P117,2)</f>
        <v>0</v>
      </c>
      <c r="L117" s="667" t="s">
        <v>116</v>
      </c>
      <c r="M117" s="665"/>
      <c r="N117" s="672"/>
      <c r="O117" s="673" t="s">
        <v>40</v>
      </c>
      <c r="P117" s="674">
        <f>I117+J117</f>
        <v>0</v>
      </c>
      <c r="Q117" s="674">
        <f>ROUND(H117*I117,2)</f>
        <v>0</v>
      </c>
      <c r="R117" s="674">
        <f>ROUND(H117*J117,2)</f>
        <v>0</v>
      </c>
      <c r="S117" s="675"/>
      <c r="T117" s="675">
        <f>H117*S117</f>
        <v>0</v>
      </c>
      <c r="U117" s="675">
        <v>0</v>
      </c>
      <c r="V117" s="675">
        <f>H117*U117</f>
        <v>0</v>
      </c>
      <c r="W117" s="675">
        <v>0</v>
      </c>
      <c r="X117" s="676">
        <f>H117*W117</f>
        <v>0</v>
      </c>
      <c r="AR117" s="35">
        <v>4</v>
      </c>
      <c r="AT117" s="35" t="s">
        <v>112</v>
      </c>
      <c r="AU117" s="35">
        <v>2</v>
      </c>
      <c r="AY117" s="35" t="s">
        <v>108</v>
      </c>
      <c r="BE117" s="35">
        <f>IF(O117="základní",K117,0)</f>
        <v>0</v>
      </c>
      <c r="BF117" s="35">
        <f>IF(O117="snížená",K117,0)</f>
        <v>0</v>
      </c>
      <c r="BG117" s="35">
        <f>IF(O117="zákl. přenesená",K117,0)</f>
        <v>0</v>
      </c>
      <c r="BH117" s="35">
        <f>IF(O117="sníž. přenesená",K117,0)</f>
        <v>0</v>
      </c>
      <c r="BI117" s="35">
        <f>IF(O117="nulová",K117,0)</f>
        <v>0</v>
      </c>
      <c r="BJ117" s="35">
        <v>1</v>
      </c>
    </row>
    <row r="118" s="30" customFormat="1">
      <c r="A118" s="677"/>
      <c r="B118" s="678"/>
      <c r="C118" s="679"/>
      <c r="D118" s="680" t="s">
        <v>117</v>
      </c>
      <c r="E118" s="679"/>
      <c r="F118" s="258" t="s">
        <v>266</v>
      </c>
      <c r="G118" s="679"/>
      <c r="H118" s="679"/>
      <c r="I118" s="679"/>
      <c r="J118" s="679"/>
      <c r="L118" s="30"/>
      <c r="M118" s="681"/>
      <c r="N118" s="682"/>
      <c r="O118" s="683"/>
      <c r="P118" s="683"/>
      <c r="Q118" s="683"/>
      <c r="R118" s="683"/>
      <c r="S118" s="683"/>
      <c r="T118" s="684"/>
      <c r="U118" s="677"/>
      <c r="V118" s="677"/>
      <c r="W118" s="677"/>
      <c r="X118" s="677"/>
      <c r="Y118" s="677"/>
      <c r="Z118" s="677"/>
      <c r="AA118" s="677"/>
      <c r="AB118" s="677"/>
      <c r="AC118" s="677"/>
      <c r="AD118" s="677"/>
      <c r="AE118" s="677"/>
      <c r="AT118" s="685" t="s">
        <v>117</v>
      </c>
      <c r="AU118" s="685">
        <v>0</v>
      </c>
      <c r="AY118" s="30" t="s">
        <v>108</v>
      </c>
      <c r="BJ118" s="30">
        <v>0</v>
      </c>
    </row>
    <row r="119" s="36" customFormat="1" ht="12">
      <c r="B119" s="686"/>
      <c r="C119" s="687"/>
      <c r="D119" s="688" t="s">
        <v>198</v>
      </c>
      <c r="E119" s="689"/>
      <c r="F119" s="690" t="s">
        <v>560</v>
      </c>
      <c r="G119" s="691"/>
      <c r="H119" s="692">
        <v>41.378</v>
      </c>
      <c r="I119" s="693"/>
      <c r="J119" s="693"/>
      <c r="K119" s="693"/>
      <c r="L119" s="694"/>
      <c r="M119" s="686"/>
      <c r="N119" s="695"/>
      <c r="O119" s="694"/>
      <c r="P119" s="693"/>
      <c r="Q119" s="693"/>
      <c r="R119" s="693"/>
      <c r="S119" s="696"/>
      <c r="T119" s="696"/>
      <c r="U119" s="696"/>
      <c r="V119" s="696"/>
      <c r="W119" s="696"/>
      <c r="X119" s="697"/>
      <c r="AT119" s="36" t="s">
        <v>198</v>
      </c>
      <c r="AU119" s="36">
        <v>0</v>
      </c>
      <c r="AV119" s="36">
        <v>2</v>
      </c>
      <c r="AW119" s="36" t="b">
        <v>1</v>
      </c>
      <c r="AY119" s="36" t="s">
        <v>108</v>
      </c>
      <c r="BJ119" s="36">
        <v>0</v>
      </c>
    </row>
    <row r="120" s="36" customFormat="1" ht="12">
      <c r="B120" s="686"/>
      <c r="C120" s="687"/>
      <c r="D120" s="688" t="s">
        <v>198</v>
      </c>
      <c r="E120" s="689"/>
      <c r="F120" s="698" t="s">
        <v>200</v>
      </c>
      <c r="G120" s="699"/>
      <c r="H120" s="700">
        <v>41.378</v>
      </c>
      <c r="I120" s="693"/>
      <c r="J120" s="693"/>
      <c r="K120" s="693"/>
      <c r="L120" s="694"/>
      <c r="M120" s="686"/>
      <c r="N120" s="695"/>
      <c r="O120" s="694"/>
      <c r="P120" s="693"/>
      <c r="Q120" s="693"/>
      <c r="R120" s="693"/>
      <c r="S120" s="696"/>
      <c r="T120" s="696"/>
      <c r="U120" s="696"/>
      <c r="V120" s="696"/>
      <c r="W120" s="696"/>
      <c r="X120" s="697"/>
      <c r="AT120" s="36" t="s">
        <v>198</v>
      </c>
      <c r="AU120" s="36">
        <v>0</v>
      </c>
      <c r="AV120" s="36">
        <v>4</v>
      </c>
      <c r="AW120" s="36" t="b">
        <v>1</v>
      </c>
      <c r="AX120" s="36" t="b">
        <v>1</v>
      </c>
      <c r="AY120" s="36" t="s">
        <v>108</v>
      </c>
      <c r="BJ120" s="36">
        <v>0</v>
      </c>
    </row>
    <row r="121" s="36" customFormat="1" ht="12">
      <c r="B121" s="686"/>
      <c r="C121" s="687"/>
      <c r="D121" s="688" t="s">
        <v>198</v>
      </c>
      <c r="E121" s="689"/>
      <c r="F121" s="701" t="s">
        <v>561</v>
      </c>
      <c r="G121" s="691"/>
      <c r="H121" s="692"/>
      <c r="I121" s="693"/>
      <c r="J121" s="693"/>
      <c r="K121" s="693"/>
      <c r="L121" s="694"/>
      <c r="M121" s="686"/>
      <c r="N121" s="695"/>
      <c r="O121" s="694"/>
      <c r="P121" s="693"/>
      <c r="Q121" s="693"/>
      <c r="R121" s="693"/>
      <c r="S121" s="696"/>
      <c r="T121" s="696"/>
      <c r="U121" s="696"/>
      <c r="V121" s="696"/>
      <c r="W121" s="696"/>
      <c r="X121" s="697"/>
      <c r="AT121" s="36" t="s">
        <v>202</v>
      </c>
      <c r="AU121" s="36">
        <v>1</v>
      </c>
      <c r="AY121" s="36" t="s">
        <v>108</v>
      </c>
      <c r="BJ121" s="36">
        <v>0</v>
      </c>
    </row>
    <row r="122" s="36" customFormat="1" ht="12">
      <c r="B122" s="686"/>
      <c r="C122" s="687"/>
      <c r="D122" s="688" t="s">
        <v>198</v>
      </c>
      <c r="E122" s="689"/>
      <c r="F122" s="702" t="s">
        <v>536</v>
      </c>
      <c r="G122" s="691"/>
      <c r="H122" s="703">
        <v>11.664</v>
      </c>
      <c r="I122" s="693"/>
      <c r="J122" s="693"/>
      <c r="K122" s="693"/>
      <c r="L122" s="694"/>
      <c r="M122" s="686"/>
      <c r="N122" s="695"/>
      <c r="O122" s="694"/>
      <c r="P122" s="693"/>
      <c r="Q122" s="693"/>
      <c r="R122" s="693"/>
      <c r="S122" s="696"/>
      <c r="T122" s="696"/>
      <c r="U122" s="696"/>
      <c r="V122" s="696"/>
      <c r="W122" s="696"/>
      <c r="X122" s="697"/>
      <c r="AT122" s="36" t="s">
        <v>202</v>
      </c>
      <c r="AU122" s="36">
        <v>1</v>
      </c>
      <c r="AY122" s="36" t="s">
        <v>108</v>
      </c>
      <c r="BJ122" s="36">
        <v>0</v>
      </c>
    </row>
    <row r="123" s="36" customFormat="1" ht="12">
      <c r="B123" s="686"/>
      <c r="C123" s="687"/>
      <c r="D123" s="688" t="s">
        <v>198</v>
      </c>
      <c r="E123" s="689"/>
      <c r="F123" s="704" t="s">
        <v>537</v>
      </c>
      <c r="G123" s="691"/>
      <c r="H123" s="692"/>
      <c r="I123" s="693"/>
      <c r="J123" s="693"/>
      <c r="K123" s="693"/>
      <c r="L123" s="694"/>
      <c r="M123" s="686"/>
      <c r="N123" s="695"/>
      <c r="O123" s="694"/>
      <c r="P123" s="693"/>
      <c r="Q123" s="693"/>
      <c r="R123" s="693"/>
      <c r="S123" s="696"/>
      <c r="T123" s="696"/>
      <c r="U123" s="696"/>
      <c r="V123" s="696"/>
      <c r="W123" s="696"/>
      <c r="X123" s="697"/>
      <c r="AT123" s="36" t="s">
        <v>202</v>
      </c>
      <c r="AU123" s="36">
        <v>2</v>
      </c>
      <c r="AY123" s="36" t="s">
        <v>108</v>
      </c>
      <c r="BJ123" s="36">
        <v>0</v>
      </c>
    </row>
    <row r="124" s="36" customFormat="1" ht="12">
      <c r="B124" s="686"/>
      <c r="C124" s="687"/>
      <c r="D124" s="688" t="s">
        <v>198</v>
      </c>
      <c r="E124" s="689"/>
      <c r="F124" s="705" t="s">
        <v>538</v>
      </c>
      <c r="G124" s="691"/>
      <c r="H124" s="703">
        <v>6</v>
      </c>
      <c r="I124" s="693"/>
      <c r="J124" s="693"/>
      <c r="K124" s="693"/>
      <c r="L124" s="694"/>
      <c r="M124" s="686"/>
      <c r="N124" s="695"/>
      <c r="O124" s="694"/>
      <c r="P124" s="693"/>
      <c r="Q124" s="693"/>
      <c r="R124" s="693"/>
      <c r="S124" s="696"/>
      <c r="T124" s="696"/>
      <c r="U124" s="696"/>
      <c r="V124" s="696"/>
      <c r="W124" s="696"/>
      <c r="X124" s="697"/>
      <c r="AT124" s="36" t="s">
        <v>202</v>
      </c>
      <c r="AU124" s="36">
        <v>2</v>
      </c>
      <c r="AY124" s="36" t="s">
        <v>108</v>
      </c>
      <c r="BJ124" s="36">
        <v>0</v>
      </c>
    </row>
    <row r="125" s="36" customFormat="1" ht="12">
      <c r="B125" s="686"/>
      <c r="C125" s="687"/>
      <c r="D125" s="688" t="s">
        <v>198</v>
      </c>
      <c r="E125" s="689"/>
      <c r="F125" s="706" t="s">
        <v>539</v>
      </c>
      <c r="G125" s="691"/>
      <c r="H125" s="692"/>
      <c r="I125" s="693"/>
      <c r="J125" s="693"/>
      <c r="K125" s="693"/>
      <c r="L125" s="694"/>
      <c r="M125" s="686"/>
      <c r="N125" s="695"/>
      <c r="O125" s="694"/>
      <c r="P125" s="693"/>
      <c r="Q125" s="693"/>
      <c r="R125" s="693"/>
      <c r="S125" s="696"/>
      <c r="T125" s="696"/>
      <c r="U125" s="696"/>
      <c r="V125" s="696"/>
      <c r="W125" s="696"/>
      <c r="X125" s="697"/>
      <c r="AT125" s="36" t="s">
        <v>202</v>
      </c>
      <c r="AU125" s="36">
        <v>3</v>
      </c>
      <c r="AY125" s="36" t="s">
        <v>108</v>
      </c>
      <c r="BJ125" s="36">
        <v>0</v>
      </c>
    </row>
    <row r="126" s="36" customFormat="1" ht="12">
      <c r="B126" s="686"/>
      <c r="C126" s="687"/>
      <c r="D126" s="688" t="s">
        <v>198</v>
      </c>
      <c r="E126" s="689"/>
      <c r="F126" s="707" t="s">
        <v>540</v>
      </c>
      <c r="G126" s="691"/>
      <c r="H126" s="703">
        <v>1</v>
      </c>
      <c r="I126" s="693"/>
      <c r="J126" s="693"/>
      <c r="K126" s="693"/>
      <c r="L126" s="694"/>
      <c r="M126" s="686"/>
      <c r="N126" s="695"/>
      <c r="O126" s="694"/>
      <c r="P126" s="693"/>
      <c r="Q126" s="693"/>
      <c r="R126" s="693"/>
      <c r="S126" s="696"/>
      <c r="T126" s="696"/>
      <c r="U126" s="696"/>
      <c r="V126" s="696"/>
      <c r="W126" s="696"/>
      <c r="X126" s="697"/>
      <c r="AT126" s="36" t="s">
        <v>202</v>
      </c>
      <c r="AU126" s="36">
        <v>3</v>
      </c>
      <c r="AY126" s="36" t="s">
        <v>108</v>
      </c>
      <c r="BJ126" s="36">
        <v>0</v>
      </c>
    </row>
    <row r="127" s="36" customFormat="1" ht="12">
      <c r="B127" s="686"/>
      <c r="C127" s="687"/>
      <c r="D127" s="688" t="s">
        <v>198</v>
      </c>
      <c r="E127" s="689"/>
      <c r="F127" s="706" t="s">
        <v>541</v>
      </c>
      <c r="G127" s="691"/>
      <c r="H127" s="692"/>
      <c r="I127" s="693"/>
      <c r="J127" s="693"/>
      <c r="K127" s="693"/>
      <c r="L127" s="694"/>
      <c r="M127" s="686"/>
      <c r="N127" s="695"/>
      <c r="O127" s="694"/>
      <c r="P127" s="693"/>
      <c r="Q127" s="693"/>
      <c r="R127" s="693"/>
      <c r="S127" s="696"/>
      <c r="T127" s="696"/>
      <c r="U127" s="696"/>
      <c r="V127" s="696"/>
      <c r="W127" s="696"/>
      <c r="X127" s="697"/>
      <c r="AT127" s="36" t="s">
        <v>202</v>
      </c>
      <c r="AU127" s="36">
        <v>3</v>
      </c>
      <c r="AY127" s="36" t="s">
        <v>108</v>
      </c>
      <c r="BJ127" s="36">
        <v>0</v>
      </c>
    </row>
    <row r="128" s="36" customFormat="1" ht="12">
      <c r="B128" s="686"/>
      <c r="C128" s="687"/>
      <c r="D128" s="688" t="s">
        <v>198</v>
      </c>
      <c r="E128" s="689"/>
      <c r="F128" s="707" t="s">
        <v>542</v>
      </c>
      <c r="G128" s="691"/>
      <c r="H128" s="703">
        <v>5</v>
      </c>
      <c r="I128" s="693"/>
      <c r="J128" s="693"/>
      <c r="K128" s="693"/>
      <c r="L128" s="694"/>
      <c r="M128" s="686"/>
      <c r="N128" s="695"/>
      <c r="O128" s="694"/>
      <c r="P128" s="693"/>
      <c r="Q128" s="693"/>
      <c r="R128" s="693"/>
      <c r="S128" s="696"/>
      <c r="T128" s="696"/>
      <c r="U128" s="696"/>
      <c r="V128" s="696"/>
      <c r="W128" s="696"/>
      <c r="X128" s="697"/>
      <c r="AT128" s="36" t="s">
        <v>202</v>
      </c>
      <c r="AU128" s="36">
        <v>3</v>
      </c>
      <c r="AY128" s="36" t="s">
        <v>108</v>
      </c>
      <c r="BJ128" s="36">
        <v>0</v>
      </c>
    </row>
    <row r="129" s="36" customFormat="1" ht="12">
      <c r="B129" s="686"/>
      <c r="C129" s="687"/>
      <c r="D129" s="688" t="s">
        <v>198</v>
      </c>
      <c r="E129" s="689"/>
      <c r="F129" s="701" t="s">
        <v>562</v>
      </c>
      <c r="G129" s="691"/>
      <c r="H129" s="692"/>
      <c r="I129" s="693"/>
      <c r="J129" s="693"/>
      <c r="K129" s="693"/>
      <c r="L129" s="694"/>
      <c r="M129" s="686"/>
      <c r="N129" s="695"/>
      <c r="O129" s="694"/>
      <c r="P129" s="693"/>
      <c r="Q129" s="693"/>
      <c r="R129" s="693"/>
      <c r="S129" s="696"/>
      <c r="T129" s="696"/>
      <c r="U129" s="696"/>
      <c r="V129" s="696"/>
      <c r="W129" s="696"/>
      <c r="X129" s="697"/>
      <c r="AT129" s="36" t="s">
        <v>202</v>
      </c>
      <c r="AU129" s="36">
        <v>1</v>
      </c>
      <c r="AY129" s="36" t="s">
        <v>108</v>
      </c>
      <c r="BJ129" s="36">
        <v>0</v>
      </c>
    </row>
    <row r="130" s="36" customFormat="1" ht="12">
      <c r="B130" s="686"/>
      <c r="C130" s="687"/>
      <c r="D130" s="688" t="s">
        <v>198</v>
      </c>
      <c r="E130" s="689"/>
      <c r="F130" s="702" t="s">
        <v>547</v>
      </c>
      <c r="G130" s="691"/>
      <c r="H130" s="703">
        <v>8.2739999999999991</v>
      </c>
      <c r="I130" s="693"/>
      <c r="J130" s="693"/>
      <c r="K130" s="693"/>
      <c r="L130" s="694"/>
      <c r="M130" s="686"/>
      <c r="N130" s="695"/>
      <c r="O130" s="694"/>
      <c r="P130" s="693"/>
      <c r="Q130" s="693"/>
      <c r="R130" s="693"/>
      <c r="S130" s="696"/>
      <c r="T130" s="696"/>
      <c r="U130" s="696"/>
      <c r="V130" s="696"/>
      <c r="W130" s="696"/>
      <c r="X130" s="697"/>
      <c r="AT130" s="36" t="s">
        <v>202</v>
      </c>
      <c r="AU130" s="36">
        <v>1</v>
      </c>
      <c r="AY130" s="36" t="s">
        <v>108</v>
      </c>
      <c r="BJ130" s="36">
        <v>0</v>
      </c>
    </row>
    <row r="131" s="36" customFormat="1" ht="12">
      <c r="B131" s="686"/>
      <c r="C131" s="687"/>
      <c r="D131" s="688" t="s">
        <v>198</v>
      </c>
      <c r="E131" s="689"/>
      <c r="F131" s="704" t="s">
        <v>548</v>
      </c>
      <c r="G131" s="691"/>
      <c r="H131" s="692"/>
      <c r="I131" s="693"/>
      <c r="J131" s="693"/>
      <c r="K131" s="693"/>
      <c r="L131" s="694"/>
      <c r="M131" s="686"/>
      <c r="N131" s="695"/>
      <c r="O131" s="694"/>
      <c r="P131" s="693"/>
      <c r="Q131" s="693"/>
      <c r="R131" s="693"/>
      <c r="S131" s="696"/>
      <c r="T131" s="696"/>
      <c r="U131" s="696"/>
      <c r="V131" s="696"/>
      <c r="W131" s="696"/>
      <c r="X131" s="697"/>
      <c r="AT131" s="36" t="s">
        <v>202</v>
      </c>
      <c r="AU131" s="36">
        <v>2</v>
      </c>
      <c r="AY131" s="36" t="s">
        <v>108</v>
      </c>
      <c r="BJ131" s="36">
        <v>0</v>
      </c>
    </row>
    <row r="132" s="36" customFormat="1" ht="12">
      <c r="B132" s="686"/>
      <c r="C132" s="687"/>
      <c r="D132" s="688" t="s">
        <v>198</v>
      </c>
      <c r="E132" s="689"/>
      <c r="F132" s="705" t="s">
        <v>549</v>
      </c>
      <c r="G132" s="691"/>
      <c r="H132" s="703">
        <v>15.321999999999999</v>
      </c>
      <c r="I132" s="693"/>
      <c r="J132" s="693"/>
      <c r="K132" s="693"/>
      <c r="L132" s="694"/>
      <c r="M132" s="686"/>
      <c r="N132" s="695"/>
      <c r="O132" s="694"/>
      <c r="P132" s="693"/>
      <c r="Q132" s="693"/>
      <c r="R132" s="693"/>
      <c r="S132" s="696"/>
      <c r="T132" s="696"/>
      <c r="U132" s="696"/>
      <c r="V132" s="696"/>
      <c r="W132" s="696"/>
      <c r="X132" s="697"/>
      <c r="AT132" s="36" t="s">
        <v>202</v>
      </c>
      <c r="AU132" s="36">
        <v>2</v>
      </c>
      <c r="AY132" s="36" t="s">
        <v>108</v>
      </c>
      <c r="BJ132" s="36">
        <v>0</v>
      </c>
    </row>
    <row r="133" s="36" customFormat="1" ht="12">
      <c r="B133" s="686"/>
      <c r="C133" s="687"/>
      <c r="D133" s="688" t="s">
        <v>198</v>
      </c>
      <c r="E133" s="689"/>
      <c r="F133" s="706" t="s">
        <v>550</v>
      </c>
      <c r="G133" s="691"/>
      <c r="H133" s="692"/>
      <c r="I133" s="693"/>
      <c r="J133" s="693"/>
      <c r="K133" s="693"/>
      <c r="L133" s="694"/>
      <c r="M133" s="686"/>
      <c r="N133" s="695"/>
      <c r="O133" s="694"/>
      <c r="P133" s="693"/>
      <c r="Q133" s="693"/>
      <c r="R133" s="693"/>
      <c r="S133" s="696"/>
      <c r="T133" s="696"/>
      <c r="U133" s="696"/>
      <c r="V133" s="696"/>
      <c r="W133" s="696"/>
      <c r="X133" s="697"/>
      <c r="AT133" s="36" t="s">
        <v>202</v>
      </c>
      <c r="AU133" s="36">
        <v>3</v>
      </c>
      <c r="AY133" s="36" t="s">
        <v>108</v>
      </c>
      <c r="BJ133" s="36">
        <v>0</v>
      </c>
    </row>
    <row r="134" s="36" customFormat="1" ht="12">
      <c r="B134" s="686"/>
      <c r="C134" s="687"/>
      <c r="D134" s="688" t="s">
        <v>198</v>
      </c>
      <c r="E134" s="689"/>
      <c r="F134" s="707" t="s">
        <v>551</v>
      </c>
      <c r="G134" s="691"/>
      <c r="H134" s="703">
        <v>15.321999999999999</v>
      </c>
      <c r="I134" s="693"/>
      <c r="J134" s="693"/>
      <c r="K134" s="693"/>
      <c r="L134" s="694"/>
      <c r="M134" s="686"/>
      <c r="N134" s="695"/>
      <c r="O134" s="694"/>
      <c r="P134" s="693"/>
      <c r="Q134" s="693"/>
      <c r="R134" s="693"/>
      <c r="S134" s="696"/>
      <c r="T134" s="696"/>
      <c r="U134" s="696"/>
      <c r="V134" s="696"/>
      <c r="W134" s="696"/>
      <c r="X134" s="697"/>
      <c r="AT134" s="36" t="s">
        <v>202</v>
      </c>
      <c r="AU134" s="36">
        <v>3</v>
      </c>
      <c r="AY134" s="36" t="s">
        <v>108</v>
      </c>
      <c r="BJ134" s="36">
        <v>0</v>
      </c>
    </row>
    <row r="135" s="36" customFormat="1" ht="12">
      <c r="B135" s="686"/>
      <c r="C135" s="687"/>
      <c r="D135" s="688" t="s">
        <v>198</v>
      </c>
      <c r="E135" s="689"/>
      <c r="F135" s="701" t="s">
        <v>563</v>
      </c>
      <c r="G135" s="691"/>
      <c r="H135" s="692"/>
      <c r="I135" s="693"/>
      <c r="J135" s="693"/>
      <c r="K135" s="693"/>
      <c r="L135" s="694"/>
      <c r="M135" s="686"/>
      <c r="N135" s="695"/>
      <c r="O135" s="694"/>
      <c r="P135" s="693"/>
      <c r="Q135" s="693"/>
      <c r="R135" s="693"/>
      <c r="S135" s="696"/>
      <c r="T135" s="696"/>
      <c r="U135" s="696"/>
      <c r="V135" s="696"/>
      <c r="W135" s="696"/>
      <c r="X135" s="697"/>
      <c r="AT135" s="36" t="s">
        <v>202</v>
      </c>
      <c r="AU135" s="36">
        <v>1</v>
      </c>
      <c r="AY135" s="36" t="s">
        <v>108</v>
      </c>
      <c r="BJ135" s="36">
        <v>0</v>
      </c>
    </row>
    <row r="136" s="36" customFormat="1" ht="12">
      <c r="B136" s="686"/>
      <c r="C136" s="687"/>
      <c r="D136" s="688" t="s">
        <v>198</v>
      </c>
      <c r="E136" s="689"/>
      <c r="F136" s="702" t="s">
        <v>556</v>
      </c>
      <c r="G136" s="691"/>
      <c r="H136" s="703">
        <v>21.440000000000001</v>
      </c>
      <c r="I136" s="693"/>
      <c r="J136" s="693"/>
      <c r="K136" s="693"/>
      <c r="L136" s="694"/>
      <c r="M136" s="686"/>
      <c r="N136" s="695"/>
      <c r="O136" s="694"/>
      <c r="P136" s="693"/>
      <c r="Q136" s="693"/>
      <c r="R136" s="693"/>
      <c r="S136" s="696"/>
      <c r="T136" s="696"/>
      <c r="U136" s="696"/>
      <c r="V136" s="696"/>
      <c r="W136" s="696"/>
      <c r="X136" s="697"/>
      <c r="AT136" s="36" t="s">
        <v>202</v>
      </c>
      <c r="AU136" s="36">
        <v>1</v>
      </c>
      <c r="AY136" s="36" t="s">
        <v>108</v>
      </c>
      <c r="BJ136" s="36">
        <v>0</v>
      </c>
    </row>
    <row r="137" s="36" customFormat="1" ht="12">
      <c r="B137" s="686"/>
      <c r="C137" s="687"/>
      <c r="D137" s="688" t="s">
        <v>198</v>
      </c>
      <c r="E137" s="689"/>
      <c r="F137" s="704" t="s">
        <v>557</v>
      </c>
      <c r="G137" s="691"/>
      <c r="H137" s="692"/>
      <c r="I137" s="693"/>
      <c r="J137" s="693"/>
      <c r="K137" s="693"/>
      <c r="L137" s="694"/>
      <c r="M137" s="686"/>
      <c r="N137" s="695"/>
      <c r="O137" s="694"/>
      <c r="P137" s="693"/>
      <c r="Q137" s="693"/>
      <c r="R137" s="693"/>
      <c r="S137" s="696"/>
      <c r="T137" s="696"/>
      <c r="U137" s="696"/>
      <c r="V137" s="696"/>
      <c r="W137" s="696"/>
      <c r="X137" s="697"/>
      <c r="AT137" s="36" t="s">
        <v>202</v>
      </c>
      <c r="AU137" s="36">
        <v>2</v>
      </c>
      <c r="AY137" s="36" t="s">
        <v>108</v>
      </c>
      <c r="BJ137" s="36">
        <v>0</v>
      </c>
    </row>
    <row r="138" s="36" customFormat="1" ht="12">
      <c r="B138" s="686"/>
      <c r="C138" s="687"/>
      <c r="D138" s="688" t="s">
        <v>198</v>
      </c>
      <c r="E138" s="689"/>
      <c r="F138" s="705" t="s">
        <v>558</v>
      </c>
      <c r="G138" s="691"/>
      <c r="H138" s="703">
        <v>19.852</v>
      </c>
      <c r="I138" s="693"/>
      <c r="J138" s="693"/>
      <c r="K138" s="693"/>
      <c r="L138" s="694"/>
      <c r="M138" s="686"/>
      <c r="N138" s="695"/>
      <c r="O138" s="694"/>
      <c r="P138" s="693"/>
      <c r="Q138" s="693"/>
      <c r="R138" s="693"/>
      <c r="S138" s="696"/>
      <c r="T138" s="696"/>
      <c r="U138" s="696"/>
      <c r="V138" s="696"/>
      <c r="W138" s="696"/>
      <c r="X138" s="697"/>
      <c r="AT138" s="36" t="s">
        <v>202</v>
      </c>
      <c r="AU138" s="36">
        <v>2</v>
      </c>
      <c r="AY138" s="36" t="s">
        <v>108</v>
      </c>
      <c r="BJ138" s="36">
        <v>0</v>
      </c>
    </row>
    <row r="139" s="35" customFormat="1" ht="24">
      <c r="B139" s="665"/>
      <c r="C139" s="666" t="s">
        <v>564</v>
      </c>
      <c r="D139" s="666" t="s">
        <v>112</v>
      </c>
      <c r="E139" s="667" t="s">
        <v>269</v>
      </c>
      <c r="F139" s="667" t="s">
        <v>270</v>
      </c>
      <c r="G139" s="668" t="s">
        <v>239</v>
      </c>
      <c r="H139" s="669">
        <v>1241.3399999999999</v>
      </c>
      <c r="I139" s="670"/>
      <c r="J139" s="670"/>
      <c r="K139" s="671">
        <f>ROUND(H139*P139,2)</f>
        <v>0</v>
      </c>
      <c r="L139" s="667" t="s">
        <v>116</v>
      </c>
      <c r="M139" s="665"/>
      <c r="N139" s="672"/>
      <c r="O139" s="673" t="s">
        <v>40</v>
      </c>
      <c r="P139" s="674">
        <f>I139+J139</f>
        <v>0</v>
      </c>
      <c r="Q139" s="674">
        <f>ROUND(H139*I139,2)</f>
        <v>0</v>
      </c>
      <c r="R139" s="674">
        <f>ROUND(H139*J139,2)</f>
        <v>0</v>
      </c>
      <c r="S139" s="675"/>
      <c r="T139" s="675">
        <f>H139*S139</f>
        <v>0</v>
      </c>
      <c r="U139" s="675">
        <v>0</v>
      </c>
      <c r="V139" s="675">
        <f>H139*U139</f>
        <v>0</v>
      </c>
      <c r="W139" s="675">
        <v>0</v>
      </c>
      <c r="X139" s="676">
        <f>H139*W139</f>
        <v>0</v>
      </c>
      <c r="AR139" s="35">
        <v>4</v>
      </c>
      <c r="AT139" s="35" t="s">
        <v>112</v>
      </c>
      <c r="AU139" s="35">
        <v>2</v>
      </c>
      <c r="AY139" s="35" t="s">
        <v>108</v>
      </c>
      <c r="BE139" s="35">
        <f>IF(O139="základní",K139,0)</f>
        <v>0</v>
      </c>
      <c r="BF139" s="35">
        <f>IF(O139="snížená",K139,0)</f>
        <v>0</v>
      </c>
      <c r="BG139" s="35">
        <f>IF(O139="zákl. přenesená",K139,0)</f>
        <v>0</v>
      </c>
      <c r="BH139" s="35">
        <f>IF(O139="sníž. přenesená",K139,0)</f>
        <v>0</v>
      </c>
      <c r="BI139" s="35">
        <f>IF(O139="nulová",K139,0)</f>
        <v>0</v>
      </c>
      <c r="BJ139" s="35">
        <v>1</v>
      </c>
    </row>
    <row r="140" s="30" customFormat="1">
      <c r="A140" s="677"/>
      <c r="B140" s="678"/>
      <c r="C140" s="679"/>
      <c r="D140" s="680" t="s">
        <v>117</v>
      </c>
      <c r="E140" s="679"/>
      <c r="F140" s="258" t="s">
        <v>271</v>
      </c>
      <c r="G140" s="679"/>
      <c r="H140" s="679"/>
      <c r="I140" s="679"/>
      <c r="J140" s="679"/>
      <c r="L140" s="30"/>
      <c r="M140" s="681"/>
      <c r="N140" s="682"/>
      <c r="O140" s="683"/>
      <c r="P140" s="683"/>
      <c r="Q140" s="683"/>
      <c r="R140" s="683"/>
      <c r="S140" s="683"/>
      <c r="T140" s="684"/>
      <c r="U140" s="677"/>
      <c r="V140" s="677"/>
      <c r="W140" s="677"/>
      <c r="X140" s="677"/>
      <c r="Y140" s="677"/>
      <c r="Z140" s="677"/>
      <c r="AA140" s="677"/>
      <c r="AB140" s="677"/>
      <c r="AC140" s="677"/>
      <c r="AD140" s="677"/>
      <c r="AE140" s="677"/>
      <c r="AT140" s="685" t="s">
        <v>117</v>
      </c>
      <c r="AU140" s="685">
        <v>0</v>
      </c>
      <c r="AY140" s="30" t="s">
        <v>108</v>
      </c>
      <c r="BJ140" s="30">
        <v>0</v>
      </c>
    </row>
    <row r="141" s="36" customFormat="1" ht="12">
      <c r="B141" s="686"/>
      <c r="C141" s="687"/>
      <c r="D141" s="688" t="s">
        <v>198</v>
      </c>
      <c r="E141" s="689"/>
      <c r="F141" s="690" t="s">
        <v>560</v>
      </c>
      <c r="G141" s="691"/>
      <c r="H141" s="692">
        <v>41.378</v>
      </c>
      <c r="I141" s="693"/>
      <c r="J141" s="693"/>
      <c r="K141" s="693"/>
      <c r="L141" s="694"/>
      <c r="M141" s="686"/>
      <c r="N141" s="695"/>
      <c r="O141" s="694"/>
      <c r="P141" s="693"/>
      <c r="Q141" s="693"/>
      <c r="R141" s="693"/>
      <c r="S141" s="696"/>
      <c r="T141" s="696"/>
      <c r="U141" s="696"/>
      <c r="V141" s="696"/>
      <c r="W141" s="696"/>
      <c r="X141" s="697"/>
      <c r="AT141" s="36" t="s">
        <v>198</v>
      </c>
      <c r="AU141" s="36">
        <v>0</v>
      </c>
      <c r="AV141" s="36">
        <v>2</v>
      </c>
      <c r="AW141" s="36" t="b">
        <v>1</v>
      </c>
      <c r="AY141" s="36" t="s">
        <v>108</v>
      </c>
      <c r="BJ141" s="36">
        <v>0</v>
      </c>
    </row>
    <row r="142" s="36" customFormat="1" ht="12">
      <c r="B142" s="686"/>
      <c r="C142" s="687"/>
      <c r="D142" s="688" t="s">
        <v>198</v>
      </c>
      <c r="E142" s="689"/>
      <c r="F142" s="698" t="s">
        <v>200</v>
      </c>
      <c r="G142" s="699"/>
      <c r="H142" s="700">
        <v>41.378</v>
      </c>
      <c r="I142" s="693"/>
      <c r="J142" s="693"/>
      <c r="K142" s="693"/>
      <c r="L142" s="694"/>
      <c r="M142" s="686"/>
      <c r="N142" s="695"/>
      <c r="O142" s="694"/>
      <c r="P142" s="693"/>
      <c r="Q142" s="693"/>
      <c r="R142" s="693"/>
      <c r="S142" s="696"/>
      <c r="T142" s="696"/>
      <c r="U142" s="696"/>
      <c r="V142" s="696"/>
      <c r="W142" s="696"/>
      <c r="X142" s="697"/>
      <c r="AT142" s="36" t="s">
        <v>198</v>
      </c>
      <c r="AU142" s="36">
        <v>0</v>
      </c>
      <c r="AV142" s="36">
        <v>4</v>
      </c>
      <c r="AW142" s="36" t="b">
        <v>1</v>
      </c>
      <c r="AY142" s="36" t="s">
        <v>108</v>
      </c>
      <c r="BJ142" s="36">
        <v>0</v>
      </c>
    </row>
    <row r="143" s="36" customFormat="1" ht="12">
      <c r="B143" s="686"/>
      <c r="C143" s="687"/>
      <c r="D143" s="688" t="s">
        <v>198</v>
      </c>
      <c r="E143" s="689"/>
      <c r="F143" s="690" t="s">
        <v>565</v>
      </c>
      <c r="G143" s="691"/>
      <c r="H143" s="692">
        <v>1241.3399999999999</v>
      </c>
      <c r="I143" s="693"/>
      <c r="J143" s="693"/>
      <c r="K143" s="693"/>
      <c r="L143" s="694"/>
      <c r="M143" s="686"/>
      <c r="N143" s="695"/>
      <c r="O143" s="694"/>
      <c r="P143" s="693"/>
      <c r="Q143" s="693"/>
      <c r="R143" s="693"/>
      <c r="S143" s="696"/>
      <c r="T143" s="696"/>
      <c r="U143" s="696"/>
      <c r="V143" s="696"/>
      <c r="W143" s="696"/>
      <c r="X143" s="697"/>
      <c r="AT143" s="36" t="s">
        <v>198</v>
      </c>
      <c r="AU143" s="36">
        <v>0</v>
      </c>
      <c r="AV143" s="36">
        <v>2</v>
      </c>
      <c r="AW143" s="36" t="b">
        <v>1</v>
      </c>
      <c r="AX143" s="36" t="b">
        <v>1</v>
      </c>
      <c r="AY143" s="36" t="s">
        <v>108</v>
      </c>
      <c r="BJ143" s="36">
        <v>0</v>
      </c>
    </row>
    <row r="144" s="36" customFormat="1" ht="12">
      <c r="B144" s="686"/>
      <c r="C144" s="687"/>
      <c r="D144" s="688" t="s">
        <v>198</v>
      </c>
      <c r="E144" s="689"/>
      <c r="F144" s="701" t="s">
        <v>561</v>
      </c>
      <c r="G144" s="691"/>
      <c r="H144" s="692"/>
      <c r="I144" s="693"/>
      <c r="J144" s="693"/>
      <c r="K144" s="693"/>
      <c r="L144" s="694"/>
      <c r="M144" s="686"/>
      <c r="N144" s="695"/>
      <c r="O144" s="694"/>
      <c r="P144" s="693"/>
      <c r="Q144" s="693"/>
      <c r="R144" s="693"/>
      <c r="S144" s="696"/>
      <c r="T144" s="696"/>
      <c r="U144" s="696"/>
      <c r="V144" s="696"/>
      <c r="W144" s="696"/>
      <c r="X144" s="697"/>
      <c r="AT144" s="36" t="s">
        <v>202</v>
      </c>
      <c r="AU144" s="36">
        <v>1</v>
      </c>
      <c r="AY144" s="36" t="s">
        <v>108</v>
      </c>
      <c r="BJ144" s="36">
        <v>0</v>
      </c>
    </row>
    <row r="145" s="36" customFormat="1" ht="12">
      <c r="B145" s="686"/>
      <c r="C145" s="687"/>
      <c r="D145" s="688" t="s">
        <v>198</v>
      </c>
      <c r="E145" s="689"/>
      <c r="F145" s="702" t="s">
        <v>536</v>
      </c>
      <c r="G145" s="691"/>
      <c r="H145" s="703">
        <v>11.664</v>
      </c>
      <c r="I145" s="693"/>
      <c r="J145" s="693"/>
      <c r="K145" s="693"/>
      <c r="L145" s="694"/>
      <c r="M145" s="686"/>
      <c r="N145" s="695"/>
      <c r="O145" s="694"/>
      <c r="P145" s="693"/>
      <c r="Q145" s="693"/>
      <c r="R145" s="693"/>
      <c r="S145" s="696"/>
      <c r="T145" s="696"/>
      <c r="U145" s="696"/>
      <c r="V145" s="696"/>
      <c r="W145" s="696"/>
      <c r="X145" s="697"/>
      <c r="AT145" s="36" t="s">
        <v>202</v>
      </c>
      <c r="AU145" s="36">
        <v>1</v>
      </c>
      <c r="AY145" s="36" t="s">
        <v>108</v>
      </c>
      <c r="BJ145" s="36">
        <v>0</v>
      </c>
    </row>
    <row r="146" s="36" customFormat="1" ht="12">
      <c r="B146" s="686"/>
      <c r="C146" s="687"/>
      <c r="D146" s="688" t="s">
        <v>198</v>
      </c>
      <c r="E146" s="689"/>
      <c r="F146" s="704" t="s">
        <v>537</v>
      </c>
      <c r="G146" s="691"/>
      <c r="H146" s="692"/>
      <c r="I146" s="693"/>
      <c r="J146" s="693"/>
      <c r="K146" s="693"/>
      <c r="L146" s="694"/>
      <c r="M146" s="686"/>
      <c r="N146" s="695"/>
      <c r="O146" s="694"/>
      <c r="P146" s="693"/>
      <c r="Q146" s="693"/>
      <c r="R146" s="693"/>
      <c r="S146" s="696"/>
      <c r="T146" s="696"/>
      <c r="U146" s="696"/>
      <c r="V146" s="696"/>
      <c r="W146" s="696"/>
      <c r="X146" s="697"/>
      <c r="AT146" s="36" t="s">
        <v>202</v>
      </c>
      <c r="AU146" s="36">
        <v>2</v>
      </c>
      <c r="AY146" s="36" t="s">
        <v>108</v>
      </c>
      <c r="BJ146" s="36">
        <v>0</v>
      </c>
    </row>
    <row r="147" s="36" customFormat="1" ht="12">
      <c r="B147" s="686"/>
      <c r="C147" s="687"/>
      <c r="D147" s="688" t="s">
        <v>198</v>
      </c>
      <c r="E147" s="689"/>
      <c r="F147" s="705" t="s">
        <v>538</v>
      </c>
      <c r="G147" s="691"/>
      <c r="H147" s="703">
        <v>6</v>
      </c>
      <c r="I147" s="693"/>
      <c r="J147" s="693"/>
      <c r="K147" s="693"/>
      <c r="L147" s="694"/>
      <c r="M147" s="686"/>
      <c r="N147" s="695"/>
      <c r="O147" s="694"/>
      <c r="P147" s="693"/>
      <c r="Q147" s="693"/>
      <c r="R147" s="693"/>
      <c r="S147" s="696"/>
      <c r="T147" s="696"/>
      <c r="U147" s="696"/>
      <c r="V147" s="696"/>
      <c r="W147" s="696"/>
      <c r="X147" s="697"/>
      <c r="AT147" s="36" t="s">
        <v>202</v>
      </c>
      <c r="AU147" s="36">
        <v>2</v>
      </c>
      <c r="AY147" s="36" t="s">
        <v>108</v>
      </c>
      <c r="BJ147" s="36">
        <v>0</v>
      </c>
    </row>
    <row r="148" s="36" customFormat="1" ht="12">
      <c r="B148" s="686"/>
      <c r="C148" s="687"/>
      <c r="D148" s="688" t="s">
        <v>198</v>
      </c>
      <c r="E148" s="689"/>
      <c r="F148" s="706" t="s">
        <v>539</v>
      </c>
      <c r="G148" s="691"/>
      <c r="H148" s="692"/>
      <c r="I148" s="693"/>
      <c r="J148" s="693"/>
      <c r="K148" s="693"/>
      <c r="L148" s="694"/>
      <c r="M148" s="686"/>
      <c r="N148" s="695"/>
      <c r="O148" s="694"/>
      <c r="P148" s="693"/>
      <c r="Q148" s="693"/>
      <c r="R148" s="693"/>
      <c r="S148" s="696"/>
      <c r="T148" s="696"/>
      <c r="U148" s="696"/>
      <c r="V148" s="696"/>
      <c r="W148" s="696"/>
      <c r="X148" s="697"/>
      <c r="AT148" s="36" t="s">
        <v>202</v>
      </c>
      <c r="AU148" s="36">
        <v>3</v>
      </c>
      <c r="AY148" s="36" t="s">
        <v>108</v>
      </c>
      <c r="BJ148" s="36">
        <v>0</v>
      </c>
    </row>
    <row r="149" s="36" customFormat="1" ht="12">
      <c r="B149" s="686"/>
      <c r="C149" s="687"/>
      <c r="D149" s="688" t="s">
        <v>198</v>
      </c>
      <c r="E149" s="689"/>
      <c r="F149" s="707" t="s">
        <v>540</v>
      </c>
      <c r="G149" s="691"/>
      <c r="H149" s="703">
        <v>1</v>
      </c>
      <c r="I149" s="693"/>
      <c r="J149" s="693"/>
      <c r="K149" s="693"/>
      <c r="L149" s="694"/>
      <c r="M149" s="686"/>
      <c r="N149" s="695"/>
      <c r="O149" s="694"/>
      <c r="P149" s="693"/>
      <c r="Q149" s="693"/>
      <c r="R149" s="693"/>
      <c r="S149" s="696"/>
      <c r="T149" s="696"/>
      <c r="U149" s="696"/>
      <c r="V149" s="696"/>
      <c r="W149" s="696"/>
      <c r="X149" s="697"/>
      <c r="AT149" s="36" t="s">
        <v>202</v>
      </c>
      <c r="AU149" s="36">
        <v>3</v>
      </c>
      <c r="AY149" s="36" t="s">
        <v>108</v>
      </c>
      <c r="BJ149" s="36">
        <v>0</v>
      </c>
    </row>
    <row r="150" s="36" customFormat="1" ht="12">
      <c r="B150" s="686"/>
      <c r="C150" s="687"/>
      <c r="D150" s="688" t="s">
        <v>198</v>
      </c>
      <c r="E150" s="689"/>
      <c r="F150" s="706" t="s">
        <v>541</v>
      </c>
      <c r="G150" s="691"/>
      <c r="H150" s="692"/>
      <c r="I150" s="693"/>
      <c r="J150" s="693"/>
      <c r="K150" s="693"/>
      <c r="L150" s="694"/>
      <c r="M150" s="686"/>
      <c r="N150" s="695"/>
      <c r="O150" s="694"/>
      <c r="P150" s="693"/>
      <c r="Q150" s="693"/>
      <c r="R150" s="693"/>
      <c r="S150" s="696"/>
      <c r="T150" s="696"/>
      <c r="U150" s="696"/>
      <c r="V150" s="696"/>
      <c r="W150" s="696"/>
      <c r="X150" s="697"/>
      <c r="AT150" s="36" t="s">
        <v>202</v>
      </c>
      <c r="AU150" s="36">
        <v>3</v>
      </c>
      <c r="AY150" s="36" t="s">
        <v>108</v>
      </c>
      <c r="BJ150" s="36">
        <v>0</v>
      </c>
    </row>
    <row r="151" s="36" customFormat="1" ht="12">
      <c r="B151" s="686"/>
      <c r="C151" s="687"/>
      <c r="D151" s="688" t="s">
        <v>198</v>
      </c>
      <c r="E151" s="689"/>
      <c r="F151" s="707" t="s">
        <v>542</v>
      </c>
      <c r="G151" s="691"/>
      <c r="H151" s="703">
        <v>5</v>
      </c>
      <c r="I151" s="693"/>
      <c r="J151" s="693"/>
      <c r="K151" s="693"/>
      <c r="L151" s="694"/>
      <c r="M151" s="686"/>
      <c r="N151" s="695"/>
      <c r="O151" s="694"/>
      <c r="P151" s="693"/>
      <c r="Q151" s="693"/>
      <c r="R151" s="693"/>
      <c r="S151" s="696"/>
      <c r="T151" s="696"/>
      <c r="U151" s="696"/>
      <c r="V151" s="696"/>
      <c r="W151" s="696"/>
      <c r="X151" s="697"/>
      <c r="AT151" s="36" t="s">
        <v>202</v>
      </c>
      <c r="AU151" s="36">
        <v>3</v>
      </c>
      <c r="AY151" s="36" t="s">
        <v>108</v>
      </c>
      <c r="BJ151" s="36">
        <v>0</v>
      </c>
    </row>
    <row r="152" s="36" customFormat="1" ht="12">
      <c r="B152" s="686"/>
      <c r="C152" s="687"/>
      <c r="D152" s="688" t="s">
        <v>198</v>
      </c>
      <c r="E152" s="689"/>
      <c r="F152" s="701" t="s">
        <v>562</v>
      </c>
      <c r="G152" s="691"/>
      <c r="H152" s="692"/>
      <c r="I152" s="693"/>
      <c r="J152" s="693"/>
      <c r="K152" s="693"/>
      <c r="L152" s="694"/>
      <c r="M152" s="686"/>
      <c r="N152" s="695"/>
      <c r="O152" s="694"/>
      <c r="P152" s="693"/>
      <c r="Q152" s="693"/>
      <c r="R152" s="693"/>
      <c r="S152" s="696"/>
      <c r="T152" s="696"/>
      <c r="U152" s="696"/>
      <c r="V152" s="696"/>
      <c r="W152" s="696"/>
      <c r="X152" s="697"/>
      <c r="AT152" s="36" t="s">
        <v>202</v>
      </c>
      <c r="AU152" s="36">
        <v>1</v>
      </c>
      <c r="AY152" s="36" t="s">
        <v>108</v>
      </c>
      <c r="BJ152" s="36">
        <v>0</v>
      </c>
    </row>
    <row r="153" s="36" customFormat="1" ht="12">
      <c r="B153" s="686"/>
      <c r="C153" s="687"/>
      <c r="D153" s="688" t="s">
        <v>198</v>
      </c>
      <c r="E153" s="689"/>
      <c r="F153" s="702" t="s">
        <v>547</v>
      </c>
      <c r="G153" s="691"/>
      <c r="H153" s="703">
        <v>8.2739999999999991</v>
      </c>
      <c r="I153" s="693"/>
      <c r="J153" s="693"/>
      <c r="K153" s="693"/>
      <c r="L153" s="694"/>
      <c r="M153" s="686"/>
      <c r="N153" s="695"/>
      <c r="O153" s="694"/>
      <c r="P153" s="693"/>
      <c r="Q153" s="693"/>
      <c r="R153" s="693"/>
      <c r="S153" s="696"/>
      <c r="T153" s="696"/>
      <c r="U153" s="696"/>
      <c r="V153" s="696"/>
      <c r="W153" s="696"/>
      <c r="X153" s="697"/>
      <c r="AT153" s="36" t="s">
        <v>202</v>
      </c>
      <c r="AU153" s="36">
        <v>1</v>
      </c>
      <c r="AY153" s="36" t="s">
        <v>108</v>
      </c>
      <c r="BJ153" s="36">
        <v>0</v>
      </c>
    </row>
    <row r="154" s="36" customFormat="1" ht="12">
      <c r="B154" s="686"/>
      <c r="C154" s="687"/>
      <c r="D154" s="688" t="s">
        <v>198</v>
      </c>
      <c r="E154" s="689"/>
      <c r="F154" s="704" t="s">
        <v>548</v>
      </c>
      <c r="G154" s="691"/>
      <c r="H154" s="692"/>
      <c r="I154" s="693"/>
      <c r="J154" s="693"/>
      <c r="K154" s="693"/>
      <c r="L154" s="694"/>
      <c r="M154" s="686"/>
      <c r="N154" s="695"/>
      <c r="O154" s="694"/>
      <c r="P154" s="693"/>
      <c r="Q154" s="693"/>
      <c r="R154" s="693"/>
      <c r="S154" s="696"/>
      <c r="T154" s="696"/>
      <c r="U154" s="696"/>
      <c r="V154" s="696"/>
      <c r="W154" s="696"/>
      <c r="X154" s="697"/>
      <c r="AT154" s="36" t="s">
        <v>202</v>
      </c>
      <c r="AU154" s="36">
        <v>2</v>
      </c>
      <c r="AY154" s="36" t="s">
        <v>108</v>
      </c>
      <c r="BJ154" s="36">
        <v>0</v>
      </c>
    </row>
    <row r="155" s="36" customFormat="1" ht="12">
      <c r="B155" s="686"/>
      <c r="C155" s="687"/>
      <c r="D155" s="688" t="s">
        <v>198</v>
      </c>
      <c r="E155" s="689"/>
      <c r="F155" s="705" t="s">
        <v>549</v>
      </c>
      <c r="G155" s="691"/>
      <c r="H155" s="703">
        <v>15.321999999999999</v>
      </c>
      <c r="I155" s="693"/>
      <c r="J155" s="693"/>
      <c r="K155" s="693"/>
      <c r="L155" s="694"/>
      <c r="M155" s="686"/>
      <c r="N155" s="695"/>
      <c r="O155" s="694"/>
      <c r="P155" s="693"/>
      <c r="Q155" s="693"/>
      <c r="R155" s="693"/>
      <c r="S155" s="696"/>
      <c r="T155" s="696"/>
      <c r="U155" s="696"/>
      <c r="V155" s="696"/>
      <c r="W155" s="696"/>
      <c r="X155" s="697"/>
      <c r="AT155" s="36" t="s">
        <v>202</v>
      </c>
      <c r="AU155" s="36">
        <v>2</v>
      </c>
      <c r="AY155" s="36" t="s">
        <v>108</v>
      </c>
      <c r="BJ155" s="36">
        <v>0</v>
      </c>
    </row>
    <row r="156" s="36" customFormat="1" ht="12">
      <c r="B156" s="686"/>
      <c r="C156" s="687"/>
      <c r="D156" s="688" t="s">
        <v>198</v>
      </c>
      <c r="E156" s="689"/>
      <c r="F156" s="706" t="s">
        <v>550</v>
      </c>
      <c r="G156" s="691"/>
      <c r="H156" s="692"/>
      <c r="I156" s="693"/>
      <c r="J156" s="693"/>
      <c r="K156" s="693"/>
      <c r="L156" s="694"/>
      <c r="M156" s="686"/>
      <c r="N156" s="695"/>
      <c r="O156" s="694"/>
      <c r="P156" s="693"/>
      <c r="Q156" s="693"/>
      <c r="R156" s="693"/>
      <c r="S156" s="696"/>
      <c r="T156" s="696"/>
      <c r="U156" s="696"/>
      <c r="V156" s="696"/>
      <c r="W156" s="696"/>
      <c r="X156" s="697"/>
      <c r="AT156" s="36" t="s">
        <v>202</v>
      </c>
      <c r="AU156" s="36">
        <v>3</v>
      </c>
      <c r="AY156" s="36" t="s">
        <v>108</v>
      </c>
      <c r="BJ156" s="36">
        <v>0</v>
      </c>
    </row>
    <row r="157" s="36" customFormat="1" ht="12">
      <c r="B157" s="686"/>
      <c r="C157" s="687"/>
      <c r="D157" s="688" t="s">
        <v>198</v>
      </c>
      <c r="E157" s="689"/>
      <c r="F157" s="707" t="s">
        <v>551</v>
      </c>
      <c r="G157" s="691"/>
      <c r="H157" s="703">
        <v>15.321999999999999</v>
      </c>
      <c r="I157" s="693"/>
      <c r="J157" s="693"/>
      <c r="K157" s="693"/>
      <c r="L157" s="694"/>
      <c r="M157" s="686"/>
      <c r="N157" s="695"/>
      <c r="O157" s="694"/>
      <c r="P157" s="693"/>
      <c r="Q157" s="693"/>
      <c r="R157" s="693"/>
      <c r="S157" s="696"/>
      <c r="T157" s="696"/>
      <c r="U157" s="696"/>
      <c r="V157" s="696"/>
      <c r="W157" s="696"/>
      <c r="X157" s="697"/>
      <c r="AT157" s="36" t="s">
        <v>202</v>
      </c>
      <c r="AU157" s="36">
        <v>3</v>
      </c>
      <c r="AY157" s="36" t="s">
        <v>108</v>
      </c>
      <c r="BJ157" s="36">
        <v>0</v>
      </c>
    </row>
    <row r="158" s="36" customFormat="1" ht="12">
      <c r="B158" s="686"/>
      <c r="C158" s="687"/>
      <c r="D158" s="688" t="s">
        <v>198</v>
      </c>
      <c r="E158" s="689"/>
      <c r="F158" s="701" t="s">
        <v>563</v>
      </c>
      <c r="G158" s="691"/>
      <c r="H158" s="692"/>
      <c r="I158" s="693"/>
      <c r="J158" s="693"/>
      <c r="K158" s="693"/>
      <c r="L158" s="694"/>
      <c r="M158" s="686"/>
      <c r="N158" s="695"/>
      <c r="O158" s="694"/>
      <c r="P158" s="693"/>
      <c r="Q158" s="693"/>
      <c r="R158" s="693"/>
      <c r="S158" s="696"/>
      <c r="T158" s="696"/>
      <c r="U158" s="696"/>
      <c r="V158" s="696"/>
      <c r="W158" s="696"/>
      <c r="X158" s="697"/>
      <c r="AT158" s="36" t="s">
        <v>202</v>
      </c>
      <c r="AU158" s="36">
        <v>1</v>
      </c>
      <c r="AY158" s="36" t="s">
        <v>108</v>
      </c>
      <c r="BJ158" s="36">
        <v>0</v>
      </c>
    </row>
    <row r="159" s="36" customFormat="1" ht="12">
      <c r="B159" s="686"/>
      <c r="C159" s="687"/>
      <c r="D159" s="688" t="s">
        <v>198</v>
      </c>
      <c r="E159" s="689"/>
      <c r="F159" s="702" t="s">
        <v>556</v>
      </c>
      <c r="G159" s="691"/>
      <c r="H159" s="703">
        <v>21.440000000000001</v>
      </c>
      <c r="I159" s="693"/>
      <c r="J159" s="693"/>
      <c r="K159" s="693"/>
      <c r="L159" s="694"/>
      <c r="M159" s="686"/>
      <c r="N159" s="695"/>
      <c r="O159" s="694"/>
      <c r="P159" s="693"/>
      <c r="Q159" s="693"/>
      <c r="R159" s="693"/>
      <c r="S159" s="696"/>
      <c r="T159" s="696"/>
      <c r="U159" s="696"/>
      <c r="V159" s="696"/>
      <c r="W159" s="696"/>
      <c r="X159" s="697"/>
      <c r="AT159" s="36" t="s">
        <v>202</v>
      </c>
      <c r="AU159" s="36">
        <v>1</v>
      </c>
      <c r="AY159" s="36" t="s">
        <v>108</v>
      </c>
      <c r="BJ159" s="36">
        <v>0</v>
      </c>
    </row>
    <row r="160" s="36" customFormat="1" ht="12">
      <c r="B160" s="686"/>
      <c r="C160" s="687"/>
      <c r="D160" s="688" t="s">
        <v>198</v>
      </c>
      <c r="E160" s="689"/>
      <c r="F160" s="704" t="s">
        <v>557</v>
      </c>
      <c r="G160" s="691"/>
      <c r="H160" s="692"/>
      <c r="I160" s="693"/>
      <c r="J160" s="693"/>
      <c r="K160" s="693"/>
      <c r="L160" s="694"/>
      <c r="M160" s="686"/>
      <c r="N160" s="695"/>
      <c r="O160" s="694"/>
      <c r="P160" s="693"/>
      <c r="Q160" s="693"/>
      <c r="R160" s="693"/>
      <c r="S160" s="696"/>
      <c r="T160" s="696"/>
      <c r="U160" s="696"/>
      <c r="V160" s="696"/>
      <c r="W160" s="696"/>
      <c r="X160" s="697"/>
      <c r="AT160" s="36" t="s">
        <v>202</v>
      </c>
      <c r="AU160" s="36">
        <v>2</v>
      </c>
      <c r="AY160" s="36" t="s">
        <v>108</v>
      </c>
      <c r="BJ160" s="36">
        <v>0</v>
      </c>
    </row>
    <row r="161" s="36" customFormat="1" ht="12">
      <c r="B161" s="686"/>
      <c r="C161" s="687"/>
      <c r="D161" s="688" t="s">
        <v>198</v>
      </c>
      <c r="E161" s="689"/>
      <c r="F161" s="705" t="s">
        <v>558</v>
      </c>
      <c r="G161" s="691"/>
      <c r="H161" s="703">
        <v>19.852</v>
      </c>
      <c r="I161" s="693"/>
      <c r="J161" s="693"/>
      <c r="K161" s="693"/>
      <c r="L161" s="694"/>
      <c r="M161" s="686"/>
      <c r="N161" s="695"/>
      <c r="O161" s="694"/>
      <c r="P161" s="693"/>
      <c r="Q161" s="693"/>
      <c r="R161" s="693"/>
      <c r="S161" s="696"/>
      <c r="T161" s="696"/>
      <c r="U161" s="696"/>
      <c r="V161" s="696"/>
      <c r="W161" s="696"/>
      <c r="X161" s="697"/>
      <c r="AT161" s="36" t="s">
        <v>202</v>
      </c>
      <c r="AU161" s="36">
        <v>2</v>
      </c>
      <c r="AY161" s="36" t="s">
        <v>108</v>
      </c>
      <c r="BJ161" s="36">
        <v>0</v>
      </c>
    </row>
    <row r="162" s="35" customFormat="1" ht="24">
      <c r="B162" s="665"/>
      <c r="C162" s="666" t="s">
        <v>566</v>
      </c>
      <c r="D162" s="666" t="s">
        <v>112</v>
      </c>
      <c r="E162" s="667" t="s">
        <v>280</v>
      </c>
      <c r="F162" s="667" t="s">
        <v>281</v>
      </c>
      <c r="G162" s="668" t="s">
        <v>282</v>
      </c>
      <c r="H162" s="669">
        <v>82.756</v>
      </c>
      <c r="I162" s="670"/>
      <c r="J162" s="670"/>
      <c r="K162" s="671">
        <f>ROUND(H162*P162,2)</f>
        <v>0</v>
      </c>
      <c r="L162" s="667" t="s">
        <v>116</v>
      </c>
      <c r="M162" s="665"/>
      <c r="N162" s="672"/>
      <c r="O162" s="673" t="s">
        <v>40</v>
      </c>
      <c r="P162" s="674">
        <f>I162+J162</f>
        <v>0</v>
      </c>
      <c r="Q162" s="674">
        <f>ROUND(H162*I162,2)</f>
        <v>0</v>
      </c>
      <c r="R162" s="674">
        <f>ROUND(H162*J162,2)</f>
        <v>0</v>
      </c>
      <c r="S162" s="675"/>
      <c r="T162" s="675">
        <f>H162*S162</f>
        <v>0</v>
      </c>
      <c r="U162" s="675">
        <v>0</v>
      </c>
      <c r="V162" s="675">
        <f>H162*U162</f>
        <v>0</v>
      </c>
      <c r="W162" s="675">
        <v>0</v>
      </c>
      <c r="X162" s="676">
        <f>H162*W162</f>
        <v>0</v>
      </c>
      <c r="AR162" s="35">
        <v>4</v>
      </c>
      <c r="AT162" s="35" t="s">
        <v>112</v>
      </c>
      <c r="AU162" s="35">
        <v>2</v>
      </c>
      <c r="AY162" s="35" t="s">
        <v>108</v>
      </c>
      <c r="BE162" s="35">
        <f>IF(O162="základní",K162,0)</f>
        <v>0</v>
      </c>
      <c r="BF162" s="35">
        <f>IF(O162="snížená",K162,0)</f>
        <v>0</v>
      </c>
      <c r="BG162" s="35">
        <f>IF(O162="zákl. přenesená",K162,0)</f>
        <v>0</v>
      </c>
      <c r="BH162" s="35">
        <f>IF(O162="sníž. přenesená",K162,0)</f>
        <v>0</v>
      </c>
      <c r="BI162" s="35">
        <f>IF(O162="nulová",K162,0)</f>
        <v>0</v>
      </c>
      <c r="BJ162" s="35">
        <v>1</v>
      </c>
    </row>
    <row r="163" s="30" customFormat="1">
      <c r="A163" s="677"/>
      <c r="B163" s="678"/>
      <c r="C163" s="679"/>
      <c r="D163" s="680" t="s">
        <v>117</v>
      </c>
      <c r="E163" s="679"/>
      <c r="F163" s="258" t="s">
        <v>283</v>
      </c>
      <c r="G163" s="679"/>
      <c r="H163" s="679"/>
      <c r="I163" s="679"/>
      <c r="J163" s="679"/>
      <c r="L163" s="30"/>
      <c r="M163" s="681"/>
      <c r="N163" s="682"/>
      <c r="O163" s="683"/>
      <c r="P163" s="683"/>
      <c r="Q163" s="683"/>
      <c r="R163" s="683"/>
      <c r="S163" s="683"/>
      <c r="T163" s="684"/>
      <c r="U163" s="677"/>
      <c r="V163" s="677"/>
      <c r="W163" s="677"/>
      <c r="X163" s="677"/>
      <c r="Y163" s="677"/>
      <c r="Z163" s="677"/>
      <c r="AA163" s="677"/>
      <c r="AB163" s="677"/>
      <c r="AC163" s="677"/>
      <c r="AD163" s="677"/>
      <c r="AE163" s="677"/>
      <c r="AT163" s="685" t="s">
        <v>117</v>
      </c>
      <c r="AU163" s="685">
        <v>0</v>
      </c>
      <c r="AY163" s="30" t="s">
        <v>108</v>
      </c>
      <c r="BJ163" s="30">
        <v>0</v>
      </c>
    </row>
    <row r="164" s="36" customFormat="1" ht="12">
      <c r="B164" s="686"/>
      <c r="C164" s="687"/>
      <c r="D164" s="688" t="s">
        <v>198</v>
      </c>
      <c r="E164" s="689"/>
      <c r="F164" s="690" t="s">
        <v>560</v>
      </c>
      <c r="G164" s="691"/>
      <c r="H164" s="692">
        <v>41.378</v>
      </c>
      <c r="I164" s="693"/>
      <c r="J164" s="693"/>
      <c r="K164" s="693"/>
      <c r="L164" s="694"/>
      <c r="M164" s="686"/>
      <c r="N164" s="695"/>
      <c r="O164" s="694"/>
      <c r="P164" s="693"/>
      <c r="Q164" s="693"/>
      <c r="R164" s="693"/>
      <c r="S164" s="696"/>
      <c r="T164" s="696"/>
      <c r="U164" s="696"/>
      <c r="V164" s="696"/>
      <c r="W164" s="696"/>
      <c r="X164" s="697"/>
      <c r="AT164" s="36" t="s">
        <v>198</v>
      </c>
      <c r="AU164" s="36">
        <v>0</v>
      </c>
      <c r="AV164" s="36">
        <v>2</v>
      </c>
      <c r="AW164" s="36" t="b">
        <v>1</v>
      </c>
      <c r="AY164" s="36" t="s">
        <v>108</v>
      </c>
      <c r="BJ164" s="36">
        <v>0</v>
      </c>
    </row>
    <row r="165" s="36" customFormat="1" ht="12">
      <c r="B165" s="686"/>
      <c r="C165" s="687"/>
      <c r="D165" s="688" t="s">
        <v>198</v>
      </c>
      <c r="E165" s="689"/>
      <c r="F165" s="698" t="s">
        <v>200</v>
      </c>
      <c r="G165" s="699"/>
      <c r="H165" s="700">
        <v>41.378</v>
      </c>
      <c r="I165" s="693"/>
      <c r="J165" s="693"/>
      <c r="K165" s="693"/>
      <c r="L165" s="694"/>
      <c r="M165" s="686"/>
      <c r="N165" s="695"/>
      <c r="O165" s="694"/>
      <c r="P165" s="693"/>
      <c r="Q165" s="693"/>
      <c r="R165" s="693"/>
      <c r="S165" s="696"/>
      <c r="T165" s="696"/>
      <c r="U165" s="696"/>
      <c r="V165" s="696"/>
      <c r="W165" s="696"/>
      <c r="X165" s="697"/>
      <c r="AT165" s="36" t="s">
        <v>198</v>
      </c>
      <c r="AU165" s="36">
        <v>0</v>
      </c>
      <c r="AV165" s="36">
        <v>4</v>
      </c>
      <c r="AW165" s="36" t="b">
        <v>1</v>
      </c>
      <c r="AY165" s="36" t="s">
        <v>108</v>
      </c>
      <c r="BJ165" s="36">
        <v>0</v>
      </c>
    </row>
    <row r="166" s="36" customFormat="1" ht="12">
      <c r="B166" s="686"/>
      <c r="C166" s="687"/>
      <c r="D166" s="688" t="s">
        <v>198</v>
      </c>
      <c r="E166" s="689"/>
      <c r="F166" s="690" t="s">
        <v>567</v>
      </c>
      <c r="G166" s="691"/>
      <c r="H166" s="692">
        <v>82.756</v>
      </c>
      <c r="I166" s="693"/>
      <c r="J166" s="693"/>
      <c r="K166" s="693"/>
      <c r="L166" s="694"/>
      <c r="M166" s="686"/>
      <c r="N166" s="695"/>
      <c r="O166" s="694"/>
      <c r="P166" s="693"/>
      <c r="Q166" s="693"/>
      <c r="R166" s="693"/>
      <c r="S166" s="696"/>
      <c r="T166" s="696"/>
      <c r="U166" s="696"/>
      <c r="V166" s="696"/>
      <c r="W166" s="696"/>
      <c r="X166" s="697"/>
      <c r="AT166" s="36" t="s">
        <v>198</v>
      </c>
      <c r="AU166" s="36">
        <v>0</v>
      </c>
      <c r="AV166" s="36">
        <v>2</v>
      </c>
      <c r="AW166" s="36" t="b">
        <v>1</v>
      </c>
      <c r="AX166" s="36" t="b">
        <v>1</v>
      </c>
      <c r="AY166" s="36" t="s">
        <v>108</v>
      </c>
      <c r="BJ166" s="36">
        <v>0</v>
      </c>
    </row>
    <row r="167" s="36" customFormat="1" ht="12">
      <c r="B167" s="686"/>
      <c r="C167" s="687"/>
      <c r="D167" s="688" t="s">
        <v>198</v>
      </c>
      <c r="E167" s="689"/>
      <c r="F167" s="701" t="s">
        <v>561</v>
      </c>
      <c r="G167" s="691"/>
      <c r="H167" s="692"/>
      <c r="I167" s="693"/>
      <c r="J167" s="693"/>
      <c r="K167" s="693"/>
      <c r="L167" s="694"/>
      <c r="M167" s="686"/>
      <c r="N167" s="695"/>
      <c r="O167" s="694"/>
      <c r="P167" s="693"/>
      <c r="Q167" s="693"/>
      <c r="R167" s="693"/>
      <c r="S167" s="696"/>
      <c r="T167" s="696"/>
      <c r="U167" s="696"/>
      <c r="V167" s="696"/>
      <c r="W167" s="696"/>
      <c r="X167" s="697"/>
      <c r="AT167" s="36" t="s">
        <v>202</v>
      </c>
      <c r="AU167" s="36">
        <v>1</v>
      </c>
      <c r="AY167" s="36" t="s">
        <v>108</v>
      </c>
      <c r="BJ167" s="36">
        <v>0</v>
      </c>
    </row>
    <row r="168" s="36" customFormat="1" ht="12">
      <c r="B168" s="686"/>
      <c r="C168" s="687"/>
      <c r="D168" s="688" t="s">
        <v>198</v>
      </c>
      <c r="E168" s="689"/>
      <c r="F168" s="702" t="s">
        <v>536</v>
      </c>
      <c r="G168" s="691"/>
      <c r="H168" s="703">
        <v>11.664</v>
      </c>
      <c r="I168" s="693"/>
      <c r="J168" s="693"/>
      <c r="K168" s="693"/>
      <c r="L168" s="694"/>
      <c r="M168" s="686"/>
      <c r="N168" s="695"/>
      <c r="O168" s="694"/>
      <c r="P168" s="693"/>
      <c r="Q168" s="693"/>
      <c r="R168" s="693"/>
      <c r="S168" s="696"/>
      <c r="T168" s="696"/>
      <c r="U168" s="696"/>
      <c r="V168" s="696"/>
      <c r="W168" s="696"/>
      <c r="X168" s="697"/>
      <c r="AT168" s="36" t="s">
        <v>202</v>
      </c>
      <c r="AU168" s="36">
        <v>1</v>
      </c>
      <c r="AY168" s="36" t="s">
        <v>108</v>
      </c>
      <c r="BJ168" s="36">
        <v>0</v>
      </c>
    </row>
    <row r="169" s="36" customFormat="1" ht="12">
      <c r="B169" s="686"/>
      <c r="C169" s="687"/>
      <c r="D169" s="688" t="s">
        <v>198</v>
      </c>
      <c r="E169" s="689"/>
      <c r="F169" s="704" t="s">
        <v>537</v>
      </c>
      <c r="G169" s="691"/>
      <c r="H169" s="692"/>
      <c r="I169" s="693"/>
      <c r="J169" s="693"/>
      <c r="K169" s="693"/>
      <c r="L169" s="694"/>
      <c r="M169" s="686"/>
      <c r="N169" s="695"/>
      <c r="O169" s="694"/>
      <c r="P169" s="693"/>
      <c r="Q169" s="693"/>
      <c r="R169" s="693"/>
      <c r="S169" s="696"/>
      <c r="T169" s="696"/>
      <c r="U169" s="696"/>
      <c r="V169" s="696"/>
      <c r="W169" s="696"/>
      <c r="X169" s="697"/>
      <c r="AT169" s="36" t="s">
        <v>202</v>
      </c>
      <c r="AU169" s="36">
        <v>2</v>
      </c>
      <c r="AY169" s="36" t="s">
        <v>108</v>
      </c>
      <c r="BJ169" s="36">
        <v>0</v>
      </c>
    </row>
    <row r="170" s="36" customFormat="1" ht="12">
      <c r="B170" s="686"/>
      <c r="C170" s="687"/>
      <c r="D170" s="688" t="s">
        <v>198</v>
      </c>
      <c r="E170" s="689"/>
      <c r="F170" s="705" t="s">
        <v>538</v>
      </c>
      <c r="G170" s="691"/>
      <c r="H170" s="703">
        <v>6</v>
      </c>
      <c r="I170" s="693"/>
      <c r="J170" s="693"/>
      <c r="K170" s="693"/>
      <c r="L170" s="694"/>
      <c r="M170" s="686"/>
      <c r="N170" s="695"/>
      <c r="O170" s="694"/>
      <c r="P170" s="693"/>
      <c r="Q170" s="693"/>
      <c r="R170" s="693"/>
      <c r="S170" s="696"/>
      <c r="T170" s="696"/>
      <c r="U170" s="696"/>
      <c r="V170" s="696"/>
      <c r="W170" s="696"/>
      <c r="X170" s="697"/>
      <c r="AT170" s="36" t="s">
        <v>202</v>
      </c>
      <c r="AU170" s="36">
        <v>2</v>
      </c>
      <c r="AY170" s="36" t="s">
        <v>108</v>
      </c>
      <c r="BJ170" s="36">
        <v>0</v>
      </c>
    </row>
    <row r="171" s="36" customFormat="1" ht="12">
      <c r="B171" s="686"/>
      <c r="C171" s="687"/>
      <c r="D171" s="688" t="s">
        <v>198</v>
      </c>
      <c r="E171" s="689"/>
      <c r="F171" s="706" t="s">
        <v>539</v>
      </c>
      <c r="G171" s="691"/>
      <c r="H171" s="692"/>
      <c r="I171" s="693"/>
      <c r="J171" s="693"/>
      <c r="K171" s="693"/>
      <c r="L171" s="694"/>
      <c r="M171" s="686"/>
      <c r="N171" s="695"/>
      <c r="O171" s="694"/>
      <c r="P171" s="693"/>
      <c r="Q171" s="693"/>
      <c r="R171" s="693"/>
      <c r="S171" s="696"/>
      <c r="T171" s="696"/>
      <c r="U171" s="696"/>
      <c r="V171" s="696"/>
      <c r="W171" s="696"/>
      <c r="X171" s="697"/>
      <c r="AT171" s="36" t="s">
        <v>202</v>
      </c>
      <c r="AU171" s="36">
        <v>3</v>
      </c>
      <c r="AY171" s="36" t="s">
        <v>108</v>
      </c>
      <c r="BJ171" s="36">
        <v>0</v>
      </c>
    </row>
    <row r="172" s="36" customFormat="1" ht="12">
      <c r="B172" s="686"/>
      <c r="C172" s="687"/>
      <c r="D172" s="688" t="s">
        <v>198</v>
      </c>
      <c r="E172" s="689"/>
      <c r="F172" s="707" t="s">
        <v>540</v>
      </c>
      <c r="G172" s="691"/>
      <c r="H172" s="703">
        <v>1</v>
      </c>
      <c r="I172" s="693"/>
      <c r="J172" s="693"/>
      <c r="K172" s="693"/>
      <c r="L172" s="694"/>
      <c r="M172" s="686"/>
      <c r="N172" s="695"/>
      <c r="O172" s="694"/>
      <c r="P172" s="693"/>
      <c r="Q172" s="693"/>
      <c r="R172" s="693"/>
      <c r="S172" s="696"/>
      <c r="T172" s="696"/>
      <c r="U172" s="696"/>
      <c r="V172" s="696"/>
      <c r="W172" s="696"/>
      <c r="X172" s="697"/>
      <c r="AT172" s="36" t="s">
        <v>202</v>
      </c>
      <c r="AU172" s="36">
        <v>3</v>
      </c>
      <c r="AY172" s="36" t="s">
        <v>108</v>
      </c>
      <c r="BJ172" s="36">
        <v>0</v>
      </c>
    </row>
    <row r="173" s="36" customFormat="1" ht="12">
      <c r="B173" s="686"/>
      <c r="C173" s="687"/>
      <c r="D173" s="688" t="s">
        <v>198</v>
      </c>
      <c r="E173" s="689"/>
      <c r="F173" s="706" t="s">
        <v>541</v>
      </c>
      <c r="G173" s="691"/>
      <c r="H173" s="692"/>
      <c r="I173" s="693"/>
      <c r="J173" s="693"/>
      <c r="K173" s="693"/>
      <c r="L173" s="694"/>
      <c r="M173" s="686"/>
      <c r="N173" s="695"/>
      <c r="O173" s="694"/>
      <c r="P173" s="693"/>
      <c r="Q173" s="693"/>
      <c r="R173" s="693"/>
      <c r="S173" s="696"/>
      <c r="T173" s="696"/>
      <c r="U173" s="696"/>
      <c r="V173" s="696"/>
      <c r="W173" s="696"/>
      <c r="X173" s="697"/>
      <c r="AT173" s="36" t="s">
        <v>202</v>
      </c>
      <c r="AU173" s="36">
        <v>3</v>
      </c>
      <c r="AY173" s="36" t="s">
        <v>108</v>
      </c>
      <c r="BJ173" s="36">
        <v>0</v>
      </c>
    </row>
    <row r="174" s="36" customFormat="1" ht="12">
      <c r="B174" s="686"/>
      <c r="C174" s="687"/>
      <c r="D174" s="688" t="s">
        <v>198</v>
      </c>
      <c r="E174" s="689"/>
      <c r="F174" s="707" t="s">
        <v>542</v>
      </c>
      <c r="G174" s="691"/>
      <c r="H174" s="703">
        <v>5</v>
      </c>
      <c r="I174" s="693"/>
      <c r="J174" s="693"/>
      <c r="K174" s="693"/>
      <c r="L174" s="694"/>
      <c r="M174" s="686"/>
      <c r="N174" s="695"/>
      <c r="O174" s="694"/>
      <c r="P174" s="693"/>
      <c r="Q174" s="693"/>
      <c r="R174" s="693"/>
      <c r="S174" s="696"/>
      <c r="T174" s="696"/>
      <c r="U174" s="696"/>
      <c r="V174" s="696"/>
      <c r="W174" s="696"/>
      <c r="X174" s="697"/>
      <c r="AT174" s="36" t="s">
        <v>202</v>
      </c>
      <c r="AU174" s="36">
        <v>3</v>
      </c>
      <c r="AY174" s="36" t="s">
        <v>108</v>
      </c>
      <c r="BJ174" s="36">
        <v>0</v>
      </c>
    </row>
    <row r="175" s="36" customFormat="1" ht="12">
      <c r="B175" s="686"/>
      <c r="C175" s="687"/>
      <c r="D175" s="688" t="s">
        <v>198</v>
      </c>
      <c r="E175" s="689"/>
      <c r="F175" s="701" t="s">
        <v>562</v>
      </c>
      <c r="G175" s="691"/>
      <c r="H175" s="692"/>
      <c r="I175" s="693"/>
      <c r="J175" s="693"/>
      <c r="K175" s="693"/>
      <c r="L175" s="694"/>
      <c r="M175" s="686"/>
      <c r="N175" s="695"/>
      <c r="O175" s="694"/>
      <c r="P175" s="693"/>
      <c r="Q175" s="693"/>
      <c r="R175" s="693"/>
      <c r="S175" s="696"/>
      <c r="T175" s="696"/>
      <c r="U175" s="696"/>
      <c r="V175" s="696"/>
      <c r="W175" s="696"/>
      <c r="X175" s="697"/>
      <c r="AT175" s="36" t="s">
        <v>202</v>
      </c>
      <c r="AU175" s="36">
        <v>1</v>
      </c>
      <c r="AY175" s="36" t="s">
        <v>108</v>
      </c>
      <c r="BJ175" s="36">
        <v>0</v>
      </c>
    </row>
    <row r="176" s="36" customFormat="1" ht="12">
      <c r="B176" s="686"/>
      <c r="C176" s="687"/>
      <c r="D176" s="688" t="s">
        <v>198</v>
      </c>
      <c r="E176" s="689"/>
      <c r="F176" s="702" t="s">
        <v>547</v>
      </c>
      <c r="G176" s="691"/>
      <c r="H176" s="703">
        <v>8.2739999999999991</v>
      </c>
      <c r="I176" s="693"/>
      <c r="J176" s="693"/>
      <c r="K176" s="693"/>
      <c r="L176" s="694"/>
      <c r="M176" s="686"/>
      <c r="N176" s="695"/>
      <c r="O176" s="694"/>
      <c r="P176" s="693"/>
      <c r="Q176" s="693"/>
      <c r="R176" s="693"/>
      <c r="S176" s="696"/>
      <c r="T176" s="696"/>
      <c r="U176" s="696"/>
      <c r="V176" s="696"/>
      <c r="W176" s="696"/>
      <c r="X176" s="697"/>
      <c r="AT176" s="36" t="s">
        <v>202</v>
      </c>
      <c r="AU176" s="36">
        <v>1</v>
      </c>
      <c r="AY176" s="36" t="s">
        <v>108</v>
      </c>
      <c r="BJ176" s="36">
        <v>0</v>
      </c>
    </row>
    <row r="177" s="36" customFormat="1" ht="12">
      <c r="B177" s="686"/>
      <c r="C177" s="687"/>
      <c r="D177" s="688" t="s">
        <v>198</v>
      </c>
      <c r="E177" s="689"/>
      <c r="F177" s="704" t="s">
        <v>548</v>
      </c>
      <c r="G177" s="691"/>
      <c r="H177" s="692"/>
      <c r="I177" s="693"/>
      <c r="J177" s="693"/>
      <c r="K177" s="693"/>
      <c r="L177" s="694"/>
      <c r="M177" s="686"/>
      <c r="N177" s="695"/>
      <c r="O177" s="694"/>
      <c r="P177" s="693"/>
      <c r="Q177" s="693"/>
      <c r="R177" s="693"/>
      <c r="S177" s="696"/>
      <c r="T177" s="696"/>
      <c r="U177" s="696"/>
      <c r="V177" s="696"/>
      <c r="W177" s="696"/>
      <c r="X177" s="697"/>
      <c r="AT177" s="36" t="s">
        <v>202</v>
      </c>
      <c r="AU177" s="36">
        <v>2</v>
      </c>
      <c r="AY177" s="36" t="s">
        <v>108</v>
      </c>
      <c r="BJ177" s="36">
        <v>0</v>
      </c>
    </row>
    <row r="178" s="36" customFormat="1" ht="12">
      <c r="B178" s="686"/>
      <c r="C178" s="687"/>
      <c r="D178" s="688" t="s">
        <v>198</v>
      </c>
      <c r="E178" s="689"/>
      <c r="F178" s="705" t="s">
        <v>549</v>
      </c>
      <c r="G178" s="691"/>
      <c r="H178" s="703">
        <v>15.321999999999999</v>
      </c>
      <c r="I178" s="693"/>
      <c r="J178" s="693"/>
      <c r="K178" s="693"/>
      <c r="L178" s="694"/>
      <c r="M178" s="686"/>
      <c r="N178" s="695"/>
      <c r="O178" s="694"/>
      <c r="P178" s="693"/>
      <c r="Q178" s="693"/>
      <c r="R178" s="693"/>
      <c r="S178" s="696"/>
      <c r="T178" s="696"/>
      <c r="U178" s="696"/>
      <c r="V178" s="696"/>
      <c r="W178" s="696"/>
      <c r="X178" s="697"/>
      <c r="AT178" s="36" t="s">
        <v>202</v>
      </c>
      <c r="AU178" s="36">
        <v>2</v>
      </c>
      <c r="AY178" s="36" t="s">
        <v>108</v>
      </c>
      <c r="BJ178" s="36">
        <v>0</v>
      </c>
    </row>
    <row r="179" s="36" customFormat="1" ht="12">
      <c r="B179" s="686"/>
      <c r="C179" s="687"/>
      <c r="D179" s="688" t="s">
        <v>198</v>
      </c>
      <c r="E179" s="689"/>
      <c r="F179" s="706" t="s">
        <v>550</v>
      </c>
      <c r="G179" s="691"/>
      <c r="H179" s="692"/>
      <c r="I179" s="693"/>
      <c r="J179" s="693"/>
      <c r="K179" s="693"/>
      <c r="L179" s="694"/>
      <c r="M179" s="686"/>
      <c r="N179" s="695"/>
      <c r="O179" s="694"/>
      <c r="P179" s="693"/>
      <c r="Q179" s="693"/>
      <c r="R179" s="693"/>
      <c r="S179" s="696"/>
      <c r="T179" s="696"/>
      <c r="U179" s="696"/>
      <c r="V179" s="696"/>
      <c r="W179" s="696"/>
      <c r="X179" s="697"/>
      <c r="AT179" s="36" t="s">
        <v>202</v>
      </c>
      <c r="AU179" s="36">
        <v>3</v>
      </c>
      <c r="AY179" s="36" t="s">
        <v>108</v>
      </c>
      <c r="BJ179" s="36">
        <v>0</v>
      </c>
    </row>
    <row r="180" s="36" customFormat="1" ht="12">
      <c r="B180" s="686"/>
      <c r="C180" s="687"/>
      <c r="D180" s="688" t="s">
        <v>198</v>
      </c>
      <c r="E180" s="689"/>
      <c r="F180" s="707" t="s">
        <v>551</v>
      </c>
      <c r="G180" s="691"/>
      <c r="H180" s="703">
        <v>15.321999999999999</v>
      </c>
      <c r="I180" s="693"/>
      <c r="J180" s="693"/>
      <c r="K180" s="693"/>
      <c r="L180" s="694"/>
      <c r="M180" s="686"/>
      <c r="N180" s="695"/>
      <c r="O180" s="694"/>
      <c r="P180" s="693"/>
      <c r="Q180" s="693"/>
      <c r="R180" s="693"/>
      <c r="S180" s="696"/>
      <c r="T180" s="696"/>
      <c r="U180" s="696"/>
      <c r="V180" s="696"/>
      <c r="W180" s="696"/>
      <c r="X180" s="697"/>
      <c r="AT180" s="36" t="s">
        <v>202</v>
      </c>
      <c r="AU180" s="36">
        <v>3</v>
      </c>
      <c r="AY180" s="36" t="s">
        <v>108</v>
      </c>
      <c r="BJ180" s="36">
        <v>0</v>
      </c>
    </row>
    <row r="181" s="36" customFormat="1" ht="12">
      <c r="B181" s="686"/>
      <c r="C181" s="687"/>
      <c r="D181" s="688" t="s">
        <v>198</v>
      </c>
      <c r="E181" s="689"/>
      <c r="F181" s="701" t="s">
        <v>563</v>
      </c>
      <c r="G181" s="691"/>
      <c r="H181" s="692"/>
      <c r="I181" s="693"/>
      <c r="J181" s="693"/>
      <c r="K181" s="693"/>
      <c r="L181" s="694"/>
      <c r="M181" s="686"/>
      <c r="N181" s="695"/>
      <c r="O181" s="694"/>
      <c r="P181" s="693"/>
      <c r="Q181" s="693"/>
      <c r="R181" s="693"/>
      <c r="S181" s="696"/>
      <c r="T181" s="696"/>
      <c r="U181" s="696"/>
      <c r="V181" s="696"/>
      <c r="W181" s="696"/>
      <c r="X181" s="697"/>
      <c r="AT181" s="36" t="s">
        <v>202</v>
      </c>
      <c r="AU181" s="36">
        <v>1</v>
      </c>
      <c r="AY181" s="36" t="s">
        <v>108</v>
      </c>
      <c r="BJ181" s="36">
        <v>0</v>
      </c>
    </row>
    <row r="182" s="36" customFormat="1" ht="12">
      <c r="B182" s="686"/>
      <c r="C182" s="687"/>
      <c r="D182" s="688" t="s">
        <v>198</v>
      </c>
      <c r="E182" s="689"/>
      <c r="F182" s="702" t="s">
        <v>556</v>
      </c>
      <c r="G182" s="691"/>
      <c r="H182" s="703">
        <v>21.440000000000001</v>
      </c>
      <c r="I182" s="693"/>
      <c r="J182" s="693"/>
      <c r="K182" s="693"/>
      <c r="L182" s="694"/>
      <c r="M182" s="686"/>
      <c r="N182" s="695"/>
      <c r="O182" s="694"/>
      <c r="P182" s="693"/>
      <c r="Q182" s="693"/>
      <c r="R182" s="693"/>
      <c r="S182" s="696"/>
      <c r="T182" s="696"/>
      <c r="U182" s="696"/>
      <c r="V182" s="696"/>
      <c r="W182" s="696"/>
      <c r="X182" s="697"/>
      <c r="AT182" s="36" t="s">
        <v>202</v>
      </c>
      <c r="AU182" s="36">
        <v>1</v>
      </c>
      <c r="AY182" s="36" t="s">
        <v>108</v>
      </c>
      <c r="BJ182" s="36">
        <v>0</v>
      </c>
    </row>
    <row r="183" s="36" customFormat="1" ht="12">
      <c r="B183" s="686"/>
      <c r="C183" s="687"/>
      <c r="D183" s="688" t="s">
        <v>198</v>
      </c>
      <c r="E183" s="689"/>
      <c r="F183" s="704" t="s">
        <v>557</v>
      </c>
      <c r="G183" s="691"/>
      <c r="H183" s="692"/>
      <c r="I183" s="693"/>
      <c r="J183" s="693"/>
      <c r="K183" s="693"/>
      <c r="L183" s="694"/>
      <c r="M183" s="686"/>
      <c r="N183" s="695"/>
      <c r="O183" s="694"/>
      <c r="P183" s="693"/>
      <c r="Q183" s="693"/>
      <c r="R183" s="693"/>
      <c r="S183" s="696"/>
      <c r="T183" s="696"/>
      <c r="U183" s="696"/>
      <c r="V183" s="696"/>
      <c r="W183" s="696"/>
      <c r="X183" s="697"/>
      <c r="AT183" s="36" t="s">
        <v>202</v>
      </c>
      <c r="AU183" s="36">
        <v>2</v>
      </c>
      <c r="AY183" s="36" t="s">
        <v>108</v>
      </c>
      <c r="BJ183" s="36">
        <v>0</v>
      </c>
    </row>
    <row r="184" s="36" customFormat="1" ht="12">
      <c r="B184" s="686"/>
      <c r="C184" s="687"/>
      <c r="D184" s="688" t="s">
        <v>198</v>
      </c>
      <c r="E184" s="689"/>
      <c r="F184" s="705" t="s">
        <v>558</v>
      </c>
      <c r="G184" s="691"/>
      <c r="H184" s="703">
        <v>19.852</v>
      </c>
      <c r="I184" s="693"/>
      <c r="J184" s="693"/>
      <c r="K184" s="693"/>
      <c r="L184" s="694"/>
      <c r="M184" s="686"/>
      <c r="N184" s="695"/>
      <c r="O184" s="694"/>
      <c r="P184" s="693"/>
      <c r="Q184" s="693"/>
      <c r="R184" s="693"/>
      <c r="S184" s="696"/>
      <c r="T184" s="696"/>
      <c r="U184" s="696"/>
      <c r="V184" s="696"/>
      <c r="W184" s="696"/>
      <c r="X184" s="697"/>
      <c r="AT184" s="36" t="s">
        <v>202</v>
      </c>
      <c r="AU184" s="36">
        <v>2</v>
      </c>
      <c r="AY184" s="36" t="s">
        <v>108</v>
      </c>
      <c r="BJ184" s="36">
        <v>0</v>
      </c>
    </row>
    <row r="185" s="35" customFormat="1">
      <c r="B185" s="665"/>
      <c r="C185" s="666" t="s">
        <v>568</v>
      </c>
      <c r="D185" s="666" t="s">
        <v>112</v>
      </c>
      <c r="E185" s="667" t="s">
        <v>569</v>
      </c>
      <c r="F185" s="667" t="s">
        <v>570</v>
      </c>
      <c r="G185" s="668" t="s">
        <v>239</v>
      </c>
      <c r="H185" s="669">
        <v>22.893000000000001</v>
      </c>
      <c r="I185" s="670"/>
      <c r="J185" s="670"/>
      <c r="K185" s="671">
        <f>ROUND(H185*P185,2)</f>
        <v>0</v>
      </c>
      <c r="L185" s="667" t="s">
        <v>116</v>
      </c>
      <c r="M185" s="665"/>
      <c r="N185" s="672"/>
      <c r="O185" s="673" t="s">
        <v>40</v>
      </c>
      <c r="P185" s="674">
        <f>I185+J185</f>
        <v>0</v>
      </c>
      <c r="Q185" s="674">
        <f>ROUND(H185*I185,2)</f>
        <v>0</v>
      </c>
      <c r="R185" s="674">
        <f>ROUND(H185*J185,2)</f>
        <v>0</v>
      </c>
      <c r="S185" s="675"/>
      <c r="T185" s="675">
        <f>H185*S185</f>
        <v>0</v>
      </c>
      <c r="U185" s="675">
        <v>0</v>
      </c>
      <c r="V185" s="675">
        <f>H185*U185</f>
        <v>0</v>
      </c>
      <c r="W185" s="675">
        <v>0</v>
      </c>
      <c r="X185" s="676">
        <f>H185*W185</f>
        <v>0</v>
      </c>
      <c r="AR185" s="35">
        <v>4</v>
      </c>
      <c r="AT185" s="35" t="s">
        <v>112</v>
      </c>
      <c r="AU185" s="35">
        <v>2</v>
      </c>
      <c r="AY185" s="35" t="s">
        <v>108</v>
      </c>
      <c r="BE185" s="35">
        <f>IF(O185="základní",K185,0)</f>
        <v>0</v>
      </c>
      <c r="BF185" s="35">
        <f>IF(O185="snížená",K185,0)</f>
        <v>0</v>
      </c>
      <c r="BG185" s="35">
        <f>IF(O185="zákl. přenesená",K185,0)</f>
        <v>0</v>
      </c>
      <c r="BH185" s="35">
        <f>IF(O185="sníž. přenesená",K185,0)</f>
        <v>0</v>
      </c>
      <c r="BI185" s="35">
        <f>IF(O185="nulová",K185,0)</f>
        <v>0</v>
      </c>
      <c r="BJ185" s="35">
        <v>1</v>
      </c>
    </row>
    <row r="186" s="30" customFormat="1">
      <c r="A186" s="677"/>
      <c r="B186" s="678"/>
      <c r="C186" s="679"/>
      <c r="D186" s="680" t="s">
        <v>117</v>
      </c>
      <c r="E186" s="679"/>
      <c r="F186" s="258" t="s">
        <v>571</v>
      </c>
      <c r="G186" s="679"/>
      <c r="H186" s="679"/>
      <c r="I186" s="679"/>
      <c r="J186" s="679"/>
      <c r="L186" s="30"/>
      <c r="M186" s="681"/>
      <c r="N186" s="682"/>
      <c r="O186" s="683"/>
      <c r="P186" s="683"/>
      <c r="Q186" s="683"/>
      <c r="R186" s="683"/>
      <c r="S186" s="683"/>
      <c r="T186" s="684"/>
      <c r="U186" s="677"/>
      <c r="V186" s="677"/>
      <c r="W186" s="677"/>
      <c r="X186" s="677"/>
      <c r="Y186" s="677"/>
      <c r="Z186" s="677"/>
      <c r="AA186" s="677"/>
      <c r="AB186" s="677"/>
      <c r="AC186" s="677"/>
      <c r="AD186" s="677"/>
      <c r="AE186" s="677"/>
      <c r="AT186" s="685" t="s">
        <v>117</v>
      </c>
      <c r="AU186" s="685">
        <v>0</v>
      </c>
      <c r="AY186" s="30" t="s">
        <v>108</v>
      </c>
      <c r="BJ186" s="30">
        <v>0</v>
      </c>
    </row>
    <row r="187" s="36" customFormat="1" ht="12">
      <c r="B187" s="686"/>
      <c r="C187" s="687"/>
      <c r="D187" s="688" t="s">
        <v>198</v>
      </c>
      <c r="E187" s="689"/>
      <c r="F187" s="690" t="s">
        <v>572</v>
      </c>
      <c r="G187" s="691"/>
      <c r="H187" s="692">
        <v>3.218</v>
      </c>
      <c r="I187" s="693"/>
      <c r="J187" s="693"/>
      <c r="K187" s="693"/>
      <c r="L187" s="694"/>
      <c r="M187" s="686"/>
      <c r="N187" s="695"/>
      <c r="O187" s="694"/>
      <c r="P187" s="693"/>
      <c r="Q187" s="693"/>
      <c r="R187" s="693"/>
      <c r="S187" s="696"/>
      <c r="T187" s="696"/>
      <c r="U187" s="696"/>
      <c r="V187" s="696"/>
      <c r="W187" s="696"/>
      <c r="X187" s="697"/>
      <c r="AT187" s="36" t="s">
        <v>198</v>
      </c>
      <c r="AU187" s="36">
        <v>0</v>
      </c>
      <c r="AV187" s="36">
        <v>2</v>
      </c>
      <c r="AW187" s="36" t="b">
        <v>1</v>
      </c>
      <c r="AY187" s="36" t="s">
        <v>108</v>
      </c>
      <c r="BJ187" s="36">
        <v>0</v>
      </c>
    </row>
    <row r="188" s="36" customFormat="1" ht="12">
      <c r="B188" s="686"/>
      <c r="C188" s="687"/>
      <c r="D188" s="688" t="s">
        <v>198</v>
      </c>
      <c r="E188" s="689"/>
      <c r="F188" s="690" t="s">
        <v>573</v>
      </c>
      <c r="G188" s="691"/>
      <c r="H188" s="692">
        <v>-1.494</v>
      </c>
      <c r="I188" s="693"/>
      <c r="J188" s="693"/>
      <c r="K188" s="693"/>
      <c r="L188" s="694"/>
      <c r="M188" s="686"/>
      <c r="N188" s="695"/>
      <c r="O188" s="694"/>
      <c r="P188" s="693"/>
      <c r="Q188" s="693"/>
      <c r="R188" s="693"/>
      <c r="S188" s="696"/>
      <c r="T188" s="696"/>
      <c r="U188" s="696"/>
      <c r="V188" s="696"/>
      <c r="W188" s="696"/>
      <c r="X188" s="697"/>
      <c r="AT188" s="36" t="s">
        <v>198</v>
      </c>
      <c r="AU188" s="36">
        <v>0</v>
      </c>
      <c r="AV188" s="36">
        <v>2</v>
      </c>
      <c r="AW188" s="36" t="b">
        <v>1</v>
      </c>
      <c r="AY188" s="36" t="s">
        <v>108</v>
      </c>
      <c r="BJ188" s="36">
        <v>0</v>
      </c>
    </row>
    <row r="189" s="36" customFormat="1" ht="12">
      <c r="B189" s="686"/>
      <c r="C189" s="687"/>
      <c r="D189" s="688" t="s">
        <v>198</v>
      </c>
      <c r="E189" s="689"/>
      <c r="F189" s="690" t="s">
        <v>574</v>
      </c>
      <c r="G189" s="691"/>
      <c r="H189" s="692">
        <v>10.449</v>
      </c>
      <c r="I189" s="693"/>
      <c r="J189" s="693"/>
      <c r="K189" s="693"/>
      <c r="L189" s="694"/>
      <c r="M189" s="686"/>
      <c r="N189" s="695"/>
      <c r="O189" s="694"/>
      <c r="P189" s="693"/>
      <c r="Q189" s="693"/>
      <c r="R189" s="693"/>
      <c r="S189" s="696"/>
      <c r="T189" s="696"/>
      <c r="U189" s="696"/>
      <c r="V189" s="696"/>
      <c r="W189" s="696"/>
      <c r="X189" s="697"/>
      <c r="AT189" s="36" t="s">
        <v>198</v>
      </c>
      <c r="AU189" s="36">
        <v>0</v>
      </c>
      <c r="AV189" s="36">
        <v>2</v>
      </c>
      <c r="AW189" s="36" t="b">
        <v>1</v>
      </c>
      <c r="AY189" s="36" t="s">
        <v>108</v>
      </c>
      <c r="BJ189" s="36">
        <v>0</v>
      </c>
    </row>
    <row r="190" s="36" customFormat="1" ht="12">
      <c r="B190" s="686"/>
      <c r="C190" s="687"/>
      <c r="D190" s="688" t="s">
        <v>198</v>
      </c>
      <c r="E190" s="689"/>
      <c r="F190" s="690" t="s">
        <v>575</v>
      </c>
      <c r="G190" s="691"/>
      <c r="H190" s="692">
        <v>10.720000000000001</v>
      </c>
      <c r="I190" s="693"/>
      <c r="J190" s="693"/>
      <c r="K190" s="693"/>
      <c r="L190" s="694"/>
      <c r="M190" s="686"/>
      <c r="N190" s="695"/>
      <c r="O190" s="694"/>
      <c r="P190" s="693"/>
      <c r="Q190" s="693"/>
      <c r="R190" s="693"/>
      <c r="S190" s="696"/>
      <c r="T190" s="696"/>
      <c r="U190" s="696"/>
      <c r="V190" s="696"/>
      <c r="W190" s="696"/>
      <c r="X190" s="697"/>
      <c r="AT190" s="36" t="s">
        <v>198</v>
      </c>
      <c r="AU190" s="36">
        <v>0</v>
      </c>
      <c r="AV190" s="36">
        <v>2</v>
      </c>
      <c r="AW190" s="36" t="b">
        <v>1</v>
      </c>
      <c r="AY190" s="36" t="s">
        <v>108</v>
      </c>
      <c r="BJ190" s="36">
        <v>0</v>
      </c>
    </row>
    <row r="191" s="36" customFormat="1" ht="12">
      <c r="B191" s="686"/>
      <c r="C191" s="687"/>
      <c r="D191" s="688" t="s">
        <v>198</v>
      </c>
      <c r="E191" s="689"/>
      <c r="F191" s="698" t="s">
        <v>200</v>
      </c>
      <c r="G191" s="699"/>
      <c r="H191" s="700">
        <v>22.893000000000001</v>
      </c>
      <c r="I191" s="693"/>
      <c r="J191" s="693"/>
      <c r="K191" s="693"/>
      <c r="L191" s="694"/>
      <c r="M191" s="686"/>
      <c r="N191" s="695"/>
      <c r="O191" s="694"/>
      <c r="P191" s="693"/>
      <c r="Q191" s="693"/>
      <c r="R191" s="693"/>
      <c r="S191" s="696"/>
      <c r="T191" s="696"/>
      <c r="U191" s="696"/>
      <c r="V191" s="696"/>
      <c r="W191" s="696"/>
      <c r="X191" s="697"/>
      <c r="AT191" s="36" t="s">
        <v>198</v>
      </c>
      <c r="AU191" s="36">
        <v>0</v>
      </c>
      <c r="AV191" s="36">
        <v>4</v>
      </c>
      <c r="AW191" s="36" t="b">
        <v>1</v>
      </c>
      <c r="AX191" s="36" t="b">
        <v>1</v>
      </c>
      <c r="AY191" s="36" t="s">
        <v>108</v>
      </c>
      <c r="BJ191" s="36">
        <v>0</v>
      </c>
    </row>
    <row r="192" s="36" customFormat="1" ht="12">
      <c r="B192" s="686"/>
      <c r="C192" s="687"/>
      <c r="D192" s="688" t="s">
        <v>198</v>
      </c>
      <c r="E192" s="689"/>
      <c r="F192" s="701" t="s">
        <v>550</v>
      </c>
      <c r="G192" s="691"/>
      <c r="H192" s="692"/>
      <c r="I192" s="693"/>
      <c r="J192" s="693"/>
      <c r="K192" s="693"/>
      <c r="L192" s="694"/>
      <c r="M192" s="686"/>
      <c r="N192" s="695"/>
      <c r="O192" s="694"/>
      <c r="P192" s="693"/>
      <c r="Q192" s="693"/>
      <c r="R192" s="693"/>
      <c r="S192" s="696"/>
      <c r="T192" s="696"/>
      <c r="U192" s="696"/>
      <c r="V192" s="696"/>
      <c r="W192" s="696"/>
      <c r="X192" s="697"/>
      <c r="AT192" s="36" t="s">
        <v>202</v>
      </c>
      <c r="AU192" s="36">
        <v>1</v>
      </c>
      <c r="AY192" s="36" t="s">
        <v>108</v>
      </c>
      <c r="BJ192" s="36">
        <v>0</v>
      </c>
    </row>
    <row r="193" s="36" customFormat="1" ht="12">
      <c r="B193" s="686"/>
      <c r="C193" s="687"/>
      <c r="D193" s="688" t="s">
        <v>198</v>
      </c>
      <c r="E193" s="689"/>
      <c r="F193" s="702" t="s">
        <v>551</v>
      </c>
      <c r="G193" s="691"/>
      <c r="H193" s="703">
        <v>15.321999999999999</v>
      </c>
      <c r="I193" s="693"/>
      <c r="J193" s="693"/>
      <c r="K193" s="693"/>
      <c r="L193" s="694"/>
      <c r="M193" s="686"/>
      <c r="N193" s="695"/>
      <c r="O193" s="694"/>
      <c r="P193" s="693"/>
      <c r="Q193" s="693"/>
      <c r="R193" s="693"/>
      <c r="S193" s="696"/>
      <c r="T193" s="696"/>
      <c r="U193" s="696"/>
      <c r="V193" s="696"/>
      <c r="W193" s="696"/>
      <c r="X193" s="697"/>
      <c r="AT193" s="36" t="s">
        <v>202</v>
      </c>
      <c r="AU193" s="36">
        <v>1</v>
      </c>
      <c r="AY193" s="36" t="s">
        <v>108</v>
      </c>
      <c r="BJ193" s="36">
        <v>0</v>
      </c>
    </row>
    <row r="194" s="36" customFormat="1" ht="12">
      <c r="B194" s="686"/>
      <c r="C194" s="687"/>
      <c r="D194" s="688" t="s">
        <v>198</v>
      </c>
      <c r="E194" s="689"/>
      <c r="F194" s="701" t="s">
        <v>576</v>
      </c>
      <c r="G194" s="691"/>
      <c r="H194" s="692"/>
      <c r="I194" s="693"/>
      <c r="J194" s="693"/>
      <c r="K194" s="693"/>
      <c r="L194" s="694"/>
      <c r="M194" s="686"/>
      <c r="N194" s="695"/>
      <c r="O194" s="694"/>
      <c r="P194" s="693"/>
      <c r="Q194" s="693"/>
      <c r="R194" s="693"/>
      <c r="S194" s="696"/>
      <c r="T194" s="696"/>
      <c r="U194" s="696"/>
      <c r="V194" s="696"/>
      <c r="W194" s="696"/>
      <c r="X194" s="697"/>
      <c r="AT194" s="36" t="s">
        <v>202</v>
      </c>
      <c r="AU194" s="36">
        <v>1</v>
      </c>
      <c r="AY194" s="36" t="s">
        <v>108</v>
      </c>
      <c r="BJ194" s="36">
        <v>0</v>
      </c>
    </row>
    <row r="195" s="36" customFormat="1" ht="12">
      <c r="B195" s="686"/>
      <c r="C195" s="687"/>
      <c r="D195" s="688" t="s">
        <v>198</v>
      </c>
      <c r="E195" s="689"/>
      <c r="F195" s="702" t="s">
        <v>577</v>
      </c>
      <c r="G195" s="691"/>
      <c r="H195" s="703">
        <v>2.766</v>
      </c>
      <c r="I195" s="693"/>
      <c r="J195" s="693"/>
      <c r="K195" s="693"/>
      <c r="L195" s="694"/>
      <c r="M195" s="686"/>
      <c r="N195" s="695"/>
      <c r="O195" s="694"/>
      <c r="P195" s="693"/>
      <c r="Q195" s="693"/>
      <c r="R195" s="693"/>
      <c r="S195" s="696"/>
      <c r="T195" s="696"/>
      <c r="U195" s="696"/>
      <c r="V195" s="696"/>
      <c r="W195" s="696"/>
      <c r="X195" s="697"/>
      <c r="AT195" s="36" t="s">
        <v>202</v>
      </c>
      <c r="AU195" s="36">
        <v>1</v>
      </c>
      <c r="AY195" s="36" t="s">
        <v>108</v>
      </c>
      <c r="BJ195" s="36">
        <v>0</v>
      </c>
    </row>
    <row r="196" s="36" customFormat="1" ht="12">
      <c r="B196" s="686"/>
      <c r="C196" s="687"/>
      <c r="D196" s="688" t="s">
        <v>198</v>
      </c>
      <c r="E196" s="689"/>
      <c r="F196" s="701" t="s">
        <v>561</v>
      </c>
      <c r="G196" s="691"/>
      <c r="H196" s="692"/>
      <c r="I196" s="693"/>
      <c r="J196" s="693"/>
      <c r="K196" s="693"/>
      <c r="L196" s="694"/>
      <c r="M196" s="686"/>
      <c r="N196" s="695"/>
      <c r="O196" s="694"/>
      <c r="P196" s="693"/>
      <c r="Q196" s="693"/>
      <c r="R196" s="693"/>
      <c r="S196" s="696"/>
      <c r="T196" s="696"/>
      <c r="U196" s="696"/>
      <c r="V196" s="696"/>
      <c r="W196" s="696"/>
      <c r="X196" s="697"/>
      <c r="AT196" s="36" t="s">
        <v>202</v>
      </c>
      <c r="AU196" s="36">
        <v>1</v>
      </c>
      <c r="AY196" s="36" t="s">
        <v>108</v>
      </c>
      <c r="BJ196" s="36">
        <v>0</v>
      </c>
    </row>
    <row r="197" s="36" customFormat="1" ht="12">
      <c r="B197" s="686"/>
      <c r="C197" s="687"/>
      <c r="D197" s="688" t="s">
        <v>198</v>
      </c>
      <c r="E197" s="689"/>
      <c r="F197" s="702" t="s">
        <v>536</v>
      </c>
      <c r="G197" s="691"/>
      <c r="H197" s="703">
        <v>11.664</v>
      </c>
      <c r="I197" s="693"/>
      <c r="J197" s="693"/>
      <c r="K197" s="693"/>
      <c r="L197" s="694"/>
      <c r="M197" s="686"/>
      <c r="N197" s="695"/>
      <c r="O197" s="694"/>
      <c r="P197" s="693"/>
      <c r="Q197" s="693"/>
      <c r="R197" s="693"/>
      <c r="S197" s="696"/>
      <c r="T197" s="696"/>
      <c r="U197" s="696"/>
      <c r="V197" s="696"/>
      <c r="W197" s="696"/>
      <c r="X197" s="697"/>
      <c r="AT197" s="36" t="s">
        <v>202</v>
      </c>
      <c r="AU197" s="36">
        <v>1</v>
      </c>
      <c r="AY197" s="36" t="s">
        <v>108</v>
      </c>
      <c r="BJ197" s="36">
        <v>0</v>
      </c>
    </row>
    <row r="198" s="36" customFormat="1" ht="12">
      <c r="B198" s="686"/>
      <c r="C198" s="687"/>
      <c r="D198" s="688" t="s">
        <v>198</v>
      </c>
      <c r="E198" s="689"/>
      <c r="F198" s="704" t="s">
        <v>537</v>
      </c>
      <c r="G198" s="691"/>
      <c r="H198" s="692"/>
      <c r="I198" s="693"/>
      <c r="J198" s="693"/>
      <c r="K198" s="693"/>
      <c r="L198" s="694"/>
      <c r="M198" s="686"/>
      <c r="N198" s="695"/>
      <c r="O198" s="694"/>
      <c r="P198" s="693"/>
      <c r="Q198" s="693"/>
      <c r="R198" s="693"/>
      <c r="S198" s="696"/>
      <c r="T198" s="696"/>
      <c r="U198" s="696"/>
      <c r="V198" s="696"/>
      <c r="W198" s="696"/>
      <c r="X198" s="697"/>
      <c r="AT198" s="36" t="s">
        <v>202</v>
      </c>
      <c r="AU198" s="36">
        <v>2</v>
      </c>
      <c r="AY198" s="36" t="s">
        <v>108</v>
      </c>
      <c r="BJ198" s="36">
        <v>0</v>
      </c>
    </row>
    <row r="199" s="36" customFormat="1" ht="12">
      <c r="B199" s="686"/>
      <c r="C199" s="687"/>
      <c r="D199" s="688" t="s">
        <v>198</v>
      </c>
      <c r="E199" s="689"/>
      <c r="F199" s="705" t="s">
        <v>538</v>
      </c>
      <c r="G199" s="691"/>
      <c r="H199" s="703">
        <v>6</v>
      </c>
      <c r="I199" s="693"/>
      <c r="J199" s="693"/>
      <c r="K199" s="693"/>
      <c r="L199" s="694"/>
      <c r="M199" s="686"/>
      <c r="N199" s="695"/>
      <c r="O199" s="694"/>
      <c r="P199" s="693"/>
      <c r="Q199" s="693"/>
      <c r="R199" s="693"/>
      <c r="S199" s="696"/>
      <c r="T199" s="696"/>
      <c r="U199" s="696"/>
      <c r="V199" s="696"/>
      <c r="W199" s="696"/>
      <c r="X199" s="697"/>
      <c r="AT199" s="36" t="s">
        <v>202</v>
      </c>
      <c r="AU199" s="36">
        <v>2</v>
      </c>
      <c r="AY199" s="36" t="s">
        <v>108</v>
      </c>
      <c r="BJ199" s="36">
        <v>0</v>
      </c>
    </row>
    <row r="200" s="36" customFormat="1" ht="12">
      <c r="B200" s="686"/>
      <c r="C200" s="687"/>
      <c r="D200" s="688" t="s">
        <v>198</v>
      </c>
      <c r="E200" s="689"/>
      <c r="F200" s="706" t="s">
        <v>539</v>
      </c>
      <c r="G200" s="691"/>
      <c r="H200" s="692"/>
      <c r="I200" s="693"/>
      <c r="J200" s="693"/>
      <c r="K200" s="693"/>
      <c r="L200" s="694"/>
      <c r="M200" s="686"/>
      <c r="N200" s="695"/>
      <c r="O200" s="694"/>
      <c r="P200" s="693"/>
      <c r="Q200" s="693"/>
      <c r="R200" s="693"/>
      <c r="S200" s="696"/>
      <c r="T200" s="696"/>
      <c r="U200" s="696"/>
      <c r="V200" s="696"/>
      <c r="W200" s="696"/>
      <c r="X200" s="697"/>
      <c r="AT200" s="36" t="s">
        <v>202</v>
      </c>
      <c r="AU200" s="36">
        <v>3</v>
      </c>
      <c r="AY200" s="36" t="s">
        <v>108</v>
      </c>
      <c r="BJ200" s="36">
        <v>0</v>
      </c>
    </row>
    <row r="201" s="36" customFormat="1" ht="12">
      <c r="B201" s="686"/>
      <c r="C201" s="687"/>
      <c r="D201" s="688" t="s">
        <v>198</v>
      </c>
      <c r="E201" s="689"/>
      <c r="F201" s="707" t="s">
        <v>540</v>
      </c>
      <c r="G201" s="691"/>
      <c r="H201" s="703">
        <v>1</v>
      </c>
      <c r="I201" s="693"/>
      <c r="J201" s="693"/>
      <c r="K201" s="693"/>
      <c r="L201" s="694"/>
      <c r="M201" s="686"/>
      <c r="N201" s="695"/>
      <c r="O201" s="694"/>
      <c r="P201" s="693"/>
      <c r="Q201" s="693"/>
      <c r="R201" s="693"/>
      <c r="S201" s="696"/>
      <c r="T201" s="696"/>
      <c r="U201" s="696"/>
      <c r="V201" s="696"/>
      <c r="W201" s="696"/>
      <c r="X201" s="697"/>
      <c r="AT201" s="36" t="s">
        <v>202</v>
      </c>
      <c r="AU201" s="36">
        <v>3</v>
      </c>
      <c r="AY201" s="36" t="s">
        <v>108</v>
      </c>
      <c r="BJ201" s="36">
        <v>0</v>
      </c>
    </row>
    <row r="202" s="36" customFormat="1" ht="12">
      <c r="B202" s="686"/>
      <c r="C202" s="687"/>
      <c r="D202" s="688" t="s">
        <v>198</v>
      </c>
      <c r="E202" s="689"/>
      <c r="F202" s="706" t="s">
        <v>541</v>
      </c>
      <c r="G202" s="691"/>
      <c r="H202" s="692"/>
      <c r="I202" s="693"/>
      <c r="J202" s="693"/>
      <c r="K202" s="693"/>
      <c r="L202" s="694"/>
      <c r="M202" s="686"/>
      <c r="N202" s="695"/>
      <c r="O202" s="694"/>
      <c r="P202" s="693"/>
      <c r="Q202" s="693"/>
      <c r="R202" s="693"/>
      <c r="S202" s="696"/>
      <c r="T202" s="696"/>
      <c r="U202" s="696"/>
      <c r="V202" s="696"/>
      <c r="W202" s="696"/>
      <c r="X202" s="697"/>
      <c r="AT202" s="36" t="s">
        <v>202</v>
      </c>
      <c r="AU202" s="36">
        <v>3</v>
      </c>
      <c r="AY202" s="36" t="s">
        <v>108</v>
      </c>
      <c r="BJ202" s="36">
        <v>0</v>
      </c>
    </row>
    <row r="203" s="36" customFormat="1" ht="12">
      <c r="B203" s="686"/>
      <c r="C203" s="687"/>
      <c r="D203" s="688" t="s">
        <v>198</v>
      </c>
      <c r="E203" s="689"/>
      <c r="F203" s="707" t="s">
        <v>542</v>
      </c>
      <c r="G203" s="691"/>
      <c r="H203" s="703">
        <v>5</v>
      </c>
      <c r="I203" s="693"/>
      <c r="J203" s="693"/>
      <c r="K203" s="693"/>
      <c r="L203" s="694"/>
      <c r="M203" s="686"/>
      <c r="N203" s="695"/>
      <c r="O203" s="694"/>
      <c r="P203" s="693"/>
      <c r="Q203" s="693"/>
      <c r="R203" s="693"/>
      <c r="S203" s="696"/>
      <c r="T203" s="696"/>
      <c r="U203" s="696"/>
      <c r="V203" s="696"/>
      <c r="W203" s="696"/>
      <c r="X203" s="697"/>
      <c r="AT203" s="36" t="s">
        <v>202</v>
      </c>
      <c r="AU203" s="36">
        <v>3</v>
      </c>
      <c r="AY203" s="36" t="s">
        <v>108</v>
      </c>
      <c r="BJ203" s="36">
        <v>0</v>
      </c>
    </row>
    <row r="204" s="36" customFormat="1" ht="12">
      <c r="B204" s="686"/>
      <c r="C204" s="687"/>
      <c r="D204" s="688" t="s">
        <v>198</v>
      </c>
      <c r="E204" s="689"/>
      <c r="F204" s="701" t="s">
        <v>557</v>
      </c>
      <c r="G204" s="691"/>
      <c r="H204" s="692"/>
      <c r="I204" s="693"/>
      <c r="J204" s="693"/>
      <c r="K204" s="693"/>
      <c r="L204" s="694"/>
      <c r="M204" s="686"/>
      <c r="N204" s="695"/>
      <c r="O204" s="694"/>
      <c r="P204" s="693"/>
      <c r="Q204" s="693"/>
      <c r="R204" s="693"/>
      <c r="S204" s="696"/>
      <c r="T204" s="696"/>
      <c r="U204" s="696"/>
      <c r="V204" s="696"/>
      <c r="W204" s="696"/>
      <c r="X204" s="697"/>
      <c r="AT204" s="36" t="s">
        <v>202</v>
      </c>
      <c r="AU204" s="36">
        <v>1</v>
      </c>
      <c r="AY204" s="36" t="s">
        <v>108</v>
      </c>
      <c r="BJ204" s="36">
        <v>0</v>
      </c>
    </row>
    <row r="205" s="36" customFormat="1" ht="12">
      <c r="B205" s="686"/>
      <c r="C205" s="687"/>
      <c r="D205" s="688" t="s">
        <v>198</v>
      </c>
      <c r="E205" s="689"/>
      <c r="F205" s="702" t="s">
        <v>558</v>
      </c>
      <c r="G205" s="691"/>
      <c r="H205" s="703">
        <v>19.852</v>
      </c>
      <c r="I205" s="693"/>
      <c r="J205" s="693"/>
      <c r="K205" s="693"/>
      <c r="L205" s="694"/>
      <c r="M205" s="686"/>
      <c r="N205" s="695"/>
      <c r="O205" s="694"/>
      <c r="P205" s="693"/>
      <c r="Q205" s="693"/>
      <c r="R205" s="693"/>
      <c r="S205" s="696"/>
      <c r="T205" s="696"/>
      <c r="U205" s="696"/>
      <c r="V205" s="696"/>
      <c r="W205" s="696"/>
      <c r="X205" s="697"/>
      <c r="AT205" s="36" t="s">
        <v>202</v>
      </c>
      <c r="AU205" s="36">
        <v>1</v>
      </c>
      <c r="AY205" s="36" t="s">
        <v>108</v>
      </c>
      <c r="BJ205" s="36">
        <v>0</v>
      </c>
    </row>
    <row r="206" s="37" customFormat="1">
      <c r="B206" s="708"/>
      <c r="C206" s="709" t="s">
        <v>578</v>
      </c>
      <c r="D206" s="709" t="s">
        <v>302</v>
      </c>
      <c r="E206" s="710" t="s">
        <v>579</v>
      </c>
      <c r="F206" s="710" t="s">
        <v>580</v>
      </c>
      <c r="G206" s="711" t="s">
        <v>282</v>
      </c>
      <c r="H206" s="712">
        <v>52.654000000000003</v>
      </c>
      <c r="I206" s="713"/>
      <c r="J206" s="714"/>
      <c r="K206" s="714">
        <f>ROUND(H206*P206,2)</f>
        <v>0</v>
      </c>
      <c r="L206" s="667" t="s">
        <v>116</v>
      </c>
      <c r="M206" s="708"/>
      <c r="N206" s="715"/>
      <c r="O206" s="716" t="s">
        <v>40</v>
      </c>
      <c r="P206" s="717">
        <f>I206+J206</f>
        <v>0</v>
      </c>
      <c r="Q206" s="717">
        <f>ROUND(H206*I206,2)</f>
        <v>0</v>
      </c>
      <c r="R206" s="717">
        <f>ROUND(H206*J206,2)</f>
        <v>0</v>
      </c>
      <c r="S206" s="718"/>
      <c r="T206" s="718">
        <f>H206*S206</f>
        <v>0</v>
      </c>
      <c r="U206" s="718">
        <v>0</v>
      </c>
      <c r="V206" s="718">
        <f>H206*U206</f>
        <v>0</v>
      </c>
      <c r="W206" s="718">
        <v>0</v>
      </c>
      <c r="X206" s="719">
        <f>H206*W206</f>
        <v>0</v>
      </c>
      <c r="AR206" s="37">
        <v>8</v>
      </c>
      <c r="AT206" s="37" t="s">
        <v>302</v>
      </c>
      <c r="AU206" s="37">
        <v>2</v>
      </c>
      <c r="AY206" s="37" t="s">
        <v>108</v>
      </c>
      <c r="BE206" s="37">
        <f>IF(O206="základní",K206,0)</f>
        <v>0</v>
      </c>
      <c r="BF206" s="37">
        <f>IF(O206="snížená",K206,0)</f>
        <v>0</v>
      </c>
      <c r="BG206" s="37">
        <f>IF(O206="zákl. přenesená",K206,0)</f>
        <v>0</v>
      </c>
      <c r="BH206" s="37">
        <f>IF(O206="sníž. přenesená",K206,0)</f>
        <v>0</v>
      </c>
      <c r="BI206" s="37">
        <f>IF(O206="nulová",K206,0)</f>
        <v>0</v>
      </c>
      <c r="BJ206" s="37">
        <v>1</v>
      </c>
    </row>
    <row r="207" s="36" customFormat="1" ht="12">
      <c r="B207" s="686"/>
      <c r="C207" s="687"/>
      <c r="D207" s="688" t="s">
        <v>198</v>
      </c>
      <c r="E207" s="689"/>
      <c r="F207" s="690" t="s">
        <v>572</v>
      </c>
      <c r="G207" s="691"/>
      <c r="H207" s="692">
        <v>3.218</v>
      </c>
      <c r="I207" s="693"/>
      <c r="J207" s="693"/>
      <c r="K207" s="693"/>
      <c r="L207" s="694"/>
      <c r="M207" s="686"/>
      <c r="N207" s="695"/>
      <c r="O207" s="694"/>
      <c r="P207" s="693"/>
      <c r="Q207" s="693"/>
      <c r="R207" s="693"/>
      <c r="S207" s="696"/>
      <c r="T207" s="696"/>
      <c r="U207" s="696"/>
      <c r="V207" s="696"/>
      <c r="W207" s="696"/>
      <c r="X207" s="697"/>
      <c r="AT207" s="36" t="s">
        <v>198</v>
      </c>
      <c r="AU207" s="36">
        <v>0</v>
      </c>
      <c r="AV207" s="36">
        <v>2</v>
      </c>
      <c r="AW207" s="36" t="b">
        <v>1</v>
      </c>
      <c r="AY207" s="36" t="s">
        <v>108</v>
      </c>
      <c r="BJ207" s="36">
        <v>0</v>
      </c>
    </row>
    <row r="208" s="36" customFormat="1" ht="12">
      <c r="B208" s="686"/>
      <c r="C208" s="687"/>
      <c r="D208" s="688" t="s">
        <v>198</v>
      </c>
      <c r="E208" s="689"/>
      <c r="F208" s="690" t="s">
        <v>573</v>
      </c>
      <c r="G208" s="691"/>
      <c r="H208" s="692">
        <v>-1.494</v>
      </c>
      <c r="I208" s="693"/>
      <c r="J208" s="693"/>
      <c r="K208" s="693"/>
      <c r="L208" s="694"/>
      <c r="M208" s="686"/>
      <c r="N208" s="695"/>
      <c r="O208" s="694"/>
      <c r="P208" s="693"/>
      <c r="Q208" s="693"/>
      <c r="R208" s="693"/>
      <c r="S208" s="696"/>
      <c r="T208" s="696"/>
      <c r="U208" s="696"/>
      <c r="V208" s="696"/>
      <c r="W208" s="696"/>
      <c r="X208" s="697"/>
      <c r="AT208" s="36" t="s">
        <v>198</v>
      </c>
      <c r="AU208" s="36">
        <v>0</v>
      </c>
      <c r="AV208" s="36">
        <v>2</v>
      </c>
      <c r="AW208" s="36" t="b">
        <v>1</v>
      </c>
      <c r="AY208" s="36" t="s">
        <v>108</v>
      </c>
      <c r="BJ208" s="36">
        <v>0</v>
      </c>
    </row>
    <row r="209" s="36" customFormat="1" ht="12">
      <c r="B209" s="686"/>
      <c r="C209" s="687"/>
      <c r="D209" s="688" t="s">
        <v>198</v>
      </c>
      <c r="E209" s="689"/>
      <c r="F209" s="690" t="s">
        <v>574</v>
      </c>
      <c r="G209" s="691"/>
      <c r="H209" s="692">
        <v>10.449</v>
      </c>
      <c r="I209" s="693"/>
      <c r="J209" s="693"/>
      <c r="K209" s="693"/>
      <c r="L209" s="694"/>
      <c r="M209" s="686"/>
      <c r="N209" s="695"/>
      <c r="O209" s="694"/>
      <c r="P209" s="693"/>
      <c r="Q209" s="693"/>
      <c r="R209" s="693"/>
      <c r="S209" s="696"/>
      <c r="T209" s="696"/>
      <c r="U209" s="696"/>
      <c r="V209" s="696"/>
      <c r="W209" s="696"/>
      <c r="X209" s="697"/>
      <c r="AT209" s="36" t="s">
        <v>198</v>
      </c>
      <c r="AU209" s="36">
        <v>0</v>
      </c>
      <c r="AV209" s="36">
        <v>2</v>
      </c>
      <c r="AW209" s="36" t="b">
        <v>1</v>
      </c>
      <c r="AY209" s="36" t="s">
        <v>108</v>
      </c>
      <c r="BJ209" s="36">
        <v>0</v>
      </c>
    </row>
    <row r="210" s="36" customFormat="1" ht="12">
      <c r="B210" s="686"/>
      <c r="C210" s="687"/>
      <c r="D210" s="688" t="s">
        <v>198</v>
      </c>
      <c r="E210" s="689"/>
      <c r="F210" s="690" t="s">
        <v>575</v>
      </c>
      <c r="G210" s="691"/>
      <c r="H210" s="692">
        <v>10.720000000000001</v>
      </c>
      <c r="I210" s="693"/>
      <c r="J210" s="693"/>
      <c r="K210" s="693"/>
      <c r="L210" s="694"/>
      <c r="M210" s="686"/>
      <c r="N210" s="695"/>
      <c r="O210" s="694"/>
      <c r="P210" s="693"/>
      <c r="Q210" s="693"/>
      <c r="R210" s="693"/>
      <c r="S210" s="696"/>
      <c r="T210" s="696"/>
      <c r="U210" s="696"/>
      <c r="V210" s="696"/>
      <c r="W210" s="696"/>
      <c r="X210" s="697"/>
      <c r="AT210" s="36" t="s">
        <v>198</v>
      </c>
      <c r="AU210" s="36">
        <v>0</v>
      </c>
      <c r="AV210" s="36">
        <v>2</v>
      </c>
      <c r="AW210" s="36" t="b">
        <v>1</v>
      </c>
      <c r="AY210" s="36" t="s">
        <v>108</v>
      </c>
      <c r="BJ210" s="36">
        <v>0</v>
      </c>
    </row>
    <row r="211" s="36" customFormat="1" ht="12">
      <c r="B211" s="686"/>
      <c r="C211" s="687"/>
      <c r="D211" s="688" t="s">
        <v>198</v>
      </c>
      <c r="E211" s="689"/>
      <c r="F211" s="698" t="s">
        <v>200</v>
      </c>
      <c r="G211" s="699"/>
      <c r="H211" s="700">
        <v>22.893000000000001</v>
      </c>
      <c r="I211" s="693"/>
      <c r="J211" s="693"/>
      <c r="K211" s="693"/>
      <c r="L211" s="694"/>
      <c r="M211" s="686"/>
      <c r="N211" s="695"/>
      <c r="O211" s="694"/>
      <c r="P211" s="693"/>
      <c r="Q211" s="693"/>
      <c r="R211" s="693"/>
      <c r="S211" s="696"/>
      <c r="T211" s="696"/>
      <c r="U211" s="696"/>
      <c r="V211" s="696"/>
      <c r="W211" s="696"/>
      <c r="X211" s="697"/>
      <c r="AT211" s="36" t="s">
        <v>198</v>
      </c>
      <c r="AU211" s="36">
        <v>0</v>
      </c>
      <c r="AV211" s="36">
        <v>4</v>
      </c>
      <c r="AW211" s="36" t="b">
        <v>1</v>
      </c>
      <c r="AY211" s="36" t="s">
        <v>108</v>
      </c>
      <c r="BJ211" s="36">
        <v>0</v>
      </c>
    </row>
    <row r="212" s="36" customFormat="1" ht="12">
      <c r="B212" s="686"/>
      <c r="C212" s="687"/>
      <c r="D212" s="688" t="s">
        <v>198</v>
      </c>
      <c r="E212" s="689"/>
      <c r="F212" s="690" t="s">
        <v>581</v>
      </c>
      <c r="G212" s="691"/>
      <c r="H212" s="692">
        <v>52.654000000000003</v>
      </c>
      <c r="I212" s="693"/>
      <c r="J212" s="693"/>
      <c r="K212" s="693"/>
      <c r="L212" s="694"/>
      <c r="M212" s="686"/>
      <c r="N212" s="695"/>
      <c r="O212" s="694"/>
      <c r="P212" s="693"/>
      <c r="Q212" s="693"/>
      <c r="R212" s="693"/>
      <c r="S212" s="696"/>
      <c r="T212" s="696"/>
      <c r="U212" s="696"/>
      <c r="V212" s="696"/>
      <c r="W212" s="696"/>
      <c r="X212" s="697"/>
      <c r="AT212" s="36" t="s">
        <v>198</v>
      </c>
      <c r="AU212" s="36">
        <v>0</v>
      </c>
      <c r="AV212" s="36">
        <v>2</v>
      </c>
      <c r="AW212" s="36" t="b">
        <v>1</v>
      </c>
      <c r="AX212" s="36" t="b">
        <v>1</v>
      </c>
      <c r="AY212" s="36" t="s">
        <v>108</v>
      </c>
      <c r="BJ212" s="36">
        <v>0</v>
      </c>
    </row>
    <row r="213" s="36" customFormat="1" ht="12">
      <c r="B213" s="686"/>
      <c r="C213" s="687"/>
      <c r="D213" s="688" t="s">
        <v>198</v>
      </c>
      <c r="E213" s="689"/>
      <c r="F213" s="701" t="s">
        <v>550</v>
      </c>
      <c r="G213" s="691"/>
      <c r="H213" s="692"/>
      <c r="I213" s="693"/>
      <c r="J213" s="693"/>
      <c r="K213" s="693"/>
      <c r="L213" s="694"/>
      <c r="M213" s="686"/>
      <c r="N213" s="695"/>
      <c r="O213" s="694"/>
      <c r="P213" s="693"/>
      <c r="Q213" s="693"/>
      <c r="R213" s="693"/>
      <c r="S213" s="696"/>
      <c r="T213" s="696"/>
      <c r="U213" s="696"/>
      <c r="V213" s="696"/>
      <c r="W213" s="696"/>
      <c r="X213" s="697"/>
      <c r="AT213" s="36" t="s">
        <v>202</v>
      </c>
      <c r="AU213" s="36">
        <v>1</v>
      </c>
      <c r="AY213" s="36" t="s">
        <v>108</v>
      </c>
      <c r="BJ213" s="36">
        <v>0</v>
      </c>
    </row>
    <row r="214" s="36" customFormat="1" ht="12">
      <c r="B214" s="686"/>
      <c r="C214" s="687"/>
      <c r="D214" s="688" t="s">
        <v>198</v>
      </c>
      <c r="E214" s="689"/>
      <c r="F214" s="702" t="s">
        <v>551</v>
      </c>
      <c r="G214" s="691"/>
      <c r="H214" s="703">
        <v>15.321999999999999</v>
      </c>
      <c r="I214" s="693"/>
      <c r="J214" s="693"/>
      <c r="K214" s="693"/>
      <c r="L214" s="694"/>
      <c r="M214" s="686"/>
      <c r="N214" s="695"/>
      <c r="O214" s="694"/>
      <c r="P214" s="693"/>
      <c r="Q214" s="693"/>
      <c r="R214" s="693"/>
      <c r="S214" s="696"/>
      <c r="T214" s="696"/>
      <c r="U214" s="696"/>
      <c r="V214" s="696"/>
      <c r="W214" s="696"/>
      <c r="X214" s="697"/>
      <c r="AT214" s="36" t="s">
        <v>202</v>
      </c>
      <c r="AU214" s="36">
        <v>1</v>
      </c>
      <c r="AY214" s="36" t="s">
        <v>108</v>
      </c>
      <c r="BJ214" s="36">
        <v>0</v>
      </c>
    </row>
    <row r="215" s="36" customFormat="1" ht="12">
      <c r="B215" s="686"/>
      <c r="C215" s="687"/>
      <c r="D215" s="688" t="s">
        <v>198</v>
      </c>
      <c r="E215" s="689"/>
      <c r="F215" s="701" t="s">
        <v>576</v>
      </c>
      <c r="G215" s="691"/>
      <c r="H215" s="692"/>
      <c r="I215" s="693"/>
      <c r="J215" s="693"/>
      <c r="K215" s="693"/>
      <c r="L215" s="694"/>
      <c r="M215" s="686"/>
      <c r="N215" s="695"/>
      <c r="O215" s="694"/>
      <c r="P215" s="693"/>
      <c r="Q215" s="693"/>
      <c r="R215" s="693"/>
      <c r="S215" s="696"/>
      <c r="T215" s="696"/>
      <c r="U215" s="696"/>
      <c r="V215" s="696"/>
      <c r="W215" s="696"/>
      <c r="X215" s="697"/>
      <c r="AT215" s="36" t="s">
        <v>202</v>
      </c>
      <c r="AU215" s="36">
        <v>1</v>
      </c>
      <c r="AY215" s="36" t="s">
        <v>108</v>
      </c>
      <c r="BJ215" s="36">
        <v>0</v>
      </c>
    </row>
    <row r="216" s="36" customFormat="1" ht="12">
      <c r="B216" s="686"/>
      <c r="C216" s="687"/>
      <c r="D216" s="688" t="s">
        <v>198</v>
      </c>
      <c r="E216" s="689"/>
      <c r="F216" s="702" t="s">
        <v>577</v>
      </c>
      <c r="G216" s="691"/>
      <c r="H216" s="703">
        <v>2.766</v>
      </c>
      <c r="I216" s="693"/>
      <c r="J216" s="693"/>
      <c r="K216" s="693"/>
      <c r="L216" s="694"/>
      <c r="M216" s="686"/>
      <c r="N216" s="695"/>
      <c r="O216" s="694"/>
      <c r="P216" s="693"/>
      <c r="Q216" s="693"/>
      <c r="R216" s="693"/>
      <c r="S216" s="696"/>
      <c r="T216" s="696"/>
      <c r="U216" s="696"/>
      <c r="V216" s="696"/>
      <c r="W216" s="696"/>
      <c r="X216" s="697"/>
      <c r="AT216" s="36" t="s">
        <v>202</v>
      </c>
      <c r="AU216" s="36">
        <v>1</v>
      </c>
      <c r="AY216" s="36" t="s">
        <v>108</v>
      </c>
      <c r="BJ216" s="36">
        <v>0</v>
      </c>
    </row>
    <row r="217" s="36" customFormat="1" ht="12">
      <c r="B217" s="686"/>
      <c r="C217" s="687"/>
      <c r="D217" s="688" t="s">
        <v>198</v>
      </c>
      <c r="E217" s="689"/>
      <c r="F217" s="701" t="s">
        <v>561</v>
      </c>
      <c r="G217" s="691"/>
      <c r="H217" s="692"/>
      <c r="I217" s="693"/>
      <c r="J217" s="693"/>
      <c r="K217" s="693"/>
      <c r="L217" s="694"/>
      <c r="M217" s="686"/>
      <c r="N217" s="695"/>
      <c r="O217" s="694"/>
      <c r="P217" s="693"/>
      <c r="Q217" s="693"/>
      <c r="R217" s="693"/>
      <c r="S217" s="696"/>
      <c r="T217" s="696"/>
      <c r="U217" s="696"/>
      <c r="V217" s="696"/>
      <c r="W217" s="696"/>
      <c r="X217" s="697"/>
      <c r="AT217" s="36" t="s">
        <v>202</v>
      </c>
      <c r="AU217" s="36">
        <v>1</v>
      </c>
      <c r="AY217" s="36" t="s">
        <v>108</v>
      </c>
      <c r="BJ217" s="36">
        <v>0</v>
      </c>
    </row>
    <row r="218" s="36" customFormat="1" ht="12">
      <c r="B218" s="686"/>
      <c r="C218" s="687"/>
      <c r="D218" s="688" t="s">
        <v>198</v>
      </c>
      <c r="E218" s="689"/>
      <c r="F218" s="702" t="s">
        <v>536</v>
      </c>
      <c r="G218" s="691"/>
      <c r="H218" s="703">
        <v>11.664</v>
      </c>
      <c r="I218" s="693"/>
      <c r="J218" s="693"/>
      <c r="K218" s="693"/>
      <c r="L218" s="694"/>
      <c r="M218" s="686"/>
      <c r="N218" s="695"/>
      <c r="O218" s="694"/>
      <c r="P218" s="693"/>
      <c r="Q218" s="693"/>
      <c r="R218" s="693"/>
      <c r="S218" s="696"/>
      <c r="T218" s="696"/>
      <c r="U218" s="696"/>
      <c r="V218" s="696"/>
      <c r="W218" s="696"/>
      <c r="X218" s="697"/>
      <c r="AT218" s="36" t="s">
        <v>202</v>
      </c>
      <c r="AU218" s="36">
        <v>1</v>
      </c>
      <c r="AY218" s="36" t="s">
        <v>108</v>
      </c>
      <c r="BJ218" s="36">
        <v>0</v>
      </c>
    </row>
    <row r="219" s="36" customFormat="1" ht="12">
      <c r="B219" s="686"/>
      <c r="C219" s="687"/>
      <c r="D219" s="688" t="s">
        <v>198</v>
      </c>
      <c r="E219" s="689"/>
      <c r="F219" s="704" t="s">
        <v>537</v>
      </c>
      <c r="G219" s="691"/>
      <c r="H219" s="692"/>
      <c r="I219" s="693"/>
      <c r="J219" s="693"/>
      <c r="K219" s="693"/>
      <c r="L219" s="694"/>
      <c r="M219" s="686"/>
      <c r="N219" s="695"/>
      <c r="O219" s="694"/>
      <c r="P219" s="693"/>
      <c r="Q219" s="693"/>
      <c r="R219" s="693"/>
      <c r="S219" s="696"/>
      <c r="T219" s="696"/>
      <c r="U219" s="696"/>
      <c r="V219" s="696"/>
      <c r="W219" s="696"/>
      <c r="X219" s="697"/>
      <c r="AT219" s="36" t="s">
        <v>202</v>
      </c>
      <c r="AU219" s="36">
        <v>2</v>
      </c>
      <c r="AY219" s="36" t="s">
        <v>108</v>
      </c>
      <c r="BJ219" s="36">
        <v>0</v>
      </c>
    </row>
    <row r="220" s="36" customFormat="1" ht="12">
      <c r="B220" s="686"/>
      <c r="C220" s="687"/>
      <c r="D220" s="688" t="s">
        <v>198</v>
      </c>
      <c r="E220" s="689"/>
      <c r="F220" s="705" t="s">
        <v>538</v>
      </c>
      <c r="G220" s="691"/>
      <c r="H220" s="703">
        <v>6</v>
      </c>
      <c r="I220" s="693"/>
      <c r="J220" s="693"/>
      <c r="K220" s="693"/>
      <c r="L220" s="694"/>
      <c r="M220" s="686"/>
      <c r="N220" s="695"/>
      <c r="O220" s="694"/>
      <c r="P220" s="693"/>
      <c r="Q220" s="693"/>
      <c r="R220" s="693"/>
      <c r="S220" s="696"/>
      <c r="T220" s="696"/>
      <c r="U220" s="696"/>
      <c r="V220" s="696"/>
      <c r="W220" s="696"/>
      <c r="X220" s="697"/>
      <c r="AT220" s="36" t="s">
        <v>202</v>
      </c>
      <c r="AU220" s="36">
        <v>2</v>
      </c>
      <c r="AY220" s="36" t="s">
        <v>108</v>
      </c>
      <c r="BJ220" s="36">
        <v>0</v>
      </c>
    </row>
    <row r="221" s="36" customFormat="1" ht="12">
      <c r="B221" s="686"/>
      <c r="C221" s="687"/>
      <c r="D221" s="688" t="s">
        <v>198</v>
      </c>
      <c r="E221" s="689"/>
      <c r="F221" s="706" t="s">
        <v>539</v>
      </c>
      <c r="G221" s="691"/>
      <c r="H221" s="692"/>
      <c r="I221" s="693"/>
      <c r="J221" s="693"/>
      <c r="K221" s="693"/>
      <c r="L221" s="694"/>
      <c r="M221" s="686"/>
      <c r="N221" s="695"/>
      <c r="O221" s="694"/>
      <c r="P221" s="693"/>
      <c r="Q221" s="693"/>
      <c r="R221" s="693"/>
      <c r="S221" s="696"/>
      <c r="T221" s="696"/>
      <c r="U221" s="696"/>
      <c r="V221" s="696"/>
      <c r="W221" s="696"/>
      <c r="X221" s="697"/>
      <c r="AT221" s="36" t="s">
        <v>202</v>
      </c>
      <c r="AU221" s="36">
        <v>3</v>
      </c>
      <c r="AY221" s="36" t="s">
        <v>108</v>
      </c>
      <c r="BJ221" s="36">
        <v>0</v>
      </c>
    </row>
    <row r="222" s="36" customFormat="1" ht="12">
      <c r="B222" s="686"/>
      <c r="C222" s="687"/>
      <c r="D222" s="688" t="s">
        <v>198</v>
      </c>
      <c r="E222" s="689"/>
      <c r="F222" s="707" t="s">
        <v>540</v>
      </c>
      <c r="G222" s="691"/>
      <c r="H222" s="703">
        <v>1</v>
      </c>
      <c r="I222" s="693"/>
      <c r="J222" s="693"/>
      <c r="K222" s="693"/>
      <c r="L222" s="694"/>
      <c r="M222" s="686"/>
      <c r="N222" s="695"/>
      <c r="O222" s="694"/>
      <c r="P222" s="693"/>
      <c r="Q222" s="693"/>
      <c r="R222" s="693"/>
      <c r="S222" s="696"/>
      <c r="T222" s="696"/>
      <c r="U222" s="696"/>
      <c r="V222" s="696"/>
      <c r="W222" s="696"/>
      <c r="X222" s="697"/>
      <c r="AT222" s="36" t="s">
        <v>202</v>
      </c>
      <c r="AU222" s="36">
        <v>3</v>
      </c>
      <c r="AY222" s="36" t="s">
        <v>108</v>
      </c>
      <c r="BJ222" s="36">
        <v>0</v>
      </c>
    </row>
    <row r="223" s="36" customFormat="1" ht="12">
      <c r="B223" s="686"/>
      <c r="C223" s="687"/>
      <c r="D223" s="688" t="s">
        <v>198</v>
      </c>
      <c r="E223" s="689"/>
      <c r="F223" s="706" t="s">
        <v>541</v>
      </c>
      <c r="G223" s="691"/>
      <c r="H223" s="692"/>
      <c r="I223" s="693"/>
      <c r="J223" s="693"/>
      <c r="K223" s="693"/>
      <c r="L223" s="694"/>
      <c r="M223" s="686"/>
      <c r="N223" s="695"/>
      <c r="O223" s="694"/>
      <c r="P223" s="693"/>
      <c r="Q223" s="693"/>
      <c r="R223" s="693"/>
      <c r="S223" s="696"/>
      <c r="T223" s="696"/>
      <c r="U223" s="696"/>
      <c r="V223" s="696"/>
      <c r="W223" s="696"/>
      <c r="X223" s="697"/>
      <c r="AT223" s="36" t="s">
        <v>202</v>
      </c>
      <c r="AU223" s="36">
        <v>3</v>
      </c>
      <c r="AY223" s="36" t="s">
        <v>108</v>
      </c>
      <c r="BJ223" s="36">
        <v>0</v>
      </c>
    </row>
    <row r="224" s="36" customFormat="1" ht="12">
      <c r="B224" s="686"/>
      <c r="C224" s="687"/>
      <c r="D224" s="688" t="s">
        <v>198</v>
      </c>
      <c r="E224" s="689"/>
      <c r="F224" s="707" t="s">
        <v>542</v>
      </c>
      <c r="G224" s="691"/>
      <c r="H224" s="703">
        <v>5</v>
      </c>
      <c r="I224" s="693"/>
      <c r="J224" s="693"/>
      <c r="K224" s="693"/>
      <c r="L224" s="694"/>
      <c r="M224" s="686"/>
      <c r="N224" s="695"/>
      <c r="O224" s="694"/>
      <c r="P224" s="693"/>
      <c r="Q224" s="693"/>
      <c r="R224" s="693"/>
      <c r="S224" s="696"/>
      <c r="T224" s="696"/>
      <c r="U224" s="696"/>
      <c r="V224" s="696"/>
      <c r="W224" s="696"/>
      <c r="X224" s="697"/>
      <c r="AT224" s="36" t="s">
        <v>202</v>
      </c>
      <c r="AU224" s="36">
        <v>3</v>
      </c>
      <c r="AY224" s="36" t="s">
        <v>108</v>
      </c>
      <c r="BJ224" s="36">
        <v>0</v>
      </c>
    </row>
    <row r="225" s="36" customFormat="1" ht="12">
      <c r="B225" s="686"/>
      <c r="C225" s="687"/>
      <c r="D225" s="688" t="s">
        <v>198</v>
      </c>
      <c r="E225" s="689"/>
      <c r="F225" s="701" t="s">
        <v>557</v>
      </c>
      <c r="G225" s="691"/>
      <c r="H225" s="692"/>
      <c r="I225" s="693"/>
      <c r="J225" s="693"/>
      <c r="K225" s="693"/>
      <c r="L225" s="694"/>
      <c r="M225" s="686"/>
      <c r="N225" s="695"/>
      <c r="O225" s="694"/>
      <c r="P225" s="693"/>
      <c r="Q225" s="693"/>
      <c r="R225" s="693"/>
      <c r="S225" s="696"/>
      <c r="T225" s="696"/>
      <c r="U225" s="696"/>
      <c r="V225" s="696"/>
      <c r="W225" s="696"/>
      <c r="X225" s="697"/>
      <c r="AT225" s="36" t="s">
        <v>202</v>
      </c>
      <c r="AU225" s="36">
        <v>1</v>
      </c>
      <c r="AY225" s="36" t="s">
        <v>108</v>
      </c>
      <c r="BJ225" s="36">
        <v>0</v>
      </c>
    </row>
    <row r="226" s="36" customFormat="1" ht="12">
      <c r="B226" s="686"/>
      <c r="C226" s="687"/>
      <c r="D226" s="688" t="s">
        <v>198</v>
      </c>
      <c r="E226" s="689"/>
      <c r="F226" s="702" t="s">
        <v>558</v>
      </c>
      <c r="G226" s="691"/>
      <c r="H226" s="703">
        <v>19.852</v>
      </c>
      <c r="I226" s="693"/>
      <c r="J226" s="693"/>
      <c r="K226" s="693"/>
      <c r="L226" s="694"/>
      <c r="M226" s="686"/>
      <c r="N226" s="695"/>
      <c r="O226" s="694"/>
      <c r="P226" s="693"/>
      <c r="Q226" s="693"/>
      <c r="R226" s="693"/>
      <c r="S226" s="696"/>
      <c r="T226" s="696"/>
      <c r="U226" s="696"/>
      <c r="V226" s="696"/>
      <c r="W226" s="696"/>
      <c r="X226" s="697"/>
      <c r="AT226" s="36" t="s">
        <v>202</v>
      </c>
      <c r="AU226" s="36">
        <v>1</v>
      </c>
      <c r="AY226" s="36" t="s">
        <v>108</v>
      </c>
      <c r="BJ226" s="36">
        <v>0</v>
      </c>
    </row>
    <row r="227" s="35" customFormat="1">
      <c r="B227" s="665"/>
      <c r="C227" s="666" t="s">
        <v>582</v>
      </c>
      <c r="D227" s="666" t="s">
        <v>112</v>
      </c>
      <c r="E227" s="667" t="s">
        <v>583</v>
      </c>
      <c r="F227" s="667" t="s">
        <v>584</v>
      </c>
      <c r="G227" s="668" t="s">
        <v>239</v>
      </c>
      <c r="H227" s="669">
        <v>23.306999999999999</v>
      </c>
      <c r="I227" s="670"/>
      <c r="J227" s="670"/>
      <c r="K227" s="671">
        <f>ROUND(H227*P227,2)</f>
        <v>0</v>
      </c>
      <c r="L227" s="667" t="s">
        <v>116</v>
      </c>
      <c r="M227" s="665"/>
      <c r="N227" s="672"/>
      <c r="O227" s="673" t="s">
        <v>40</v>
      </c>
      <c r="P227" s="674">
        <f>I227+J227</f>
        <v>0</v>
      </c>
      <c r="Q227" s="674">
        <f>ROUND(H227*I227,2)</f>
        <v>0</v>
      </c>
      <c r="R227" s="674">
        <f>ROUND(H227*J227,2)</f>
        <v>0</v>
      </c>
      <c r="S227" s="675"/>
      <c r="T227" s="675">
        <f>H227*S227</f>
        <v>0</v>
      </c>
      <c r="U227" s="675">
        <v>0</v>
      </c>
      <c r="V227" s="675">
        <f>H227*U227</f>
        <v>0</v>
      </c>
      <c r="W227" s="675">
        <v>0</v>
      </c>
      <c r="X227" s="676">
        <f>H227*W227</f>
        <v>0</v>
      </c>
      <c r="AR227" s="35">
        <v>4</v>
      </c>
      <c r="AT227" s="35" t="s">
        <v>112</v>
      </c>
      <c r="AU227" s="35">
        <v>2</v>
      </c>
      <c r="AY227" s="35" t="s">
        <v>108</v>
      </c>
      <c r="BE227" s="35">
        <f>IF(O227="základní",K227,0)</f>
        <v>0</v>
      </c>
      <c r="BF227" s="35">
        <f>IF(O227="snížená",K227,0)</f>
        <v>0</v>
      </c>
      <c r="BG227" s="35">
        <f>IF(O227="zákl. přenesená",K227,0)</f>
        <v>0</v>
      </c>
      <c r="BH227" s="35">
        <f>IF(O227="sníž. přenesená",K227,0)</f>
        <v>0</v>
      </c>
      <c r="BI227" s="35">
        <f>IF(O227="nulová",K227,0)</f>
        <v>0</v>
      </c>
      <c r="BJ227" s="35">
        <v>1</v>
      </c>
    </row>
    <row r="228" s="30" customFormat="1">
      <c r="A228" s="677"/>
      <c r="B228" s="678"/>
      <c r="C228" s="679"/>
      <c r="D228" s="680" t="s">
        <v>117</v>
      </c>
      <c r="E228" s="679"/>
      <c r="F228" s="258" t="s">
        <v>585</v>
      </c>
      <c r="G228" s="679"/>
      <c r="H228" s="679"/>
      <c r="I228" s="679"/>
      <c r="J228" s="679"/>
      <c r="L228" s="30"/>
      <c r="M228" s="681"/>
      <c r="N228" s="682"/>
      <c r="O228" s="683"/>
      <c r="P228" s="683"/>
      <c r="Q228" s="683"/>
      <c r="R228" s="683"/>
      <c r="S228" s="683"/>
      <c r="T228" s="684"/>
      <c r="U228" s="677"/>
      <c r="V228" s="677"/>
      <c r="W228" s="677"/>
      <c r="X228" s="677"/>
      <c r="Y228" s="677"/>
      <c r="Z228" s="677"/>
      <c r="AA228" s="677"/>
      <c r="AB228" s="677"/>
      <c r="AC228" s="677"/>
      <c r="AD228" s="677"/>
      <c r="AE228" s="677"/>
      <c r="AT228" s="685" t="s">
        <v>117</v>
      </c>
      <c r="AU228" s="685">
        <v>0</v>
      </c>
      <c r="AY228" s="30" t="s">
        <v>108</v>
      </c>
      <c r="BJ228" s="30">
        <v>0</v>
      </c>
    </row>
    <row r="229" s="36" customFormat="1" ht="12">
      <c r="B229" s="686"/>
      <c r="C229" s="687"/>
      <c r="D229" s="688" t="s">
        <v>198</v>
      </c>
      <c r="E229" s="689"/>
      <c r="F229" s="690" t="s">
        <v>586</v>
      </c>
      <c r="G229" s="691"/>
      <c r="H229" s="692">
        <v>3.677</v>
      </c>
      <c r="I229" s="693"/>
      <c r="J229" s="693"/>
      <c r="K229" s="693"/>
      <c r="L229" s="694"/>
      <c r="M229" s="686"/>
      <c r="N229" s="695"/>
      <c r="O229" s="694"/>
      <c r="P229" s="693"/>
      <c r="Q229" s="693"/>
      <c r="R229" s="693"/>
      <c r="S229" s="696"/>
      <c r="T229" s="696"/>
      <c r="U229" s="696"/>
      <c r="V229" s="696"/>
      <c r="W229" s="696"/>
      <c r="X229" s="697"/>
      <c r="AT229" s="36" t="s">
        <v>198</v>
      </c>
      <c r="AU229" s="36">
        <v>0</v>
      </c>
      <c r="AV229" s="36">
        <v>2</v>
      </c>
      <c r="AW229" s="36" t="b">
        <v>1</v>
      </c>
      <c r="AY229" s="36" t="s">
        <v>108</v>
      </c>
      <c r="BJ229" s="36">
        <v>0</v>
      </c>
    </row>
    <row r="230" s="36" customFormat="1" ht="12">
      <c r="B230" s="686"/>
      <c r="C230" s="687"/>
      <c r="D230" s="688" t="s">
        <v>198</v>
      </c>
      <c r="E230" s="689"/>
      <c r="F230" s="690" t="s">
        <v>587</v>
      </c>
      <c r="G230" s="691"/>
      <c r="H230" s="692">
        <v>11.59</v>
      </c>
      <c r="I230" s="693"/>
      <c r="J230" s="693"/>
      <c r="K230" s="693"/>
      <c r="L230" s="694"/>
      <c r="M230" s="686"/>
      <c r="N230" s="695"/>
      <c r="O230" s="694"/>
      <c r="P230" s="693"/>
      <c r="Q230" s="693"/>
      <c r="R230" s="693"/>
      <c r="S230" s="696"/>
      <c r="T230" s="696"/>
      <c r="U230" s="696"/>
      <c r="V230" s="696"/>
      <c r="W230" s="696"/>
      <c r="X230" s="697"/>
      <c r="AT230" s="36" t="s">
        <v>198</v>
      </c>
      <c r="AU230" s="36">
        <v>0</v>
      </c>
      <c r="AV230" s="36">
        <v>2</v>
      </c>
      <c r="AW230" s="36" t="b">
        <v>1</v>
      </c>
      <c r="AY230" s="36" t="s">
        <v>108</v>
      </c>
      <c r="BJ230" s="36">
        <v>0</v>
      </c>
    </row>
    <row r="231" s="36" customFormat="1" ht="12">
      <c r="B231" s="686"/>
      <c r="C231" s="687"/>
      <c r="D231" s="688" t="s">
        <v>198</v>
      </c>
      <c r="E231" s="689"/>
      <c r="F231" s="690" t="s">
        <v>588</v>
      </c>
      <c r="G231" s="691"/>
      <c r="H231" s="692">
        <v>8.0399999999999991</v>
      </c>
      <c r="I231" s="693"/>
      <c r="J231" s="693"/>
      <c r="K231" s="693"/>
      <c r="L231" s="694"/>
      <c r="M231" s="686"/>
      <c r="N231" s="695"/>
      <c r="O231" s="694"/>
      <c r="P231" s="693"/>
      <c r="Q231" s="693"/>
      <c r="R231" s="693"/>
      <c r="S231" s="696"/>
      <c r="T231" s="696"/>
      <c r="U231" s="696"/>
      <c r="V231" s="696"/>
      <c r="W231" s="696"/>
      <c r="X231" s="697"/>
      <c r="AT231" s="36" t="s">
        <v>198</v>
      </c>
      <c r="AU231" s="36">
        <v>0</v>
      </c>
      <c r="AV231" s="36">
        <v>2</v>
      </c>
      <c r="AW231" s="36" t="b">
        <v>1</v>
      </c>
      <c r="AY231" s="36" t="s">
        <v>108</v>
      </c>
      <c r="BJ231" s="36">
        <v>0</v>
      </c>
    </row>
    <row r="232" s="36" customFormat="1" ht="12">
      <c r="B232" s="686"/>
      <c r="C232" s="687"/>
      <c r="D232" s="688" t="s">
        <v>198</v>
      </c>
      <c r="E232" s="689"/>
      <c r="F232" s="698" t="s">
        <v>200</v>
      </c>
      <c r="G232" s="699"/>
      <c r="H232" s="700">
        <v>23.306999999999999</v>
      </c>
      <c r="I232" s="693"/>
      <c r="J232" s="693"/>
      <c r="K232" s="693"/>
      <c r="L232" s="694"/>
      <c r="M232" s="686"/>
      <c r="N232" s="695"/>
      <c r="O232" s="694"/>
      <c r="P232" s="693"/>
      <c r="Q232" s="693"/>
      <c r="R232" s="693"/>
      <c r="S232" s="696"/>
      <c r="T232" s="696"/>
      <c r="U232" s="696"/>
      <c r="V232" s="696"/>
      <c r="W232" s="696"/>
      <c r="X232" s="697"/>
      <c r="AT232" s="36" t="s">
        <v>198</v>
      </c>
      <c r="AU232" s="36">
        <v>0</v>
      </c>
      <c r="AV232" s="36">
        <v>4</v>
      </c>
      <c r="AW232" s="36" t="b">
        <v>1</v>
      </c>
      <c r="AX232" s="36" t="b">
        <v>1</v>
      </c>
      <c r="AY232" s="36" t="s">
        <v>108</v>
      </c>
      <c r="BJ232" s="36">
        <v>0</v>
      </c>
    </row>
    <row r="233" s="36" customFormat="1" ht="12">
      <c r="B233" s="686"/>
      <c r="C233" s="687"/>
      <c r="D233" s="688" t="s">
        <v>198</v>
      </c>
      <c r="E233" s="689"/>
      <c r="F233" s="701" t="s">
        <v>548</v>
      </c>
      <c r="G233" s="691"/>
      <c r="H233" s="692"/>
      <c r="I233" s="693"/>
      <c r="J233" s="693"/>
      <c r="K233" s="693"/>
      <c r="L233" s="694"/>
      <c r="M233" s="686"/>
      <c r="N233" s="695"/>
      <c r="O233" s="694"/>
      <c r="P233" s="693"/>
      <c r="Q233" s="693"/>
      <c r="R233" s="693"/>
      <c r="S233" s="696"/>
      <c r="T233" s="696"/>
      <c r="U233" s="696"/>
      <c r="V233" s="696"/>
      <c r="W233" s="696"/>
      <c r="X233" s="697"/>
      <c r="AT233" s="36" t="s">
        <v>202</v>
      </c>
      <c r="AU233" s="36">
        <v>1</v>
      </c>
      <c r="AY233" s="36" t="s">
        <v>108</v>
      </c>
      <c r="BJ233" s="36">
        <v>0</v>
      </c>
    </row>
    <row r="234" s="36" customFormat="1" ht="12">
      <c r="B234" s="686"/>
      <c r="C234" s="687"/>
      <c r="D234" s="688" t="s">
        <v>198</v>
      </c>
      <c r="E234" s="689"/>
      <c r="F234" s="702" t="s">
        <v>549</v>
      </c>
      <c r="G234" s="691"/>
      <c r="H234" s="703">
        <v>15.321999999999999</v>
      </c>
      <c r="I234" s="693"/>
      <c r="J234" s="693"/>
      <c r="K234" s="693"/>
      <c r="L234" s="694"/>
      <c r="M234" s="686"/>
      <c r="N234" s="695"/>
      <c r="O234" s="694"/>
      <c r="P234" s="693"/>
      <c r="Q234" s="693"/>
      <c r="R234" s="693"/>
      <c r="S234" s="696"/>
      <c r="T234" s="696"/>
      <c r="U234" s="696"/>
      <c r="V234" s="696"/>
      <c r="W234" s="696"/>
      <c r="X234" s="697"/>
      <c r="AT234" s="36" t="s">
        <v>202</v>
      </c>
      <c r="AU234" s="36">
        <v>1</v>
      </c>
      <c r="AY234" s="36" t="s">
        <v>108</v>
      </c>
      <c r="BJ234" s="36">
        <v>0</v>
      </c>
    </row>
    <row r="235" s="36" customFormat="1" ht="12">
      <c r="B235" s="686"/>
      <c r="C235" s="687"/>
      <c r="D235" s="688" t="s">
        <v>198</v>
      </c>
      <c r="E235" s="689"/>
      <c r="F235" s="704" t="s">
        <v>550</v>
      </c>
      <c r="G235" s="691"/>
      <c r="H235" s="692"/>
      <c r="I235" s="693"/>
      <c r="J235" s="693"/>
      <c r="K235" s="693"/>
      <c r="L235" s="694"/>
      <c r="M235" s="686"/>
      <c r="N235" s="695"/>
      <c r="O235" s="694"/>
      <c r="P235" s="693"/>
      <c r="Q235" s="693"/>
      <c r="R235" s="693"/>
      <c r="S235" s="696"/>
      <c r="T235" s="696"/>
      <c r="U235" s="696"/>
      <c r="V235" s="696"/>
      <c r="W235" s="696"/>
      <c r="X235" s="697"/>
      <c r="AT235" s="36" t="s">
        <v>202</v>
      </c>
      <c r="AU235" s="36">
        <v>2</v>
      </c>
      <c r="AY235" s="36" t="s">
        <v>108</v>
      </c>
      <c r="BJ235" s="36">
        <v>0</v>
      </c>
    </row>
    <row r="236" s="36" customFormat="1" ht="12">
      <c r="B236" s="686"/>
      <c r="C236" s="687"/>
      <c r="D236" s="688" t="s">
        <v>198</v>
      </c>
      <c r="E236" s="689"/>
      <c r="F236" s="705" t="s">
        <v>551</v>
      </c>
      <c r="G236" s="691"/>
      <c r="H236" s="703">
        <v>15.321999999999999</v>
      </c>
      <c r="I236" s="693"/>
      <c r="J236" s="693"/>
      <c r="K236" s="693"/>
      <c r="L236" s="694"/>
      <c r="M236" s="686"/>
      <c r="N236" s="695"/>
      <c r="O236" s="694"/>
      <c r="P236" s="693"/>
      <c r="Q236" s="693"/>
      <c r="R236" s="693"/>
      <c r="S236" s="696"/>
      <c r="T236" s="696"/>
      <c r="U236" s="696"/>
      <c r="V236" s="696"/>
      <c r="W236" s="696"/>
      <c r="X236" s="697"/>
      <c r="AT236" s="36" t="s">
        <v>202</v>
      </c>
      <c r="AU236" s="36">
        <v>2</v>
      </c>
      <c r="AY236" s="36" t="s">
        <v>108</v>
      </c>
      <c r="BJ236" s="36">
        <v>0</v>
      </c>
    </row>
    <row r="237" s="36" customFormat="1" ht="12">
      <c r="B237" s="686"/>
      <c r="C237" s="687"/>
      <c r="D237" s="688" t="s">
        <v>198</v>
      </c>
      <c r="E237" s="689"/>
      <c r="F237" s="701" t="s">
        <v>589</v>
      </c>
      <c r="G237" s="691"/>
      <c r="H237" s="692"/>
      <c r="I237" s="693"/>
      <c r="J237" s="693"/>
      <c r="K237" s="693"/>
      <c r="L237" s="694"/>
      <c r="M237" s="686"/>
      <c r="N237" s="695"/>
      <c r="O237" s="694"/>
      <c r="P237" s="693"/>
      <c r="Q237" s="693"/>
      <c r="R237" s="693"/>
      <c r="S237" s="696"/>
      <c r="T237" s="696"/>
      <c r="U237" s="696"/>
      <c r="V237" s="696"/>
      <c r="W237" s="696"/>
      <c r="X237" s="697"/>
      <c r="AT237" s="36" t="s">
        <v>202</v>
      </c>
      <c r="AU237" s="36">
        <v>1</v>
      </c>
      <c r="AY237" s="36" t="s">
        <v>108</v>
      </c>
      <c r="BJ237" s="36">
        <v>0</v>
      </c>
    </row>
    <row r="238" s="36" customFormat="1" ht="12">
      <c r="B238" s="686"/>
      <c r="C238" s="687"/>
      <c r="D238" s="688" t="s">
        <v>198</v>
      </c>
      <c r="E238" s="689"/>
      <c r="F238" s="702" t="s">
        <v>590</v>
      </c>
      <c r="G238" s="691"/>
      <c r="H238" s="703">
        <v>6</v>
      </c>
      <c r="I238" s="693"/>
      <c r="J238" s="693"/>
      <c r="K238" s="693"/>
      <c r="L238" s="694"/>
      <c r="M238" s="686"/>
      <c r="N238" s="695"/>
      <c r="O238" s="694"/>
      <c r="P238" s="693"/>
      <c r="Q238" s="693"/>
      <c r="R238" s="693"/>
      <c r="S238" s="696"/>
      <c r="T238" s="696"/>
      <c r="U238" s="696"/>
      <c r="V238" s="696"/>
      <c r="W238" s="696"/>
      <c r="X238" s="697"/>
      <c r="AT238" s="36" t="s">
        <v>202</v>
      </c>
      <c r="AU238" s="36">
        <v>1</v>
      </c>
      <c r="AY238" s="36" t="s">
        <v>108</v>
      </c>
      <c r="BJ238" s="36">
        <v>0</v>
      </c>
    </row>
    <row r="239" s="36" customFormat="1" ht="12">
      <c r="B239" s="686"/>
      <c r="C239" s="687"/>
      <c r="D239" s="688" t="s">
        <v>198</v>
      </c>
      <c r="E239" s="689"/>
      <c r="F239" s="702" t="s">
        <v>591</v>
      </c>
      <c r="G239" s="691"/>
      <c r="H239" s="703">
        <v>22.617999999999999</v>
      </c>
      <c r="I239" s="693"/>
      <c r="J239" s="693"/>
      <c r="K239" s="693"/>
      <c r="L239" s="694"/>
      <c r="M239" s="686"/>
      <c r="N239" s="695"/>
      <c r="O239" s="694"/>
      <c r="P239" s="693"/>
      <c r="Q239" s="693"/>
      <c r="R239" s="693"/>
      <c r="S239" s="696"/>
      <c r="T239" s="696"/>
      <c r="U239" s="696"/>
      <c r="V239" s="696"/>
      <c r="W239" s="696"/>
      <c r="X239" s="697"/>
      <c r="AT239" s="36" t="s">
        <v>202</v>
      </c>
      <c r="AU239" s="36">
        <v>1</v>
      </c>
      <c r="AY239" s="36" t="s">
        <v>108</v>
      </c>
      <c r="BJ239" s="36">
        <v>0</v>
      </c>
    </row>
    <row r="240" s="36" customFormat="1" ht="12">
      <c r="B240" s="686"/>
      <c r="C240" s="687"/>
      <c r="D240" s="688" t="s">
        <v>198</v>
      </c>
      <c r="E240" s="689"/>
      <c r="F240" s="704" t="s">
        <v>539</v>
      </c>
      <c r="G240" s="691"/>
      <c r="H240" s="692"/>
      <c r="I240" s="693"/>
      <c r="J240" s="693"/>
      <c r="K240" s="693"/>
      <c r="L240" s="694"/>
      <c r="M240" s="686"/>
      <c r="N240" s="695"/>
      <c r="O240" s="694"/>
      <c r="P240" s="693"/>
      <c r="Q240" s="693"/>
      <c r="R240" s="693"/>
      <c r="S240" s="696"/>
      <c r="T240" s="696"/>
      <c r="U240" s="696"/>
      <c r="V240" s="696"/>
      <c r="W240" s="696"/>
      <c r="X240" s="697"/>
      <c r="AT240" s="36" t="s">
        <v>202</v>
      </c>
      <c r="AU240" s="36">
        <v>2</v>
      </c>
      <c r="AY240" s="36" t="s">
        <v>108</v>
      </c>
      <c r="BJ240" s="36">
        <v>0</v>
      </c>
    </row>
    <row r="241" s="36" customFormat="1" ht="12">
      <c r="B241" s="686"/>
      <c r="C241" s="687"/>
      <c r="D241" s="688" t="s">
        <v>198</v>
      </c>
      <c r="E241" s="689"/>
      <c r="F241" s="705" t="s">
        <v>540</v>
      </c>
      <c r="G241" s="691"/>
      <c r="H241" s="703">
        <v>1</v>
      </c>
      <c r="I241" s="693"/>
      <c r="J241" s="693"/>
      <c r="K241" s="693"/>
      <c r="L241" s="694"/>
      <c r="M241" s="686"/>
      <c r="N241" s="695"/>
      <c r="O241" s="694"/>
      <c r="P241" s="693"/>
      <c r="Q241" s="693"/>
      <c r="R241" s="693"/>
      <c r="S241" s="696"/>
      <c r="T241" s="696"/>
      <c r="U241" s="696"/>
      <c r="V241" s="696"/>
      <c r="W241" s="696"/>
      <c r="X241" s="697"/>
      <c r="AT241" s="36" t="s">
        <v>202</v>
      </c>
      <c r="AU241" s="36">
        <v>2</v>
      </c>
      <c r="AY241" s="36" t="s">
        <v>108</v>
      </c>
      <c r="BJ241" s="36">
        <v>0</v>
      </c>
    </row>
    <row r="242" s="36" customFormat="1" ht="12">
      <c r="B242" s="686"/>
      <c r="C242" s="687"/>
      <c r="D242" s="688" t="s">
        <v>198</v>
      </c>
      <c r="E242" s="689"/>
      <c r="F242" s="704" t="s">
        <v>541</v>
      </c>
      <c r="G242" s="691"/>
      <c r="H242" s="692"/>
      <c r="I242" s="693"/>
      <c r="J242" s="693"/>
      <c r="K242" s="693"/>
      <c r="L242" s="694"/>
      <c r="M242" s="686"/>
      <c r="N242" s="695"/>
      <c r="O242" s="694"/>
      <c r="P242" s="693"/>
      <c r="Q242" s="693"/>
      <c r="R242" s="693"/>
      <c r="S242" s="696"/>
      <c r="T242" s="696"/>
      <c r="U242" s="696"/>
      <c r="V242" s="696"/>
      <c r="W242" s="696"/>
      <c r="X242" s="697"/>
      <c r="AT242" s="36" t="s">
        <v>202</v>
      </c>
      <c r="AU242" s="36">
        <v>2</v>
      </c>
      <c r="AY242" s="36" t="s">
        <v>108</v>
      </c>
      <c r="BJ242" s="36">
        <v>0</v>
      </c>
    </row>
    <row r="243" s="36" customFormat="1" ht="12">
      <c r="B243" s="686"/>
      <c r="C243" s="687"/>
      <c r="D243" s="688" t="s">
        <v>198</v>
      </c>
      <c r="E243" s="689"/>
      <c r="F243" s="705" t="s">
        <v>542</v>
      </c>
      <c r="G243" s="691"/>
      <c r="H243" s="703">
        <v>5</v>
      </c>
      <c r="I243" s="693"/>
      <c r="J243" s="693"/>
      <c r="K243" s="693"/>
      <c r="L243" s="694"/>
      <c r="M243" s="686"/>
      <c r="N243" s="695"/>
      <c r="O243" s="694"/>
      <c r="P243" s="693"/>
      <c r="Q243" s="693"/>
      <c r="R243" s="693"/>
      <c r="S243" s="696"/>
      <c r="T243" s="696"/>
      <c r="U243" s="696"/>
      <c r="V243" s="696"/>
      <c r="W243" s="696"/>
      <c r="X243" s="697"/>
      <c r="AT243" s="36" t="s">
        <v>202</v>
      </c>
      <c r="AU243" s="36">
        <v>2</v>
      </c>
      <c r="AY243" s="36" t="s">
        <v>108</v>
      </c>
      <c r="BJ243" s="36">
        <v>0</v>
      </c>
    </row>
    <row r="244" s="36" customFormat="1" ht="12">
      <c r="B244" s="686"/>
      <c r="C244" s="687"/>
      <c r="D244" s="688" t="s">
        <v>198</v>
      </c>
      <c r="E244" s="689"/>
      <c r="F244" s="704" t="s">
        <v>576</v>
      </c>
      <c r="G244" s="691"/>
      <c r="H244" s="692"/>
      <c r="I244" s="693"/>
      <c r="J244" s="693"/>
      <c r="K244" s="693"/>
      <c r="L244" s="694"/>
      <c r="M244" s="686"/>
      <c r="N244" s="695"/>
      <c r="O244" s="694"/>
      <c r="P244" s="693"/>
      <c r="Q244" s="693"/>
      <c r="R244" s="693"/>
      <c r="S244" s="696"/>
      <c r="T244" s="696"/>
      <c r="U244" s="696"/>
      <c r="V244" s="696"/>
      <c r="W244" s="696"/>
      <c r="X244" s="697"/>
      <c r="AT244" s="36" t="s">
        <v>202</v>
      </c>
      <c r="AU244" s="36">
        <v>2</v>
      </c>
      <c r="AY244" s="36" t="s">
        <v>108</v>
      </c>
      <c r="BJ244" s="36">
        <v>0</v>
      </c>
    </row>
    <row r="245" s="36" customFormat="1" ht="12">
      <c r="B245" s="686"/>
      <c r="C245" s="687"/>
      <c r="D245" s="688" t="s">
        <v>198</v>
      </c>
      <c r="E245" s="689"/>
      <c r="F245" s="705" t="s">
        <v>577</v>
      </c>
      <c r="G245" s="691"/>
      <c r="H245" s="703">
        <v>2.766</v>
      </c>
      <c r="I245" s="693"/>
      <c r="J245" s="693"/>
      <c r="K245" s="693"/>
      <c r="L245" s="694"/>
      <c r="M245" s="686"/>
      <c r="N245" s="695"/>
      <c r="O245" s="694"/>
      <c r="P245" s="693"/>
      <c r="Q245" s="693"/>
      <c r="R245" s="693"/>
      <c r="S245" s="696"/>
      <c r="T245" s="696"/>
      <c r="U245" s="696"/>
      <c r="V245" s="696"/>
      <c r="W245" s="696"/>
      <c r="X245" s="697"/>
      <c r="AT245" s="36" t="s">
        <v>202</v>
      </c>
      <c r="AU245" s="36">
        <v>2</v>
      </c>
      <c r="AY245" s="36" t="s">
        <v>108</v>
      </c>
      <c r="BJ245" s="36">
        <v>0</v>
      </c>
    </row>
    <row r="246" s="36" customFormat="1" ht="12">
      <c r="B246" s="686"/>
      <c r="C246" s="687"/>
      <c r="D246" s="688" t="s">
        <v>198</v>
      </c>
      <c r="E246" s="689"/>
      <c r="F246" s="704" t="s">
        <v>557</v>
      </c>
      <c r="G246" s="691"/>
      <c r="H246" s="692"/>
      <c r="I246" s="693"/>
      <c r="J246" s="693"/>
      <c r="K246" s="693"/>
      <c r="L246" s="694"/>
      <c r="M246" s="686"/>
      <c r="N246" s="695"/>
      <c r="O246" s="694"/>
      <c r="P246" s="693"/>
      <c r="Q246" s="693"/>
      <c r="R246" s="693"/>
      <c r="S246" s="696"/>
      <c r="T246" s="696"/>
      <c r="U246" s="696"/>
      <c r="V246" s="696"/>
      <c r="W246" s="696"/>
      <c r="X246" s="697"/>
      <c r="AT246" s="36" t="s">
        <v>202</v>
      </c>
      <c r="AU246" s="36">
        <v>2</v>
      </c>
      <c r="AY246" s="36" t="s">
        <v>108</v>
      </c>
      <c r="BJ246" s="36">
        <v>0</v>
      </c>
    </row>
    <row r="247" s="36" customFormat="1" ht="12">
      <c r="B247" s="686"/>
      <c r="C247" s="687"/>
      <c r="D247" s="688" t="s">
        <v>198</v>
      </c>
      <c r="E247" s="689"/>
      <c r="F247" s="705" t="s">
        <v>558</v>
      </c>
      <c r="G247" s="691"/>
      <c r="H247" s="703">
        <v>19.852</v>
      </c>
      <c r="I247" s="693"/>
      <c r="J247" s="693"/>
      <c r="K247" s="693"/>
      <c r="L247" s="694"/>
      <c r="M247" s="686"/>
      <c r="N247" s="695"/>
      <c r="O247" s="694"/>
      <c r="P247" s="693"/>
      <c r="Q247" s="693"/>
      <c r="R247" s="693"/>
      <c r="S247" s="696"/>
      <c r="T247" s="696"/>
      <c r="U247" s="696"/>
      <c r="V247" s="696"/>
      <c r="W247" s="696"/>
      <c r="X247" s="697"/>
      <c r="AT247" s="36" t="s">
        <v>202</v>
      </c>
      <c r="AU247" s="36">
        <v>2</v>
      </c>
      <c r="AY247" s="36" t="s">
        <v>108</v>
      </c>
      <c r="BJ247" s="36">
        <v>0</v>
      </c>
    </row>
    <row r="248" s="37" customFormat="1">
      <c r="B248" s="708"/>
      <c r="C248" s="709" t="s">
        <v>592</v>
      </c>
      <c r="D248" s="709" t="s">
        <v>302</v>
      </c>
      <c r="E248" s="710" t="s">
        <v>593</v>
      </c>
      <c r="F248" s="710" t="s">
        <v>594</v>
      </c>
      <c r="G248" s="711" t="s">
        <v>282</v>
      </c>
      <c r="H248" s="712">
        <v>46.613999999999997</v>
      </c>
      <c r="I248" s="713"/>
      <c r="J248" s="714"/>
      <c r="K248" s="714">
        <f>ROUND(H248*P248,2)</f>
        <v>0</v>
      </c>
      <c r="L248" s="667" t="s">
        <v>116</v>
      </c>
      <c r="M248" s="708"/>
      <c r="N248" s="715"/>
      <c r="O248" s="716" t="s">
        <v>40</v>
      </c>
      <c r="P248" s="717">
        <f>I248+J248</f>
        <v>0</v>
      </c>
      <c r="Q248" s="717">
        <f>ROUND(H248*I248,2)</f>
        <v>0</v>
      </c>
      <c r="R248" s="717">
        <f>ROUND(H248*J248,2)</f>
        <v>0</v>
      </c>
      <c r="S248" s="718"/>
      <c r="T248" s="718">
        <f>H248*S248</f>
        <v>0</v>
      </c>
      <c r="U248" s="718">
        <v>0</v>
      </c>
      <c r="V248" s="718">
        <f>H248*U248</f>
        <v>0</v>
      </c>
      <c r="W248" s="718">
        <v>0</v>
      </c>
      <c r="X248" s="719">
        <f>H248*W248</f>
        <v>0</v>
      </c>
      <c r="AR248" s="37">
        <v>8</v>
      </c>
      <c r="AT248" s="37" t="s">
        <v>302</v>
      </c>
      <c r="AU248" s="37">
        <v>2</v>
      </c>
      <c r="AY248" s="37" t="s">
        <v>108</v>
      </c>
      <c r="BE248" s="37">
        <f>IF(O248="základní",K248,0)</f>
        <v>0</v>
      </c>
      <c r="BF248" s="37">
        <f>IF(O248="snížená",K248,0)</f>
        <v>0</v>
      </c>
      <c r="BG248" s="37">
        <f>IF(O248="zákl. přenesená",K248,0)</f>
        <v>0</v>
      </c>
      <c r="BH248" s="37">
        <f>IF(O248="sníž. přenesená",K248,0)</f>
        <v>0</v>
      </c>
      <c r="BI248" s="37">
        <f>IF(O248="nulová",K248,0)</f>
        <v>0</v>
      </c>
      <c r="BJ248" s="37">
        <v>1</v>
      </c>
    </row>
    <row r="249" s="36" customFormat="1" ht="12">
      <c r="B249" s="686"/>
      <c r="C249" s="687"/>
      <c r="D249" s="688" t="s">
        <v>198</v>
      </c>
      <c r="E249" s="689"/>
      <c r="F249" s="690" t="s">
        <v>586</v>
      </c>
      <c r="G249" s="691"/>
      <c r="H249" s="692">
        <v>3.677</v>
      </c>
      <c r="I249" s="693"/>
      <c r="J249" s="693"/>
      <c r="K249" s="693"/>
      <c r="L249" s="694"/>
      <c r="M249" s="686"/>
      <c r="N249" s="695"/>
      <c r="O249" s="694"/>
      <c r="P249" s="693"/>
      <c r="Q249" s="693"/>
      <c r="R249" s="693"/>
      <c r="S249" s="696"/>
      <c r="T249" s="696"/>
      <c r="U249" s="696"/>
      <c r="V249" s="696"/>
      <c r="W249" s="696"/>
      <c r="X249" s="697"/>
      <c r="AT249" s="36" t="s">
        <v>198</v>
      </c>
      <c r="AU249" s="36">
        <v>0</v>
      </c>
      <c r="AV249" s="36">
        <v>2</v>
      </c>
      <c r="AW249" s="36" t="b">
        <v>1</v>
      </c>
      <c r="AY249" s="36" t="s">
        <v>108</v>
      </c>
      <c r="BJ249" s="36">
        <v>0</v>
      </c>
    </row>
    <row r="250" s="36" customFormat="1" ht="12">
      <c r="B250" s="686"/>
      <c r="C250" s="687"/>
      <c r="D250" s="688" t="s">
        <v>198</v>
      </c>
      <c r="E250" s="689"/>
      <c r="F250" s="690" t="s">
        <v>587</v>
      </c>
      <c r="G250" s="691"/>
      <c r="H250" s="692">
        <v>11.59</v>
      </c>
      <c r="I250" s="693"/>
      <c r="J250" s="693"/>
      <c r="K250" s="693"/>
      <c r="L250" s="694"/>
      <c r="M250" s="686"/>
      <c r="N250" s="695"/>
      <c r="O250" s="694"/>
      <c r="P250" s="693"/>
      <c r="Q250" s="693"/>
      <c r="R250" s="693"/>
      <c r="S250" s="696"/>
      <c r="T250" s="696"/>
      <c r="U250" s="696"/>
      <c r="V250" s="696"/>
      <c r="W250" s="696"/>
      <c r="X250" s="697"/>
      <c r="AT250" s="36" t="s">
        <v>198</v>
      </c>
      <c r="AU250" s="36">
        <v>0</v>
      </c>
      <c r="AV250" s="36">
        <v>2</v>
      </c>
      <c r="AW250" s="36" t="b">
        <v>1</v>
      </c>
      <c r="AY250" s="36" t="s">
        <v>108</v>
      </c>
      <c r="BJ250" s="36">
        <v>0</v>
      </c>
    </row>
    <row r="251" s="36" customFormat="1" ht="12">
      <c r="B251" s="686"/>
      <c r="C251" s="687"/>
      <c r="D251" s="688" t="s">
        <v>198</v>
      </c>
      <c r="E251" s="689"/>
      <c r="F251" s="690" t="s">
        <v>588</v>
      </c>
      <c r="G251" s="691"/>
      <c r="H251" s="692">
        <v>8.0399999999999991</v>
      </c>
      <c r="I251" s="693"/>
      <c r="J251" s="693"/>
      <c r="K251" s="693"/>
      <c r="L251" s="694"/>
      <c r="M251" s="686"/>
      <c r="N251" s="695"/>
      <c r="O251" s="694"/>
      <c r="P251" s="693"/>
      <c r="Q251" s="693"/>
      <c r="R251" s="693"/>
      <c r="S251" s="696"/>
      <c r="T251" s="696"/>
      <c r="U251" s="696"/>
      <c r="V251" s="696"/>
      <c r="W251" s="696"/>
      <c r="X251" s="697"/>
      <c r="AT251" s="36" t="s">
        <v>198</v>
      </c>
      <c r="AU251" s="36">
        <v>0</v>
      </c>
      <c r="AV251" s="36">
        <v>2</v>
      </c>
      <c r="AW251" s="36" t="b">
        <v>1</v>
      </c>
      <c r="AY251" s="36" t="s">
        <v>108</v>
      </c>
      <c r="BJ251" s="36">
        <v>0</v>
      </c>
    </row>
    <row r="252" s="36" customFormat="1" ht="12">
      <c r="B252" s="686"/>
      <c r="C252" s="687"/>
      <c r="D252" s="688" t="s">
        <v>198</v>
      </c>
      <c r="E252" s="689"/>
      <c r="F252" s="698" t="s">
        <v>200</v>
      </c>
      <c r="G252" s="699"/>
      <c r="H252" s="700">
        <v>23.306999999999999</v>
      </c>
      <c r="I252" s="693"/>
      <c r="J252" s="693"/>
      <c r="K252" s="693"/>
      <c r="L252" s="694"/>
      <c r="M252" s="686"/>
      <c r="N252" s="695"/>
      <c r="O252" s="694"/>
      <c r="P252" s="693"/>
      <c r="Q252" s="693"/>
      <c r="R252" s="693"/>
      <c r="S252" s="696"/>
      <c r="T252" s="696"/>
      <c r="U252" s="696"/>
      <c r="V252" s="696"/>
      <c r="W252" s="696"/>
      <c r="X252" s="697"/>
      <c r="AT252" s="36" t="s">
        <v>198</v>
      </c>
      <c r="AU252" s="36">
        <v>0</v>
      </c>
      <c r="AV252" s="36">
        <v>4</v>
      </c>
      <c r="AW252" s="36" t="b">
        <v>1</v>
      </c>
      <c r="AY252" s="36" t="s">
        <v>108</v>
      </c>
      <c r="BJ252" s="36">
        <v>0</v>
      </c>
    </row>
    <row r="253" s="36" customFormat="1" ht="12">
      <c r="B253" s="686"/>
      <c r="C253" s="687"/>
      <c r="D253" s="688" t="s">
        <v>198</v>
      </c>
      <c r="E253" s="689"/>
      <c r="F253" s="690" t="s">
        <v>595</v>
      </c>
      <c r="G253" s="691"/>
      <c r="H253" s="692">
        <v>46.613999999999997</v>
      </c>
      <c r="I253" s="693"/>
      <c r="J253" s="693"/>
      <c r="K253" s="693"/>
      <c r="L253" s="694"/>
      <c r="M253" s="686"/>
      <c r="N253" s="695"/>
      <c r="O253" s="694"/>
      <c r="P253" s="693"/>
      <c r="Q253" s="693"/>
      <c r="R253" s="693"/>
      <c r="S253" s="696"/>
      <c r="T253" s="696"/>
      <c r="U253" s="696"/>
      <c r="V253" s="696"/>
      <c r="W253" s="696"/>
      <c r="X253" s="697"/>
      <c r="AT253" s="36" t="s">
        <v>198</v>
      </c>
      <c r="AU253" s="36">
        <v>0</v>
      </c>
      <c r="AV253" s="36">
        <v>2</v>
      </c>
      <c r="AW253" s="36" t="b">
        <v>1</v>
      </c>
      <c r="AX253" s="36" t="b">
        <v>1</v>
      </c>
      <c r="AY253" s="36" t="s">
        <v>108</v>
      </c>
      <c r="BJ253" s="36">
        <v>0</v>
      </c>
    </row>
    <row r="254" s="36" customFormat="1" ht="12">
      <c r="B254" s="686"/>
      <c r="C254" s="687"/>
      <c r="D254" s="688" t="s">
        <v>198</v>
      </c>
      <c r="E254" s="689"/>
      <c r="F254" s="701" t="s">
        <v>548</v>
      </c>
      <c r="G254" s="691"/>
      <c r="H254" s="692"/>
      <c r="I254" s="693"/>
      <c r="J254" s="693"/>
      <c r="K254" s="693"/>
      <c r="L254" s="694"/>
      <c r="M254" s="686"/>
      <c r="N254" s="695"/>
      <c r="O254" s="694"/>
      <c r="P254" s="693"/>
      <c r="Q254" s="693"/>
      <c r="R254" s="693"/>
      <c r="S254" s="696"/>
      <c r="T254" s="696"/>
      <c r="U254" s="696"/>
      <c r="V254" s="696"/>
      <c r="W254" s="696"/>
      <c r="X254" s="697"/>
      <c r="AT254" s="36" t="s">
        <v>202</v>
      </c>
      <c r="AU254" s="36">
        <v>1</v>
      </c>
      <c r="AY254" s="36" t="s">
        <v>108</v>
      </c>
      <c r="BJ254" s="36">
        <v>0</v>
      </c>
    </row>
    <row r="255" s="36" customFormat="1" ht="12">
      <c r="B255" s="686"/>
      <c r="C255" s="687"/>
      <c r="D255" s="688" t="s">
        <v>198</v>
      </c>
      <c r="E255" s="689"/>
      <c r="F255" s="702" t="s">
        <v>549</v>
      </c>
      <c r="G255" s="691"/>
      <c r="H255" s="703">
        <v>15.321999999999999</v>
      </c>
      <c r="I255" s="693"/>
      <c r="J255" s="693"/>
      <c r="K255" s="693"/>
      <c r="L255" s="694"/>
      <c r="M255" s="686"/>
      <c r="N255" s="695"/>
      <c r="O255" s="694"/>
      <c r="P255" s="693"/>
      <c r="Q255" s="693"/>
      <c r="R255" s="693"/>
      <c r="S255" s="696"/>
      <c r="T255" s="696"/>
      <c r="U255" s="696"/>
      <c r="V255" s="696"/>
      <c r="W255" s="696"/>
      <c r="X255" s="697"/>
      <c r="AT255" s="36" t="s">
        <v>202</v>
      </c>
      <c r="AU255" s="36">
        <v>1</v>
      </c>
      <c r="AY255" s="36" t="s">
        <v>108</v>
      </c>
      <c r="BJ255" s="36">
        <v>0</v>
      </c>
    </row>
    <row r="256" s="36" customFormat="1" ht="12">
      <c r="B256" s="686"/>
      <c r="C256" s="687"/>
      <c r="D256" s="688" t="s">
        <v>198</v>
      </c>
      <c r="E256" s="689"/>
      <c r="F256" s="704" t="s">
        <v>550</v>
      </c>
      <c r="G256" s="691"/>
      <c r="H256" s="692"/>
      <c r="I256" s="693"/>
      <c r="J256" s="693"/>
      <c r="K256" s="693"/>
      <c r="L256" s="694"/>
      <c r="M256" s="686"/>
      <c r="N256" s="695"/>
      <c r="O256" s="694"/>
      <c r="P256" s="693"/>
      <c r="Q256" s="693"/>
      <c r="R256" s="693"/>
      <c r="S256" s="696"/>
      <c r="T256" s="696"/>
      <c r="U256" s="696"/>
      <c r="V256" s="696"/>
      <c r="W256" s="696"/>
      <c r="X256" s="697"/>
      <c r="AT256" s="36" t="s">
        <v>202</v>
      </c>
      <c r="AU256" s="36">
        <v>2</v>
      </c>
      <c r="AY256" s="36" t="s">
        <v>108</v>
      </c>
      <c r="BJ256" s="36">
        <v>0</v>
      </c>
    </row>
    <row r="257" s="36" customFormat="1" ht="12">
      <c r="B257" s="686"/>
      <c r="C257" s="687"/>
      <c r="D257" s="688" t="s">
        <v>198</v>
      </c>
      <c r="E257" s="689"/>
      <c r="F257" s="705" t="s">
        <v>551</v>
      </c>
      <c r="G257" s="691"/>
      <c r="H257" s="703">
        <v>15.321999999999999</v>
      </c>
      <c r="I257" s="693"/>
      <c r="J257" s="693"/>
      <c r="K257" s="693"/>
      <c r="L257" s="694"/>
      <c r="M257" s="686"/>
      <c r="N257" s="695"/>
      <c r="O257" s="694"/>
      <c r="P257" s="693"/>
      <c r="Q257" s="693"/>
      <c r="R257" s="693"/>
      <c r="S257" s="696"/>
      <c r="T257" s="696"/>
      <c r="U257" s="696"/>
      <c r="V257" s="696"/>
      <c r="W257" s="696"/>
      <c r="X257" s="697"/>
      <c r="AT257" s="36" t="s">
        <v>202</v>
      </c>
      <c r="AU257" s="36">
        <v>2</v>
      </c>
      <c r="AY257" s="36" t="s">
        <v>108</v>
      </c>
      <c r="BJ257" s="36">
        <v>0</v>
      </c>
    </row>
    <row r="258" s="36" customFormat="1" ht="12">
      <c r="B258" s="686"/>
      <c r="C258" s="687"/>
      <c r="D258" s="688" t="s">
        <v>198</v>
      </c>
      <c r="E258" s="689"/>
      <c r="F258" s="701" t="s">
        <v>589</v>
      </c>
      <c r="G258" s="691"/>
      <c r="H258" s="692"/>
      <c r="I258" s="693"/>
      <c r="J258" s="693"/>
      <c r="K258" s="693"/>
      <c r="L258" s="694"/>
      <c r="M258" s="686"/>
      <c r="N258" s="695"/>
      <c r="O258" s="694"/>
      <c r="P258" s="693"/>
      <c r="Q258" s="693"/>
      <c r="R258" s="693"/>
      <c r="S258" s="696"/>
      <c r="T258" s="696"/>
      <c r="U258" s="696"/>
      <c r="V258" s="696"/>
      <c r="W258" s="696"/>
      <c r="X258" s="697"/>
      <c r="AT258" s="36" t="s">
        <v>202</v>
      </c>
      <c r="AU258" s="36">
        <v>1</v>
      </c>
      <c r="AY258" s="36" t="s">
        <v>108</v>
      </c>
      <c r="BJ258" s="36">
        <v>0</v>
      </c>
    </row>
    <row r="259" s="36" customFormat="1" ht="12">
      <c r="B259" s="686"/>
      <c r="C259" s="687"/>
      <c r="D259" s="688" t="s">
        <v>198</v>
      </c>
      <c r="E259" s="689"/>
      <c r="F259" s="702" t="s">
        <v>590</v>
      </c>
      <c r="G259" s="691"/>
      <c r="H259" s="703">
        <v>6</v>
      </c>
      <c r="I259" s="693"/>
      <c r="J259" s="693"/>
      <c r="K259" s="693"/>
      <c r="L259" s="694"/>
      <c r="M259" s="686"/>
      <c r="N259" s="695"/>
      <c r="O259" s="694"/>
      <c r="P259" s="693"/>
      <c r="Q259" s="693"/>
      <c r="R259" s="693"/>
      <c r="S259" s="696"/>
      <c r="T259" s="696"/>
      <c r="U259" s="696"/>
      <c r="V259" s="696"/>
      <c r="W259" s="696"/>
      <c r="X259" s="697"/>
      <c r="AT259" s="36" t="s">
        <v>202</v>
      </c>
      <c r="AU259" s="36">
        <v>1</v>
      </c>
      <c r="AY259" s="36" t="s">
        <v>108</v>
      </c>
      <c r="BJ259" s="36">
        <v>0</v>
      </c>
    </row>
    <row r="260" s="36" customFormat="1" ht="12">
      <c r="B260" s="686"/>
      <c r="C260" s="687"/>
      <c r="D260" s="688" t="s">
        <v>198</v>
      </c>
      <c r="E260" s="689"/>
      <c r="F260" s="702" t="s">
        <v>591</v>
      </c>
      <c r="G260" s="691"/>
      <c r="H260" s="703">
        <v>22.617999999999999</v>
      </c>
      <c r="I260" s="693"/>
      <c r="J260" s="693"/>
      <c r="K260" s="693"/>
      <c r="L260" s="694"/>
      <c r="M260" s="686"/>
      <c r="N260" s="695"/>
      <c r="O260" s="694"/>
      <c r="P260" s="693"/>
      <c r="Q260" s="693"/>
      <c r="R260" s="693"/>
      <c r="S260" s="696"/>
      <c r="T260" s="696"/>
      <c r="U260" s="696"/>
      <c r="V260" s="696"/>
      <c r="W260" s="696"/>
      <c r="X260" s="697"/>
      <c r="AT260" s="36" t="s">
        <v>202</v>
      </c>
      <c r="AU260" s="36">
        <v>1</v>
      </c>
      <c r="AY260" s="36" t="s">
        <v>108</v>
      </c>
      <c r="BJ260" s="36">
        <v>0</v>
      </c>
    </row>
    <row r="261" s="36" customFormat="1" ht="12">
      <c r="B261" s="686"/>
      <c r="C261" s="687"/>
      <c r="D261" s="688" t="s">
        <v>198</v>
      </c>
      <c r="E261" s="689"/>
      <c r="F261" s="704" t="s">
        <v>539</v>
      </c>
      <c r="G261" s="691"/>
      <c r="H261" s="692"/>
      <c r="I261" s="693"/>
      <c r="J261" s="693"/>
      <c r="K261" s="693"/>
      <c r="L261" s="694"/>
      <c r="M261" s="686"/>
      <c r="N261" s="695"/>
      <c r="O261" s="694"/>
      <c r="P261" s="693"/>
      <c r="Q261" s="693"/>
      <c r="R261" s="693"/>
      <c r="S261" s="696"/>
      <c r="T261" s="696"/>
      <c r="U261" s="696"/>
      <c r="V261" s="696"/>
      <c r="W261" s="696"/>
      <c r="X261" s="697"/>
      <c r="AT261" s="36" t="s">
        <v>202</v>
      </c>
      <c r="AU261" s="36">
        <v>2</v>
      </c>
      <c r="AY261" s="36" t="s">
        <v>108</v>
      </c>
      <c r="BJ261" s="36">
        <v>0</v>
      </c>
    </row>
    <row r="262" s="36" customFormat="1" ht="12">
      <c r="B262" s="686"/>
      <c r="C262" s="687"/>
      <c r="D262" s="688" t="s">
        <v>198</v>
      </c>
      <c r="E262" s="689"/>
      <c r="F262" s="705" t="s">
        <v>540</v>
      </c>
      <c r="G262" s="691"/>
      <c r="H262" s="703">
        <v>1</v>
      </c>
      <c r="I262" s="693"/>
      <c r="J262" s="693"/>
      <c r="K262" s="693"/>
      <c r="L262" s="694"/>
      <c r="M262" s="686"/>
      <c r="N262" s="695"/>
      <c r="O262" s="694"/>
      <c r="P262" s="693"/>
      <c r="Q262" s="693"/>
      <c r="R262" s="693"/>
      <c r="S262" s="696"/>
      <c r="T262" s="696"/>
      <c r="U262" s="696"/>
      <c r="V262" s="696"/>
      <c r="W262" s="696"/>
      <c r="X262" s="697"/>
      <c r="AT262" s="36" t="s">
        <v>202</v>
      </c>
      <c r="AU262" s="36">
        <v>2</v>
      </c>
      <c r="AY262" s="36" t="s">
        <v>108</v>
      </c>
      <c r="BJ262" s="36">
        <v>0</v>
      </c>
    </row>
    <row r="263" s="36" customFormat="1" ht="12">
      <c r="B263" s="686"/>
      <c r="C263" s="687"/>
      <c r="D263" s="688" t="s">
        <v>198</v>
      </c>
      <c r="E263" s="689"/>
      <c r="F263" s="704" t="s">
        <v>541</v>
      </c>
      <c r="G263" s="691"/>
      <c r="H263" s="692"/>
      <c r="I263" s="693"/>
      <c r="J263" s="693"/>
      <c r="K263" s="693"/>
      <c r="L263" s="694"/>
      <c r="M263" s="686"/>
      <c r="N263" s="695"/>
      <c r="O263" s="694"/>
      <c r="P263" s="693"/>
      <c r="Q263" s="693"/>
      <c r="R263" s="693"/>
      <c r="S263" s="696"/>
      <c r="T263" s="696"/>
      <c r="U263" s="696"/>
      <c r="V263" s="696"/>
      <c r="W263" s="696"/>
      <c r="X263" s="697"/>
      <c r="AT263" s="36" t="s">
        <v>202</v>
      </c>
      <c r="AU263" s="36">
        <v>2</v>
      </c>
      <c r="AY263" s="36" t="s">
        <v>108</v>
      </c>
      <c r="BJ263" s="36">
        <v>0</v>
      </c>
    </row>
    <row r="264" s="36" customFormat="1" ht="12">
      <c r="B264" s="686"/>
      <c r="C264" s="687"/>
      <c r="D264" s="688" t="s">
        <v>198</v>
      </c>
      <c r="E264" s="689"/>
      <c r="F264" s="705" t="s">
        <v>542</v>
      </c>
      <c r="G264" s="691"/>
      <c r="H264" s="703">
        <v>5</v>
      </c>
      <c r="I264" s="693"/>
      <c r="J264" s="693"/>
      <c r="K264" s="693"/>
      <c r="L264" s="694"/>
      <c r="M264" s="686"/>
      <c r="N264" s="695"/>
      <c r="O264" s="694"/>
      <c r="P264" s="693"/>
      <c r="Q264" s="693"/>
      <c r="R264" s="693"/>
      <c r="S264" s="696"/>
      <c r="T264" s="696"/>
      <c r="U264" s="696"/>
      <c r="V264" s="696"/>
      <c r="W264" s="696"/>
      <c r="X264" s="697"/>
      <c r="AT264" s="36" t="s">
        <v>202</v>
      </c>
      <c r="AU264" s="36">
        <v>2</v>
      </c>
      <c r="AY264" s="36" t="s">
        <v>108</v>
      </c>
      <c r="BJ264" s="36">
        <v>0</v>
      </c>
    </row>
    <row r="265" s="36" customFormat="1" ht="12">
      <c r="B265" s="686"/>
      <c r="C265" s="687"/>
      <c r="D265" s="688" t="s">
        <v>198</v>
      </c>
      <c r="E265" s="689"/>
      <c r="F265" s="704" t="s">
        <v>576</v>
      </c>
      <c r="G265" s="691"/>
      <c r="H265" s="692"/>
      <c r="I265" s="693"/>
      <c r="J265" s="693"/>
      <c r="K265" s="693"/>
      <c r="L265" s="694"/>
      <c r="M265" s="686"/>
      <c r="N265" s="695"/>
      <c r="O265" s="694"/>
      <c r="P265" s="693"/>
      <c r="Q265" s="693"/>
      <c r="R265" s="693"/>
      <c r="S265" s="696"/>
      <c r="T265" s="696"/>
      <c r="U265" s="696"/>
      <c r="V265" s="696"/>
      <c r="W265" s="696"/>
      <c r="X265" s="697"/>
      <c r="AT265" s="36" t="s">
        <v>202</v>
      </c>
      <c r="AU265" s="36">
        <v>2</v>
      </c>
      <c r="AY265" s="36" t="s">
        <v>108</v>
      </c>
      <c r="BJ265" s="36">
        <v>0</v>
      </c>
    </row>
    <row r="266" s="36" customFormat="1" ht="12">
      <c r="B266" s="686"/>
      <c r="C266" s="687"/>
      <c r="D266" s="688" t="s">
        <v>198</v>
      </c>
      <c r="E266" s="689"/>
      <c r="F266" s="705" t="s">
        <v>577</v>
      </c>
      <c r="G266" s="691"/>
      <c r="H266" s="703">
        <v>2.766</v>
      </c>
      <c r="I266" s="693"/>
      <c r="J266" s="693"/>
      <c r="K266" s="693"/>
      <c r="L266" s="694"/>
      <c r="M266" s="686"/>
      <c r="N266" s="695"/>
      <c r="O266" s="694"/>
      <c r="P266" s="693"/>
      <c r="Q266" s="693"/>
      <c r="R266" s="693"/>
      <c r="S266" s="696"/>
      <c r="T266" s="696"/>
      <c r="U266" s="696"/>
      <c r="V266" s="696"/>
      <c r="W266" s="696"/>
      <c r="X266" s="697"/>
      <c r="AT266" s="36" t="s">
        <v>202</v>
      </c>
      <c r="AU266" s="36">
        <v>2</v>
      </c>
      <c r="AY266" s="36" t="s">
        <v>108</v>
      </c>
      <c r="BJ266" s="36">
        <v>0</v>
      </c>
    </row>
    <row r="267" s="36" customFormat="1" ht="12">
      <c r="B267" s="686"/>
      <c r="C267" s="687"/>
      <c r="D267" s="688" t="s">
        <v>198</v>
      </c>
      <c r="E267" s="689"/>
      <c r="F267" s="704" t="s">
        <v>557</v>
      </c>
      <c r="G267" s="691"/>
      <c r="H267" s="692"/>
      <c r="I267" s="693"/>
      <c r="J267" s="693"/>
      <c r="K267" s="693"/>
      <c r="L267" s="694"/>
      <c r="M267" s="686"/>
      <c r="N267" s="695"/>
      <c r="O267" s="694"/>
      <c r="P267" s="693"/>
      <c r="Q267" s="693"/>
      <c r="R267" s="693"/>
      <c r="S267" s="696"/>
      <c r="T267" s="696"/>
      <c r="U267" s="696"/>
      <c r="V267" s="696"/>
      <c r="W267" s="696"/>
      <c r="X267" s="697"/>
      <c r="AT267" s="36" t="s">
        <v>202</v>
      </c>
      <c r="AU267" s="36">
        <v>2</v>
      </c>
      <c r="AY267" s="36" t="s">
        <v>108</v>
      </c>
      <c r="BJ267" s="36">
        <v>0</v>
      </c>
    </row>
    <row r="268" s="36" customFormat="1" ht="12">
      <c r="B268" s="686"/>
      <c r="C268" s="687"/>
      <c r="D268" s="688" t="s">
        <v>198</v>
      </c>
      <c r="E268" s="689"/>
      <c r="F268" s="705" t="s">
        <v>558</v>
      </c>
      <c r="G268" s="691"/>
      <c r="H268" s="703">
        <v>19.852</v>
      </c>
      <c r="I268" s="693"/>
      <c r="J268" s="693"/>
      <c r="K268" s="693"/>
      <c r="L268" s="694"/>
      <c r="M268" s="686"/>
      <c r="N268" s="695"/>
      <c r="O268" s="694"/>
      <c r="P268" s="693"/>
      <c r="Q268" s="693"/>
      <c r="R268" s="693"/>
      <c r="S268" s="696"/>
      <c r="T268" s="696"/>
      <c r="U268" s="696"/>
      <c r="V268" s="696"/>
      <c r="W268" s="696"/>
      <c r="X268" s="697"/>
      <c r="AT268" s="36" t="s">
        <v>202</v>
      </c>
      <c r="AU268" s="36">
        <v>2</v>
      </c>
      <c r="AY268" s="36" t="s">
        <v>108</v>
      </c>
      <c r="BJ268" s="36">
        <v>0</v>
      </c>
    </row>
    <row r="269" s="34" customFormat="1" ht="23.15" customHeight="1">
      <c r="B269" s="657"/>
      <c r="C269" s="658"/>
      <c r="D269" s="647" t="s">
        <v>66</v>
      </c>
      <c r="E269" s="659" t="s">
        <v>126</v>
      </c>
      <c r="F269" s="660" t="s">
        <v>596</v>
      </c>
      <c r="G269" s="661"/>
      <c r="H269" s="662"/>
      <c r="I269" s="663"/>
      <c r="J269" s="663"/>
      <c r="K269" s="663">
        <f>K270</f>
        <v>0</v>
      </c>
      <c r="L269" s="660"/>
      <c r="M269" s="657"/>
      <c r="N269" s="664"/>
      <c r="O269" s="653"/>
      <c r="P269" s="654">
        <f>I269+J269</f>
        <v>0</v>
      </c>
      <c r="Q269" s="654">
        <f>Q270</f>
        <v>0</v>
      </c>
      <c r="R269" s="654">
        <f>R270</f>
        <v>0</v>
      </c>
      <c r="S269" s="655"/>
      <c r="T269" s="655">
        <f>T270</f>
        <v>0</v>
      </c>
      <c r="U269" s="655"/>
      <c r="V269" s="655">
        <f>V270</f>
        <v>0</v>
      </c>
      <c r="W269" s="655"/>
      <c r="X269" s="656">
        <f>X270</f>
        <v>8.3160000000000007</v>
      </c>
      <c r="AR269" s="34">
        <v>1</v>
      </c>
      <c r="AT269" s="34" t="s">
        <v>66</v>
      </c>
      <c r="AU269" s="34">
        <v>1</v>
      </c>
      <c r="AY269" s="34" t="s">
        <v>108</v>
      </c>
      <c r="BJ269" s="34">
        <v>0</v>
      </c>
    </row>
    <row r="270" s="35" customFormat="1" ht="24">
      <c r="B270" s="665"/>
      <c r="C270" s="666" t="s">
        <v>597</v>
      </c>
      <c r="D270" s="666" t="s">
        <v>112</v>
      </c>
      <c r="E270" s="667" t="s">
        <v>598</v>
      </c>
      <c r="F270" s="667" t="s">
        <v>599</v>
      </c>
      <c r="G270" s="668" t="s">
        <v>239</v>
      </c>
      <c r="H270" s="669">
        <v>3.7799999999999998</v>
      </c>
      <c r="I270" s="670"/>
      <c r="J270" s="670"/>
      <c r="K270" s="671">
        <f>ROUND(H270*P270,2)</f>
        <v>0</v>
      </c>
      <c r="L270" s="667" t="s">
        <v>116</v>
      </c>
      <c r="M270" s="665"/>
      <c r="N270" s="672"/>
      <c r="O270" s="673" t="s">
        <v>40</v>
      </c>
      <c r="P270" s="674">
        <f>I270+J270</f>
        <v>0</v>
      </c>
      <c r="Q270" s="674">
        <f>ROUND(H270*I270,2)</f>
        <v>0</v>
      </c>
      <c r="R270" s="674">
        <f>ROUND(H270*J270,2)</f>
        <v>0</v>
      </c>
      <c r="S270" s="675"/>
      <c r="T270" s="675">
        <f>H270*S270</f>
        <v>0</v>
      </c>
      <c r="U270" s="675">
        <v>0</v>
      </c>
      <c r="V270" s="675">
        <f>H270*U270</f>
        <v>0</v>
      </c>
      <c r="W270" s="675">
        <v>2.2000000000000002</v>
      </c>
      <c r="X270" s="676">
        <f>H270*W270</f>
        <v>8.3160000000000007</v>
      </c>
      <c r="AR270" s="35">
        <v>4</v>
      </c>
      <c r="AT270" s="35" t="s">
        <v>112</v>
      </c>
      <c r="AU270" s="35">
        <v>2</v>
      </c>
      <c r="AY270" s="35" t="s">
        <v>108</v>
      </c>
      <c r="BE270" s="35">
        <f>IF(O270="základní",K270,0)</f>
        <v>0</v>
      </c>
      <c r="BF270" s="35">
        <f>IF(O270="snížená",K270,0)</f>
        <v>0</v>
      </c>
      <c r="BG270" s="35">
        <f>IF(O270="zákl. přenesená",K270,0)</f>
        <v>0</v>
      </c>
      <c r="BH270" s="35">
        <f>IF(O270="sníž. přenesená",K270,0)</f>
        <v>0</v>
      </c>
      <c r="BI270" s="35">
        <f>IF(O270="nulová",K270,0)</f>
        <v>0</v>
      </c>
      <c r="BJ270" s="35">
        <v>1</v>
      </c>
    </row>
    <row r="271" s="30" customFormat="1">
      <c r="A271" s="677"/>
      <c r="B271" s="678"/>
      <c r="C271" s="679"/>
      <c r="D271" s="680" t="s">
        <v>117</v>
      </c>
      <c r="E271" s="679"/>
      <c r="F271" s="258" t="s">
        <v>600</v>
      </c>
      <c r="G271" s="679"/>
      <c r="H271" s="679"/>
      <c r="I271" s="679"/>
      <c r="J271" s="679"/>
      <c r="L271" s="30"/>
      <c r="M271" s="681"/>
      <c r="N271" s="682"/>
      <c r="O271" s="683"/>
      <c r="P271" s="683"/>
      <c r="Q271" s="683"/>
      <c r="R271" s="683"/>
      <c r="S271" s="683"/>
      <c r="T271" s="684"/>
      <c r="U271" s="677"/>
      <c r="V271" s="677"/>
      <c r="W271" s="677"/>
      <c r="X271" s="677"/>
      <c r="Y271" s="677"/>
      <c r="Z271" s="677"/>
      <c r="AA271" s="677"/>
      <c r="AB271" s="677"/>
      <c r="AC271" s="677"/>
      <c r="AD271" s="677"/>
      <c r="AE271" s="677"/>
      <c r="AT271" s="685" t="s">
        <v>117</v>
      </c>
      <c r="AU271" s="685">
        <v>0</v>
      </c>
      <c r="AY271" s="30" t="s">
        <v>108</v>
      </c>
      <c r="BJ271" s="30">
        <v>0</v>
      </c>
    </row>
    <row r="272" s="36" customFormat="1" ht="12">
      <c r="B272" s="686"/>
      <c r="C272" s="687"/>
      <c r="D272" s="688" t="s">
        <v>198</v>
      </c>
      <c r="E272" s="689"/>
      <c r="F272" s="690" t="s">
        <v>601</v>
      </c>
      <c r="G272" s="691"/>
      <c r="H272" s="692">
        <v>3.7799999999999998</v>
      </c>
      <c r="I272" s="693"/>
      <c r="J272" s="693"/>
      <c r="K272" s="693"/>
      <c r="L272" s="694"/>
      <c r="M272" s="686"/>
      <c r="N272" s="695"/>
      <c r="O272" s="694"/>
      <c r="P272" s="693"/>
      <c r="Q272" s="693"/>
      <c r="R272" s="693"/>
      <c r="S272" s="696"/>
      <c r="T272" s="696"/>
      <c r="U272" s="696"/>
      <c r="V272" s="696"/>
      <c r="W272" s="696"/>
      <c r="X272" s="697"/>
      <c r="AT272" s="36" t="s">
        <v>198</v>
      </c>
      <c r="AU272" s="36">
        <v>0</v>
      </c>
      <c r="AV272" s="36">
        <v>2</v>
      </c>
      <c r="AW272" s="36" t="b">
        <v>1</v>
      </c>
      <c r="AY272" s="36" t="s">
        <v>108</v>
      </c>
      <c r="BJ272" s="36">
        <v>0</v>
      </c>
    </row>
    <row r="273" s="36" customFormat="1" ht="12">
      <c r="B273" s="686"/>
      <c r="C273" s="687"/>
      <c r="D273" s="688" t="s">
        <v>198</v>
      </c>
      <c r="E273" s="689"/>
      <c r="F273" s="698" t="s">
        <v>200</v>
      </c>
      <c r="G273" s="699"/>
      <c r="H273" s="700">
        <v>3.7799999999999998</v>
      </c>
      <c r="I273" s="693"/>
      <c r="J273" s="693"/>
      <c r="K273" s="693"/>
      <c r="L273" s="694"/>
      <c r="M273" s="686"/>
      <c r="N273" s="695"/>
      <c r="O273" s="694"/>
      <c r="P273" s="693"/>
      <c r="Q273" s="693"/>
      <c r="R273" s="693"/>
      <c r="S273" s="696"/>
      <c r="T273" s="696"/>
      <c r="U273" s="696"/>
      <c r="V273" s="696"/>
      <c r="W273" s="696"/>
      <c r="X273" s="697"/>
      <c r="AT273" s="36" t="s">
        <v>198</v>
      </c>
      <c r="AU273" s="36">
        <v>0</v>
      </c>
      <c r="AV273" s="36">
        <v>4</v>
      </c>
      <c r="AW273" s="36" t="b">
        <v>1</v>
      </c>
      <c r="AX273" s="36" t="b">
        <v>1</v>
      </c>
      <c r="AY273" s="36" t="s">
        <v>108</v>
      </c>
      <c r="BJ273" s="36">
        <v>0</v>
      </c>
    </row>
    <row r="274" s="36" customFormat="1" ht="12">
      <c r="B274" s="686"/>
      <c r="C274" s="687"/>
      <c r="D274" s="688" t="s">
        <v>198</v>
      </c>
      <c r="E274" s="689"/>
      <c r="F274" s="701" t="s">
        <v>537</v>
      </c>
      <c r="G274" s="691"/>
      <c r="H274" s="692"/>
      <c r="I274" s="693"/>
      <c r="J274" s="693"/>
      <c r="K274" s="693"/>
      <c r="L274" s="694"/>
      <c r="M274" s="686"/>
      <c r="N274" s="695"/>
      <c r="O274" s="694"/>
      <c r="P274" s="693"/>
      <c r="Q274" s="693"/>
      <c r="R274" s="693"/>
      <c r="S274" s="696"/>
      <c r="T274" s="696"/>
      <c r="U274" s="696"/>
      <c r="V274" s="696"/>
      <c r="W274" s="696"/>
      <c r="X274" s="697"/>
      <c r="AT274" s="36" t="s">
        <v>202</v>
      </c>
      <c r="AU274" s="36">
        <v>1</v>
      </c>
      <c r="AY274" s="36" t="s">
        <v>108</v>
      </c>
      <c r="BJ274" s="36">
        <v>0</v>
      </c>
    </row>
    <row r="275" s="36" customFormat="1" ht="12">
      <c r="B275" s="686"/>
      <c r="C275" s="687"/>
      <c r="D275" s="688" t="s">
        <v>198</v>
      </c>
      <c r="E275" s="689"/>
      <c r="F275" s="702" t="s">
        <v>538</v>
      </c>
      <c r="G275" s="691"/>
      <c r="H275" s="703">
        <v>6</v>
      </c>
      <c r="I275" s="693"/>
      <c r="J275" s="693"/>
      <c r="K275" s="693"/>
      <c r="L275" s="694"/>
      <c r="M275" s="686"/>
      <c r="N275" s="695"/>
      <c r="O275" s="694"/>
      <c r="P275" s="693"/>
      <c r="Q275" s="693"/>
      <c r="R275" s="693"/>
      <c r="S275" s="696"/>
      <c r="T275" s="696"/>
      <c r="U275" s="696"/>
      <c r="V275" s="696"/>
      <c r="W275" s="696"/>
      <c r="X275" s="697"/>
      <c r="AT275" s="36" t="s">
        <v>202</v>
      </c>
      <c r="AU275" s="36">
        <v>1</v>
      </c>
      <c r="AY275" s="36" t="s">
        <v>108</v>
      </c>
      <c r="BJ275" s="36">
        <v>0</v>
      </c>
    </row>
    <row r="276" s="36" customFormat="1" ht="12">
      <c r="B276" s="686"/>
      <c r="C276" s="687"/>
      <c r="D276" s="688" t="s">
        <v>198</v>
      </c>
      <c r="E276" s="689"/>
      <c r="F276" s="704" t="s">
        <v>539</v>
      </c>
      <c r="G276" s="691"/>
      <c r="H276" s="692"/>
      <c r="I276" s="693"/>
      <c r="J276" s="693"/>
      <c r="K276" s="693"/>
      <c r="L276" s="694"/>
      <c r="M276" s="686"/>
      <c r="N276" s="695"/>
      <c r="O276" s="694"/>
      <c r="P276" s="693"/>
      <c r="Q276" s="693"/>
      <c r="R276" s="693"/>
      <c r="S276" s="696"/>
      <c r="T276" s="696"/>
      <c r="U276" s="696"/>
      <c r="V276" s="696"/>
      <c r="W276" s="696"/>
      <c r="X276" s="697"/>
      <c r="AT276" s="36" t="s">
        <v>202</v>
      </c>
      <c r="AU276" s="36">
        <v>2</v>
      </c>
      <c r="AY276" s="36" t="s">
        <v>108</v>
      </c>
      <c r="BJ276" s="36">
        <v>0</v>
      </c>
    </row>
    <row r="277" s="36" customFormat="1" ht="12">
      <c r="B277" s="686"/>
      <c r="C277" s="687"/>
      <c r="D277" s="688" t="s">
        <v>198</v>
      </c>
      <c r="E277" s="689"/>
      <c r="F277" s="705" t="s">
        <v>540</v>
      </c>
      <c r="G277" s="691"/>
      <c r="H277" s="703">
        <v>1</v>
      </c>
      <c r="I277" s="693"/>
      <c r="J277" s="693"/>
      <c r="K277" s="693"/>
      <c r="L277" s="694"/>
      <c r="M277" s="686"/>
      <c r="N277" s="695"/>
      <c r="O277" s="694"/>
      <c r="P277" s="693"/>
      <c r="Q277" s="693"/>
      <c r="R277" s="693"/>
      <c r="S277" s="696"/>
      <c r="T277" s="696"/>
      <c r="U277" s="696"/>
      <c r="V277" s="696"/>
      <c r="W277" s="696"/>
      <c r="X277" s="697"/>
      <c r="AT277" s="36" t="s">
        <v>202</v>
      </c>
      <c r="AU277" s="36">
        <v>2</v>
      </c>
      <c r="AY277" s="36" t="s">
        <v>108</v>
      </c>
      <c r="BJ277" s="36">
        <v>0</v>
      </c>
    </row>
    <row r="278" s="36" customFormat="1" ht="12">
      <c r="B278" s="686"/>
      <c r="C278" s="687"/>
      <c r="D278" s="688" t="s">
        <v>198</v>
      </c>
      <c r="E278" s="689"/>
      <c r="F278" s="704" t="s">
        <v>541</v>
      </c>
      <c r="G278" s="691"/>
      <c r="H278" s="692"/>
      <c r="I278" s="693"/>
      <c r="J278" s="693"/>
      <c r="K278" s="693"/>
      <c r="L278" s="694"/>
      <c r="M278" s="686"/>
      <c r="N278" s="695"/>
      <c r="O278" s="694"/>
      <c r="P278" s="693"/>
      <c r="Q278" s="693"/>
      <c r="R278" s="693"/>
      <c r="S278" s="696"/>
      <c r="T278" s="696"/>
      <c r="U278" s="696"/>
      <c r="V278" s="696"/>
      <c r="W278" s="696"/>
      <c r="X278" s="697"/>
      <c r="AT278" s="36" t="s">
        <v>202</v>
      </c>
      <c r="AU278" s="36">
        <v>2</v>
      </c>
      <c r="AY278" s="36" t="s">
        <v>108</v>
      </c>
      <c r="BJ278" s="36">
        <v>0</v>
      </c>
    </row>
    <row r="279" s="36" customFormat="1" ht="12">
      <c r="B279" s="686"/>
      <c r="C279" s="687"/>
      <c r="D279" s="688" t="s">
        <v>198</v>
      </c>
      <c r="E279" s="689"/>
      <c r="F279" s="705" t="s">
        <v>542</v>
      </c>
      <c r="G279" s="691"/>
      <c r="H279" s="703">
        <v>5</v>
      </c>
      <c r="I279" s="693"/>
      <c r="J279" s="693"/>
      <c r="K279" s="693"/>
      <c r="L279" s="694"/>
      <c r="M279" s="686"/>
      <c r="N279" s="695"/>
      <c r="O279" s="694"/>
      <c r="P279" s="693"/>
      <c r="Q279" s="693"/>
      <c r="R279" s="693"/>
      <c r="S279" s="696"/>
      <c r="T279" s="696"/>
      <c r="U279" s="696"/>
      <c r="V279" s="696"/>
      <c r="W279" s="696"/>
      <c r="X279" s="697"/>
      <c r="AT279" s="36" t="s">
        <v>202</v>
      </c>
      <c r="AU279" s="36">
        <v>2</v>
      </c>
      <c r="AY279" s="36" t="s">
        <v>108</v>
      </c>
      <c r="BJ279" s="36">
        <v>0</v>
      </c>
    </row>
    <row r="280" s="34" customFormat="1" ht="23.15" customHeight="1">
      <c r="B280" s="657"/>
      <c r="C280" s="658"/>
      <c r="D280" s="647" t="s">
        <v>66</v>
      </c>
      <c r="E280" s="659" t="s">
        <v>131</v>
      </c>
      <c r="F280" s="660" t="s">
        <v>602</v>
      </c>
      <c r="G280" s="661"/>
      <c r="H280" s="662"/>
      <c r="I280" s="663"/>
      <c r="J280" s="663"/>
      <c r="K280" s="663">
        <f>K281</f>
        <v>0</v>
      </c>
      <c r="L280" s="660"/>
      <c r="M280" s="657"/>
      <c r="N280" s="664"/>
      <c r="O280" s="653"/>
      <c r="P280" s="654">
        <f>I280+J280</f>
        <v>0</v>
      </c>
      <c r="Q280" s="654">
        <f>Q281</f>
        <v>0</v>
      </c>
      <c r="R280" s="654">
        <f>R281</f>
        <v>0</v>
      </c>
      <c r="S280" s="655"/>
      <c r="T280" s="655">
        <f>T281</f>
        <v>0</v>
      </c>
      <c r="U280" s="655"/>
      <c r="V280" s="655">
        <f>V281</f>
        <v>0</v>
      </c>
      <c r="W280" s="655"/>
      <c r="X280" s="656">
        <f>X281</f>
        <v>0</v>
      </c>
      <c r="AR280" s="34">
        <v>1</v>
      </c>
      <c r="AT280" s="34" t="s">
        <v>66</v>
      </c>
      <c r="AU280" s="34">
        <v>1</v>
      </c>
      <c r="AY280" s="34" t="s">
        <v>108</v>
      </c>
      <c r="BJ280" s="34">
        <v>0</v>
      </c>
    </row>
    <row r="281" s="35" customFormat="1">
      <c r="B281" s="665"/>
      <c r="C281" s="666" t="s">
        <v>603</v>
      </c>
      <c r="D281" s="666" t="s">
        <v>112</v>
      </c>
      <c r="E281" s="667" t="s">
        <v>604</v>
      </c>
      <c r="F281" s="667" t="s">
        <v>605</v>
      </c>
      <c r="G281" s="668" t="s">
        <v>239</v>
      </c>
      <c r="H281" s="669">
        <v>7.4619999999999997</v>
      </c>
      <c r="I281" s="670"/>
      <c r="J281" s="670"/>
      <c r="K281" s="671">
        <f>ROUND(H281*P281,2)</f>
        <v>0</v>
      </c>
      <c r="L281" s="667" t="s">
        <v>116</v>
      </c>
      <c r="M281" s="665"/>
      <c r="N281" s="672"/>
      <c r="O281" s="673" t="s">
        <v>40</v>
      </c>
      <c r="P281" s="674">
        <f>I281+J281</f>
        <v>0</v>
      </c>
      <c r="Q281" s="674">
        <f>ROUND(H281*I281,2)</f>
        <v>0</v>
      </c>
      <c r="R281" s="674">
        <f>ROUND(H281*J281,2)</f>
        <v>0</v>
      </c>
      <c r="S281" s="675"/>
      <c r="T281" s="675">
        <f>H281*S281</f>
        <v>0</v>
      </c>
      <c r="U281" s="675">
        <v>0</v>
      </c>
      <c r="V281" s="675">
        <f>H281*U281</f>
        <v>0</v>
      </c>
      <c r="W281" s="675">
        <v>0</v>
      </c>
      <c r="X281" s="676">
        <f>H281*W281</f>
        <v>0</v>
      </c>
      <c r="AR281" s="35">
        <v>4</v>
      </c>
      <c r="AT281" s="35" t="s">
        <v>112</v>
      </c>
      <c r="AU281" s="35">
        <v>2</v>
      </c>
      <c r="AY281" s="35" t="s">
        <v>108</v>
      </c>
      <c r="BE281" s="35">
        <f>IF(O281="základní",K281,0)</f>
        <v>0</v>
      </c>
      <c r="BF281" s="35">
        <f>IF(O281="snížená",K281,0)</f>
        <v>0</v>
      </c>
      <c r="BG281" s="35">
        <f>IF(O281="zákl. přenesená",K281,0)</f>
        <v>0</v>
      </c>
      <c r="BH281" s="35">
        <f>IF(O281="sníž. přenesená",K281,0)</f>
        <v>0</v>
      </c>
      <c r="BI281" s="35">
        <f>IF(O281="nulová",K281,0)</f>
        <v>0</v>
      </c>
      <c r="BJ281" s="35">
        <v>1</v>
      </c>
    </row>
    <row r="282" s="30" customFormat="1">
      <c r="A282" s="677"/>
      <c r="B282" s="678"/>
      <c r="C282" s="679"/>
      <c r="D282" s="680" t="s">
        <v>117</v>
      </c>
      <c r="E282" s="679"/>
      <c r="F282" s="258" t="s">
        <v>606</v>
      </c>
      <c r="G282" s="679"/>
      <c r="H282" s="679"/>
      <c r="I282" s="679"/>
      <c r="J282" s="679"/>
      <c r="L282" s="30"/>
      <c r="M282" s="681"/>
      <c r="N282" s="682"/>
      <c r="O282" s="683"/>
      <c r="P282" s="683"/>
      <c r="Q282" s="683"/>
      <c r="R282" s="683"/>
      <c r="S282" s="683"/>
      <c r="T282" s="684"/>
      <c r="U282" s="677"/>
      <c r="V282" s="677"/>
      <c r="W282" s="677"/>
      <c r="X282" s="677"/>
      <c r="Y282" s="677"/>
      <c r="Z282" s="677"/>
      <c r="AA282" s="677"/>
      <c r="AB282" s="677"/>
      <c r="AC282" s="677"/>
      <c r="AD282" s="677"/>
      <c r="AE282" s="677"/>
      <c r="AT282" s="685" t="s">
        <v>117</v>
      </c>
      <c r="AU282" s="685">
        <v>0</v>
      </c>
      <c r="AY282" s="30" t="s">
        <v>108</v>
      </c>
      <c r="BJ282" s="30">
        <v>0</v>
      </c>
    </row>
    <row r="283" s="36" customFormat="1" ht="12">
      <c r="B283" s="686"/>
      <c r="C283" s="687"/>
      <c r="D283" s="688" t="s">
        <v>198</v>
      </c>
      <c r="E283" s="689"/>
      <c r="F283" s="690" t="s">
        <v>607</v>
      </c>
      <c r="G283" s="691"/>
      <c r="H283" s="692">
        <v>0.91900000000000004</v>
      </c>
      <c r="I283" s="693"/>
      <c r="J283" s="693"/>
      <c r="K283" s="693"/>
      <c r="L283" s="694"/>
      <c r="M283" s="686"/>
      <c r="N283" s="695"/>
      <c r="O283" s="694"/>
      <c r="P283" s="693"/>
      <c r="Q283" s="693"/>
      <c r="R283" s="693"/>
      <c r="S283" s="696"/>
      <c r="T283" s="696"/>
      <c r="U283" s="696"/>
      <c r="V283" s="696"/>
      <c r="W283" s="696"/>
      <c r="X283" s="697"/>
      <c r="AT283" s="36" t="s">
        <v>198</v>
      </c>
      <c r="AU283" s="36">
        <v>0</v>
      </c>
      <c r="AV283" s="36">
        <v>2</v>
      </c>
      <c r="AW283" s="36" t="b">
        <v>1</v>
      </c>
      <c r="AY283" s="36" t="s">
        <v>108</v>
      </c>
      <c r="BJ283" s="36">
        <v>0</v>
      </c>
    </row>
    <row r="284" s="36" customFormat="1" ht="12">
      <c r="B284" s="686"/>
      <c r="C284" s="687"/>
      <c r="D284" s="688" t="s">
        <v>198</v>
      </c>
      <c r="E284" s="689"/>
      <c r="F284" s="690" t="s">
        <v>608</v>
      </c>
      <c r="G284" s="691"/>
      <c r="H284" s="692">
        <v>3.863</v>
      </c>
      <c r="I284" s="693"/>
      <c r="J284" s="693"/>
      <c r="K284" s="693"/>
      <c r="L284" s="694"/>
      <c r="M284" s="686"/>
      <c r="N284" s="695"/>
      <c r="O284" s="694"/>
      <c r="P284" s="693"/>
      <c r="Q284" s="693"/>
      <c r="R284" s="693"/>
      <c r="S284" s="696"/>
      <c r="T284" s="696"/>
      <c r="U284" s="696"/>
      <c r="V284" s="696"/>
      <c r="W284" s="696"/>
      <c r="X284" s="697"/>
      <c r="AT284" s="36" t="s">
        <v>198</v>
      </c>
      <c r="AU284" s="36">
        <v>0</v>
      </c>
      <c r="AV284" s="36">
        <v>2</v>
      </c>
      <c r="AW284" s="36" t="b">
        <v>1</v>
      </c>
      <c r="AY284" s="36" t="s">
        <v>108</v>
      </c>
      <c r="BJ284" s="36">
        <v>0</v>
      </c>
    </row>
    <row r="285" s="36" customFormat="1" ht="12">
      <c r="B285" s="686"/>
      <c r="C285" s="687"/>
      <c r="D285" s="688" t="s">
        <v>198</v>
      </c>
      <c r="E285" s="689"/>
      <c r="F285" s="690" t="s">
        <v>609</v>
      </c>
      <c r="G285" s="691"/>
      <c r="H285" s="692">
        <v>2.6800000000000002</v>
      </c>
      <c r="I285" s="693"/>
      <c r="J285" s="693"/>
      <c r="K285" s="693"/>
      <c r="L285" s="694"/>
      <c r="M285" s="686"/>
      <c r="N285" s="695"/>
      <c r="O285" s="694"/>
      <c r="P285" s="693"/>
      <c r="Q285" s="693"/>
      <c r="R285" s="693"/>
      <c r="S285" s="696"/>
      <c r="T285" s="696"/>
      <c r="U285" s="696"/>
      <c r="V285" s="696"/>
      <c r="W285" s="696"/>
      <c r="X285" s="697"/>
      <c r="AT285" s="36" t="s">
        <v>198</v>
      </c>
      <c r="AU285" s="36">
        <v>0</v>
      </c>
      <c r="AV285" s="36">
        <v>2</v>
      </c>
      <c r="AW285" s="36" t="b">
        <v>1</v>
      </c>
      <c r="AY285" s="36" t="s">
        <v>108</v>
      </c>
      <c r="BJ285" s="36">
        <v>0</v>
      </c>
    </row>
    <row r="286" s="36" customFormat="1" ht="12">
      <c r="B286" s="686"/>
      <c r="C286" s="687"/>
      <c r="D286" s="688" t="s">
        <v>198</v>
      </c>
      <c r="E286" s="689"/>
      <c r="F286" s="698" t="s">
        <v>200</v>
      </c>
      <c r="G286" s="699"/>
      <c r="H286" s="700">
        <v>7.4619999999999997</v>
      </c>
      <c r="I286" s="693"/>
      <c r="J286" s="693"/>
      <c r="K286" s="693"/>
      <c r="L286" s="694"/>
      <c r="M286" s="686"/>
      <c r="N286" s="695"/>
      <c r="O286" s="694"/>
      <c r="P286" s="693"/>
      <c r="Q286" s="693"/>
      <c r="R286" s="693"/>
      <c r="S286" s="696"/>
      <c r="T286" s="696"/>
      <c r="U286" s="696"/>
      <c r="V286" s="696"/>
      <c r="W286" s="696"/>
      <c r="X286" s="697"/>
      <c r="AT286" s="36" t="s">
        <v>198</v>
      </c>
      <c r="AU286" s="36">
        <v>0</v>
      </c>
      <c r="AV286" s="36">
        <v>4</v>
      </c>
      <c r="AW286" s="36" t="b">
        <v>1</v>
      </c>
      <c r="AX286" s="36" t="b">
        <v>1</v>
      </c>
      <c r="AY286" s="36" t="s">
        <v>108</v>
      </c>
      <c r="BJ286" s="36">
        <v>0</v>
      </c>
    </row>
    <row r="287" s="36" customFormat="1" ht="12">
      <c r="B287" s="686"/>
      <c r="C287" s="687"/>
      <c r="D287" s="688" t="s">
        <v>198</v>
      </c>
      <c r="E287" s="689"/>
      <c r="F287" s="701" t="s">
        <v>548</v>
      </c>
      <c r="G287" s="691"/>
      <c r="H287" s="692"/>
      <c r="I287" s="693"/>
      <c r="J287" s="693"/>
      <c r="K287" s="693"/>
      <c r="L287" s="694"/>
      <c r="M287" s="686"/>
      <c r="N287" s="695"/>
      <c r="O287" s="694"/>
      <c r="P287" s="693"/>
      <c r="Q287" s="693"/>
      <c r="R287" s="693"/>
      <c r="S287" s="696"/>
      <c r="T287" s="696"/>
      <c r="U287" s="696"/>
      <c r="V287" s="696"/>
      <c r="W287" s="696"/>
      <c r="X287" s="697"/>
      <c r="AT287" s="36" t="s">
        <v>202</v>
      </c>
      <c r="AU287" s="36">
        <v>1</v>
      </c>
      <c r="AY287" s="36" t="s">
        <v>108</v>
      </c>
      <c r="BJ287" s="36">
        <v>0</v>
      </c>
    </row>
    <row r="288" s="36" customFormat="1" ht="12">
      <c r="B288" s="686"/>
      <c r="C288" s="687"/>
      <c r="D288" s="688" t="s">
        <v>198</v>
      </c>
      <c r="E288" s="689"/>
      <c r="F288" s="702" t="s">
        <v>549</v>
      </c>
      <c r="G288" s="691"/>
      <c r="H288" s="703">
        <v>15.321999999999999</v>
      </c>
      <c r="I288" s="693"/>
      <c r="J288" s="693"/>
      <c r="K288" s="693"/>
      <c r="L288" s="694"/>
      <c r="M288" s="686"/>
      <c r="N288" s="695"/>
      <c r="O288" s="694"/>
      <c r="P288" s="693"/>
      <c r="Q288" s="693"/>
      <c r="R288" s="693"/>
      <c r="S288" s="696"/>
      <c r="T288" s="696"/>
      <c r="U288" s="696"/>
      <c r="V288" s="696"/>
      <c r="W288" s="696"/>
      <c r="X288" s="697"/>
      <c r="AT288" s="36" t="s">
        <v>202</v>
      </c>
      <c r="AU288" s="36">
        <v>1</v>
      </c>
      <c r="AY288" s="36" t="s">
        <v>108</v>
      </c>
      <c r="BJ288" s="36">
        <v>0</v>
      </c>
    </row>
    <row r="289" s="36" customFormat="1" ht="12">
      <c r="B289" s="686"/>
      <c r="C289" s="687"/>
      <c r="D289" s="688" t="s">
        <v>198</v>
      </c>
      <c r="E289" s="689"/>
      <c r="F289" s="704" t="s">
        <v>550</v>
      </c>
      <c r="G289" s="691"/>
      <c r="H289" s="692"/>
      <c r="I289" s="693"/>
      <c r="J289" s="693"/>
      <c r="K289" s="693"/>
      <c r="L289" s="694"/>
      <c r="M289" s="686"/>
      <c r="N289" s="695"/>
      <c r="O289" s="694"/>
      <c r="P289" s="693"/>
      <c r="Q289" s="693"/>
      <c r="R289" s="693"/>
      <c r="S289" s="696"/>
      <c r="T289" s="696"/>
      <c r="U289" s="696"/>
      <c r="V289" s="696"/>
      <c r="W289" s="696"/>
      <c r="X289" s="697"/>
      <c r="AT289" s="36" t="s">
        <v>202</v>
      </c>
      <c r="AU289" s="36">
        <v>2</v>
      </c>
      <c r="AY289" s="36" t="s">
        <v>108</v>
      </c>
      <c r="BJ289" s="36">
        <v>0</v>
      </c>
    </row>
    <row r="290" s="36" customFormat="1" ht="12">
      <c r="B290" s="686"/>
      <c r="C290" s="687"/>
      <c r="D290" s="688" t="s">
        <v>198</v>
      </c>
      <c r="E290" s="689"/>
      <c r="F290" s="705" t="s">
        <v>551</v>
      </c>
      <c r="G290" s="691"/>
      <c r="H290" s="703">
        <v>15.321999999999999</v>
      </c>
      <c r="I290" s="693"/>
      <c r="J290" s="693"/>
      <c r="K290" s="693"/>
      <c r="L290" s="694"/>
      <c r="M290" s="686"/>
      <c r="N290" s="695"/>
      <c r="O290" s="694"/>
      <c r="P290" s="693"/>
      <c r="Q290" s="693"/>
      <c r="R290" s="693"/>
      <c r="S290" s="696"/>
      <c r="T290" s="696"/>
      <c r="U290" s="696"/>
      <c r="V290" s="696"/>
      <c r="W290" s="696"/>
      <c r="X290" s="697"/>
      <c r="AT290" s="36" t="s">
        <v>202</v>
      </c>
      <c r="AU290" s="36">
        <v>2</v>
      </c>
      <c r="AY290" s="36" t="s">
        <v>108</v>
      </c>
      <c r="BJ290" s="36">
        <v>0</v>
      </c>
    </row>
    <row r="291" s="36" customFormat="1" ht="12">
      <c r="B291" s="686"/>
      <c r="C291" s="687"/>
      <c r="D291" s="688" t="s">
        <v>198</v>
      </c>
      <c r="E291" s="689"/>
      <c r="F291" s="701" t="s">
        <v>589</v>
      </c>
      <c r="G291" s="691"/>
      <c r="H291" s="692"/>
      <c r="I291" s="693"/>
      <c r="J291" s="693"/>
      <c r="K291" s="693"/>
      <c r="L291" s="694"/>
      <c r="M291" s="686"/>
      <c r="N291" s="695"/>
      <c r="O291" s="694"/>
      <c r="P291" s="693"/>
      <c r="Q291" s="693"/>
      <c r="R291" s="693"/>
      <c r="S291" s="696"/>
      <c r="T291" s="696"/>
      <c r="U291" s="696"/>
      <c r="V291" s="696"/>
      <c r="W291" s="696"/>
      <c r="X291" s="697"/>
      <c r="AT291" s="36" t="s">
        <v>202</v>
      </c>
      <c r="AU291" s="36">
        <v>1</v>
      </c>
      <c r="AY291" s="36" t="s">
        <v>108</v>
      </c>
      <c r="BJ291" s="36">
        <v>0</v>
      </c>
    </row>
    <row r="292" s="36" customFormat="1" ht="12">
      <c r="B292" s="686"/>
      <c r="C292" s="687"/>
      <c r="D292" s="688" t="s">
        <v>198</v>
      </c>
      <c r="E292" s="689"/>
      <c r="F292" s="702" t="s">
        <v>590</v>
      </c>
      <c r="G292" s="691"/>
      <c r="H292" s="703">
        <v>6</v>
      </c>
      <c r="I292" s="693"/>
      <c r="J292" s="693"/>
      <c r="K292" s="693"/>
      <c r="L292" s="694"/>
      <c r="M292" s="686"/>
      <c r="N292" s="695"/>
      <c r="O292" s="694"/>
      <c r="P292" s="693"/>
      <c r="Q292" s="693"/>
      <c r="R292" s="693"/>
      <c r="S292" s="696"/>
      <c r="T292" s="696"/>
      <c r="U292" s="696"/>
      <c r="V292" s="696"/>
      <c r="W292" s="696"/>
      <c r="X292" s="697"/>
      <c r="AT292" s="36" t="s">
        <v>202</v>
      </c>
      <c r="AU292" s="36">
        <v>1</v>
      </c>
      <c r="AY292" s="36" t="s">
        <v>108</v>
      </c>
      <c r="BJ292" s="36">
        <v>0</v>
      </c>
    </row>
    <row r="293" s="36" customFormat="1" ht="12">
      <c r="B293" s="686"/>
      <c r="C293" s="687"/>
      <c r="D293" s="688" t="s">
        <v>198</v>
      </c>
      <c r="E293" s="689"/>
      <c r="F293" s="702" t="s">
        <v>591</v>
      </c>
      <c r="G293" s="691"/>
      <c r="H293" s="703">
        <v>22.617999999999999</v>
      </c>
      <c r="I293" s="693"/>
      <c r="J293" s="693"/>
      <c r="K293" s="693"/>
      <c r="L293" s="694"/>
      <c r="M293" s="686"/>
      <c r="N293" s="695"/>
      <c r="O293" s="694"/>
      <c r="P293" s="693"/>
      <c r="Q293" s="693"/>
      <c r="R293" s="693"/>
      <c r="S293" s="696"/>
      <c r="T293" s="696"/>
      <c r="U293" s="696"/>
      <c r="V293" s="696"/>
      <c r="W293" s="696"/>
      <c r="X293" s="697"/>
      <c r="AT293" s="36" t="s">
        <v>202</v>
      </c>
      <c r="AU293" s="36">
        <v>1</v>
      </c>
      <c r="AY293" s="36" t="s">
        <v>108</v>
      </c>
      <c r="BJ293" s="36">
        <v>0</v>
      </c>
    </row>
    <row r="294" s="36" customFormat="1" ht="12">
      <c r="B294" s="686"/>
      <c r="C294" s="687"/>
      <c r="D294" s="688" t="s">
        <v>198</v>
      </c>
      <c r="E294" s="689"/>
      <c r="F294" s="704" t="s">
        <v>539</v>
      </c>
      <c r="G294" s="691"/>
      <c r="H294" s="692"/>
      <c r="I294" s="693"/>
      <c r="J294" s="693"/>
      <c r="K294" s="693"/>
      <c r="L294" s="694"/>
      <c r="M294" s="686"/>
      <c r="N294" s="695"/>
      <c r="O294" s="694"/>
      <c r="P294" s="693"/>
      <c r="Q294" s="693"/>
      <c r="R294" s="693"/>
      <c r="S294" s="696"/>
      <c r="T294" s="696"/>
      <c r="U294" s="696"/>
      <c r="V294" s="696"/>
      <c r="W294" s="696"/>
      <c r="X294" s="697"/>
      <c r="AT294" s="36" t="s">
        <v>202</v>
      </c>
      <c r="AU294" s="36">
        <v>2</v>
      </c>
      <c r="AY294" s="36" t="s">
        <v>108</v>
      </c>
      <c r="BJ294" s="36">
        <v>0</v>
      </c>
    </row>
    <row r="295" s="36" customFormat="1" ht="12">
      <c r="B295" s="686"/>
      <c r="C295" s="687"/>
      <c r="D295" s="688" t="s">
        <v>198</v>
      </c>
      <c r="E295" s="689"/>
      <c r="F295" s="705" t="s">
        <v>540</v>
      </c>
      <c r="G295" s="691"/>
      <c r="H295" s="703">
        <v>1</v>
      </c>
      <c r="I295" s="693"/>
      <c r="J295" s="693"/>
      <c r="K295" s="693"/>
      <c r="L295" s="694"/>
      <c r="M295" s="686"/>
      <c r="N295" s="695"/>
      <c r="O295" s="694"/>
      <c r="P295" s="693"/>
      <c r="Q295" s="693"/>
      <c r="R295" s="693"/>
      <c r="S295" s="696"/>
      <c r="T295" s="696"/>
      <c r="U295" s="696"/>
      <c r="V295" s="696"/>
      <c r="W295" s="696"/>
      <c r="X295" s="697"/>
      <c r="AT295" s="36" t="s">
        <v>202</v>
      </c>
      <c r="AU295" s="36">
        <v>2</v>
      </c>
      <c r="AY295" s="36" t="s">
        <v>108</v>
      </c>
      <c r="BJ295" s="36">
        <v>0</v>
      </c>
    </row>
    <row r="296" s="36" customFormat="1" ht="12">
      <c r="B296" s="686"/>
      <c r="C296" s="687"/>
      <c r="D296" s="688" t="s">
        <v>198</v>
      </c>
      <c r="E296" s="689"/>
      <c r="F296" s="704" t="s">
        <v>541</v>
      </c>
      <c r="G296" s="691"/>
      <c r="H296" s="692"/>
      <c r="I296" s="693"/>
      <c r="J296" s="693"/>
      <c r="K296" s="693"/>
      <c r="L296" s="694"/>
      <c r="M296" s="686"/>
      <c r="N296" s="695"/>
      <c r="O296" s="694"/>
      <c r="P296" s="693"/>
      <c r="Q296" s="693"/>
      <c r="R296" s="693"/>
      <c r="S296" s="696"/>
      <c r="T296" s="696"/>
      <c r="U296" s="696"/>
      <c r="V296" s="696"/>
      <c r="W296" s="696"/>
      <c r="X296" s="697"/>
      <c r="AT296" s="36" t="s">
        <v>202</v>
      </c>
      <c r="AU296" s="36">
        <v>2</v>
      </c>
      <c r="AY296" s="36" t="s">
        <v>108</v>
      </c>
      <c r="BJ296" s="36">
        <v>0</v>
      </c>
    </row>
    <row r="297" s="36" customFormat="1" ht="12">
      <c r="B297" s="686"/>
      <c r="C297" s="687"/>
      <c r="D297" s="688" t="s">
        <v>198</v>
      </c>
      <c r="E297" s="689"/>
      <c r="F297" s="705" t="s">
        <v>542</v>
      </c>
      <c r="G297" s="691"/>
      <c r="H297" s="703">
        <v>5</v>
      </c>
      <c r="I297" s="693"/>
      <c r="J297" s="693"/>
      <c r="K297" s="693"/>
      <c r="L297" s="694"/>
      <c r="M297" s="686"/>
      <c r="N297" s="695"/>
      <c r="O297" s="694"/>
      <c r="P297" s="693"/>
      <c r="Q297" s="693"/>
      <c r="R297" s="693"/>
      <c r="S297" s="696"/>
      <c r="T297" s="696"/>
      <c r="U297" s="696"/>
      <c r="V297" s="696"/>
      <c r="W297" s="696"/>
      <c r="X297" s="697"/>
      <c r="AT297" s="36" t="s">
        <v>202</v>
      </c>
      <c r="AU297" s="36">
        <v>2</v>
      </c>
      <c r="AY297" s="36" t="s">
        <v>108</v>
      </c>
      <c r="BJ297" s="36">
        <v>0</v>
      </c>
    </row>
    <row r="298" s="36" customFormat="1" ht="12">
      <c r="B298" s="686"/>
      <c r="C298" s="687"/>
      <c r="D298" s="688" t="s">
        <v>198</v>
      </c>
      <c r="E298" s="689"/>
      <c r="F298" s="704" t="s">
        <v>576</v>
      </c>
      <c r="G298" s="691"/>
      <c r="H298" s="692"/>
      <c r="I298" s="693"/>
      <c r="J298" s="693"/>
      <c r="K298" s="693"/>
      <c r="L298" s="694"/>
      <c r="M298" s="686"/>
      <c r="N298" s="695"/>
      <c r="O298" s="694"/>
      <c r="P298" s="693"/>
      <c r="Q298" s="693"/>
      <c r="R298" s="693"/>
      <c r="S298" s="696"/>
      <c r="T298" s="696"/>
      <c r="U298" s="696"/>
      <c r="V298" s="696"/>
      <c r="W298" s="696"/>
      <c r="X298" s="697"/>
      <c r="AT298" s="36" t="s">
        <v>202</v>
      </c>
      <c r="AU298" s="36">
        <v>2</v>
      </c>
      <c r="AY298" s="36" t="s">
        <v>108</v>
      </c>
      <c r="BJ298" s="36">
        <v>0</v>
      </c>
    </row>
    <row r="299" s="36" customFormat="1" ht="12">
      <c r="B299" s="686"/>
      <c r="C299" s="687"/>
      <c r="D299" s="688" t="s">
        <v>198</v>
      </c>
      <c r="E299" s="689"/>
      <c r="F299" s="705" t="s">
        <v>577</v>
      </c>
      <c r="G299" s="691"/>
      <c r="H299" s="703">
        <v>2.766</v>
      </c>
      <c r="I299" s="693"/>
      <c r="J299" s="693"/>
      <c r="K299" s="693"/>
      <c r="L299" s="694"/>
      <c r="M299" s="686"/>
      <c r="N299" s="695"/>
      <c r="O299" s="694"/>
      <c r="P299" s="693"/>
      <c r="Q299" s="693"/>
      <c r="R299" s="693"/>
      <c r="S299" s="696"/>
      <c r="T299" s="696"/>
      <c r="U299" s="696"/>
      <c r="V299" s="696"/>
      <c r="W299" s="696"/>
      <c r="X299" s="697"/>
      <c r="AT299" s="36" t="s">
        <v>202</v>
      </c>
      <c r="AU299" s="36">
        <v>2</v>
      </c>
      <c r="AY299" s="36" t="s">
        <v>108</v>
      </c>
      <c r="BJ299" s="36">
        <v>0</v>
      </c>
    </row>
    <row r="300" s="36" customFormat="1" ht="12">
      <c r="B300" s="686"/>
      <c r="C300" s="687"/>
      <c r="D300" s="688" t="s">
        <v>198</v>
      </c>
      <c r="E300" s="689"/>
      <c r="F300" s="704" t="s">
        <v>557</v>
      </c>
      <c r="G300" s="691"/>
      <c r="H300" s="692"/>
      <c r="I300" s="693"/>
      <c r="J300" s="693"/>
      <c r="K300" s="693"/>
      <c r="L300" s="694"/>
      <c r="M300" s="686"/>
      <c r="N300" s="695"/>
      <c r="O300" s="694"/>
      <c r="P300" s="693"/>
      <c r="Q300" s="693"/>
      <c r="R300" s="693"/>
      <c r="S300" s="696"/>
      <c r="T300" s="696"/>
      <c r="U300" s="696"/>
      <c r="V300" s="696"/>
      <c r="W300" s="696"/>
      <c r="X300" s="697"/>
      <c r="AT300" s="36" t="s">
        <v>202</v>
      </c>
      <c r="AU300" s="36">
        <v>2</v>
      </c>
      <c r="AY300" s="36" t="s">
        <v>108</v>
      </c>
      <c r="BJ300" s="36">
        <v>0</v>
      </c>
    </row>
    <row r="301" s="36" customFormat="1" ht="12">
      <c r="B301" s="686"/>
      <c r="C301" s="687"/>
      <c r="D301" s="688" t="s">
        <v>198</v>
      </c>
      <c r="E301" s="689"/>
      <c r="F301" s="705" t="s">
        <v>558</v>
      </c>
      <c r="G301" s="691"/>
      <c r="H301" s="703">
        <v>19.852</v>
      </c>
      <c r="I301" s="693"/>
      <c r="J301" s="693"/>
      <c r="K301" s="693"/>
      <c r="L301" s="694"/>
      <c r="M301" s="686"/>
      <c r="N301" s="695"/>
      <c r="O301" s="694"/>
      <c r="P301" s="693"/>
      <c r="Q301" s="693"/>
      <c r="R301" s="693"/>
      <c r="S301" s="696"/>
      <c r="T301" s="696"/>
      <c r="U301" s="696"/>
      <c r="V301" s="696"/>
      <c r="W301" s="696"/>
      <c r="X301" s="697"/>
      <c r="AT301" s="36" t="s">
        <v>202</v>
      </c>
      <c r="AU301" s="36">
        <v>2</v>
      </c>
      <c r="AY301" s="36" t="s">
        <v>108</v>
      </c>
      <c r="BJ301" s="36">
        <v>0</v>
      </c>
    </row>
    <row r="302" s="34" customFormat="1" ht="23.15" customHeight="1">
      <c r="B302" s="657"/>
      <c r="C302" s="658"/>
      <c r="D302" s="647" t="s">
        <v>66</v>
      </c>
      <c r="E302" s="659" t="s">
        <v>154</v>
      </c>
      <c r="F302" s="660" t="s">
        <v>610</v>
      </c>
      <c r="G302" s="661"/>
      <c r="H302" s="662"/>
      <c r="I302" s="663"/>
      <c r="J302" s="663"/>
      <c r="K302" s="663">
        <f>K303 + K309 + K316 + K317 + K323 + K329 + K342 + K355 + K357 + K358 + K359 + K360 + K361 + K363 + K364 + K366 + K367 + K368 + K370 + K371 + K375 + K378 + K384 + K389 + K397 + K404 + K412 + K418 + K426 + K433 + K440 + K450</f>
        <v>0</v>
      </c>
      <c r="L302" s="660"/>
      <c r="M302" s="657"/>
      <c r="N302" s="664"/>
      <c r="O302" s="653"/>
      <c r="P302" s="654">
        <f>I302+J302</f>
        <v>0</v>
      </c>
      <c r="Q302" s="654">
        <f>Q303 + Q309 + Q316 + Q317 + Q323 + Q329 + Q342 + Q355 + Q357 + Q358 + Q359 + Q360 + Q361 + Q363 + Q364 + Q366 + Q367 + Q368 + Q370 + Q371 + Q375 + Q378 + Q384 + Q389 + Q397 + Q404 + Q412 + Q418 + Q426 + Q433 + Q440 + Q450</f>
        <v>0</v>
      </c>
      <c r="R302" s="654">
        <f>R303 + R309 + R316 + R317 + R323 + R329 + R342 + R355 + R357 + R358 + R359 + R360 + R361 + R363 + R364 + R366 + R367 + R368 + R370 + R371 + R375 + R378 + R384 + R389 + R397 + R404 + R412 + R418 + R426 + R433 + R440 + R450</f>
        <v>0</v>
      </c>
      <c r="S302" s="655"/>
      <c r="T302" s="655">
        <f>T303 + T309 + T316 + T317 + T323 + T329 + T342 + T355 + T357 + T358 + T359 + T360 + T361 + T363 + T364 + T366 + T367 + T368 + T370 + T371 + T375 + T378 + T384 + T389 + T397 + T404 + T412 + T418 + T426 + T433 + T440 + T450</f>
        <v>0</v>
      </c>
      <c r="U302" s="655"/>
      <c r="V302" s="655">
        <f>V303 + V309 + V316 + V317 + V323 + V329 + V342 + V355 + V357 + V358 + V359 + V360 + V361 + V363 + V364 + V366 + V367 + V368 + V370 + V371 + V375 + V378 + V384 + V389 + V397 + V404 + V412 + V418 + V426 + V433 + V440 + V450</f>
        <v>4.7404850399999985</v>
      </c>
      <c r="W302" s="655"/>
      <c r="X302" s="656">
        <f>X303 + X309 + X316 + X317 + X323 + X329 + X342 + X355 + X357 + X358 + X359 + X360 + X361 + X363 + X364 + X366 + X367 + X368 + X370 + X371 + X375 + X378 + X384 + X389 + X397 + X404 + X412 + X418 + X426 + X433 + X440 + X450</f>
        <v>11.79336</v>
      </c>
      <c r="AR302" s="34">
        <v>1</v>
      </c>
      <c r="AT302" s="34" t="s">
        <v>66</v>
      </c>
      <c r="AU302" s="34">
        <v>1</v>
      </c>
      <c r="AY302" s="34" t="s">
        <v>108</v>
      </c>
      <c r="BJ302" s="34">
        <v>0</v>
      </c>
    </row>
    <row r="303" s="35" customFormat="1">
      <c r="B303" s="665"/>
      <c r="C303" s="666" t="s">
        <v>611</v>
      </c>
      <c r="D303" s="666" t="s">
        <v>112</v>
      </c>
      <c r="E303" s="667" t="s">
        <v>612</v>
      </c>
      <c r="F303" s="667" t="s">
        <v>613</v>
      </c>
      <c r="G303" s="668" t="s">
        <v>231</v>
      </c>
      <c r="H303" s="669">
        <v>19.852</v>
      </c>
      <c r="I303" s="670"/>
      <c r="J303" s="670"/>
      <c r="K303" s="671">
        <f>ROUND(H303*P303,2)</f>
        <v>0</v>
      </c>
      <c r="L303" s="667" t="s">
        <v>116</v>
      </c>
      <c r="M303" s="665"/>
      <c r="N303" s="672"/>
      <c r="O303" s="673" t="s">
        <v>40</v>
      </c>
      <c r="P303" s="674">
        <f>I303+J303</f>
        <v>0</v>
      </c>
      <c r="Q303" s="674">
        <f>ROUND(H303*I303,2)</f>
        <v>0</v>
      </c>
      <c r="R303" s="674">
        <f>ROUND(H303*J303,2)</f>
        <v>0</v>
      </c>
      <c r="S303" s="675"/>
      <c r="T303" s="675">
        <f>H303*S303</f>
        <v>0</v>
      </c>
      <c r="U303" s="675">
        <v>0</v>
      </c>
      <c r="V303" s="675">
        <f>H303*U303</f>
        <v>0</v>
      </c>
      <c r="W303" s="675">
        <v>0.17999999999999999</v>
      </c>
      <c r="X303" s="676">
        <f>H303*W303</f>
        <v>3.5733600000000001</v>
      </c>
      <c r="AR303" s="35">
        <v>4</v>
      </c>
      <c r="AT303" s="35" t="s">
        <v>112</v>
      </c>
      <c r="AU303" s="35">
        <v>2</v>
      </c>
      <c r="AY303" s="35" t="s">
        <v>108</v>
      </c>
      <c r="BE303" s="35">
        <f>IF(O303="základní",K303,0)</f>
        <v>0</v>
      </c>
      <c r="BF303" s="35">
        <f>IF(O303="snížená",K303,0)</f>
        <v>0</v>
      </c>
      <c r="BG303" s="35">
        <f>IF(O303="zákl. přenesená",K303,0)</f>
        <v>0</v>
      </c>
      <c r="BH303" s="35">
        <f>IF(O303="sníž. přenesená",K303,0)</f>
        <v>0</v>
      </c>
      <c r="BI303" s="35">
        <f>IF(O303="nulová",K303,0)</f>
        <v>0</v>
      </c>
      <c r="BJ303" s="35">
        <v>1</v>
      </c>
    </row>
    <row r="304" s="30" customFormat="1">
      <c r="A304" s="677"/>
      <c r="B304" s="678"/>
      <c r="C304" s="679"/>
      <c r="D304" s="680" t="s">
        <v>117</v>
      </c>
      <c r="E304" s="679"/>
      <c r="F304" s="258" t="s">
        <v>614</v>
      </c>
      <c r="G304" s="679"/>
      <c r="H304" s="679"/>
      <c r="I304" s="679"/>
      <c r="J304" s="679"/>
      <c r="L304" s="30"/>
      <c r="M304" s="681"/>
      <c r="N304" s="682"/>
      <c r="O304" s="683"/>
      <c r="P304" s="683"/>
      <c r="Q304" s="683"/>
      <c r="R304" s="683"/>
      <c r="S304" s="683"/>
      <c r="T304" s="684"/>
      <c r="U304" s="677"/>
      <c r="V304" s="677"/>
      <c r="W304" s="677"/>
      <c r="X304" s="677"/>
      <c r="Y304" s="677"/>
      <c r="Z304" s="677"/>
      <c r="AA304" s="677"/>
      <c r="AB304" s="677"/>
      <c r="AC304" s="677"/>
      <c r="AD304" s="677"/>
      <c r="AE304" s="677"/>
      <c r="AT304" s="685" t="s">
        <v>117</v>
      </c>
      <c r="AU304" s="685">
        <v>0</v>
      </c>
      <c r="AY304" s="30" t="s">
        <v>108</v>
      </c>
      <c r="BJ304" s="30">
        <v>0</v>
      </c>
    </row>
    <row r="305" s="36" customFormat="1" ht="12">
      <c r="B305" s="686"/>
      <c r="C305" s="687"/>
      <c r="D305" s="688" t="s">
        <v>198</v>
      </c>
      <c r="E305" s="689"/>
      <c r="F305" s="690" t="s">
        <v>615</v>
      </c>
      <c r="G305" s="691"/>
      <c r="H305" s="692">
        <v>19.852</v>
      </c>
      <c r="I305" s="693"/>
      <c r="J305" s="693"/>
      <c r="K305" s="693"/>
      <c r="L305" s="694"/>
      <c r="M305" s="686"/>
      <c r="N305" s="695"/>
      <c r="O305" s="694"/>
      <c r="P305" s="693"/>
      <c r="Q305" s="693"/>
      <c r="R305" s="693"/>
      <c r="S305" s="696"/>
      <c r="T305" s="696"/>
      <c r="U305" s="696"/>
      <c r="V305" s="696"/>
      <c r="W305" s="696"/>
      <c r="X305" s="697"/>
      <c r="AT305" s="36" t="s">
        <v>198</v>
      </c>
      <c r="AU305" s="36">
        <v>0</v>
      </c>
      <c r="AV305" s="36">
        <v>2</v>
      </c>
      <c r="AW305" s="36" t="b">
        <v>1</v>
      </c>
      <c r="AY305" s="36" t="s">
        <v>108</v>
      </c>
      <c r="BJ305" s="36">
        <v>0</v>
      </c>
    </row>
    <row r="306" s="36" customFormat="1" ht="12">
      <c r="B306" s="686"/>
      <c r="C306" s="687"/>
      <c r="D306" s="688" t="s">
        <v>198</v>
      </c>
      <c r="E306" s="689"/>
      <c r="F306" s="698" t="s">
        <v>200</v>
      </c>
      <c r="G306" s="699"/>
      <c r="H306" s="700">
        <v>19.852</v>
      </c>
      <c r="I306" s="693"/>
      <c r="J306" s="693"/>
      <c r="K306" s="693"/>
      <c r="L306" s="694"/>
      <c r="M306" s="686"/>
      <c r="N306" s="695"/>
      <c r="O306" s="694"/>
      <c r="P306" s="693"/>
      <c r="Q306" s="693"/>
      <c r="R306" s="693"/>
      <c r="S306" s="696"/>
      <c r="T306" s="696"/>
      <c r="U306" s="696"/>
      <c r="V306" s="696"/>
      <c r="W306" s="696"/>
      <c r="X306" s="697"/>
      <c r="AT306" s="36" t="s">
        <v>198</v>
      </c>
      <c r="AU306" s="36">
        <v>0</v>
      </c>
      <c r="AV306" s="36">
        <v>4</v>
      </c>
      <c r="AW306" s="36" t="b">
        <v>1</v>
      </c>
      <c r="AX306" s="36" t="b">
        <v>1</v>
      </c>
      <c r="AY306" s="36" t="s">
        <v>108</v>
      </c>
      <c r="BJ306" s="36">
        <v>0</v>
      </c>
    </row>
    <row r="307" s="36" customFormat="1" ht="12">
      <c r="B307" s="686"/>
      <c r="C307" s="687"/>
      <c r="D307" s="688" t="s">
        <v>198</v>
      </c>
      <c r="E307" s="689"/>
      <c r="F307" s="701" t="s">
        <v>557</v>
      </c>
      <c r="G307" s="691"/>
      <c r="H307" s="692"/>
      <c r="I307" s="693"/>
      <c r="J307" s="693"/>
      <c r="K307" s="693"/>
      <c r="L307" s="694"/>
      <c r="M307" s="686"/>
      <c r="N307" s="695"/>
      <c r="O307" s="694"/>
      <c r="P307" s="693"/>
      <c r="Q307" s="693"/>
      <c r="R307" s="693"/>
      <c r="S307" s="696"/>
      <c r="T307" s="696"/>
      <c r="U307" s="696"/>
      <c r="V307" s="696"/>
      <c r="W307" s="696"/>
      <c r="X307" s="697"/>
      <c r="AT307" s="36" t="s">
        <v>202</v>
      </c>
      <c r="AU307" s="36">
        <v>1</v>
      </c>
      <c r="AY307" s="36" t="s">
        <v>108</v>
      </c>
      <c r="BJ307" s="36">
        <v>0</v>
      </c>
    </row>
    <row r="308" s="36" customFormat="1" ht="12">
      <c r="B308" s="686"/>
      <c r="C308" s="687"/>
      <c r="D308" s="688" t="s">
        <v>198</v>
      </c>
      <c r="E308" s="689"/>
      <c r="F308" s="702" t="s">
        <v>558</v>
      </c>
      <c r="G308" s="691"/>
      <c r="H308" s="703">
        <v>19.852</v>
      </c>
      <c r="I308" s="693"/>
      <c r="J308" s="693"/>
      <c r="K308" s="693"/>
      <c r="L308" s="694"/>
      <c r="M308" s="686"/>
      <c r="N308" s="695"/>
      <c r="O308" s="694"/>
      <c r="P308" s="693"/>
      <c r="Q308" s="693"/>
      <c r="R308" s="693"/>
      <c r="S308" s="696"/>
      <c r="T308" s="696"/>
      <c r="U308" s="696"/>
      <c r="V308" s="696"/>
      <c r="W308" s="696"/>
      <c r="X308" s="697"/>
      <c r="AT308" s="36" t="s">
        <v>202</v>
      </c>
      <c r="AU308" s="36">
        <v>1</v>
      </c>
      <c r="AY308" s="36" t="s">
        <v>108</v>
      </c>
      <c r="BJ308" s="36">
        <v>0</v>
      </c>
    </row>
    <row r="309" s="35" customFormat="1" ht="24">
      <c r="B309" s="665"/>
      <c r="C309" s="666" t="s">
        <v>616</v>
      </c>
      <c r="D309" s="666" t="s">
        <v>112</v>
      </c>
      <c r="E309" s="667" t="s">
        <v>617</v>
      </c>
      <c r="F309" s="667" t="s">
        <v>618</v>
      </c>
      <c r="G309" s="668" t="s">
        <v>477</v>
      </c>
      <c r="H309" s="669">
        <v>6</v>
      </c>
      <c r="I309" s="670"/>
      <c r="J309" s="670"/>
      <c r="K309" s="671">
        <f>ROUND(H309*P309,2)</f>
        <v>0</v>
      </c>
      <c r="L309" s="667" t="s">
        <v>16</v>
      </c>
      <c r="M309" s="665"/>
      <c r="N309" s="672"/>
      <c r="O309" s="673" t="s">
        <v>40</v>
      </c>
      <c r="P309" s="674">
        <f>I309+J309</f>
        <v>0</v>
      </c>
      <c r="Q309" s="674">
        <f>ROUND(H309*I309,2)</f>
        <v>0</v>
      </c>
      <c r="R309" s="674">
        <f>ROUND(H309*J309,2)</f>
        <v>0</v>
      </c>
      <c r="S309" s="675"/>
      <c r="T309" s="675">
        <f>H309*S309</f>
        <v>0</v>
      </c>
      <c r="U309" s="675">
        <v>1.0000000000000001E-05</v>
      </c>
      <c r="V309" s="675">
        <f>H309*U309</f>
        <v>6.0000000000000008E-05</v>
      </c>
      <c r="W309" s="675">
        <v>0</v>
      </c>
      <c r="X309" s="676">
        <f>H309*W309</f>
        <v>0</v>
      </c>
      <c r="AR309" s="35">
        <v>4</v>
      </c>
      <c r="AT309" s="35" t="s">
        <v>112</v>
      </c>
      <c r="AU309" s="35">
        <v>2</v>
      </c>
      <c r="AY309" s="35" t="s">
        <v>108</v>
      </c>
      <c r="BE309" s="35">
        <f>IF(O309="základní",K309,0)</f>
        <v>0</v>
      </c>
      <c r="BF309" s="35">
        <f>IF(O309="snížená",K309,0)</f>
        <v>0</v>
      </c>
      <c r="BG309" s="35">
        <f>IF(O309="zákl. přenesená",K309,0)</f>
        <v>0</v>
      </c>
      <c r="BH309" s="35">
        <f>IF(O309="sníž. přenesená",K309,0)</f>
        <v>0</v>
      </c>
      <c r="BI309" s="35">
        <f>IF(O309="nulová",K309,0)</f>
        <v>0</v>
      </c>
      <c r="BJ309" s="35">
        <v>1</v>
      </c>
    </row>
    <row r="310" s="36" customFormat="1" ht="12">
      <c r="B310" s="686"/>
      <c r="C310" s="687"/>
      <c r="D310" s="688" t="s">
        <v>198</v>
      </c>
      <c r="E310" s="689"/>
      <c r="F310" s="690" t="s">
        <v>538</v>
      </c>
      <c r="G310" s="691"/>
      <c r="H310" s="692">
        <v>6</v>
      </c>
      <c r="I310" s="693"/>
      <c r="J310" s="693"/>
      <c r="K310" s="693"/>
      <c r="L310" s="694"/>
      <c r="M310" s="686"/>
      <c r="N310" s="695"/>
      <c r="O310" s="694"/>
      <c r="P310" s="693"/>
      <c r="Q310" s="693"/>
      <c r="R310" s="693"/>
      <c r="S310" s="696"/>
      <c r="T310" s="696"/>
      <c r="U310" s="696"/>
      <c r="V310" s="696"/>
      <c r="W310" s="696"/>
      <c r="X310" s="697"/>
      <c r="AT310" s="36" t="s">
        <v>198</v>
      </c>
      <c r="AU310" s="36">
        <v>0</v>
      </c>
      <c r="AV310" s="36">
        <v>2</v>
      </c>
      <c r="AW310" s="36" t="b">
        <v>1</v>
      </c>
      <c r="AY310" s="36" t="s">
        <v>108</v>
      </c>
      <c r="BJ310" s="36">
        <v>0</v>
      </c>
    </row>
    <row r="311" s="36" customFormat="1" ht="12">
      <c r="B311" s="686"/>
      <c r="C311" s="687"/>
      <c r="D311" s="688" t="s">
        <v>198</v>
      </c>
      <c r="E311" s="689"/>
      <c r="F311" s="698" t="s">
        <v>200</v>
      </c>
      <c r="G311" s="699"/>
      <c r="H311" s="700">
        <v>6</v>
      </c>
      <c r="I311" s="693"/>
      <c r="J311" s="693"/>
      <c r="K311" s="693"/>
      <c r="L311" s="694"/>
      <c r="M311" s="686"/>
      <c r="N311" s="695"/>
      <c r="O311" s="694"/>
      <c r="P311" s="693"/>
      <c r="Q311" s="693"/>
      <c r="R311" s="693"/>
      <c r="S311" s="696"/>
      <c r="T311" s="696"/>
      <c r="U311" s="696"/>
      <c r="V311" s="696"/>
      <c r="W311" s="696"/>
      <c r="X311" s="697"/>
      <c r="AT311" s="36" t="s">
        <v>198</v>
      </c>
      <c r="AU311" s="36">
        <v>0</v>
      </c>
      <c r="AV311" s="36">
        <v>4</v>
      </c>
      <c r="AW311" s="36" t="b">
        <v>1</v>
      </c>
      <c r="AX311" s="36" t="b">
        <v>1</v>
      </c>
      <c r="AY311" s="36" t="s">
        <v>108</v>
      </c>
      <c r="BJ311" s="36">
        <v>0</v>
      </c>
    </row>
    <row r="312" s="36" customFormat="1" ht="12">
      <c r="B312" s="686"/>
      <c r="C312" s="687"/>
      <c r="D312" s="688" t="s">
        <v>198</v>
      </c>
      <c r="E312" s="689"/>
      <c r="F312" s="701" t="s">
        <v>539</v>
      </c>
      <c r="G312" s="691"/>
      <c r="H312" s="692"/>
      <c r="I312" s="693"/>
      <c r="J312" s="693"/>
      <c r="K312" s="693"/>
      <c r="L312" s="694"/>
      <c r="M312" s="686"/>
      <c r="N312" s="695"/>
      <c r="O312" s="694"/>
      <c r="P312" s="693"/>
      <c r="Q312" s="693"/>
      <c r="R312" s="693"/>
      <c r="S312" s="696"/>
      <c r="T312" s="696"/>
      <c r="U312" s="696"/>
      <c r="V312" s="696"/>
      <c r="W312" s="696"/>
      <c r="X312" s="697"/>
      <c r="AT312" s="36" t="s">
        <v>202</v>
      </c>
      <c r="AU312" s="36">
        <v>1</v>
      </c>
      <c r="AY312" s="36" t="s">
        <v>108</v>
      </c>
      <c r="BJ312" s="36">
        <v>0</v>
      </c>
    </row>
    <row r="313" s="36" customFormat="1" ht="12">
      <c r="B313" s="686"/>
      <c r="C313" s="687"/>
      <c r="D313" s="688" t="s">
        <v>198</v>
      </c>
      <c r="E313" s="689"/>
      <c r="F313" s="702" t="s">
        <v>540</v>
      </c>
      <c r="G313" s="691"/>
      <c r="H313" s="703">
        <v>1</v>
      </c>
      <c r="I313" s="693"/>
      <c r="J313" s="693"/>
      <c r="K313" s="693"/>
      <c r="L313" s="694"/>
      <c r="M313" s="686"/>
      <c r="N313" s="695"/>
      <c r="O313" s="694"/>
      <c r="P313" s="693"/>
      <c r="Q313" s="693"/>
      <c r="R313" s="693"/>
      <c r="S313" s="696"/>
      <c r="T313" s="696"/>
      <c r="U313" s="696"/>
      <c r="V313" s="696"/>
      <c r="W313" s="696"/>
      <c r="X313" s="697"/>
      <c r="AT313" s="36" t="s">
        <v>202</v>
      </c>
      <c r="AU313" s="36">
        <v>1</v>
      </c>
      <c r="AY313" s="36" t="s">
        <v>108</v>
      </c>
      <c r="BJ313" s="36">
        <v>0</v>
      </c>
    </row>
    <row r="314" s="36" customFormat="1" ht="12">
      <c r="B314" s="686"/>
      <c r="C314" s="687"/>
      <c r="D314" s="688" t="s">
        <v>198</v>
      </c>
      <c r="E314" s="689"/>
      <c r="F314" s="701" t="s">
        <v>541</v>
      </c>
      <c r="G314" s="691"/>
      <c r="H314" s="692"/>
      <c r="I314" s="693"/>
      <c r="J314" s="693"/>
      <c r="K314" s="693"/>
      <c r="L314" s="694"/>
      <c r="M314" s="686"/>
      <c r="N314" s="695"/>
      <c r="O314" s="694"/>
      <c r="P314" s="693"/>
      <c r="Q314" s="693"/>
      <c r="R314" s="693"/>
      <c r="S314" s="696"/>
      <c r="T314" s="696"/>
      <c r="U314" s="696"/>
      <c r="V314" s="696"/>
      <c r="W314" s="696"/>
      <c r="X314" s="697"/>
      <c r="AT314" s="36" t="s">
        <v>202</v>
      </c>
      <c r="AU314" s="36">
        <v>1</v>
      </c>
      <c r="AY314" s="36" t="s">
        <v>108</v>
      </c>
      <c r="BJ314" s="36">
        <v>0</v>
      </c>
    </row>
    <row r="315" s="36" customFormat="1" ht="12">
      <c r="B315" s="686"/>
      <c r="C315" s="687"/>
      <c r="D315" s="688" t="s">
        <v>198</v>
      </c>
      <c r="E315" s="689"/>
      <c r="F315" s="702" t="s">
        <v>542</v>
      </c>
      <c r="G315" s="691"/>
      <c r="H315" s="703">
        <v>5</v>
      </c>
      <c r="I315" s="693"/>
      <c r="J315" s="693"/>
      <c r="K315" s="693"/>
      <c r="L315" s="694"/>
      <c r="M315" s="686"/>
      <c r="N315" s="695"/>
      <c r="O315" s="694"/>
      <c r="P315" s="693"/>
      <c r="Q315" s="693"/>
      <c r="R315" s="693"/>
      <c r="S315" s="696"/>
      <c r="T315" s="696"/>
      <c r="U315" s="696"/>
      <c r="V315" s="696"/>
      <c r="W315" s="696"/>
      <c r="X315" s="697"/>
      <c r="AT315" s="36" t="s">
        <v>202</v>
      </c>
      <c r="AU315" s="36">
        <v>1</v>
      </c>
      <c r="AY315" s="36" t="s">
        <v>108</v>
      </c>
      <c r="BJ315" s="36">
        <v>0</v>
      </c>
    </row>
    <row r="316" s="35" customFormat="1" ht="24">
      <c r="B316" s="665"/>
      <c r="C316" s="666" t="s">
        <v>619</v>
      </c>
      <c r="D316" s="666" t="s">
        <v>112</v>
      </c>
      <c r="E316" s="667" t="s">
        <v>620</v>
      </c>
      <c r="F316" s="667" t="s">
        <v>621</v>
      </c>
      <c r="G316" s="668" t="s">
        <v>477</v>
      </c>
      <c r="H316" s="669">
        <v>3</v>
      </c>
      <c r="I316" s="670"/>
      <c r="J316" s="670"/>
      <c r="K316" s="671">
        <f>ROUND(H316*P316,2)</f>
        <v>0</v>
      </c>
      <c r="L316" s="667" t="s">
        <v>16</v>
      </c>
      <c r="M316" s="665"/>
      <c r="N316" s="672"/>
      <c r="O316" s="673" t="s">
        <v>40</v>
      </c>
      <c r="P316" s="674">
        <f>I316+J316</f>
        <v>0</v>
      </c>
      <c r="Q316" s="674">
        <f>ROUND(H316*I316,2)</f>
        <v>0</v>
      </c>
      <c r="R316" s="674">
        <f>ROUND(H316*J316,2)</f>
        <v>0</v>
      </c>
      <c r="S316" s="675"/>
      <c r="T316" s="675">
        <f>H316*S316</f>
        <v>0</v>
      </c>
      <c r="U316" s="675">
        <v>1.0000000000000001E-05</v>
      </c>
      <c r="V316" s="675">
        <f>H316*U316</f>
        <v>3.0000000000000004E-05</v>
      </c>
      <c r="W316" s="675">
        <v>0</v>
      </c>
      <c r="X316" s="676">
        <f>H316*W316</f>
        <v>0</v>
      </c>
      <c r="AR316" s="35">
        <v>4</v>
      </c>
      <c r="AT316" s="35" t="s">
        <v>112</v>
      </c>
      <c r="AU316" s="35">
        <v>2</v>
      </c>
      <c r="AY316" s="35" t="s">
        <v>108</v>
      </c>
      <c r="BE316" s="35">
        <f>IF(O316="základní",K316,0)</f>
        <v>0</v>
      </c>
      <c r="BF316" s="35">
        <f>IF(O316="snížená",K316,0)</f>
        <v>0</v>
      </c>
      <c r="BG316" s="35">
        <f>IF(O316="zákl. přenesená",K316,0)</f>
        <v>0</v>
      </c>
      <c r="BH316" s="35">
        <f>IF(O316="sníž. přenesená",K316,0)</f>
        <v>0</v>
      </c>
      <c r="BI316" s="35">
        <f>IF(O316="nulová",K316,0)</f>
        <v>0</v>
      </c>
      <c r="BJ316" s="35">
        <v>1</v>
      </c>
    </row>
    <row r="317" s="35" customFormat="1" ht="24">
      <c r="B317" s="665"/>
      <c r="C317" s="666" t="s">
        <v>622</v>
      </c>
      <c r="D317" s="666" t="s">
        <v>112</v>
      </c>
      <c r="E317" s="667" t="s">
        <v>623</v>
      </c>
      <c r="F317" s="667" t="s">
        <v>624</v>
      </c>
      <c r="G317" s="668" t="s">
        <v>231</v>
      </c>
      <c r="H317" s="669">
        <v>15.321999999999999</v>
      </c>
      <c r="I317" s="670"/>
      <c r="J317" s="670"/>
      <c r="K317" s="671">
        <f>ROUND(H317*P317,2)</f>
        <v>0</v>
      </c>
      <c r="L317" s="667" t="s">
        <v>116</v>
      </c>
      <c r="M317" s="665"/>
      <c r="N317" s="672"/>
      <c r="O317" s="673" t="s">
        <v>40</v>
      </c>
      <c r="P317" s="674">
        <f>I317+J317</f>
        <v>0</v>
      </c>
      <c r="Q317" s="674">
        <f>ROUND(H317*I317,2)</f>
        <v>0</v>
      </c>
      <c r="R317" s="674">
        <f>ROUND(H317*J317,2)</f>
        <v>0</v>
      </c>
      <c r="S317" s="675"/>
      <c r="T317" s="675">
        <f>H317*S317</f>
        <v>0</v>
      </c>
      <c r="U317" s="675">
        <v>1.0000000000000001E-05</v>
      </c>
      <c r="V317" s="675">
        <f>H317*U317</f>
        <v>0.00015322</v>
      </c>
      <c r="W317" s="675">
        <v>0</v>
      </c>
      <c r="X317" s="676">
        <f>H317*W317</f>
        <v>0</v>
      </c>
      <c r="AR317" s="35">
        <v>4</v>
      </c>
      <c r="AT317" s="35" t="s">
        <v>112</v>
      </c>
      <c r="AU317" s="35">
        <v>2</v>
      </c>
      <c r="AY317" s="35" t="s">
        <v>108</v>
      </c>
      <c r="BE317" s="35">
        <f>IF(O317="základní",K317,0)</f>
        <v>0</v>
      </c>
      <c r="BF317" s="35">
        <f>IF(O317="snížená",K317,0)</f>
        <v>0</v>
      </c>
      <c r="BG317" s="35">
        <f>IF(O317="zákl. přenesená",K317,0)</f>
        <v>0</v>
      </c>
      <c r="BH317" s="35">
        <f>IF(O317="sníž. přenesená",K317,0)</f>
        <v>0</v>
      </c>
      <c r="BI317" s="35">
        <f>IF(O317="nulová",K317,0)</f>
        <v>0</v>
      </c>
      <c r="BJ317" s="35">
        <v>1</v>
      </c>
    </row>
    <row r="318" s="30" customFormat="1">
      <c r="A318" s="677"/>
      <c r="B318" s="678"/>
      <c r="C318" s="679"/>
      <c r="D318" s="680" t="s">
        <v>117</v>
      </c>
      <c r="E318" s="679"/>
      <c r="F318" s="258" t="s">
        <v>625</v>
      </c>
      <c r="G318" s="679"/>
      <c r="H318" s="679"/>
      <c r="I318" s="679"/>
      <c r="J318" s="679"/>
      <c r="L318" s="30"/>
      <c r="M318" s="681"/>
      <c r="N318" s="682"/>
      <c r="O318" s="683"/>
      <c r="P318" s="683"/>
      <c r="Q318" s="683"/>
      <c r="R318" s="683"/>
      <c r="S318" s="683"/>
      <c r="T318" s="684"/>
      <c r="U318" s="677"/>
      <c r="V318" s="677"/>
      <c r="W318" s="677"/>
      <c r="X318" s="677"/>
      <c r="Y318" s="677"/>
      <c r="Z318" s="677"/>
      <c r="AA318" s="677"/>
      <c r="AB318" s="677"/>
      <c r="AC318" s="677"/>
      <c r="AD318" s="677"/>
      <c r="AE318" s="677"/>
      <c r="AT318" s="685" t="s">
        <v>117</v>
      </c>
      <c r="AU318" s="685">
        <v>0</v>
      </c>
      <c r="AY318" s="30" t="s">
        <v>108</v>
      </c>
      <c r="BJ318" s="30">
        <v>0</v>
      </c>
    </row>
    <row r="319" s="36" customFormat="1" ht="12">
      <c r="B319" s="686"/>
      <c r="C319" s="687"/>
      <c r="D319" s="688" t="s">
        <v>198</v>
      </c>
      <c r="E319" s="689"/>
      <c r="F319" s="690" t="s">
        <v>549</v>
      </c>
      <c r="G319" s="691"/>
      <c r="H319" s="692">
        <v>15.321999999999999</v>
      </c>
      <c r="I319" s="693"/>
      <c r="J319" s="693"/>
      <c r="K319" s="693"/>
      <c r="L319" s="694"/>
      <c r="M319" s="686"/>
      <c r="N319" s="695"/>
      <c r="O319" s="694"/>
      <c r="P319" s="693"/>
      <c r="Q319" s="693"/>
      <c r="R319" s="693"/>
      <c r="S319" s="696"/>
      <c r="T319" s="696"/>
      <c r="U319" s="696"/>
      <c r="V319" s="696"/>
      <c r="W319" s="696"/>
      <c r="X319" s="697"/>
      <c r="AT319" s="36" t="s">
        <v>198</v>
      </c>
      <c r="AU319" s="36">
        <v>0</v>
      </c>
      <c r="AV319" s="36">
        <v>2</v>
      </c>
      <c r="AW319" s="36" t="b">
        <v>1</v>
      </c>
      <c r="AY319" s="36" t="s">
        <v>108</v>
      </c>
      <c r="BJ319" s="36">
        <v>0</v>
      </c>
    </row>
    <row r="320" s="36" customFormat="1" ht="12">
      <c r="B320" s="686"/>
      <c r="C320" s="687"/>
      <c r="D320" s="688" t="s">
        <v>198</v>
      </c>
      <c r="E320" s="689"/>
      <c r="F320" s="698" t="s">
        <v>200</v>
      </c>
      <c r="G320" s="699"/>
      <c r="H320" s="700">
        <v>15.321999999999999</v>
      </c>
      <c r="I320" s="693"/>
      <c r="J320" s="693"/>
      <c r="K320" s="693"/>
      <c r="L320" s="694"/>
      <c r="M320" s="686"/>
      <c r="N320" s="695"/>
      <c r="O320" s="694"/>
      <c r="P320" s="693"/>
      <c r="Q320" s="693"/>
      <c r="R320" s="693"/>
      <c r="S320" s="696"/>
      <c r="T320" s="696"/>
      <c r="U320" s="696"/>
      <c r="V320" s="696"/>
      <c r="W320" s="696"/>
      <c r="X320" s="697"/>
      <c r="AT320" s="36" t="s">
        <v>198</v>
      </c>
      <c r="AU320" s="36">
        <v>0</v>
      </c>
      <c r="AV320" s="36">
        <v>4</v>
      </c>
      <c r="AW320" s="36" t="b">
        <v>1</v>
      </c>
      <c r="AX320" s="36" t="b">
        <v>1</v>
      </c>
      <c r="AY320" s="36" t="s">
        <v>108</v>
      </c>
      <c r="BJ320" s="36">
        <v>0</v>
      </c>
    </row>
    <row r="321" s="36" customFormat="1" ht="12">
      <c r="B321" s="686"/>
      <c r="C321" s="687"/>
      <c r="D321" s="688" t="s">
        <v>198</v>
      </c>
      <c r="E321" s="689"/>
      <c r="F321" s="701" t="s">
        <v>550</v>
      </c>
      <c r="G321" s="691"/>
      <c r="H321" s="692"/>
      <c r="I321" s="693"/>
      <c r="J321" s="693"/>
      <c r="K321" s="693"/>
      <c r="L321" s="694"/>
      <c r="M321" s="686"/>
      <c r="N321" s="695"/>
      <c r="O321" s="694"/>
      <c r="P321" s="693"/>
      <c r="Q321" s="693"/>
      <c r="R321" s="693"/>
      <c r="S321" s="696"/>
      <c r="T321" s="696"/>
      <c r="U321" s="696"/>
      <c r="V321" s="696"/>
      <c r="W321" s="696"/>
      <c r="X321" s="697"/>
      <c r="AT321" s="36" t="s">
        <v>202</v>
      </c>
      <c r="AU321" s="36">
        <v>1</v>
      </c>
      <c r="AY321" s="36" t="s">
        <v>108</v>
      </c>
      <c r="BJ321" s="36">
        <v>0</v>
      </c>
    </row>
    <row r="322" s="36" customFormat="1" ht="12">
      <c r="B322" s="686"/>
      <c r="C322" s="687"/>
      <c r="D322" s="688" t="s">
        <v>198</v>
      </c>
      <c r="E322" s="689"/>
      <c r="F322" s="702" t="s">
        <v>551</v>
      </c>
      <c r="G322" s="691"/>
      <c r="H322" s="703">
        <v>15.321999999999999</v>
      </c>
      <c r="I322" s="693"/>
      <c r="J322" s="693"/>
      <c r="K322" s="693"/>
      <c r="L322" s="694"/>
      <c r="M322" s="686"/>
      <c r="N322" s="695"/>
      <c r="O322" s="694"/>
      <c r="P322" s="693"/>
      <c r="Q322" s="693"/>
      <c r="R322" s="693"/>
      <c r="S322" s="696"/>
      <c r="T322" s="696"/>
      <c r="U322" s="696"/>
      <c r="V322" s="696"/>
      <c r="W322" s="696"/>
      <c r="X322" s="697"/>
      <c r="AT322" s="36" t="s">
        <v>202</v>
      </c>
      <c r="AU322" s="36">
        <v>1</v>
      </c>
      <c r="AY322" s="36" t="s">
        <v>108</v>
      </c>
      <c r="BJ322" s="36">
        <v>0</v>
      </c>
    </row>
    <row r="323" s="37" customFormat="1">
      <c r="B323" s="708"/>
      <c r="C323" s="709" t="s">
        <v>626</v>
      </c>
      <c r="D323" s="709" t="s">
        <v>302</v>
      </c>
      <c r="E323" s="710" t="s">
        <v>627</v>
      </c>
      <c r="F323" s="710" t="s">
        <v>628</v>
      </c>
      <c r="G323" s="711" t="s">
        <v>231</v>
      </c>
      <c r="H323" s="712">
        <v>15.782</v>
      </c>
      <c r="I323" s="713"/>
      <c r="J323" s="714"/>
      <c r="K323" s="714">
        <f>ROUND(H323*P323,2)</f>
        <v>0</v>
      </c>
      <c r="L323" s="667" t="s">
        <v>116</v>
      </c>
      <c r="M323" s="708"/>
      <c r="N323" s="715"/>
      <c r="O323" s="716" t="s">
        <v>40</v>
      </c>
      <c r="P323" s="717">
        <f>I323+J323</f>
        <v>0</v>
      </c>
      <c r="Q323" s="717">
        <f>ROUND(H323*I323,2)</f>
        <v>0</v>
      </c>
      <c r="R323" s="717">
        <f>ROUND(H323*J323,2)</f>
        <v>0</v>
      </c>
      <c r="S323" s="718"/>
      <c r="T323" s="718">
        <f>H323*S323</f>
        <v>0</v>
      </c>
      <c r="U323" s="718">
        <v>0.00172</v>
      </c>
      <c r="V323" s="718">
        <f>H323*U323</f>
        <v>0.027145039999999999</v>
      </c>
      <c r="W323" s="718">
        <v>0</v>
      </c>
      <c r="X323" s="719">
        <f>H323*W323</f>
        <v>0</v>
      </c>
      <c r="AR323" s="37">
        <v>8</v>
      </c>
      <c r="AT323" s="37" t="s">
        <v>302</v>
      </c>
      <c r="AU323" s="37">
        <v>2</v>
      </c>
      <c r="AY323" s="37" t="s">
        <v>108</v>
      </c>
      <c r="BE323" s="37">
        <f>IF(O323="základní",K323,0)</f>
        <v>0</v>
      </c>
      <c r="BF323" s="37">
        <f>IF(O323="snížená",K323,0)</f>
        <v>0</v>
      </c>
      <c r="BG323" s="37">
        <f>IF(O323="zákl. přenesená",K323,0)</f>
        <v>0</v>
      </c>
      <c r="BH323" s="37">
        <f>IF(O323="sníž. přenesená",K323,0)</f>
        <v>0</v>
      </c>
      <c r="BI323" s="37">
        <f>IF(O323="nulová",K323,0)</f>
        <v>0</v>
      </c>
      <c r="BJ323" s="37">
        <v>1</v>
      </c>
    </row>
    <row r="324" s="36" customFormat="1" ht="12">
      <c r="B324" s="686"/>
      <c r="C324" s="687"/>
      <c r="D324" s="688" t="s">
        <v>198</v>
      </c>
      <c r="E324" s="689"/>
      <c r="F324" s="690" t="s">
        <v>549</v>
      </c>
      <c r="G324" s="691"/>
      <c r="H324" s="692">
        <v>15.321999999999999</v>
      </c>
      <c r="I324" s="693"/>
      <c r="J324" s="693"/>
      <c r="K324" s="693"/>
      <c r="L324" s="694"/>
      <c r="M324" s="686"/>
      <c r="N324" s="695"/>
      <c r="O324" s="694"/>
      <c r="P324" s="693"/>
      <c r="Q324" s="693"/>
      <c r="R324" s="693"/>
      <c r="S324" s="696"/>
      <c r="T324" s="696"/>
      <c r="U324" s="696"/>
      <c r="V324" s="696"/>
      <c r="W324" s="696"/>
      <c r="X324" s="697"/>
      <c r="AT324" s="36" t="s">
        <v>198</v>
      </c>
      <c r="AU324" s="36">
        <v>0</v>
      </c>
      <c r="AV324" s="36">
        <v>2</v>
      </c>
      <c r="AW324" s="36" t="b">
        <v>1</v>
      </c>
      <c r="AY324" s="36" t="s">
        <v>108</v>
      </c>
      <c r="BJ324" s="36">
        <v>0</v>
      </c>
    </row>
    <row r="325" s="36" customFormat="1" ht="12">
      <c r="B325" s="686"/>
      <c r="C325" s="687"/>
      <c r="D325" s="688" t="s">
        <v>198</v>
      </c>
      <c r="E325" s="689"/>
      <c r="F325" s="698" t="s">
        <v>200</v>
      </c>
      <c r="G325" s="699"/>
      <c r="H325" s="700">
        <v>15.321999999999999</v>
      </c>
      <c r="I325" s="693"/>
      <c r="J325" s="693"/>
      <c r="K325" s="693"/>
      <c r="L325" s="694"/>
      <c r="M325" s="686"/>
      <c r="N325" s="695"/>
      <c r="O325" s="694"/>
      <c r="P325" s="693"/>
      <c r="Q325" s="693"/>
      <c r="R325" s="693"/>
      <c r="S325" s="696"/>
      <c r="T325" s="696"/>
      <c r="U325" s="696"/>
      <c r="V325" s="696"/>
      <c r="W325" s="696"/>
      <c r="X325" s="697"/>
      <c r="AT325" s="36" t="s">
        <v>198</v>
      </c>
      <c r="AU325" s="36">
        <v>0</v>
      </c>
      <c r="AV325" s="36">
        <v>4</v>
      </c>
      <c r="AW325" s="36" t="b">
        <v>1</v>
      </c>
      <c r="AY325" s="36" t="s">
        <v>108</v>
      </c>
      <c r="BJ325" s="36">
        <v>0</v>
      </c>
    </row>
    <row r="326" s="36" customFormat="1" ht="12">
      <c r="B326" s="686"/>
      <c r="C326" s="687"/>
      <c r="D326" s="688" t="s">
        <v>198</v>
      </c>
      <c r="E326" s="689"/>
      <c r="F326" s="690" t="s">
        <v>629</v>
      </c>
      <c r="G326" s="691"/>
      <c r="H326" s="692">
        <v>15.782</v>
      </c>
      <c r="I326" s="693"/>
      <c r="J326" s="693"/>
      <c r="K326" s="693"/>
      <c r="L326" s="694"/>
      <c r="M326" s="686"/>
      <c r="N326" s="695"/>
      <c r="O326" s="694"/>
      <c r="P326" s="693"/>
      <c r="Q326" s="693"/>
      <c r="R326" s="693"/>
      <c r="S326" s="696"/>
      <c r="T326" s="696"/>
      <c r="U326" s="696"/>
      <c r="V326" s="696"/>
      <c r="W326" s="696"/>
      <c r="X326" s="697"/>
      <c r="AT326" s="36" t="s">
        <v>198</v>
      </c>
      <c r="AU326" s="36">
        <v>0</v>
      </c>
      <c r="AV326" s="36">
        <v>2</v>
      </c>
      <c r="AW326" s="36" t="b">
        <v>1</v>
      </c>
      <c r="AX326" s="36" t="b">
        <v>1</v>
      </c>
      <c r="AY326" s="36" t="s">
        <v>108</v>
      </c>
      <c r="BJ326" s="36">
        <v>0</v>
      </c>
    </row>
    <row r="327" s="36" customFormat="1" ht="12">
      <c r="B327" s="686"/>
      <c r="C327" s="687"/>
      <c r="D327" s="688" t="s">
        <v>198</v>
      </c>
      <c r="E327" s="689"/>
      <c r="F327" s="701" t="s">
        <v>550</v>
      </c>
      <c r="G327" s="691"/>
      <c r="H327" s="692"/>
      <c r="I327" s="693"/>
      <c r="J327" s="693"/>
      <c r="K327" s="693"/>
      <c r="L327" s="694"/>
      <c r="M327" s="686"/>
      <c r="N327" s="695"/>
      <c r="O327" s="694"/>
      <c r="P327" s="693"/>
      <c r="Q327" s="693"/>
      <c r="R327" s="693"/>
      <c r="S327" s="696"/>
      <c r="T327" s="696"/>
      <c r="U327" s="696"/>
      <c r="V327" s="696"/>
      <c r="W327" s="696"/>
      <c r="X327" s="697"/>
      <c r="AT327" s="36" t="s">
        <v>202</v>
      </c>
      <c r="AU327" s="36">
        <v>1</v>
      </c>
      <c r="AY327" s="36" t="s">
        <v>108</v>
      </c>
      <c r="BJ327" s="36">
        <v>0</v>
      </c>
    </row>
    <row r="328" s="36" customFormat="1" ht="12">
      <c r="B328" s="686"/>
      <c r="C328" s="687"/>
      <c r="D328" s="688" t="s">
        <v>198</v>
      </c>
      <c r="E328" s="689"/>
      <c r="F328" s="702" t="s">
        <v>551</v>
      </c>
      <c r="G328" s="691"/>
      <c r="H328" s="703">
        <v>15.321999999999999</v>
      </c>
      <c r="I328" s="693"/>
      <c r="J328" s="693"/>
      <c r="K328" s="693"/>
      <c r="L328" s="694"/>
      <c r="M328" s="686"/>
      <c r="N328" s="695"/>
      <c r="O328" s="694"/>
      <c r="P328" s="693"/>
      <c r="Q328" s="693"/>
      <c r="R328" s="693"/>
      <c r="S328" s="696"/>
      <c r="T328" s="696"/>
      <c r="U328" s="696"/>
      <c r="V328" s="696"/>
      <c r="W328" s="696"/>
      <c r="X328" s="697"/>
      <c r="AT328" s="36" t="s">
        <v>202</v>
      </c>
      <c r="AU328" s="36">
        <v>1</v>
      </c>
      <c r="AY328" s="36" t="s">
        <v>108</v>
      </c>
      <c r="BJ328" s="36">
        <v>0</v>
      </c>
    </row>
    <row r="329" s="35" customFormat="1" ht="24">
      <c r="B329" s="665"/>
      <c r="C329" s="666" t="s">
        <v>630</v>
      </c>
      <c r="D329" s="666" t="s">
        <v>112</v>
      </c>
      <c r="E329" s="667" t="s">
        <v>631</v>
      </c>
      <c r="F329" s="667" t="s">
        <v>632</v>
      </c>
      <c r="G329" s="668" t="s">
        <v>231</v>
      </c>
      <c r="H329" s="669">
        <v>28.617999999999999</v>
      </c>
      <c r="I329" s="670"/>
      <c r="J329" s="670"/>
      <c r="K329" s="671">
        <f>ROUND(H329*P329,2)</f>
        <v>0</v>
      </c>
      <c r="L329" s="667" t="s">
        <v>116</v>
      </c>
      <c r="M329" s="665"/>
      <c r="N329" s="672"/>
      <c r="O329" s="673" t="s">
        <v>40</v>
      </c>
      <c r="P329" s="674">
        <f>I329+J329</f>
        <v>0</v>
      </c>
      <c r="Q329" s="674">
        <f>ROUND(H329*I329,2)</f>
        <v>0</v>
      </c>
      <c r="R329" s="674">
        <f>ROUND(H329*J329,2)</f>
        <v>0</v>
      </c>
      <c r="S329" s="675"/>
      <c r="T329" s="675">
        <f>H329*S329</f>
        <v>0</v>
      </c>
      <c r="U329" s="675">
        <v>1.0000000000000001E-05</v>
      </c>
      <c r="V329" s="675">
        <f>H329*U329</f>
        <v>0.00028618000000000003</v>
      </c>
      <c r="W329" s="675">
        <v>0</v>
      </c>
      <c r="X329" s="676">
        <f>H329*W329</f>
        <v>0</v>
      </c>
      <c r="AR329" s="35">
        <v>4</v>
      </c>
      <c r="AT329" s="35" t="s">
        <v>112</v>
      </c>
      <c r="AU329" s="35">
        <v>2</v>
      </c>
      <c r="AY329" s="35" t="s">
        <v>108</v>
      </c>
      <c r="BE329" s="35">
        <f>IF(O329="základní",K329,0)</f>
        <v>0</v>
      </c>
      <c r="BF329" s="35">
        <f>IF(O329="snížená",K329,0)</f>
        <v>0</v>
      </c>
      <c r="BG329" s="35">
        <f>IF(O329="zákl. přenesená",K329,0)</f>
        <v>0</v>
      </c>
      <c r="BH329" s="35">
        <f>IF(O329="sníž. přenesená",K329,0)</f>
        <v>0</v>
      </c>
      <c r="BI329" s="35">
        <f>IF(O329="nulová",K329,0)</f>
        <v>0</v>
      </c>
      <c r="BJ329" s="35">
        <v>1</v>
      </c>
    </row>
    <row r="330" s="30" customFormat="1">
      <c r="A330" s="677"/>
      <c r="B330" s="678"/>
      <c r="C330" s="679"/>
      <c r="D330" s="680" t="s">
        <v>117</v>
      </c>
      <c r="E330" s="679"/>
      <c r="F330" s="258" t="s">
        <v>633</v>
      </c>
      <c r="G330" s="679"/>
      <c r="H330" s="679"/>
      <c r="I330" s="679"/>
      <c r="J330" s="679"/>
      <c r="L330" s="30"/>
      <c r="M330" s="681"/>
      <c r="N330" s="682"/>
      <c r="O330" s="683"/>
      <c r="P330" s="683"/>
      <c r="Q330" s="683"/>
      <c r="R330" s="683"/>
      <c r="S330" s="683"/>
      <c r="T330" s="684"/>
      <c r="U330" s="677"/>
      <c r="V330" s="677"/>
      <c r="W330" s="677"/>
      <c r="X330" s="677"/>
      <c r="Y330" s="677"/>
      <c r="Z330" s="677"/>
      <c r="AA330" s="677"/>
      <c r="AB330" s="677"/>
      <c r="AC330" s="677"/>
      <c r="AD330" s="677"/>
      <c r="AE330" s="677"/>
      <c r="AT330" s="685" t="s">
        <v>117</v>
      </c>
      <c r="AU330" s="685">
        <v>0</v>
      </c>
      <c r="AY330" s="30" t="s">
        <v>108</v>
      </c>
      <c r="BJ330" s="30">
        <v>0</v>
      </c>
    </row>
    <row r="331" s="36" customFormat="1" ht="12">
      <c r="B331" s="686"/>
      <c r="C331" s="687"/>
      <c r="D331" s="688" t="s">
        <v>198</v>
      </c>
      <c r="E331" s="689"/>
      <c r="F331" s="690" t="s">
        <v>590</v>
      </c>
      <c r="G331" s="691"/>
      <c r="H331" s="692">
        <v>6</v>
      </c>
      <c r="I331" s="693"/>
      <c r="J331" s="693"/>
      <c r="K331" s="693"/>
      <c r="L331" s="694"/>
      <c r="M331" s="686"/>
      <c r="N331" s="695"/>
      <c r="O331" s="694"/>
      <c r="P331" s="693"/>
      <c r="Q331" s="693"/>
      <c r="R331" s="693"/>
      <c r="S331" s="696"/>
      <c r="T331" s="696"/>
      <c r="U331" s="696"/>
      <c r="V331" s="696"/>
      <c r="W331" s="696"/>
      <c r="X331" s="697"/>
      <c r="AT331" s="36" t="s">
        <v>198</v>
      </c>
      <c r="AU331" s="36">
        <v>0</v>
      </c>
      <c r="AV331" s="36">
        <v>2</v>
      </c>
      <c r="AW331" s="36" t="b">
        <v>1</v>
      </c>
      <c r="AY331" s="36" t="s">
        <v>108</v>
      </c>
      <c r="BJ331" s="36">
        <v>0</v>
      </c>
    </row>
    <row r="332" s="36" customFormat="1" ht="12">
      <c r="B332" s="686"/>
      <c r="C332" s="687"/>
      <c r="D332" s="688" t="s">
        <v>198</v>
      </c>
      <c r="E332" s="689"/>
      <c r="F332" s="690" t="s">
        <v>591</v>
      </c>
      <c r="G332" s="691"/>
      <c r="H332" s="692">
        <v>22.617999999999999</v>
      </c>
      <c r="I332" s="693"/>
      <c r="J332" s="693"/>
      <c r="K332" s="693"/>
      <c r="L332" s="694"/>
      <c r="M332" s="686"/>
      <c r="N332" s="695"/>
      <c r="O332" s="694"/>
      <c r="P332" s="693"/>
      <c r="Q332" s="693"/>
      <c r="R332" s="693"/>
      <c r="S332" s="696"/>
      <c r="T332" s="696"/>
      <c r="U332" s="696"/>
      <c r="V332" s="696"/>
      <c r="W332" s="696"/>
      <c r="X332" s="697"/>
      <c r="AT332" s="36" t="s">
        <v>198</v>
      </c>
      <c r="AU332" s="36">
        <v>0</v>
      </c>
      <c r="AV332" s="36">
        <v>2</v>
      </c>
      <c r="AW332" s="36" t="b">
        <v>1</v>
      </c>
      <c r="AY332" s="36" t="s">
        <v>108</v>
      </c>
      <c r="BJ332" s="36">
        <v>0</v>
      </c>
    </row>
    <row r="333" s="36" customFormat="1" ht="12">
      <c r="B333" s="686"/>
      <c r="C333" s="687"/>
      <c r="D333" s="688" t="s">
        <v>198</v>
      </c>
      <c r="E333" s="689"/>
      <c r="F333" s="698" t="s">
        <v>200</v>
      </c>
      <c r="G333" s="699"/>
      <c r="H333" s="700">
        <v>28.617999999999999</v>
      </c>
      <c r="I333" s="693"/>
      <c r="J333" s="693"/>
      <c r="K333" s="693"/>
      <c r="L333" s="694"/>
      <c r="M333" s="686"/>
      <c r="N333" s="695"/>
      <c r="O333" s="694"/>
      <c r="P333" s="693"/>
      <c r="Q333" s="693"/>
      <c r="R333" s="693"/>
      <c r="S333" s="696"/>
      <c r="T333" s="696"/>
      <c r="U333" s="696"/>
      <c r="V333" s="696"/>
      <c r="W333" s="696"/>
      <c r="X333" s="697"/>
      <c r="AT333" s="36" t="s">
        <v>198</v>
      </c>
      <c r="AU333" s="36">
        <v>0</v>
      </c>
      <c r="AV333" s="36">
        <v>4</v>
      </c>
      <c r="AW333" s="36" t="b">
        <v>1</v>
      </c>
      <c r="AX333" s="36" t="b">
        <v>1</v>
      </c>
      <c r="AY333" s="36" t="s">
        <v>108</v>
      </c>
      <c r="BJ333" s="36">
        <v>0</v>
      </c>
    </row>
    <row r="334" s="36" customFormat="1" ht="12">
      <c r="B334" s="686"/>
      <c r="C334" s="687"/>
      <c r="D334" s="688" t="s">
        <v>198</v>
      </c>
      <c r="E334" s="689"/>
      <c r="F334" s="701" t="s">
        <v>539</v>
      </c>
      <c r="G334" s="691"/>
      <c r="H334" s="692"/>
      <c r="I334" s="693"/>
      <c r="J334" s="693"/>
      <c r="K334" s="693"/>
      <c r="L334" s="694"/>
      <c r="M334" s="686"/>
      <c r="N334" s="695"/>
      <c r="O334" s="694"/>
      <c r="P334" s="693"/>
      <c r="Q334" s="693"/>
      <c r="R334" s="693"/>
      <c r="S334" s="696"/>
      <c r="T334" s="696"/>
      <c r="U334" s="696"/>
      <c r="V334" s="696"/>
      <c r="W334" s="696"/>
      <c r="X334" s="697"/>
      <c r="AT334" s="36" t="s">
        <v>202</v>
      </c>
      <c r="AU334" s="36">
        <v>1</v>
      </c>
      <c r="AY334" s="36" t="s">
        <v>108</v>
      </c>
      <c r="BJ334" s="36">
        <v>0</v>
      </c>
    </row>
    <row r="335" s="36" customFormat="1" ht="12">
      <c r="B335" s="686"/>
      <c r="C335" s="687"/>
      <c r="D335" s="688" t="s">
        <v>198</v>
      </c>
      <c r="E335" s="689"/>
      <c r="F335" s="702" t="s">
        <v>540</v>
      </c>
      <c r="G335" s="691"/>
      <c r="H335" s="703">
        <v>1</v>
      </c>
      <c r="I335" s="693"/>
      <c r="J335" s="693"/>
      <c r="K335" s="693"/>
      <c r="L335" s="694"/>
      <c r="M335" s="686"/>
      <c r="N335" s="695"/>
      <c r="O335" s="694"/>
      <c r="P335" s="693"/>
      <c r="Q335" s="693"/>
      <c r="R335" s="693"/>
      <c r="S335" s="696"/>
      <c r="T335" s="696"/>
      <c r="U335" s="696"/>
      <c r="V335" s="696"/>
      <c r="W335" s="696"/>
      <c r="X335" s="697"/>
      <c r="AT335" s="36" t="s">
        <v>202</v>
      </c>
      <c r="AU335" s="36">
        <v>1</v>
      </c>
      <c r="AY335" s="36" t="s">
        <v>108</v>
      </c>
      <c r="BJ335" s="36">
        <v>0</v>
      </c>
    </row>
    <row r="336" s="36" customFormat="1" ht="12">
      <c r="B336" s="686"/>
      <c r="C336" s="687"/>
      <c r="D336" s="688" t="s">
        <v>198</v>
      </c>
      <c r="E336" s="689"/>
      <c r="F336" s="701" t="s">
        <v>541</v>
      </c>
      <c r="G336" s="691"/>
      <c r="H336" s="692"/>
      <c r="I336" s="693"/>
      <c r="J336" s="693"/>
      <c r="K336" s="693"/>
      <c r="L336" s="694"/>
      <c r="M336" s="686"/>
      <c r="N336" s="695"/>
      <c r="O336" s="694"/>
      <c r="P336" s="693"/>
      <c r="Q336" s="693"/>
      <c r="R336" s="693"/>
      <c r="S336" s="696"/>
      <c r="T336" s="696"/>
      <c r="U336" s="696"/>
      <c r="V336" s="696"/>
      <c r="W336" s="696"/>
      <c r="X336" s="697"/>
      <c r="AT336" s="36" t="s">
        <v>202</v>
      </c>
      <c r="AU336" s="36">
        <v>1</v>
      </c>
      <c r="AY336" s="36" t="s">
        <v>108</v>
      </c>
      <c r="BJ336" s="36">
        <v>0</v>
      </c>
    </row>
    <row r="337" s="36" customFormat="1" ht="12">
      <c r="B337" s="686"/>
      <c r="C337" s="687"/>
      <c r="D337" s="688" t="s">
        <v>198</v>
      </c>
      <c r="E337" s="689"/>
      <c r="F337" s="702" t="s">
        <v>542</v>
      </c>
      <c r="G337" s="691"/>
      <c r="H337" s="703">
        <v>5</v>
      </c>
      <c r="I337" s="693"/>
      <c r="J337" s="693"/>
      <c r="K337" s="693"/>
      <c r="L337" s="694"/>
      <c r="M337" s="686"/>
      <c r="N337" s="695"/>
      <c r="O337" s="694"/>
      <c r="P337" s="693"/>
      <c r="Q337" s="693"/>
      <c r="R337" s="693"/>
      <c r="S337" s="696"/>
      <c r="T337" s="696"/>
      <c r="U337" s="696"/>
      <c r="V337" s="696"/>
      <c r="W337" s="696"/>
      <c r="X337" s="697"/>
      <c r="AT337" s="36" t="s">
        <v>202</v>
      </c>
      <c r="AU337" s="36">
        <v>1</v>
      </c>
      <c r="AY337" s="36" t="s">
        <v>108</v>
      </c>
      <c r="BJ337" s="36">
        <v>0</v>
      </c>
    </row>
    <row r="338" s="36" customFormat="1" ht="12">
      <c r="B338" s="686"/>
      <c r="C338" s="687"/>
      <c r="D338" s="688" t="s">
        <v>198</v>
      </c>
      <c r="E338" s="689"/>
      <c r="F338" s="701" t="s">
        <v>576</v>
      </c>
      <c r="G338" s="691"/>
      <c r="H338" s="692"/>
      <c r="I338" s="693"/>
      <c r="J338" s="693"/>
      <c r="K338" s="693"/>
      <c r="L338" s="694"/>
      <c r="M338" s="686"/>
      <c r="N338" s="695"/>
      <c r="O338" s="694"/>
      <c r="P338" s="693"/>
      <c r="Q338" s="693"/>
      <c r="R338" s="693"/>
      <c r="S338" s="696"/>
      <c r="T338" s="696"/>
      <c r="U338" s="696"/>
      <c r="V338" s="696"/>
      <c r="W338" s="696"/>
      <c r="X338" s="697"/>
      <c r="AT338" s="36" t="s">
        <v>202</v>
      </c>
      <c r="AU338" s="36">
        <v>1</v>
      </c>
      <c r="AY338" s="36" t="s">
        <v>108</v>
      </c>
      <c r="BJ338" s="36">
        <v>0</v>
      </c>
    </row>
    <row r="339" s="36" customFormat="1" ht="12">
      <c r="B339" s="686"/>
      <c r="C339" s="687"/>
      <c r="D339" s="688" t="s">
        <v>198</v>
      </c>
      <c r="E339" s="689"/>
      <c r="F339" s="702" t="s">
        <v>577</v>
      </c>
      <c r="G339" s="691"/>
      <c r="H339" s="703">
        <v>2.766</v>
      </c>
      <c r="I339" s="693"/>
      <c r="J339" s="693"/>
      <c r="K339" s="693"/>
      <c r="L339" s="694"/>
      <c r="M339" s="686"/>
      <c r="N339" s="695"/>
      <c r="O339" s="694"/>
      <c r="P339" s="693"/>
      <c r="Q339" s="693"/>
      <c r="R339" s="693"/>
      <c r="S339" s="696"/>
      <c r="T339" s="696"/>
      <c r="U339" s="696"/>
      <c r="V339" s="696"/>
      <c r="W339" s="696"/>
      <c r="X339" s="697"/>
      <c r="AT339" s="36" t="s">
        <v>202</v>
      </c>
      <c r="AU339" s="36">
        <v>1</v>
      </c>
      <c r="AY339" s="36" t="s">
        <v>108</v>
      </c>
      <c r="BJ339" s="36">
        <v>0</v>
      </c>
    </row>
    <row r="340" s="36" customFormat="1" ht="12">
      <c r="B340" s="686"/>
      <c r="C340" s="687"/>
      <c r="D340" s="688" t="s">
        <v>198</v>
      </c>
      <c r="E340" s="689"/>
      <c r="F340" s="701" t="s">
        <v>557</v>
      </c>
      <c r="G340" s="691"/>
      <c r="H340" s="692"/>
      <c r="I340" s="693"/>
      <c r="J340" s="693"/>
      <c r="K340" s="693"/>
      <c r="L340" s="694"/>
      <c r="M340" s="686"/>
      <c r="N340" s="695"/>
      <c r="O340" s="694"/>
      <c r="P340" s="693"/>
      <c r="Q340" s="693"/>
      <c r="R340" s="693"/>
      <c r="S340" s="696"/>
      <c r="T340" s="696"/>
      <c r="U340" s="696"/>
      <c r="V340" s="696"/>
      <c r="W340" s="696"/>
      <c r="X340" s="697"/>
      <c r="AT340" s="36" t="s">
        <v>202</v>
      </c>
      <c r="AU340" s="36">
        <v>1</v>
      </c>
      <c r="AY340" s="36" t="s">
        <v>108</v>
      </c>
      <c r="BJ340" s="36">
        <v>0</v>
      </c>
    </row>
    <row r="341" s="36" customFormat="1" ht="12">
      <c r="B341" s="686"/>
      <c r="C341" s="687"/>
      <c r="D341" s="688" t="s">
        <v>198</v>
      </c>
      <c r="E341" s="689"/>
      <c r="F341" s="702" t="s">
        <v>558</v>
      </c>
      <c r="G341" s="691"/>
      <c r="H341" s="703">
        <v>19.852</v>
      </c>
      <c r="I341" s="693"/>
      <c r="J341" s="693"/>
      <c r="K341" s="693"/>
      <c r="L341" s="694"/>
      <c r="M341" s="686"/>
      <c r="N341" s="695"/>
      <c r="O341" s="694"/>
      <c r="P341" s="693"/>
      <c r="Q341" s="693"/>
      <c r="R341" s="693"/>
      <c r="S341" s="696"/>
      <c r="T341" s="696"/>
      <c r="U341" s="696"/>
      <c r="V341" s="696"/>
      <c r="W341" s="696"/>
      <c r="X341" s="697"/>
      <c r="AT341" s="36" t="s">
        <v>202</v>
      </c>
      <c r="AU341" s="36">
        <v>1</v>
      </c>
      <c r="AY341" s="36" t="s">
        <v>108</v>
      </c>
      <c r="BJ341" s="36">
        <v>0</v>
      </c>
    </row>
    <row r="342" s="37" customFormat="1">
      <c r="B342" s="708"/>
      <c r="C342" s="709" t="s">
        <v>634</v>
      </c>
      <c r="D342" s="709" t="s">
        <v>302</v>
      </c>
      <c r="E342" s="710" t="s">
        <v>635</v>
      </c>
      <c r="F342" s="710" t="s">
        <v>636</v>
      </c>
      <c r="G342" s="711" t="s">
        <v>231</v>
      </c>
      <c r="H342" s="712">
        <v>29.477</v>
      </c>
      <c r="I342" s="713"/>
      <c r="J342" s="714"/>
      <c r="K342" s="714">
        <f>ROUND(H342*P342,2)</f>
        <v>0</v>
      </c>
      <c r="L342" s="667" t="s">
        <v>116</v>
      </c>
      <c r="M342" s="708"/>
      <c r="N342" s="715"/>
      <c r="O342" s="716" t="s">
        <v>40</v>
      </c>
      <c r="P342" s="717">
        <f>I342+J342</f>
        <v>0</v>
      </c>
      <c r="Q342" s="717">
        <f>ROUND(H342*I342,2)</f>
        <v>0</v>
      </c>
      <c r="R342" s="717">
        <f>ROUND(H342*J342,2)</f>
        <v>0</v>
      </c>
      <c r="S342" s="718"/>
      <c r="T342" s="718">
        <f>H342*S342</f>
        <v>0</v>
      </c>
      <c r="U342" s="718">
        <v>0.0051999999999999998</v>
      </c>
      <c r="V342" s="718">
        <f>H342*U342</f>
        <v>0.15328039999999998</v>
      </c>
      <c r="W342" s="718">
        <v>0</v>
      </c>
      <c r="X342" s="719">
        <f>H342*W342</f>
        <v>0</v>
      </c>
      <c r="AR342" s="37">
        <v>8</v>
      </c>
      <c r="AT342" s="37" t="s">
        <v>302</v>
      </c>
      <c r="AU342" s="37">
        <v>2</v>
      </c>
      <c r="AY342" s="37" t="s">
        <v>108</v>
      </c>
      <c r="BE342" s="37">
        <f>IF(O342="základní",K342,0)</f>
        <v>0</v>
      </c>
      <c r="BF342" s="37">
        <f>IF(O342="snížená",K342,0)</f>
        <v>0</v>
      </c>
      <c r="BG342" s="37">
        <f>IF(O342="zákl. přenesená",K342,0)</f>
        <v>0</v>
      </c>
      <c r="BH342" s="37">
        <f>IF(O342="sníž. přenesená",K342,0)</f>
        <v>0</v>
      </c>
      <c r="BI342" s="37">
        <f>IF(O342="nulová",K342,0)</f>
        <v>0</v>
      </c>
      <c r="BJ342" s="37">
        <v>1</v>
      </c>
    </row>
    <row r="343" s="36" customFormat="1" ht="12">
      <c r="B343" s="686"/>
      <c r="C343" s="687"/>
      <c r="D343" s="688" t="s">
        <v>198</v>
      </c>
      <c r="E343" s="689"/>
      <c r="F343" s="690" t="s">
        <v>590</v>
      </c>
      <c r="G343" s="691"/>
      <c r="H343" s="692">
        <v>6</v>
      </c>
      <c r="I343" s="693"/>
      <c r="J343" s="693"/>
      <c r="K343" s="693"/>
      <c r="L343" s="694"/>
      <c r="M343" s="686"/>
      <c r="N343" s="695"/>
      <c r="O343" s="694"/>
      <c r="P343" s="693"/>
      <c r="Q343" s="693"/>
      <c r="R343" s="693"/>
      <c r="S343" s="696"/>
      <c r="T343" s="696"/>
      <c r="U343" s="696"/>
      <c r="V343" s="696"/>
      <c r="W343" s="696"/>
      <c r="X343" s="697"/>
      <c r="AT343" s="36" t="s">
        <v>198</v>
      </c>
      <c r="AU343" s="36">
        <v>0</v>
      </c>
      <c r="AV343" s="36">
        <v>2</v>
      </c>
      <c r="AW343" s="36" t="b">
        <v>1</v>
      </c>
      <c r="AY343" s="36" t="s">
        <v>108</v>
      </c>
      <c r="BJ343" s="36">
        <v>0</v>
      </c>
    </row>
    <row r="344" s="36" customFormat="1" ht="12">
      <c r="B344" s="686"/>
      <c r="C344" s="687"/>
      <c r="D344" s="688" t="s">
        <v>198</v>
      </c>
      <c r="E344" s="689"/>
      <c r="F344" s="690" t="s">
        <v>591</v>
      </c>
      <c r="G344" s="691"/>
      <c r="H344" s="692">
        <v>22.617999999999999</v>
      </c>
      <c r="I344" s="693"/>
      <c r="J344" s="693"/>
      <c r="K344" s="693"/>
      <c r="L344" s="694"/>
      <c r="M344" s="686"/>
      <c r="N344" s="695"/>
      <c r="O344" s="694"/>
      <c r="P344" s="693"/>
      <c r="Q344" s="693"/>
      <c r="R344" s="693"/>
      <c r="S344" s="696"/>
      <c r="T344" s="696"/>
      <c r="U344" s="696"/>
      <c r="V344" s="696"/>
      <c r="W344" s="696"/>
      <c r="X344" s="697"/>
      <c r="AT344" s="36" t="s">
        <v>198</v>
      </c>
      <c r="AU344" s="36">
        <v>0</v>
      </c>
      <c r="AV344" s="36">
        <v>2</v>
      </c>
      <c r="AW344" s="36" t="b">
        <v>1</v>
      </c>
      <c r="AY344" s="36" t="s">
        <v>108</v>
      </c>
      <c r="BJ344" s="36">
        <v>0</v>
      </c>
    </row>
    <row r="345" s="36" customFormat="1" ht="12">
      <c r="B345" s="686"/>
      <c r="C345" s="687"/>
      <c r="D345" s="688" t="s">
        <v>198</v>
      </c>
      <c r="E345" s="689"/>
      <c r="F345" s="698" t="s">
        <v>200</v>
      </c>
      <c r="G345" s="699"/>
      <c r="H345" s="700">
        <v>28.617999999999999</v>
      </c>
      <c r="I345" s="693"/>
      <c r="J345" s="693"/>
      <c r="K345" s="693"/>
      <c r="L345" s="694"/>
      <c r="M345" s="686"/>
      <c r="N345" s="695"/>
      <c r="O345" s="694"/>
      <c r="P345" s="693"/>
      <c r="Q345" s="693"/>
      <c r="R345" s="693"/>
      <c r="S345" s="696"/>
      <c r="T345" s="696"/>
      <c r="U345" s="696"/>
      <c r="V345" s="696"/>
      <c r="W345" s="696"/>
      <c r="X345" s="697"/>
      <c r="AT345" s="36" t="s">
        <v>198</v>
      </c>
      <c r="AU345" s="36">
        <v>0</v>
      </c>
      <c r="AV345" s="36">
        <v>4</v>
      </c>
      <c r="AW345" s="36" t="b">
        <v>1</v>
      </c>
      <c r="AY345" s="36" t="s">
        <v>108</v>
      </c>
      <c r="BJ345" s="36">
        <v>0</v>
      </c>
    </row>
    <row r="346" s="36" customFormat="1" ht="12">
      <c r="B346" s="686"/>
      <c r="C346" s="687"/>
      <c r="D346" s="688" t="s">
        <v>198</v>
      </c>
      <c r="E346" s="689"/>
      <c r="F346" s="690" t="s">
        <v>637</v>
      </c>
      <c r="G346" s="691"/>
      <c r="H346" s="692">
        <v>29.477</v>
      </c>
      <c r="I346" s="693"/>
      <c r="J346" s="693"/>
      <c r="K346" s="693"/>
      <c r="L346" s="694"/>
      <c r="M346" s="686"/>
      <c r="N346" s="695"/>
      <c r="O346" s="694"/>
      <c r="P346" s="693"/>
      <c r="Q346" s="693"/>
      <c r="R346" s="693"/>
      <c r="S346" s="696"/>
      <c r="T346" s="696"/>
      <c r="U346" s="696"/>
      <c r="V346" s="696"/>
      <c r="W346" s="696"/>
      <c r="X346" s="697"/>
      <c r="AT346" s="36" t="s">
        <v>198</v>
      </c>
      <c r="AU346" s="36">
        <v>0</v>
      </c>
      <c r="AV346" s="36">
        <v>2</v>
      </c>
      <c r="AW346" s="36" t="b">
        <v>1</v>
      </c>
      <c r="AX346" s="36" t="b">
        <v>1</v>
      </c>
      <c r="AY346" s="36" t="s">
        <v>108</v>
      </c>
      <c r="BJ346" s="36">
        <v>0</v>
      </c>
    </row>
    <row r="347" s="36" customFormat="1" ht="12">
      <c r="B347" s="686"/>
      <c r="C347" s="687"/>
      <c r="D347" s="688" t="s">
        <v>198</v>
      </c>
      <c r="E347" s="689"/>
      <c r="F347" s="701" t="s">
        <v>539</v>
      </c>
      <c r="G347" s="691"/>
      <c r="H347" s="692"/>
      <c r="I347" s="693"/>
      <c r="J347" s="693"/>
      <c r="K347" s="693"/>
      <c r="L347" s="694"/>
      <c r="M347" s="686"/>
      <c r="N347" s="695"/>
      <c r="O347" s="694"/>
      <c r="P347" s="693"/>
      <c r="Q347" s="693"/>
      <c r="R347" s="693"/>
      <c r="S347" s="696"/>
      <c r="T347" s="696"/>
      <c r="U347" s="696"/>
      <c r="V347" s="696"/>
      <c r="W347" s="696"/>
      <c r="X347" s="697"/>
      <c r="AT347" s="36" t="s">
        <v>202</v>
      </c>
      <c r="AU347" s="36">
        <v>1</v>
      </c>
      <c r="AY347" s="36" t="s">
        <v>108</v>
      </c>
      <c r="BJ347" s="36">
        <v>0</v>
      </c>
    </row>
    <row r="348" s="36" customFormat="1" ht="12">
      <c r="B348" s="686"/>
      <c r="C348" s="687"/>
      <c r="D348" s="688" t="s">
        <v>198</v>
      </c>
      <c r="E348" s="689"/>
      <c r="F348" s="702" t="s">
        <v>540</v>
      </c>
      <c r="G348" s="691"/>
      <c r="H348" s="703">
        <v>1</v>
      </c>
      <c r="I348" s="693"/>
      <c r="J348" s="693"/>
      <c r="K348" s="693"/>
      <c r="L348" s="694"/>
      <c r="M348" s="686"/>
      <c r="N348" s="695"/>
      <c r="O348" s="694"/>
      <c r="P348" s="693"/>
      <c r="Q348" s="693"/>
      <c r="R348" s="693"/>
      <c r="S348" s="696"/>
      <c r="T348" s="696"/>
      <c r="U348" s="696"/>
      <c r="V348" s="696"/>
      <c r="W348" s="696"/>
      <c r="X348" s="697"/>
      <c r="AT348" s="36" t="s">
        <v>202</v>
      </c>
      <c r="AU348" s="36">
        <v>1</v>
      </c>
      <c r="AY348" s="36" t="s">
        <v>108</v>
      </c>
      <c r="BJ348" s="36">
        <v>0</v>
      </c>
    </row>
    <row r="349" s="36" customFormat="1" ht="12">
      <c r="B349" s="686"/>
      <c r="C349" s="687"/>
      <c r="D349" s="688" t="s">
        <v>198</v>
      </c>
      <c r="E349" s="689"/>
      <c r="F349" s="701" t="s">
        <v>541</v>
      </c>
      <c r="G349" s="691"/>
      <c r="H349" s="692"/>
      <c r="I349" s="693"/>
      <c r="J349" s="693"/>
      <c r="K349" s="693"/>
      <c r="L349" s="694"/>
      <c r="M349" s="686"/>
      <c r="N349" s="695"/>
      <c r="O349" s="694"/>
      <c r="P349" s="693"/>
      <c r="Q349" s="693"/>
      <c r="R349" s="693"/>
      <c r="S349" s="696"/>
      <c r="T349" s="696"/>
      <c r="U349" s="696"/>
      <c r="V349" s="696"/>
      <c r="W349" s="696"/>
      <c r="X349" s="697"/>
      <c r="AT349" s="36" t="s">
        <v>202</v>
      </c>
      <c r="AU349" s="36">
        <v>1</v>
      </c>
      <c r="AY349" s="36" t="s">
        <v>108</v>
      </c>
      <c r="BJ349" s="36">
        <v>0</v>
      </c>
    </row>
    <row r="350" s="36" customFormat="1" ht="12">
      <c r="B350" s="686"/>
      <c r="C350" s="687"/>
      <c r="D350" s="688" t="s">
        <v>198</v>
      </c>
      <c r="E350" s="689"/>
      <c r="F350" s="702" t="s">
        <v>542</v>
      </c>
      <c r="G350" s="691"/>
      <c r="H350" s="703">
        <v>5</v>
      </c>
      <c r="I350" s="693"/>
      <c r="J350" s="693"/>
      <c r="K350" s="693"/>
      <c r="L350" s="694"/>
      <c r="M350" s="686"/>
      <c r="N350" s="695"/>
      <c r="O350" s="694"/>
      <c r="P350" s="693"/>
      <c r="Q350" s="693"/>
      <c r="R350" s="693"/>
      <c r="S350" s="696"/>
      <c r="T350" s="696"/>
      <c r="U350" s="696"/>
      <c r="V350" s="696"/>
      <c r="W350" s="696"/>
      <c r="X350" s="697"/>
      <c r="AT350" s="36" t="s">
        <v>202</v>
      </c>
      <c r="AU350" s="36">
        <v>1</v>
      </c>
      <c r="AY350" s="36" t="s">
        <v>108</v>
      </c>
      <c r="BJ350" s="36">
        <v>0</v>
      </c>
    </row>
    <row r="351" s="36" customFormat="1" ht="12">
      <c r="B351" s="686"/>
      <c r="C351" s="687"/>
      <c r="D351" s="688" t="s">
        <v>198</v>
      </c>
      <c r="E351" s="689"/>
      <c r="F351" s="701" t="s">
        <v>576</v>
      </c>
      <c r="G351" s="691"/>
      <c r="H351" s="692"/>
      <c r="I351" s="693"/>
      <c r="J351" s="693"/>
      <c r="K351" s="693"/>
      <c r="L351" s="694"/>
      <c r="M351" s="686"/>
      <c r="N351" s="695"/>
      <c r="O351" s="694"/>
      <c r="P351" s="693"/>
      <c r="Q351" s="693"/>
      <c r="R351" s="693"/>
      <c r="S351" s="696"/>
      <c r="T351" s="696"/>
      <c r="U351" s="696"/>
      <c r="V351" s="696"/>
      <c r="W351" s="696"/>
      <c r="X351" s="697"/>
      <c r="AT351" s="36" t="s">
        <v>202</v>
      </c>
      <c r="AU351" s="36">
        <v>1</v>
      </c>
      <c r="AY351" s="36" t="s">
        <v>108</v>
      </c>
      <c r="BJ351" s="36">
        <v>0</v>
      </c>
    </row>
    <row r="352" s="36" customFormat="1" ht="12">
      <c r="B352" s="686"/>
      <c r="C352" s="687"/>
      <c r="D352" s="688" t="s">
        <v>198</v>
      </c>
      <c r="E352" s="689"/>
      <c r="F352" s="702" t="s">
        <v>577</v>
      </c>
      <c r="G352" s="691"/>
      <c r="H352" s="703">
        <v>2.766</v>
      </c>
      <c r="I352" s="693"/>
      <c r="J352" s="693"/>
      <c r="K352" s="693"/>
      <c r="L352" s="694"/>
      <c r="M352" s="686"/>
      <c r="N352" s="695"/>
      <c r="O352" s="694"/>
      <c r="P352" s="693"/>
      <c r="Q352" s="693"/>
      <c r="R352" s="693"/>
      <c r="S352" s="696"/>
      <c r="T352" s="696"/>
      <c r="U352" s="696"/>
      <c r="V352" s="696"/>
      <c r="W352" s="696"/>
      <c r="X352" s="697"/>
      <c r="AT352" s="36" t="s">
        <v>202</v>
      </c>
      <c r="AU352" s="36">
        <v>1</v>
      </c>
      <c r="AY352" s="36" t="s">
        <v>108</v>
      </c>
      <c r="BJ352" s="36">
        <v>0</v>
      </c>
    </row>
    <row r="353" s="36" customFormat="1" ht="12">
      <c r="B353" s="686"/>
      <c r="C353" s="687"/>
      <c r="D353" s="688" t="s">
        <v>198</v>
      </c>
      <c r="E353" s="689"/>
      <c r="F353" s="701" t="s">
        <v>557</v>
      </c>
      <c r="G353" s="691"/>
      <c r="H353" s="692"/>
      <c r="I353" s="693"/>
      <c r="J353" s="693"/>
      <c r="K353" s="693"/>
      <c r="L353" s="694"/>
      <c r="M353" s="686"/>
      <c r="N353" s="695"/>
      <c r="O353" s="694"/>
      <c r="P353" s="693"/>
      <c r="Q353" s="693"/>
      <c r="R353" s="693"/>
      <c r="S353" s="696"/>
      <c r="T353" s="696"/>
      <c r="U353" s="696"/>
      <c r="V353" s="696"/>
      <c r="W353" s="696"/>
      <c r="X353" s="697"/>
      <c r="AT353" s="36" t="s">
        <v>202</v>
      </c>
      <c r="AU353" s="36">
        <v>1</v>
      </c>
      <c r="AY353" s="36" t="s">
        <v>108</v>
      </c>
      <c r="BJ353" s="36">
        <v>0</v>
      </c>
    </row>
    <row r="354" s="36" customFormat="1" ht="12">
      <c r="B354" s="686"/>
      <c r="C354" s="687"/>
      <c r="D354" s="688" t="s">
        <v>198</v>
      </c>
      <c r="E354" s="689"/>
      <c r="F354" s="702" t="s">
        <v>558</v>
      </c>
      <c r="G354" s="691"/>
      <c r="H354" s="703">
        <v>19.852</v>
      </c>
      <c r="I354" s="693"/>
      <c r="J354" s="693"/>
      <c r="K354" s="693"/>
      <c r="L354" s="694"/>
      <c r="M354" s="686"/>
      <c r="N354" s="695"/>
      <c r="O354" s="694"/>
      <c r="P354" s="693"/>
      <c r="Q354" s="693"/>
      <c r="R354" s="693"/>
      <c r="S354" s="696"/>
      <c r="T354" s="696"/>
      <c r="U354" s="696"/>
      <c r="V354" s="696"/>
      <c r="W354" s="696"/>
      <c r="X354" s="697"/>
      <c r="AT354" s="36" t="s">
        <v>202</v>
      </c>
      <c r="AU354" s="36">
        <v>1</v>
      </c>
      <c r="AY354" s="36" t="s">
        <v>108</v>
      </c>
      <c r="BJ354" s="36">
        <v>0</v>
      </c>
    </row>
    <row r="355" s="35" customFormat="1" ht="24">
      <c r="B355" s="665"/>
      <c r="C355" s="666" t="s">
        <v>638</v>
      </c>
      <c r="D355" s="666" t="s">
        <v>112</v>
      </c>
      <c r="E355" s="667" t="s">
        <v>639</v>
      </c>
      <c r="F355" s="667" t="s">
        <v>640</v>
      </c>
      <c r="G355" s="668" t="s">
        <v>477</v>
      </c>
      <c r="H355" s="669">
        <v>7</v>
      </c>
      <c r="I355" s="670"/>
      <c r="J355" s="670"/>
      <c r="K355" s="671">
        <f>ROUND(H355*P355,2)</f>
        <v>0</v>
      </c>
      <c r="L355" s="667" t="s">
        <v>116</v>
      </c>
      <c r="M355" s="665"/>
      <c r="N355" s="672"/>
      <c r="O355" s="673" t="s">
        <v>40</v>
      </c>
      <c r="P355" s="674">
        <f>I355+J355</f>
        <v>0</v>
      </c>
      <c r="Q355" s="674">
        <f>ROUND(H355*I355,2)</f>
        <v>0</v>
      </c>
      <c r="R355" s="674">
        <f>ROUND(H355*J355,2)</f>
        <v>0</v>
      </c>
      <c r="S355" s="675"/>
      <c r="T355" s="675">
        <f>H355*S355</f>
        <v>0</v>
      </c>
      <c r="U355" s="675">
        <v>0</v>
      </c>
      <c r="V355" s="675">
        <f>H355*U355</f>
        <v>0</v>
      </c>
      <c r="W355" s="675">
        <v>0</v>
      </c>
      <c r="X355" s="676">
        <f>H355*W355</f>
        <v>0</v>
      </c>
      <c r="AR355" s="35">
        <v>4</v>
      </c>
      <c r="AT355" s="35" t="s">
        <v>112</v>
      </c>
      <c r="AU355" s="35">
        <v>2</v>
      </c>
      <c r="AY355" s="35" t="s">
        <v>108</v>
      </c>
      <c r="BE355" s="35">
        <f>IF(O355="základní",K355,0)</f>
        <v>0</v>
      </c>
      <c r="BF355" s="35">
        <f>IF(O355="snížená",K355,0)</f>
        <v>0</v>
      </c>
      <c r="BG355" s="35">
        <f>IF(O355="zákl. přenesená",K355,0)</f>
        <v>0</v>
      </c>
      <c r="BH355" s="35">
        <f>IF(O355="sníž. přenesená",K355,0)</f>
        <v>0</v>
      </c>
      <c r="BI355" s="35">
        <f>IF(O355="nulová",K355,0)</f>
        <v>0</v>
      </c>
      <c r="BJ355" s="35">
        <v>1</v>
      </c>
    </row>
    <row r="356" s="30" customFormat="1">
      <c r="A356" s="677"/>
      <c r="B356" s="678"/>
      <c r="C356" s="679"/>
      <c r="D356" s="680" t="s">
        <v>117</v>
      </c>
      <c r="E356" s="679"/>
      <c r="F356" s="258" t="s">
        <v>641</v>
      </c>
      <c r="G356" s="679"/>
      <c r="H356" s="679"/>
      <c r="I356" s="679"/>
      <c r="J356" s="679"/>
      <c r="L356" s="30"/>
      <c r="M356" s="681"/>
      <c r="N356" s="682"/>
      <c r="O356" s="683"/>
      <c r="P356" s="683"/>
      <c r="Q356" s="683"/>
      <c r="R356" s="683"/>
      <c r="S356" s="683"/>
      <c r="T356" s="684"/>
      <c r="U356" s="677"/>
      <c r="V356" s="677"/>
      <c r="W356" s="677"/>
      <c r="X356" s="677"/>
      <c r="Y356" s="677"/>
      <c r="Z356" s="677"/>
      <c r="AA356" s="677"/>
      <c r="AB356" s="677"/>
      <c r="AC356" s="677"/>
      <c r="AD356" s="677"/>
      <c r="AE356" s="677"/>
      <c r="AT356" s="685" t="s">
        <v>117</v>
      </c>
      <c r="AU356" s="685">
        <v>0</v>
      </c>
      <c r="AY356" s="30" t="s">
        <v>108</v>
      </c>
      <c r="BJ356" s="30">
        <v>0</v>
      </c>
    </row>
    <row r="357" s="37" customFormat="1">
      <c r="B357" s="708"/>
      <c r="C357" s="709" t="s">
        <v>642</v>
      </c>
      <c r="D357" s="709" t="s">
        <v>302</v>
      </c>
      <c r="E357" s="710" t="s">
        <v>643</v>
      </c>
      <c r="F357" s="710" t="s">
        <v>644</v>
      </c>
      <c r="G357" s="711" t="s">
        <v>477</v>
      </c>
      <c r="H357" s="712">
        <v>3</v>
      </c>
      <c r="I357" s="713"/>
      <c r="J357" s="714"/>
      <c r="K357" s="714">
        <f>ROUND(H357*P357,2)</f>
        <v>0</v>
      </c>
      <c r="L357" s="667" t="s">
        <v>116</v>
      </c>
      <c r="M357" s="708"/>
      <c r="N357" s="715"/>
      <c r="O357" s="716" t="s">
        <v>40</v>
      </c>
      <c r="P357" s="717">
        <f>I357+J357</f>
        <v>0</v>
      </c>
      <c r="Q357" s="717">
        <f>ROUND(H357*I357,2)</f>
        <v>0</v>
      </c>
      <c r="R357" s="717">
        <f>ROUND(H357*J357,2)</f>
        <v>0</v>
      </c>
      <c r="S357" s="718"/>
      <c r="T357" s="718">
        <f>H357*S357</f>
        <v>0</v>
      </c>
      <c r="U357" s="718">
        <v>0.00022000000000000001</v>
      </c>
      <c r="V357" s="718">
        <f>H357*U357</f>
        <v>0.00066</v>
      </c>
      <c r="W357" s="718">
        <v>0</v>
      </c>
      <c r="X357" s="719">
        <f>H357*W357</f>
        <v>0</v>
      </c>
      <c r="AR357" s="37">
        <v>8</v>
      </c>
      <c r="AT357" s="37" t="s">
        <v>302</v>
      </c>
      <c r="AU357" s="37">
        <v>2</v>
      </c>
      <c r="AY357" s="37" t="s">
        <v>108</v>
      </c>
      <c r="BE357" s="37">
        <f>IF(O357="základní",K357,0)</f>
        <v>0</v>
      </c>
      <c r="BF357" s="37">
        <f>IF(O357="snížená",K357,0)</f>
        <v>0</v>
      </c>
      <c r="BG357" s="37">
        <f>IF(O357="zákl. přenesená",K357,0)</f>
        <v>0</v>
      </c>
      <c r="BH357" s="37">
        <f>IF(O357="sníž. přenesená",K357,0)</f>
        <v>0</v>
      </c>
      <c r="BI357" s="37">
        <f>IF(O357="nulová",K357,0)</f>
        <v>0</v>
      </c>
      <c r="BJ357" s="37">
        <v>1</v>
      </c>
    </row>
    <row r="358" s="37" customFormat="1">
      <c r="B358" s="708"/>
      <c r="C358" s="709" t="s">
        <v>645</v>
      </c>
      <c r="D358" s="709" t="s">
        <v>302</v>
      </c>
      <c r="E358" s="710" t="s">
        <v>646</v>
      </c>
      <c r="F358" s="710" t="s">
        <v>647</v>
      </c>
      <c r="G358" s="711" t="s">
        <v>477</v>
      </c>
      <c r="H358" s="712">
        <v>1</v>
      </c>
      <c r="I358" s="713"/>
      <c r="J358" s="714"/>
      <c r="K358" s="714">
        <f>ROUND(H358*P358,2)</f>
        <v>0</v>
      </c>
      <c r="L358" s="667" t="s">
        <v>116</v>
      </c>
      <c r="M358" s="708"/>
      <c r="N358" s="715"/>
      <c r="O358" s="716" t="s">
        <v>40</v>
      </c>
      <c r="P358" s="717">
        <f>I358+J358</f>
        <v>0</v>
      </c>
      <c r="Q358" s="717">
        <f>ROUND(H358*I358,2)</f>
        <v>0</v>
      </c>
      <c r="R358" s="717">
        <f>ROUND(H358*J358,2)</f>
        <v>0</v>
      </c>
      <c r="S358" s="718"/>
      <c r="T358" s="718">
        <f>H358*S358</f>
        <v>0</v>
      </c>
      <c r="U358" s="718">
        <v>0.00025999999999999998</v>
      </c>
      <c r="V358" s="718">
        <f>H358*U358</f>
        <v>0.00025999999999999998</v>
      </c>
      <c r="W358" s="718">
        <v>0</v>
      </c>
      <c r="X358" s="719">
        <f>H358*W358</f>
        <v>0</v>
      </c>
      <c r="AR358" s="37">
        <v>8</v>
      </c>
      <c r="AT358" s="37" t="s">
        <v>302</v>
      </c>
      <c r="AU358" s="37">
        <v>2</v>
      </c>
      <c r="AY358" s="37" t="s">
        <v>108</v>
      </c>
      <c r="BE358" s="37">
        <f>IF(O358="základní",K358,0)</f>
        <v>0</v>
      </c>
      <c r="BF358" s="37">
        <f>IF(O358="snížená",K358,0)</f>
        <v>0</v>
      </c>
      <c r="BG358" s="37">
        <f>IF(O358="zákl. přenesená",K358,0)</f>
        <v>0</v>
      </c>
      <c r="BH358" s="37">
        <f>IF(O358="sníž. přenesená",K358,0)</f>
        <v>0</v>
      </c>
      <c r="BI358" s="37">
        <f>IF(O358="nulová",K358,0)</f>
        <v>0</v>
      </c>
      <c r="BJ358" s="37">
        <v>1</v>
      </c>
    </row>
    <row r="359" s="37" customFormat="1">
      <c r="B359" s="708"/>
      <c r="C359" s="709" t="s">
        <v>648</v>
      </c>
      <c r="D359" s="709" t="s">
        <v>302</v>
      </c>
      <c r="E359" s="710" t="s">
        <v>649</v>
      </c>
      <c r="F359" s="710" t="s">
        <v>650</v>
      </c>
      <c r="G359" s="711" t="s">
        <v>477</v>
      </c>
      <c r="H359" s="712">
        <v>1</v>
      </c>
      <c r="I359" s="713"/>
      <c r="J359" s="714"/>
      <c r="K359" s="714">
        <f>ROUND(H359*P359,2)</f>
        <v>0</v>
      </c>
      <c r="L359" s="667" t="s">
        <v>116</v>
      </c>
      <c r="M359" s="708"/>
      <c r="N359" s="715"/>
      <c r="O359" s="716" t="s">
        <v>40</v>
      </c>
      <c r="P359" s="717">
        <f>I359+J359</f>
        <v>0</v>
      </c>
      <c r="Q359" s="717">
        <f>ROUND(H359*I359,2)</f>
        <v>0</v>
      </c>
      <c r="R359" s="717">
        <f>ROUND(H359*J359,2)</f>
        <v>0</v>
      </c>
      <c r="S359" s="718"/>
      <c r="T359" s="718">
        <f>H359*S359</f>
        <v>0</v>
      </c>
      <c r="U359" s="718">
        <v>0.00031</v>
      </c>
      <c r="V359" s="718">
        <f>H359*U359</f>
        <v>0.00031</v>
      </c>
      <c r="W359" s="718">
        <v>0</v>
      </c>
      <c r="X359" s="719">
        <f>H359*W359</f>
        <v>0</v>
      </c>
      <c r="AR359" s="37">
        <v>8</v>
      </c>
      <c r="AT359" s="37" t="s">
        <v>302</v>
      </c>
      <c r="AU359" s="37">
        <v>2</v>
      </c>
      <c r="AY359" s="37" t="s">
        <v>108</v>
      </c>
      <c r="BE359" s="37">
        <f>IF(O359="základní",K359,0)</f>
        <v>0</v>
      </c>
      <c r="BF359" s="37">
        <f>IF(O359="snížená",K359,0)</f>
        <v>0</v>
      </c>
      <c r="BG359" s="37">
        <f>IF(O359="zákl. přenesená",K359,0)</f>
        <v>0</v>
      </c>
      <c r="BH359" s="37">
        <f>IF(O359="sníž. přenesená",K359,0)</f>
        <v>0</v>
      </c>
      <c r="BI359" s="37">
        <f>IF(O359="nulová",K359,0)</f>
        <v>0</v>
      </c>
      <c r="BJ359" s="37">
        <v>1</v>
      </c>
    </row>
    <row r="360" s="37" customFormat="1">
      <c r="B360" s="708"/>
      <c r="C360" s="709" t="s">
        <v>651</v>
      </c>
      <c r="D360" s="709" t="s">
        <v>302</v>
      </c>
      <c r="E360" s="710" t="s">
        <v>652</v>
      </c>
      <c r="F360" s="710" t="s">
        <v>653</v>
      </c>
      <c r="G360" s="711" t="s">
        <v>477</v>
      </c>
      <c r="H360" s="712">
        <v>2</v>
      </c>
      <c r="I360" s="713"/>
      <c r="J360" s="714"/>
      <c r="K360" s="714">
        <f>ROUND(H360*P360,2)</f>
        <v>0</v>
      </c>
      <c r="L360" s="667" t="s">
        <v>116</v>
      </c>
      <c r="M360" s="708"/>
      <c r="N360" s="715"/>
      <c r="O360" s="716" t="s">
        <v>40</v>
      </c>
      <c r="P360" s="717">
        <f>I360+J360</f>
        <v>0</v>
      </c>
      <c r="Q360" s="717">
        <f>ROUND(H360*I360,2)</f>
        <v>0</v>
      </c>
      <c r="R360" s="717">
        <f>ROUND(H360*J360,2)</f>
        <v>0</v>
      </c>
      <c r="S360" s="718"/>
      <c r="T360" s="718">
        <f>H360*S360</f>
        <v>0</v>
      </c>
      <c r="U360" s="718">
        <v>0.00034000000000000002</v>
      </c>
      <c r="V360" s="718">
        <f>H360*U360</f>
        <v>0.00068000000000000005</v>
      </c>
      <c r="W360" s="718">
        <v>0</v>
      </c>
      <c r="X360" s="719">
        <f>H360*W360</f>
        <v>0</v>
      </c>
      <c r="AR360" s="37">
        <v>8</v>
      </c>
      <c r="AT360" s="37" t="s">
        <v>302</v>
      </c>
      <c r="AU360" s="37">
        <v>2</v>
      </c>
      <c r="AY360" s="37" t="s">
        <v>108</v>
      </c>
      <c r="BE360" s="37">
        <f>IF(O360="základní",K360,0)</f>
        <v>0</v>
      </c>
      <c r="BF360" s="37">
        <f>IF(O360="snížená",K360,0)</f>
        <v>0</v>
      </c>
      <c r="BG360" s="37">
        <f>IF(O360="zákl. přenesená",K360,0)</f>
        <v>0</v>
      </c>
      <c r="BH360" s="37">
        <f>IF(O360="sníž. přenesená",K360,0)</f>
        <v>0</v>
      </c>
      <c r="BI360" s="37">
        <f>IF(O360="nulová",K360,0)</f>
        <v>0</v>
      </c>
      <c r="BJ360" s="37">
        <v>1</v>
      </c>
    </row>
    <row r="361" s="35" customFormat="1" ht="24">
      <c r="B361" s="665"/>
      <c r="C361" s="666" t="s">
        <v>654</v>
      </c>
      <c r="D361" s="666" t="s">
        <v>112</v>
      </c>
      <c r="E361" s="667" t="s">
        <v>655</v>
      </c>
      <c r="F361" s="667" t="s">
        <v>656</v>
      </c>
      <c r="G361" s="668" t="s">
        <v>477</v>
      </c>
      <c r="H361" s="669">
        <v>1</v>
      </c>
      <c r="I361" s="670"/>
      <c r="J361" s="670"/>
      <c r="K361" s="671">
        <f>ROUND(H361*P361,2)</f>
        <v>0</v>
      </c>
      <c r="L361" s="667" t="s">
        <v>116</v>
      </c>
      <c r="M361" s="665"/>
      <c r="N361" s="672"/>
      <c r="O361" s="673" t="s">
        <v>40</v>
      </c>
      <c r="P361" s="674">
        <f>I361+J361</f>
        <v>0</v>
      </c>
      <c r="Q361" s="674">
        <f>ROUND(H361*I361,2)</f>
        <v>0</v>
      </c>
      <c r="R361" s="674">
        <f>ROUND(H361*J361,2)</f>
        <v>0</v>
      </c>
      <c r="S361" s="675"/>
      <c r="T361" s="675">
        <f>H361*S361</f>
        <v>0</v>
      </c>
      <c r="U361" s="675">
        <v>0</v>
      </c>
      <c r="V361" s="675">
        <f>H361*U361</f>
        <v>0</v>
      </c>
      <c r="W361" s="675">
        <v>0</v>
      </c>
      <c r="X361" s="676">
        <f>H361*W361</f>
        <v>0</v>
      </c>
      <c r="AR361" s="35">
        <v>4</v>
      </c>
      <c r="AT361" s="35" t="s">
        <v>112</v>
      </c>
      <c r="AU361" s="35">
        <v>2</v>
      </c>
      <c r="AY361" s="35" t="s">
        <v>108</v>
      </c>
      <c r="BE361" s="35">
        <f>IF(O361="základní",K361,0)</f>
        <v>0</v>
      </c>
      <c r="BF361" s="35">
        <f>IF(O361="snížená",K361,0)</f>
        <v>0</v>
      </c>
      <c r="BG361" s="35">
        <f>IF(O361="zákl. přenesená",K361,0)</f>
        <v>0</v>
      </c>
      <c r="BH361" s="35">
        <f>IF(O361="sníž. přenesená",K361,0)</f>
        <v>0</v>
      </c>
      <c r="BI361" s="35">
        <f>IF(O361="nulová",K361,0)</f>
        <v>0</v>
      </c>
      <c r="BJ361" s="35">
        <v>1</v>
      </c>
    </row>
    <row r="362" s="30" customFormat="1">
      <c r="A362" s="677"/>
      <c r="B362" s="678"/>
      <c r="C362" s="679"/>
      <c r="D362" s="680" t="s">
        <v>117</v>
      </c>
      <c r="E362" s="679"/>
      <c r="F362" s="258" t="s">
        <v>657</v>
      </c>
      <c r="G362" s="679"/>
      <c r="H362" s="679"/>
      <c r="I362" s="679"/>
      <c r="J362" s="679"/>
      <c r="L362" s="30"/>
      <c r="M362" s="681"/>
      <c r="N362" s="682"/>
      <c r="O362" s="683"/>
      <c r="P362" s="683"/>
      <c r="Q362" s="683"/>
      <c r="R362" s="683"/>
      <c r="S362" s="683"/>
      <c r="T362" s="684"/>
      <c r="U362" s="677"/>
      <c r="V362" s="677"/>
      <c r="W362" s="677"/>
      <c r="X362" s="677"/>
      <c r="Y362" s="677"/>
      <c r="Z362" s="677"/>
      <c r="AA362" s="677"/>
      <c r="AB362" s="677"/>
      <c r="AC362" s="677"/>
      <c r="AD362" s="677"/>
      <c r="AE362" s="677"/>
      <c r="AT362" s="685" t="s">
        <v>117</v>
      </c>
      <c r="AU362" s="685">
        <v>0</v>
      </c>
      <c r="AY362" s="30" t="s">
        <v>108</v>
      </c>
      <c r="BJ362" s="30">
        <v>0</v>
      </c>
    </row>
    <row r="363" s="37" customFormat="1">
      <c r="B363" s="708"/>
      <c r="C363" s="709" t="s">
        <v>658</v>
      </c>
      <c r="D363" s="709" t="s">
        <v>302</v>
      </c>
      <c r="E363" s="710" t="s">
        <v>659</v>
      </c>
      <c r="F363" s="710" t="s">
        <v>660</v>
      </c>
      <c r="G363" s="711" t="s">
        <v>477</v>
      </c>
      <c r="H363" s="712">
        <v>1</v>
      </c>
      <c r="I363" s="713"/>
      <c r="J363" s="714"/>
      <c r="K363" s="714">
        <f>ROUND(H363*P363,2)</f>
        <v>0</v>
      </c>
      <c r="L363" s="667" t="s">
        <v>116</v>
      </c>
      <c r="M363" s="708"/>
      <c r="N363" s="715"/>
      <c r="O363" s="716" t="s">
        <v>40</v>
      </c>
      <c r="P363" s="717">
        <f>I363+J363</f>
        <v>0</v>
      </c>
      <c r="Q363" s="717">
        <f>ROUND(H363*I363,2)</f>
        <v>0</v>
      </c>
      <c r="R363" s="717">
        <f>ROUND(H363*J363,2)</f>
        <v>0</v>
      </c>
      <c r="S363" s="718"/>
      <c r="T363" s="718">
        <f>H363*S363</f>
        <v>0</v>
      </c>
      <c r="U363" s="718">
        <v>0.00062</v>
      </c>
      <c r="V363" s="718">
        <f>H363*U363</f>
        <v>0.00062</v>
      </c>
      <c r="W363" s="718">
        <v>0</v>
      </c>
      <c r="X363" s="719">
        <f>H363*W363</f>
        <v>0</v>
      </c>
      <c r="AR363" s="37">
        <v>8</v>
      </c>
      <c r="AT363" s="37" t="s">
        <v>302</v>
      </c>
      <c r="AU363" s="37">
        <v>2</v>
      </c>
      <c r="AY363" s="37" t="s">
        <v>108</v>
      </c>
      <c r="BE363" s="37">
        <f>IF(O363="základní",K363,0)</f>
        <v>0</v>
      </c>
      <c r="BF363" s="37">
        <f>IF(O363="snížená",K363,0)</f>
        <v>0</v>
      </c>
      <c r="BG363" s="37">
        <f>IF(O363="zákl. přenesená",K363,0)</f>
        <v>0</v>
      </c>
      <c r="BH363" s="37">
        <f>IF(O363="sníž. přenesená",K363,0)</f>
        <v>0</v>
      </c>
      <c r="BI363" s="37">
        <f>IF(O363="nulová",K363,0)</f>
        <v>0</v>
      </c>
      <c r="BJ363" s="37">
        <v>1</v>
      </c>
    </row>
    <row r="364" s="35" customFormat="1" ht="24">
      <c r="B364" s="665"/>
      <c r="C364" s="666" t="s">
        <v>661</v>
      </c>
      <c r="D364" s="666" t="s">
        <v>112</v>
      </c>
      <c r="E364" s="667" t="s">
        <v>662</v>
      </c>
      <c r="F364" s="667" t="s">
        <v>663</v>
      </c>
      <c r="G364" s="668" t="s">
        <v>477</v>
      </c>
      <c r="H364" s="669">
        <v>12</v>
      </c>
      <c r="I364" s="670"/>
      <c r="J364" s="670"/>
      <c r="K364" s="671">
        <f>ROUND(H364*P364,2)</f>
        <v>0</v>
      </c>
      <c r="L364" s="667" t="s">
        <v>116</v>
      </c>
      <c r="M364" s="665"/>
      <c r="N364" s="672"/>
      <c r="O364" s="673" t="s">
        <v>40</v>
      </c>
      <c r="P364" s="674">
        <f>I364+J364</f>
        <v>0</v>
      </c>
      <c r="Q364" s="674">
        <f>ROUND(H364*I364,2)</f>
        <v>0</v>
      </c>
      <c r="R364" s="674">
        <f>ROUND(H364*J364,2)</f>
        <v>0</v>
      </c>
      <c r="S364" s="675"/>
      <c r="T364" s="675">
        <f>H364*S364</f>
        <v>0</v>
      </c>
      <c r="U364" s="675">
        <v>0</v>
      </c>
      <c r="V364" s="675">
        <f>H364*U364</f>
        <v>0</v>
      </c>
      <c r="W364" s="675">
        <v>0</v>
      </c>
      <c r="X364" s="676">
        <f>H364*W364</f>
        <v>0</v>
      </c>
      <c r="AR364" s="35">
        <v>4</v>
      </c>
      <c r="AT364" s="35" t="s">
        <v>112</v>
      </c>
      <c r="AU364" s="35">
        <v>2</v>
      </c>
      <c r="AY364" s="35" t="s">
        <v>108</v>
      </c>
      <c r="BE364" s="35">
        <f>IF(O364="základní",K364,0)</f>
        <v>0</v>
      </c>
      <c r="BF364" s="35">
        <f>IF(O364="snížená",K364,0)</f>
        <v>0</v>
      </c>
      <c r="BG364" s="35">
        <f>IF(O364="zákl. přenesená",K364,0)</f>
        <v>0</v>
      </c>
      <c r="BH364" s="35">
        <f>IF(O364="sníž. přenesená",K364,0)</f>
        <v>0</v>
      </c>
      <c r="BI364" s="35">
        <f>IF(O364="nulová",K364,0)</f>
        <v>0</v>
      </c>
      <c r="BJ364" s="35">
        <v>1</v>
      </c>
    </row>
    <row r="365" s="30" customFormat="1">
      <c r="A365" s="677"/>
      <c r="B365" s="678"/>
      <c r="C365" s="679"/>
      <c r="D365" s="680" t="s">
        <v>117</v>
      </c>
      <c r="E365" s="679"/>
      <c r="F365" s="258" t="s">
        <v>664</v>
      </c>
      <c r="G365" s="679"/>
      <c r="H365" s="679"/>
      <c r="I365" s="679"/>
      <c r="J365" s="679"/>
      <c r="L365" s="30"/>
      <c r="M365" s="681"/>
      <c r="N365" s="682"/>
      <c r="O365" s="683"/>
      <c r="P365" s="683"/>
      <c r="Q365" s="683"/>
      <c r="R365" s="683"/>
      <c r="S365" s="683"/>
      <c r="T365" s="684"/>
      <c r="U365" s="677"/>
      <c r="V365" s="677"/>
      <c r="W365" s="677"/>
      <c r="X365" s="677"/>
      <c r="Y365" s="677"/>
      <c r="Z365" s="677"/>
      <c r="AA365" s="677"/>
      <c r="AB365" s="677"/>
      <c r="AC365" s="677"/>
      <c r="AD365" s="677"/>
      <c r="AE365" s="677"/>
      <c r="AT365" s="685" t="s">
        <v>117</v>
      </c>
      <c r="AU365" s="685">
        <v>0</v>
      </c>
      <c r="AY365" s="30" t="s">
        <v>108</v>
      </c>
      <c r="BJ365" s="30">
        <v>0</v>
      </c>
    </row>
    <row r="366" s="37" customFormat="1">
      <c r="B366" s="708"/>
      <c r="C366" s="709" t="s">
        <v>665</v>
      </c>
      <c r="D366" s="709" t="s">
        <v>302</v>
      </c>
      <c r="E366" s="710" t="s">
        <v>666</v>
      </c>
      <c r="F366" s="710" t="s">
        <v>667</v>
      </c>
      <c r="G366" s="711" t="s">
        <v>477</v>
      </c>
      <c r="H366" s="712">
        <v>6</v>
      </c>
      <c r="I366" s="713"/>
      <c r="J366" s="714"/>
      <c r="K366" s="714">
        <f>ROUND(H366*P366,2)</f>
        <v>0</v>
      </c>
      <c r="L366" s="667" t="s">
        <v>116</v>
      </c>
      <c r="M366" s="708"/>
      <c r="N366" s="715"/>
      <c r="O366" s="716" t="s">
        <v>40</v>
      </c>
      <c r="P366" s="717">
        <f>I366+J366</f>
        <v>0</v>
      </c>
      <c r="Q366" s="717">
        <f>ROUND(H366*I366,2)</f>
        <v>0</v>
      </c>
      <c r="R366" s="717">
        <f>ROUND(H366*J366,2)</f>
        <v>0</v>
      </c>
      <c r="S366" s="718"/>
      <c r="T366" s="718">
        <f>H366*S366</f>
        <v>0</v>
      </c>
      <c r="U366" s="718">
        <v>0.0011000000000000001</v>
      </c>
      <c r="V366" s="718">
        <f>H366*U366</f>
        <v>0.0066</v>
      </c>
      <c r="W366" s="718">
        <v>0</v>
      </c>
      <c r="X366" s="719">
        <f>H366*W366</f>
        <v>0</v>
      </c>
      <c r="AR366" s="37">
        <v>8</v>
      </c>
      <c r="AT366" s="37" t="s">
        <v>302</v>
      </c>
      <c r="AU366" s="37">
        <v>2</v>
      </c>
      <c r="AY366" s="37" t="s">
        <v>108</v>
      </c>
      <c r="BE366" s="37">
        <f>IF(O366="základní",K366,0)</f>
        <v>0</v>
      </c>
      <c r="BF366" s="37">
        <f>IF(O366="snížená",K366,0)</f>
        <v>0</v>
      </c>
      <c r="BG366" s="37">
        <f>IF(O366="zákl. přenesená",K366,0)</f>
        <v>0</v>
      </c>
      <c r="BH366" s="37">
        <f>IF(O366="sníž. přenesená",K366,0)</f>
        <v>0</v>
      </c>
      <c r="BI366" s="37">
        <f>IF(O366="nulová",K366,0)</f>
        <v>0</v>
      </c>
      <c r="BJ366" s="37">
        <v>1</v>
      </c>
    </row>
    <row r="367" s="37" customFormat="1">
      <c r="B367" s="708"/>
      <c r="C367" s="709" t="s">
        <v>668</v>
      </c>
      <c r="D367" s="709" t="s">
        <v>302</v>
      </c>
      <c r="E367" s="710" t="s">
        <v>669</v>
      </c>
      <c r="F367" s="710" t="s">
        <v>670</v>
      </c>
      <c r="G367" s="711" t="s">
        <v>477</v>
      </c>
      <c r="H367" s="712">
        <v>6</v>
      </c>
      <c r="I367" s="713"/>
      <c r="J367" s="714"/>
      <c r="K367" s="714">
        <f>ROUND(H367*P367,2)</f>
        <v>0</v>
      </c>
      <c r="L367" s="667" t="s">
        <v>116</v>
      </c>
      <c r="M367" s="708"/>
      <c r="N367" s="715"/>
      <c r="O367" s="716" t="s">
        <v>40</v>
      </c>
      <c r="P367" s="717">
        <f>I367+J367</f>
        <v>0</v>
      </c>
      <c r="Q367" s="717">
        <f>ROUND(H367*I367,2)</f>
        <v>0</v>
      </c>
      <c r="R367" s="717">
        <f>ROUND(H367*J367,2)</f>
        <v>0</v>
      </c>
      <c r="S367" s="718"/>
      <c r="T367" s="718">
        <f>H367*S367</f>
        <v>0</v>
      </c>
      <c r="U367" s="718">
        <v>0.0012099999999999999</v>
      </c>
      <c r="V367" s="718">
        <f>H367*U367</f>
        <v>0.0072599999999999991</v>
      </c>
      <c r="W367" s="718">
        <v>0</v>
      </c>
      <c r="X367" s="719">
        <f>H367*W367</f>
        <v>0</v>
      </c>
      <c r="AR367" s="37">
        <v>8</v>
      </c>
      <c r="AT367" s="37" t="s">
        <v>302</v>
      </c>
      <c r="AU367" s="37">
        <v>2</v>
      </c>
      <c r="AY367" s="37" t="s">
        <v>108</v>
      </c>
      <c r="BE367" s="37">
        <f>IF(O367="základní",K367,0)</f>
        <v>0</v>
      </c>
      <c r="BF367" s="37">
        <f>IF(O367="snížená",K367,0)</f>
        <v>0</v>
      </c>
      <c r="BG367" s="37">
        <f>IF(O367="zákl. přenesená",K367,0)</f>
        <v>0</v>
      </c>
      <c r="BH367" s="37">
        <f>IF(O367="sníž. přenesená",K367,0)</f>
        <v>0</v>
      </c>
      <c r="BI367" s="37">
        <f>IF(O367="nulová",K367,0)</f>
        <v>0</v>
      </c>
      <c r="BJ367" s="37">
        <v>1</v>
      </c>
    </row>
    <row r="368" s="35" customFormat="1" ht="24">
      <c r="B368" s="665"/>
      <c r="C368" s="666" t="s">
        <v>671</v>
      </c>
      <c r="D368" s="666" t="s">
        <v>112</v>
      </c>
      <c r="E368" s="667" t="s">
        <v>672</v>
      </c>
      <c r="F368" s="667" t="s">
        <v>673</v>
      </c>
      <c r="G368" s="668" t="s">
        <v>477</v>
      </c>
      <c r="H368" s="669">
        <v>1</v>
      </c>
      <c r="I368" s="670"/>
      <c r="J368" s="670"/>
      <c r="K368" s="671">
        <f>ROUND(H368*P368,2)</f>
        <v>0</v>
      </c>
      <c r="L368" s="667" t="s">
        <v>116</v>
      </c>
      <c r="M368" s="665"/>
      <c r="N368" s="672"/>
      <c r="O368" s="673" t="s">
        <v>40</v>
      </c>
      <c r="P368" s="674">
        <f>I368+J368</f>
        <v>0</v>
      </c>
      <c r="Q368" s="674">
        <f>ROUND(H368*I368,2)</f>
        <v>0</v>
      </c>
      <c r="R368" s="674">
        <f>ROUND(H368*J368,2)</f>
        <v>0</v>
      </c>
      <c r="S368" s="675"/>
      <c r="T368" s="675">
        <f>H368*S368</f>
        <v>0</v>
      </c>
      <c r="U368" s="675">
        <v>0</v>
      </c>
      <c r="V368" s="675">
        <f>H368*U368</f>
        <v>0</v>
      </c>
      <c r="W368" s="675">
        <v>0</v>
      </c>
      <c r="X368" s="676">
        <f>H368*W368</f>
        <v>0</v>
      </c>
      <c r="AR368" s="35">
        <v>4</v>
      </c>
      <c r="AT368" s="35" t="s">
        <v>112</v>
      </c>
      <c r="AU368" s="35">
        <v>2</v>
      </c>
      <c r="AY368" s="35" t="s">
        <v>108</v>
      </c>
      <c r="BE368" s="35">
        <f>IF(O368="základní",K368,0)</f>
        <v>0</v>
      </c>
      <c r="BF368" s="35">
        <f>IF(O368="snížená",K368,0)</f>
        <v>0</v>
      </c>
      <c r="BG368" s="35">
        <f>IF(O368="zákl. přenesená",K368,0)</f>
        <v>0</v>
      </c>
      <c r="BH368" s="35">
        <f>IF(O368="sníž. přenesená",K368,0)</f>
        <v>0</v>
      </c>
      <c r="BI368" s="35">
        <f>IF(O368="nulová",K368,0)</f>
        <v>0</v>
      </c>
      <c r="BJ368" s="35">
        <v>1</v>
      </c>
    </row>
    <row r="369" s="30" customFormat="1">
      <c r="A369" s="677"/>
      <c r="B369" s="678"/>
      <c r="C369" s="679"/>
      <c r="D369" s="680" t="s">
        <v>117</v>
      </c>
      <c r="E369" s="679"/>
      <c r="F369" s="258" t="s">
        <v>674</v>
      </c>
      <c r="G369" s="679"/>
      <c r="H369" s="679"/>
      <c r="I369" s="679"/>
      <c r="J369" s="679"/>
      <c r="L369" s="30"/>
      <c r="M369" s="681"/>
      <c r="N369" s="682"/>
      <c r="O369" s="683"/>
      <c r="P369" s="683"/>
      <c r="Q369" s="683"/>
      <c r="R369" s="683"/>
      <c r="S369" s="683"/>
      <c r="T369" s="684"/>
      <c r="U369" s="677"/>
      <c r="V369" s="677"/>
      <c r="W369" s="677"/>
      <c r="X369" s="677"/>
      <c r="Y369" s="677"/>
      <c r="Z369" s="677"/>
      <c r="AA369" s="677"/>
      <c r="AB369" s="677"/>
      <c r="AC369" s="677"/>
      <c r="AD369" s="677"/>
      <c r="AE369" s="677"/>
      <c r="AT369" s="685" t="s">
        <v>117</v>
      </c>
      <c r="AU369" s="685">
        <v>0</v>
      </c>
      <c r="AY369" s="30" t="s">
        <v>108</v>
      </c>
      <c r="BJ369" s="30">
        <v>0</v>
      </c>
    </row>
    <row r="370" s="37" customFormat="1">
      <c r="B370" s="708"/>
      <c r="C370" s="709" t="s">
        <v>675</v>
      </c>
      <c r="D370" s="709" t="s">
        <v>302</v>
      </c>
      <c r="E370" s="710" t="s">
        <v>676</v>
      </c>
      <c r="F370" s="710" t="s">
        <v>677</v>
      </c>
      <c r="G370" s="711" t="s">
        <v>477</v>
      </c>
      <c r="H370" s="712">
        <v>1</v>
      </c>
      <c r="I370" s="713"/>
      <c r="J370" s="714"/>
      <c r="K370" s="714">
        <f>ROUND(H370*P370,2)</f>
        <v>0</v>
      </c>
      <c r="L370" s="667" t="s">
        <v>116</v>
      </c>
      <c r="M370" s="708"/>
      <c r="N370" s="715"/>
      <c r="O370" s="716" t="s">
        <v>40</v>
      </c>
      <c r="P370" s="717">
        <f>I370+J370</f>
        <v>0</v>
      </c>
      <c r="Q370" s="717">
        <f>ROUND(H370*I370,2)</f>
        <v>0</v>
      </c>
      <c r="R370" s="717">
        <f>ROUND(H370*J370,2)</f>
        <v>0</v>
      </c>
      <c r="S370" s="718"/>
      <c r="T370" s="718">
        <f>H370*S370</f>
        <v>0</v>
      </c>
      <c r="U370" s="718">
        <v>0.0030000000000000001</v>
      </c>
      <c r="V370" s="718">
        <f>H370*U370</f>
        <v>0.0030000000000000001</v>
      </c>
      <c r="W370" s="718">
        <v>0</v>
      </c>
      <c r="X370" s="719">
        <f>H370*W370</f>
        <v>0</v>
      </c>
      <c r="AR370" s="37">
        <v>8</v>
      </c>
      <c r="AT370" s="37" t="s">
        <v>302</v>
      </c>
      <c r="AU370" s="37">
        <v>2</v>
      </c>
      <c r="AY370" s="37" t="s">
        <v>108</v>
      </c>
      <c r="BE370" s="37">
        <f>IF(O370="základní",K370,0)</f>
        <v>0</v>
      </c>
      <c r="BF370" s="37">
        <f>IF(O370="snížená",K370,0)</f>
        <v>0</v>
      </c>
      <c r="BG370" s="37">
        <f>IF(O370="zákl. přenesená",K370,0)</f>
        <v>0</v>
      </c>
      <c r="BH370" s="37">
        <f>IF(O370="sníž. přenesená",K370,0)</f>
        <v>0</v>
      </c>
      <c r="BI370" s="37">
        <f>IF(O370="nulová",K370,0)</f>
        <v>0</v>
      </c>
      <c r="BJ370" s="37">
        <v>1</v>
      </c>
    </row>
    <row r="371" s="35" customFormat="1">
      <c r="B371" s="665"/>
      <c r="C371" s="666" t="s">
        <v>678</v>
      </c>
      <c r="D371" s="666" t="s">
        <v>112</v>
      </c>
      <c r="E371" s="667" t="s">
        <v>679</v>
      </c>
      <c r="F371" s="667" t="s">
        <v>680</v>
      </c>
      <c r="G371" s="668" t="s">
        <v>477</v>
      </c>
      <c r="H371" s="669">
        <v>7</v>
      </c>
      <c r="I371" s="670"/>
      <c r="J371" s="670"/>
      <c r="K371" s="671">
        <f>ROUND(H371*P371,2)</f>
        <v>0</v>
      </c>
      <c r="L371" s="667" t="s">
        <v>116</v>
      </c>
      <c r="M371" s="665"/>
      <c r="N371" s="672"/>
      <c r="O371" s="673" t="s">
        <v>40</v>
      </c>
      <c r="P371" s="674">
        <f>I371+J371</f>
        <v>0</v>
      </c>
      <c r="Q371" s="674">
        <f>ROUND(H371*I371,2)</f>
        <v>0</v>
      </c>
      <c r="R371" s="674">
        <f>ROUND(H371*J371,2)</f>
        <v>0</v>
      </c>
      <c r="S371" s="675"/>
      <c r="T371" s="675">
        <f>H371*S371</f>
        <v>0</v>
      </c>
      <c r="U371" s="675">
        <v>0.12422</v>
      </c>
      <c r="V371" s="675">
        <f>H371*U371</f>
        <v>0.86953999999999998</v>
      </c>
      <c r="W371" s="675">
        <v>0</v>
      </c>
      <c r="X371" s="676">
        <f>H371*W371</f>
        <v>0</v>
      </c>
      <c r="AR371" s="35">
        <v>4</v>
      </c>
      <c r="AT371" s="35" t="s">
        <v>112</v>
      </c>
      <c r="AU371" s="35">
        <v>2</v>
      </c>
      <c r="AY371" s="35" t="s">
        <v>108</v>
      </c>
      <c r="BE371" s="35">
        <f>IF(O371="základní",K371,0)</f>
        <v>0</v>
      </c>
      <c r="BF371" s="35">
        <f>IF(O371="snížená",K371,0)</f>
        <v>0</v>
      </c>
      <c r="BG371" s="35">
        <f>IF(O371="zákl. přenesená",K371,0)</f>
        <v>0</v>
      </c>
      <c r="BH371" s="35">
        <f>IF(O371="sníž. přenesená",K371,0)</f>
        <v>0</v>
      </c>
      <c r="BI371" s="35">
        <f>IF(O371="nulová",K371,0)</f>
        <v>0</v>
      </c>
      <c r="BJ371" s="35">
        <v>1</v>
      </c>
    </row>
    <row r="372" s="30" customFormat="1">
      <c r="A372" s="677"/>
      <c r="B372" s="678"/>
      <c r="C372" s="679"/>
      <c r="D372" s="680" t="s">
        <v>117</v>
      </c>
      <c r="E372" s="679"/>
      <c r="F372" s="258" t="s">
        <v>681</v>
      </c>
      <c r="G372" s="679"/>
      <c r="H372" s="679"/>
      <c r="I372" s="679"/>
      <c r="J372" s="679"/>
      <c r="L372" s="30"/>
      <c r="M372" s="681"/>
      <c r="N372" s="682"/>
      <c r="O372" s="683"/>
      <c r="P372" s="683"/>
      <c r="Q372" s="683"/>
      <c r="R372" s="683"/>
      <c r="S372" s="683"/>
      <c r="T372" s="684"/>
      <c r="U372" s="677"/>
      <c r="V372" s="677"/>
      <c r="W372" s="677"/>
      <c r="X372" s="677"/>
      <c r="Y372" s="677"/>
      <c r="Z372" s="677"/>
      <c r="AA372" s="677"/>
      <c r="AB372" s="677"/>
      <c r="AC372" s="677"/>
      <c r="AD372" s="677"/>
      <c r="AE372" s="677"/>
      <c r="AT372" s="685" t="s">
        <v>117</v>
      </c>
      <c r="AU372" s="685">
        <v>0</v>
      </c>
      <c r="AY372" s="30" t="s">
        <v>108</v>
      </c>
      <c r="BJ372" s="30">
        <v>0</v>
      </c>
    </row>
    <row r="373" s="36" customFormat="1" ht="12">
      <c r="B373" s="686"/>
      <c r="C373" s="687"/>
      <c r="D373" s="688" t="s">
        <v>198</v>
      </c>
      <c r="E373" s="689"/>
      <c r="F373" s="690" t="s">
        <v>148</v>
      </c>
      <c r="G373" s="691"/>
      <c r="H373" s="692">
        <v>7</v>
      </c>
      <c r="I373" s="693"/>
      <c r="J373" s="693"/>
      <c r="K373" s="693"/>
      <c r="L373" s="694"/>
      <c r="M373" s="686"/>
      <c r="N373" s="695"/>
      <c r="O373" s="694"/>
      <c r="P373" s="693"/>
      <c r="Q373" s="693"/>
      <c r="R373" s="693"/>
      <c r="S373" s="696"/>
      <c r="T373" s="696"/>
      <c r="U373" s="696"/>
      <c r="V373" s="696"/>
      <c r="W373" s="696"/>
      <c r="X373" s="697"/>
      <c r="AT373" s="36" t="s">
        <v>198</v>
      </c>
      <c r="AU373" s="36">
        <v>0</v>
      </c>
      <c r="AV373" s="36">
        <v>2</v>
      </c>
      <c r="AW373" s="36" t="b">
        <v>1</v>
      </c>
      <c r="AY373" s="36" t="s">
        <v>108</v>
      </c>
      <c r="BJ373" s="36">
        <v>0</v>
      </c>
    </row>
    <row r="374" s="36" customFormat="1" ht="12">
      <c r="B374" s="686"/>
      <c r="C374" s="687"/>
      <c r="D374" s="688" t="s">
        <v>198</v>
      </c>
      <c r="E374" s="689"/>
      <c r="F374" s="698" t="s">
        <v>200</v>
      </c>
      <c r="G374" s="699"/>
      <c r="H374" s="700">
        <v>7</v>
      </c>
      <c r="I374" s="693"/>
      <c r="J374" s="693"/>
      <c r="K374" s="693"/>
      <c r="L374" s="694"/>
      <c r="M374" s="686"/>
      <c r="N374" s="695"/>
      <c r="O374" s="694"/>
      <c r="P374" s="693"/>
      <c r="Q374" s="693"/>
      <c r="R374" s="693"/>
      <c r="S374" s="696"/>
      <c r="T374" s="696"/>
      <c r="U374" s="696"/>
      <c r="V374" s="696"/>
      <c r="W374" s="696"/>
      <c r="X374" s="697"/>
      <c r="AT374" s="36" t="s">
        <v>198</v>
      </c>
      <c r="AU374" s="36">
        <v>0</v>
      </c>
      <c r="AV374" s="36">
        <v>4</v>
      </c>
      <c r="AW374" s="36" t="b">
        <v>1</v>
      </c>
      <c r="AX374" s="36" t="b">
        <v>1</v>
      </c>
      <c r="AY374" s="36" t="s">
        <v>108</v>
      </c>
      <c r="BJ374" s="36">
        <v>0</v>
      </c>
    </row>
    <row r="375" s="37" customFormat="1">
      <c r="B375" s="708"/>
      <c r="C375" s="709" t="s">
        <v>682</v>
      </c>
      <c r="D375" s="709" t="s">
        <v>302</v>
      </c>
      <c r="E375" s="710" t="s">
        <v>683</v>
      </c>
      <c r="F375" s="710" t="s">
        <v>684</v>
      </c>
      <c r="G375" s="711" t="s">
        <v>477</v>
      </c>
      <c r="H375" s="712">
        <v>7</v>
      </c>
      <c r="I375" s="713"/>
      <c r="J375" s="714"/>
      <c r="K375" s="714">
        <f>ROUND(H375*P375,2)</f>
        <v>0</v>
      </c>
      <c r="L375" s="667" t="s">
        <v>116</v>
      </c>
      <c r="M375" s="708"/>
      <c r="N375" s="715"/>
      <c r="O375" s="716" t="s">
        <v>40</v>
      </c>
      <c r="P375" s="717">
        <f>I375+J375</f>
        <v>0</v>
      </c>
      <c r="Q375" s="717">
        <f>ROUND(H375*I375,2)</f>
        <v>0</v>
      </c>
      <c r="R375" s="717">
        <f>ROUND(H375*J375,2)</f>
        <v>0</v>
      </c>
      <c r="S375" s="718"/>
      <c r="T375" s="718">
        <f>H375*S375</f>
        <v>0</v>
      </c>
      <c r="U375" s="718">
        <v>0.108</v>
      </c>
      <c r="V375" s="718">
        <f>H375*U375</f>
        <v>0.75600000000000001</v>
      </c>
      <c r="W375" s="718">
        <v>0</v>
      </c>
      <c r="X375" s="719">
        <f>H375*W375</f>
        <v>0</v>
      </c>
      <c r="AR375" s="37">
        <v>8</v>
      </c>
      <c r="AT375" s="37" t="s">
        <v>302</v>
      </c>
      <c r="AU375" s="37">
        <v>2</v>
      </c>
      <c r="AY375" s="37" t="s">
        <v>108</v>
      </c>
      <c r="BE375" s="37">
        <f>IF(O375="základní",K375,0)</f>
        <v>0</v>
      </c>
      <c r="BF375" s="37">
        <f>IF(O375="snížená",K375,0)</f>
        <v>0</v>
      </c>
      <c r="BG375" s="37">
        <f>IF(O375="zákl. přenesená",K375,0)</f>
        <v>0</v>
      </c>
      <c r="BH375" s="37">
        <f>IF(O375="sníž. přenesená",K375,0)</f>
        <v>0</v>
      </c>
      <c r="BI375" s="37">
        <f>IF(O375="nulová",K375,0)</f>
        <v>0</v>
      </c>
      <c r="BJ375" s="37">
        <v>1</v>
      </c>
    </row>
    <row r="376" s="36" customFormat="1" ht="12">
      <c r="B376" s="686"/>
      <c r="C376" s="687"/>
      <c r="D376" s="688" t="s">
        <v>198</v>
      </c>
      <c r="E376" s="689"/>
      <c r="F376" s="690" t="s">
        <v>148</v>
      </c>
      <c r="G376" s="691"/>
      <c r="H376" s="692">
        <v>7</v>
      </c>
      <c r="I376" s="693"/>
      <c r="J376" s="693"/>
      <c r="K376" s="693"/>
      <c r="L376" s="694"/>
      <c r="M376" s="686"/>
      <c r="N376" s="695"/>
      <c r="O376" s="694"/>
      <c r="P376" s="693"/>
      <c r="Q376" s="693"/>
      <c r="R376" s="693"/>
      <c r="S376" s="696"/>
      <c r="T376" s="696"/>
      <c r="U376" s="696"/>
      <c r="V376" s="696"/>
      <c r="W376" s="696"/>
      <c r="X376" s="697"/>
      <c r="AT376" s="36" t="s">
        <v>198</v>
      </c>
      <c r="AU376" s="36">
        <v>0</v>
      </c>
      <c r="AV376" s="36">
        <v>2</v>
      </c>
      <c r="AW376" s="36" t="b">
        <v>1</v>
      </c>
      <c r="AY376" s="36" t="s">
        <v>108</v>
      </c>
      <c r="BJ376" s="36">
        <v>0</v>
      </c>
    </row>
    <row r="377" s="36" customFormat="1" ht="12">
      <c r="B377" s="686"/>
      <c r="C377" s="687"/>
      <c r="D377" s="688" t="s">
        <v>198</v>
      </c>
      <c r="E377" s="689"/>
      <c r="F377" s="698" t="s">
        <v>200</v>
      </c>
      <c r="G377" s="699"/>
      <c r="H377" s="700">
        <v>7</v>
      </c>
      <c r="I377" s="693"/>
      <c r="J377" s="693"/>
      <c r="K377" s="693"/>
      <c r="L377" s="694"/>
      <c r="M377" s="686"/>
      <c r="N377" s="695"/>
      <c r="O377" s="694"/>
      <c r="P377" s="693"/>
      <c r="Q377" s="693"/>
      <c r="R377" s="693"/>
      <c r="S377" s="696"/>
      <c r="T377" s="696"/>
      <c r="U377" s="696"/>
      <c r="V377" s="696"/>
      <c r="W377" s="696"/>
      <c r="X377" s="697"/>
      <c r="AT377" s="36" t="s">
        <v>198</v>
      </c>
      <c r="AU377" s="36">
        <v>0</v>
      </c>
      <c r="AV377" s="36">
        <v>4</v>
      </c>
      <c r="AW377" s="36" t="b">
        <v>1</v>
      </c>
      <c r="AX377" s="36" t="b">
        <v>1</v>
      </c>
      <c r="AY377" s="36" t="s">
        <v>108</v>
      </c>
      <c r="BJ377" s="36">
        <v>0</v>
      </c>
    </row>
    <row r="378" s="35" customFormat="1">
      <c r="B378" s="665"/>
      <c r="C378" s="666" t="s">
        <v>685</v>
      </c>
      <c r="D378" s="666" t="s">
        <v>112</v>
      </c>
      <c r="E378" s="667" t="s">
        <v>686</v>
      </c>
      <c r="F378" s="667" t="s">
        <v>687</v>
      </c>
      <c r="G378" s="668" t="s">
        <v>477</v>
      </c>
      <c r="H378" s="669">
        <v>1</v>
      </c>
      <c r="I378" s="670"/>
      <c r="J378" s="670"/>
      <c r="K378" s="671">
        <f>ROUND(H378*P378,2)</f>
        <v>0</v>
      </c>
      <c r="L378" s="667" t="s">
        <v>116</v>
      </c>
      <c r="M378" s="665"/>
      <c r="N378" s="672"/>
      <c r="O378" s="673" t="s">
        <v>40</v>
      </c>
      <c r="P378" s="674">
        <f>I378+J378</f>
        <v>0</v>
      </c>
      <c r="Q378" s="674">
        <f>ROUND(H378*I378,2)</f>
        <v>0</v>
      </c>
      <c r="R378" s="674">
        <f>ROUND(H378*J378,2)</f>
        <v>0</v>
      </c>
      <c r="S378" s="675"/>
      <c r="T378" s="675">
        <f>H378*S378</f>
        <v>0</v>
      </c>
      <c r="U378" s="675">
        <v>0.02972</v>
      </c>
      <c r="V378" s="675">
        <f>H378*U378</f>
        <v>0.02972</v>
      </c>
      <c r="W378" s="675">
        <v>0</v>
      </c>
      <c r="X378" s="676">
        <f>H378*W378</f>
        <v>0</v>
      </c>
      <c r="AR378" s="35">
        <v>4</v>
      </c>
      <c r="AT378" s="35" t="s">
        <v>112</v>
      </c>
      <c r="AU378" s="35">
        <v>2</v>
      </c>
      <c r="AY378" s="35" t="s">
        <v>108</v>
      </c>
      <c r="BE378" s="35">
        <f>IF(O378="základní",K378,0)</f>
        <v>0</v>
      </c>
      <c r="BF378" s="35">
        <f>IF(O378="snížená",K378,0)</f>
        <v>0</v>
      </c>
      <c r="BG378" s="35">
        <f>IF(O378="zákl. přenesená",K378,0)</f>
        <v>0</v>
      </c>
      <c r="BH378" s="35">
        <f>IF(O378="sníž. přenesená",K378,0)</f>
        <v>0</v>
      </c>
      <c r="BI378" s="35">
        <f>IF(O378="nulová",K378,0)</f>
        <v>0</v>
      </c>
      <c r="BJ378" s="35">
        <v>1</v>
      </c>
    </row>
    <row r="379" s="30" customFormat="1">
      <c r="A379" s="677"/>
      <c r="B379" s="678"/>
      <c r="C379" s="679"/>
      <c r="D379" s="680" t="s">
        <v>117</v>
      </c>
      <c r="E379" s="679"/>
      <c r="F379" s="258" t="s">
        <v>688</v>
      </c>
      <c r="G379" s="679"/>
      <c r="H379" s="679"/>
      <c r="I379" s="679"/>
      <c r="J379" s="679"/>
      <c r="L379" s="30"/>
      <c r="M379" s="681"/>
      <c r="N379" s="682"/>
      <c r="O379" s="683"/>
      <c r="P379" s="683"/>
      <c r="Q379" s="683"/>
      <c r="R379" s="683"/>
      <c r="S379" s="683"/>
      <c r="T379" s="684"/>
      <c r="U379" s="677"/>
      <c r="V379" s="677"/>
      <c r="W379" s="677"/>
      <c r="X379" s="677"/>
      <c r="Y379" s="677"/>
      <c r="Z379" s="677"/>
      <c r="AA379" s="677"/>
      <c r="AB379" s="677"/>
      <c r="AC379" s="677"/>
      <c r="AD379" s="677"/>
      <c r="AE379" s="677"/>
      <c r="AT379" s="685" t="s">
        <v>117</v>
      </c>
      <c r="AU379" s="685">
        <v>0</v>
      </c>
      <c r="AY379" s="30" t="s">
        <v>108</v>
      </c>
      <c r="BJ379" s="30">
        <v>0</v>
      </c>
    </row>
    <row r="380" s="36" customFormat="1" ht="12">
      <c r="B380" s="686"/>
      <c r="C380" s="687"/>
      <c r="D380" s="688" t="s">
        <v>198</v>
      </c>
      <c r="E380" s="689"/>
      <c r="F380" s="690" t="s">
        <v>689</v>
      </c>
      <c r="G380" s="691"/>
      <c r="H380" s="692">
        <v>1</v>
      </c>
      <c r="I380" s="693"/>
      <c r="J380" s="693"/>
      <c r="K380" s="693"/>
      <c r="L380" s="694"/>
      <c r="M380" s="686"/>
      <c r="N380" s="695"/>
      <c r="O380" s="694"/>
      <c r="P380" s="693"/>
      <c r="Q380" s="693"/>
      <c r="R380" s="693"/>
      <c r="S380" s="696"/>
      <c r="T380" s="696"/>
      <c r="U380" s="696"/>
      <c r="V380" s="696"/>
      <c r="W380" s="696"/>
      <c r="X380" s="697"/>
      <c r="AT380" s="36" t="s">
        <v>198</v>
      </c>
      <c r="AU380" s="36">
        <v>0</v>
      </c>
      <c r="AV380" s="36">
        <v>2</v>
      </c>
      <c r="AW380" s="36" t="b">
        <v>1</v>
      </c>
      <c r="AY380" s="36" t="s">
        <v>108</v>
      </c>
      <c r="BJ380" s="36">
        <v>0</v>
      </c>
    </row>
    <row r="381" s="36" customFormat="1" ht="12">
      <c r="B381" s="686"/>
      <c r="C381" s="687"/>
      <c r="D381" s="688" t="s">
        <v>198</v>
      </c>
      <c r="E381" s="689"/>
      <c r="F381" s="698" t="s">
        <v>200</v>
      </c>
      <c r="G381" s="699"/>
      <c r="H381" s="700">
        <v>1</v>
      </c>
      <c r="I381" s="693"/>
      <c r="J381" s="693"/>
      <c r="K381" s="693"/>
      <c r="L381" s="694"/>
      <c r="M381" s="686"/>
      <c r="N381" s="695"/>
      <c r="O381" s="694"/>
      <c r="P381" s="693"/>
      <c r="Q381" s="693"/>
      <c r="R381" s="693"/>
      <c r="S381" s="696"/>
      <c r="T381" s="696"/>
      <c r="U381" s="696"/>
      <c r="V381" s="696"/>
      <c r="W381" s="696"/>
      <c r="X381" s="697"/>
      <c r="AT381" s="36" t="s">
        <v>198</v>
      </c>
      <c r="AU381" s="36">
        <v>0</v>
      </c>
      <c r="AV381" s="36">
        <v>4</v>
      </c>
      <c r="AW381" s="36" t="b">
        <v>1</v>
      </c>
      <c r="AX381" s="36" t="b">
        <v>1</v>
      </c>
      <c r="AY381" s="36" t="s">
        <v>108</v>
      </c>
      <c r="BJ381" s="36">
        <v>0</v>
      </c>
    </row>
    <row r="382" s="36" customFormat="1" ht="12">
      <c r="B382" s="686"/>
      <c r="C382" s="687"/>
      <c r="D382" s="688" t="s">
        <v>198</v>
      </c>
      <c r="E382" s="689"/>
      <c r="F382" s="701" t="s">
        <v>539</v>
      </c>
      <c r="G382" s="691"/>
      <c r="H382" s="692"/>
      <c r="I382" s="693"/>
      <c r="J382" s="693"/>
      <c r="K382" s="693"/>
      <c r="L382" s="694"/>
      <c r="M382" s="686"/>
      <c r="N382" s="695"/>
      <c r="O382" s="694"/>
      <c r="P382" s="693"/>
      <c r="Q382" s="693"/>
      <c r="R382" s="693"/>
      <c r="S382" s="696"/>
      <c r="T382" s="696"/>
      <c r="U382" s="696"/>
      <c r="V382" s="696"/>
      <c r="W382" s="696"/>
      <c r="X382" s="697"/>
      <c r="AT382" s="36" t="s">
        <v>202</v>
      </c>
      <c r="AU382" s="36">
        <v>1</v>
      </c>
      <c r="AY382" s="36" t="s">
        <v>108</v>
      </c>
      <c r="BJ382" s="36">
        <v>0</v>
      </c>
    </row>
    <row r="383" s="36" customFormat="1" ht="12">
      <c r="B383" s="686"/>
      <c r="C383" s="687"/>
      <c r="D383" s="688" t="s">
        <v>198</v>
      </c>
      <c r="E383" s="689"/>
      <c r="F383" s="702" t="s">
        <v>540</v>
      </c>
      <c r="G383" s="691"/>
      <c r="H383" s="703">
        <v>1</v>
      </c>
      <c r="I383" s="693"/>
      <c r="J383" s="693"/>
      <c r="K383" s="693"/>
      <c r="L383" s="694"/>
      <c r="M383" s="686"/>
      <c r="N383" s="695"/>
      <c r="O383" s="694"/>
      <c r="P383" s="693"/>
      <c r="Q383" s="693"/>
      <c r="R383" s="693"/>
      <c r="S383" s="696"/>
      <c r="T383" s="696"/>
      <c r="U383" s="696"/>
      <c r="V383" s="696"/>
      <c r="W383" s="696"/>
      <c r="X383" s="697"/>
      <c r="AT383" s="36" t="s">
        <v>202</v>
      </c>
      <c r="AU383" s="36">
        <v>1</v>
      </c>
      <c r="AY383" s="36" t="s">
        <v>108</v>
      </c>
      <c r="BJ383" s="36">
        <v>0</v>
      </c>
    </row>
    <row r="384" s="37" customFormat="1">
      <c r="B384" s="708"/>
      <c r="C384" s="709" t="s">
        <v>690</v>
      </c>
      <c r="D384" s="709" t="s">
        <v>302</v>
      </c>
      <c r="E384" s="710" t="s">
        <v>691</v>
      </c>
      <c r="F384" s="710" t="s">
        <v>692</v>
      </c>
      <c r="G384" s="711" t="s">
        <v>477</v>
      </c>
      <c r="H384" s="712">
        <v>1</v>
      </c>
      <c r="I384" s="713"/>
      <c r="J384" s="714"/>
      <c r="K384" s="714">
        <f>ROUND(H384*P384,2)</f>
        <v>0</v>
      </c>
      <c r="L384" s="667" t="s">
        <v>116</v>
      </c>
      <c r="M384" s="708"/>
      <c r="N384" s="715"/>
      <c r="O384" s="716" t="s">
        <v>40</v>
      </c>
      <c r="P384" s="717">
        <f>I384+J384</f>
        <v>0</v>
      </c>
      <c r="Q384" s="717">
        <f>ROUND(H384*I384,2)</f>
        <v>0</v>
      </c>
      <c r="R384" s="717">
        <f>ROUND(H384*J384,2)</f>
        <v>0</v>
      </c>
      <c r="S384" s="718"/>
      <c r="T384" s="718">
        <f>H384*S384</f>
        <v>0</v>
      </c>
      <c r="U384" s="718">
        <v>0.040000000000000001</v>
      </c>
      <c r="V384" s="718">
        <f>H384*U384</f>
        <v>0.040000000000000001</v>
      </c>
      <c r="W384" s="718">
        <v>0</v>
      </c>
      <c r="X384" s="719">
        <f>H384*W384</f>
        <v>0</v>
      </c>
      <c r="AR384" s="37">
        <v>8</v>
      </c>
      <c r="AT384" s="37" t="s">
        <v>302</v>
      </c>
      <c r="AU384" s="37">
        <v>2</v>
      </c>
      <c r="AY384" s="37" t="s">
        <v>108</v>
      </c>
      <c r="BE384" s="37">
        <f>IF(O384="základní",K384,0)</f>
        <v>0</v>
      </c>
      <c r="BF384" s="37">
        <f>IF(O384="snížená",K384,0)</f>
        <v>0</v>
      </c>
      <c r="BG384" s="37">
        <f>IF(O384="zákl. přenesená",K384,0)</f>
        <v>0</v>
      </c>
      <c r="BH384" s="37">
        <f>IF(O384="sníž. přenesená",K384,0)</f>
        <v>0</v>
      </c>
      <c r="BI384" s="37">
        <f>IF(O384="nulová",K384,0)</f>
        <v>0</v>
      </c>
      <c r="BJ384" s="37">
        <v>1</v>
      </c>
    </row>
    <row r="385" s="36" customFormat="1" ht="12">
      <c r="B385" s="686"/>
      <c r="C385" s="687"/>
      <c r="D385" s="688" t="s">
        <v>198</v>
      </c>
      <c r="E385" s="689"/>
      <c r="F385" s="690" t="s">
        <v>689</v>
      </c>
      <c r="G385" s="691"/>
      <c r="H385" s="692">
        <v>1</v>
      </c>
      <c r="I385" s="693"/>
      <c r="J385" s="693"/>
      <c r="K385" s="693"/>
      <c r="L385" s="694"/>
      <c r="M385" s="686"/>
      <c r="N385" s="695"/>
      <c r="O385" s="694"/>
      <c r="P385" s="693"/>
      <c r="Q385" s="693"/>
      <c r="R385" s="693"/>
      <c r="S385" s="696"/>
      <c r="T385" s="696"/>
      <c r="U385" s="696"/>
      <c r="V385" s="696"/>
      <c r="W385" s="696"/>
      <c r="X385" s="697"/>
      <c r="AT385" s="36" t="s">
        <v>198</v>
      </c>
      <c r="AU385" s="36">
        <v>0</v>
      </c>
      <c r="AV385" s="36">
        <v>2</v>
      </c>
      <c r="AW385" s="36" t="b">
        <v>1</v>
      </c>
      <c r="AY385" s="36" t="s">
        <v>108</v>
      </c>
      <c r="BJ385" s="36">
        <v>0</v>
      </c>
    </row>
    <row r="386" s="36" customFormat="1" ht="12">
      <c r="B386" s="686"/>
      <c r="C386" s="687"/>
      <c r="D386" s="688" t="s">
        <v>198</v>
      </c>
      <c r="E386" s="689"/>
      <c r="F386" s="698" t="s">
        <v>200</v>
      </c>
      <c r="G386" s="699"/>
      <c r="H386" s="700">
        <v>1</v>
      </c>
      <c r="I386" s="693"/>
      <c r="J386" s="693"/>
      <c r="K386" s="693"/>
      <c r="L386" s="694"/>
      <c r="M386" s="686"/>
      <c r="N386" s="695"/>
      <c r="O386" s="694"/>
      <c r="P386" s="693"/>
      <c r="Q386" s="693"/>
      <c r="R386" s="693"/>
      <c r="S386" s="696"/>
      <c r="T386" s="696"/>
      <c r="U386" s="696"/>
      <c r="V386" s="696"/>
      <c r="W386" s="696"/>
      <c r="X386" s="697"/>
      <c r="AT386" s="36" t="s">
        <v>198</v>
      </c>
      <c r="AU386" s="36">
        <v>0</v>
      </c>
      <c r="AV386" s="36">
        <v>4</v>
      </c>
      <c r="AW386" s="36" t="b">
        <v>1</v>
      </c>
      <c r="AX386" s="36" t="b">
        <v>1</v>
      </c>
      <c r="AY386" s="36" t="s">
        <v>108</v>
      </c>
      <c r="BJ386" s="36">
        <v>0</v>
      </c>
    </row>
    <row r="387" s="36" customFormat="1" ht="12">
      <c r="B387" s="686"/>
      <c r="C387" s="687"/>
      <c r="D387" s="688" t="s">
        <v>198</v>
      </c>
      <c r="E387" s="689"/>
      <c r="F387" s="701" t="s">
        <v>539</v>
      </c>
      <c r="G387" s="691"/>
      <c r="H387" s="692"/>
      <c r="I387" s="693"/>
      <c r="J387" s="693"/>
      <c r="K387" s="693"/>
      <c r="L387" s="694"/>
      <c r="M387" s="686"/>
      <c r="N387" s="695"/>
      <c r="O387" s="694"/>
      <c r="P387" s="693"/>
      <c r="Q387" s="693"/>
      <c r="R387" s="693"/>
      <c r="S387" s="696"/>
      <c r="T387" s="696"/>
      <c r="U387" s="696"/>
      <c r="V387" s="696"/>
      <c r="W387" s="696"/>
      <c r="X387" s="697"/>
      <c r="AT387" s="36" t="s">
        <v>202</v>
      </c>
      <c r="AU387" s="36">
        <v>1</v>
      </c>
      <c r="AY387" s="36" t="s">
        <v>108</v>
      </c>
      <c r="BJ387" s="36">
        <v>0</v>
      </c>
    </row>
    <row r="388" s="36" customFormat="1" ht="12">
      <c r="B388" s="686"/>
      <c r="C388" s="687"/>
      <c r="D388" s="688" t="s">
        <v>198</v>
      </c>
      <c r="E388" s="689"/>
      <c r="F388" s="702" t="s">
        <v>540</v>
      </c>
      <c r="G388" s="691"/>
      <c r="H388" s="703">
        <v>1</v>
      </c>
      <c r="I388" s="693"/>
      <c r="J388" s="693"/>
      <c r="K388" s="693"/>
      <c r="L388" s="694"/>
      <c r="M388" s="686"/>
      <c r="N388" s="695"/>
      <c r="O388" s="694"/>
      <c r="P388" s="693"/>
      <c r="Q388" s="693"/>
      <c r="R388" s="693"/>
      <c r="S388" s="696"/>
      <c r="T388" s="696"/>
      <c r="U388" s="696"/>
      <c r="V388" s="696"/>
      <c r="W388" s="696"/>
      <c r="X388" s="697"/>
      <c r="AT388" s="36" t="s">
        <v>202</v>
      </c>
      <c r="AU388" s="36">
        <v>1</v>
      </c>
      <c r="AY388" s="36" t="s">
        <v>108</v>
      </c>
      <c r="BJ388" s="36">
        <v>0</v>
      </c>
    </row>
    <row r="389" s="35" customFormat="1">
      <c r="B389" s="665"/>
      <c r="C389" s="666" t="s">
        <v>693</v>
      </c>
      <c r="D389" s="666" t="s">
        <v>112</v>
      </c>
      <c r="E389" s="667" t="s">
        <v>694</v>
      </c>
      <c r="F389" s="667" t="s">
        <v>695</v>
      </c>
      <c r="G389" s="668" t="s">
        <v>477</v>
      </c>
      <c r="H389" s="669">
        <v>6</v>
      </c>
      <c r="I389" s="670"/>
      <c r="J389" s="670"/>
      <c r="K389" s="671">
        <f>ROUND(H389*P389,2)</f>
        <v>0</v>
      </c>
      <c r="L389" s="667" t="s">
        <v>116</v>
      </c>
      <c r="M389" s="665"/>
      <c r="N389" s="672"/>
      <c r="O389" s="673" t="s">
        <v>40</v>
      </c>
      <c r="P389" s="674">
        <f>I389+J389</f>
        <v>0</v>
      </c>
      <c r="Q389" s="674">
        <f>ROUND(H389*I389,2)</f>
        <v>0</v>
      </c>
      <c r="R389" s="674">
        <f>ROUND(H389*J389,2)</f>
        <v>0</v>
      </c>
      <c r="S389" s="675"/>
      <c r="T389" s="675">
        <f>H389*S389</f>
        <v>0</v>
      </c>
      <c r="U389" s="675">
        <v>0.02972</v>
      </c>
      <c r="V389" s="675">
        <f>H389*U389</f>
        <v>0.17832000000000001</v>
      </c>
      <c r="W389" s="675">
        <v>0</v>
      </c>
      <c r="X389" s="676">
        <f>H389*W389</f>
        <v>0</v>
      </c>
      <c r="AR389" s="35">
        <v>4</v>
      </c>
      <c r="AT389" s="35" t="s">
        <v>112</v>
      </c>
      <c r="AU389" s="35">
        <v>2</v>
      </c>
      <c r="AY389" s="35" t="s">
        <v>108</v>
      </c>
      <c r="BE389" s="35">
        <f>IF(O389="základní",K389,0)</f>
        <v>0</v>
      </c>
      <c r="BF389" s="35">
        <f>IF(O389="snížená",K389,0)</f>
        <v>0</v>
      </c>
      <c r="BG389" s="35">
        <f>IF(O389="zákl. přenesená",K389,0)</f>
        <v>0</v>
      </c>
      <c r="BH389" s="35">
        <f>IF(O389="sníž. přenesená",K389,0)</f>
        <v>0</v>
      </c>
      <c r="BI389" s="35">
        <f>IF(O389="nulová",K389,0)</f>
        <v>0</v>
      </c>
      <c r="BJ389" s="35">
        <v>1</v>
      </c>
    </row>
    <row r="390" s="30" customFormat="1">
      <c r="A390" s="677"/>
      <c r="B390" s="678"/>
      <c r="C390" s="679"/>
      <c r="D390" s="680" t="s">
        <v>117</v>
      </c>
      <c r="E390" s="679"/>
      <c r="F390" s="258" t="s">
        <v>696</v>
      </c>
      <c r="G390" s="679"/>
      <c r="H390" s="679"/>
      <c r="I390" s="679"/>
      <c r="J390" s="679"/>
      <c r="L390" s="30"/>
      <c r="M390" s="681"/>
      <c r="N390" s="682"/>
      <c r="O390" s="683"/>
      <c r="P390" s="683"/>
      <c r="Q390" s="683"/>
      <c r="R390" s="683"/>
      <c r="S390" s="683"/>
      <c r="T390" s="684"/>
      <c r="U390" s="677"/>
      <c r="V390" s="677"/>
      <c r="W390" s="677"/>
      <c r="X390" s="677"/>
      <c r="Y390" s="677"/>
      <c r="Z390" s="677"/>
      <c r="AA390" s="677"/>
      <c r="AB390" s="677"/>
      <c r="AC390" s="677"/>
      <c r="AD390" s="677"/>
      <c r="AE390" s="677"/>
      <c r="AT390" s="685" t="s">
        <v>117</v>
      </c>
      <c r="AU390" s="685">
        <v>0</v>
      </c>
      <c r="AY390" s="30" t="s">
        <v>108</v>
      </c>
      <c r="BJ390" s="30">
        <v>0</v>
      </c>
    </row>
    <row r="391" s="36" customFormat="1" ht="12">
      <c r="B391" s="686"/>
      <c r="C391" s="687"/>
      <c r="D391" s="688" t="s">
        <v>198</v>
      </c>
      <c r="E391" s="689"/>
      <c r="F391" s="690" t="s">
        <v>538</v>
      </c>
      <c r="G391" s="691"/>
      <c r="H391" s="692">
        <v>6</v>
      </c>
      <c r="I391" s="693"/>
      <c r="J391" s="693"/>
      <c r="K391" s="693"/>
      <c r="L391" s="694"/>
      <c r="M391" s="686"/>
      <c r="N391" s="695"/>
      <c r="O391" s="694"/>
      <c r="P391" s="693"/>
      <c r="Q391" s="693"/>
      <c r="R391" s="693"/>
      <c r="S391" s="696"/>
      <c r="T391" s="696"/>
      <c r="U391" s="696"/>
      <c r="V391" s="696"/>
      <c r="W391" s="696"/>
      <c r="X391" s="697"/>
      <c r="AT391" s="36" t="s">
        <v>198</v>
      </c>
      <c r="AU391" s="36">
        <v>0</v>
      </c>
      <c r="AV391" s="36">
        <v>2</v>
      </c>
      <c r="AW391" s="36" t="b">
        <v>1</v>
      </c>
      <c r="AY391" s="36" t="s">
        <v>108</v>
      </c>
      <c r="BJ391" s="36">
        <v>0</v>
      </c>
    </row>
    <row r="392" s="36" customFormat="1" ht="12">
      <c r="B392" s="686"/>
      <c r="C392" s="687"/>
      <c r="D392" s="688" t="s">
        <v>198</v>
      </c>
      <c r="E392" s="689"/>
      <c r="F392" s="698" t="s">
        <v>200</v>
      </c>
      <c r="G392" s="699"/>
      <c r="H392" s="700">
        <v>6</v>
      </c>
      <c r="I392" s="693"/>
      <c r="J392" s="693"/>
      <c r="K392" s="693"/>
      <c r="L392" s="694"/>
      <c r="M392" s="686"/>
      <c r="N392" s="695"/>
      <c r="O392" s="694"/>
      <c r="P392" s="693"/>
      <c r="Q392" s="693"/>
      <c r="R392" s="693"/>
      <c r="S392" s="696"/>
      <c r="T392" s="696"/>
      <c r="U392" s="696"/>
      <c r="V392" s="696"/>
      <c r="W392" s="696"/>
      <c r="X392" s="697"/>
      <c r="AT392" s="36" t="s">
        <v>198</v>
      </c>
      <c r="AU392" s="36">
        <v>0</v>
      </c>
      <c r="AV392" s="36">
        <v>4</v>
      </c>
      <c r="AW392" s="36" t="b">
        <v>1</v>
      </c>
      <c r="AX392" s="36" t="b">
        <v>1</v>
      </c>
      <c r="AY392" s="36" t="s">
        <v>108</v>
      </c>
      <c r="BJ392" s="36">
        <v>0</v>
      </c>
    </row>
    <row r="393" s="36" customFormat="1" ht="12">
      <c r="B393" s="686"/>
      <c r="C393" s="687"/>
      <c r="D393" s="688" t="s">
        <v>198</v>
      </c>
      <c r="E393" s="689"/>
      <c r="F393" s="701" t="s">
        <v>539</v>
      </c>
      <c r="G393" s="691"/>
      <c r="H393" s="692"/>
      <c r="I393" s="693"/>
      <c r="J393" s="693"/>
      <c r="K393" s="693"/>
      <c r="L393" s="694"/>
      <c r="M393" s="686"/>
      <c r="N393" s="695"/>
      <c r="O393" s="694"/>
      <c r="P393" s="693"/>
      <c r="Q393" s="693"/>
      <c r="R393" s="693"/>
      <c r="S393" s="696"/>
      <c r="T393" s="696"/>
      <c r="U393" s="696"/>
      <c r="V393" s="696"/>
      <c r="W393" s="696"/>
      <c r="X393" s="697"/>
      <c r="AT393" s="36" t="s">
        <v>202</v>
      </c>
      <c r="AU393" s="36">
        <v>1</v>
      </c>
      <c r="AY393" s="36" t="s">
        <v>108</v>
      </c>
      <c r="BJ393" s="36">
        <v>0</v>
      </c>
    </row>
    <row r="394" s="36" customFormat="1" ht="12">
      <c r="B394" s="686"/>
      <c r="C394" s="687"/>
      <c r="D394" s="688" t="s">
        <v>198</v>
      </c>
      <c r="E394" s="689"/>
      <c r="F394" s="702" t="s">
        <v>540</v>
      </c>
      <c r="G394" s="691"/>
      <c r="H394" s="703">
        <v>1</v>
      </c>
      <c r="I394" s="693"/>
      <c r="J394" s="693"/>
      <c r="K394" s="693"/>
      <c r="L394" s="694"/>
      <c r="M394" s="686"/>
      <c r="N394" s="695"/>
      <c r="O394" s="694"/>
      <c r="P394" s="693"/>
      <c r="Q394" s="693"/>
      <c r="R394" s="693"/>
      <c r="S394" s="696"/>
      <c r="T394" s="696"/>
      <c r="U394" s="696"/>
      <c r="V394" s="696"/>
      <c r="W394" s="696"/>
      <c r="X394" s="697"/>
      <c r="AT394" s="36" t="s">
        <v>202</v>
      </c>
      <c r="AU394" s="36">
        <v>1</v>
      </c>
      <c r="AY394" s="36" t="s">
        <v>108</v>
      </c>
      <c r="BJ394" s="36">
        <v>0</v>
      </c>
    </row>
    <row r="395" s="36" customFormat="1" ht="12">
      <c r="B395" s="686"/>
      <c r="C395" s="687"/>
      <c r="D395" s="688" t="s">
        <v>198</v>
      </c>
      <c r="E395" s="689"/>
      <c r="F395" s="701" t="s">
        <v>541</v>
      </c>
      <c r="G395" s="691"/>
      <c r="H395" s="692"/>
      <c r="I395" s="693"/>
      <c r="J395" s="693"/>
      <c r="K395" s="693"/>
      <c r="L395" s="694"/>
      <c r="M395" s="686"/>
      <c r="N395" s="695"/>
      <c r="O395" s="694"/>
      <c r="P395" s="693"/>
      <c r="Q395" s="693"/>
      <c r="R395" s="693"/>
      <c r="S395" s="696"/>
      <c r="T395" s="696"/>
      <c r="U395" s="696"/>
      <c r="V395" s="696"/>
      <c r="W395" s="696"/>
      <c r="X395" s="697"/>
      <c r="AT395" s="36" t="s">
        <v>202</v>
      </c>
      <c r="AU395" s="36">
        <v>1</v>
      </c>
      <c r="AY395" s="36" t="s">
        <v>108</v>
      </c>
      <c r="BJ395" s="36">
        <v>0</v>
      </c>
    </row>
    <row r="396" s="36" customFormat="1" ht="12">
      <c r="B396" s="686"/>
      <c r="C396" s="687"/>
      <c r="D396" s="688" t="s">
        <v>198</v>
      </c>
      <c r="E396" s="689"/>
      <c r="F396" s="702" t="s">
        <v>542</v>
      </c>
      <c r="G396" s="691"/>
      <c r="H396" s="703">
        <v>5</v>
      </c>
      <c r="I396" s="693"/>
      <c r="J396" s="693"/>
      <c r="K396" s="693"/>
      <c r="L396" s="694"/>
      <c r="M396" s="686"/>
      <c r="N396" s="695"/>
      <c r="O396" s="694"/>
      <c r="P396" s="693"/>
      <c r="Q396" s="693"/>
      <c r="R396" s="693"/>
      <c r="S396" s="696"/>
      <c r="T396" s="696"/>
      <c r="U396" s="696"/>
      <c r="V396" s="696"/>
      <c r="W396" s="696"/>
      <c r="X396" s="697"/>
      <c r="AT396" s="36" t="s">
        <v>202</v>
      </c>
      <c r="AU396" s="36">
        <v>1</v>
      </c>
      <c r="AY396" s="36" t="s">
        <v>108</v>
      </c>
      <c r="BJ396" s="36">
        <v>0</v>
      </c>
    </row>
    <row r="397" s="37" customFormat="1">
      <c r="B397" s="708"/>
      <c r="C397" s="709" t="s">
        <v>697</v>
      </c>
      <c r="D397" s="709" t="s">
        <v>302</v>
      </c>
      <c r="E397" s="710" t="s">
        <v>698</v>
      </c>
      <c r="F397" s="710" t="s">
        <v>699</v>
      </c>
      <c r="G397" s="711" t="s">
        <v>477</v>
      </c>
      <c r="H397" s="712">
        <v>6</v>
      </c>
      <c r="I397" s="713"/>
      <c r="J397" s="714"/>
      <c r="K397" s="714">
        <f>ROUND(H397*P397,2)</f>
        <v>0</v>
      </c>
      <c r="L397" s="667" t="s">
        <v>116</v>
      </c>
      <c r="M397" s="708"/>
      <c r="N397" s="715"/>
      <c r="O397" s="716" t="s">
        <v>40</v>
      </c>
      <c r="P397" s="717">
        <f>I397+J397</f>
        <v>0</v>
      </c>
      <c r="Q397" s="717">
        <f>ROUND(H397*I397,2)</f>
        <v>0</v>
      </c>
      <c r="R397" s="717">
        <f>ROUND(H397*J397,2)</f>
        <v>0</v>
      </c>
      <c r="S397" s="718"/>
      <c r="T397" s="718">
        <f>H397*S397</f>
        <v>0</v>
      </c>
      <c r="U397" s="718">
        <v>0.111</v>
      </c>
      <c r="V397" s="718">
        <f>H397*U397</f>
        <v>0.66600000000000004</v>
      </c>
      <c r="W397" s="718">
        <v>0</v>
      </c>
      <c r="X397" s="719">
        <f>H397*W397</f>
        <v>0</v>
      </c>
      <c r="AR397" s="37">
        <v>8</v>
      </c>
      <c r="AT397" s="37" t="s">
        <v>302</v>
      </c>
      <c r="AU397" s="37">
        <v>2</v>
      </c>
      <c r="AY397" s="37" t="s">
        <v>108</v>
      </c>
      <c r="BE397" s="37">
        <f>IF(O397="základní",K397,0)</f>
        <v>0</v>
      </c>
      <c r="BF397" s="37">
        <f>IF(O397="snížená",K397,0)</f>
        <v>0</v>
      </c>
      <c r="BG397" s="37">
        <f>IF(O397="zákl. přenesená",K397,0)</f>
        <v>0</v>
      </c>
      <c r="BH397" s="37">
        <f>IF(O397="sníž. přenesená",K397,0)</f>
        <v>0</v>
      </c>
      <c r="BI397" s="37">
        <f>IF(O397="nulová",K397,0)</f>
        <v>0</v>
      </c>
      <c r="BJ397" s="37">
        <v>1</v>
      </c>
    </row>
    <row r="398" s="36" customFormat="1" ht="12">
      <c r="B398" s="686"/>
      <c r="C398" s="687"/>
      <c r="D398" s="688" t="s">
        <v>198</v>
      </c>
      <c r="E398" s="689"/>
      <c r="F398" s="690" t="s">
        <v>538</v>
      </c>
      <c r="G398" s="691"/>
      <c r="H398" s="692">
        <v>6</v>
      </c>
      <c r="I398" s="693"/>
      <c r="J398" s="693"/>
      <c r="K398" s="693"/>
      <c r="L398" s="694"/>
      <c r="M398" s="686"/>
      <c r="N398" s="695"/>
      <c r="O398" s="694"/>
      <c r="P398" s="693"/>
      <c r="Q398" s="693"/>
      <c r="R398" s="693"/>
      <c r="S398" s="696"/>
      <c r="T398" s="696"/>
      <c r="U398" s="696"/>
      <c r="V398" s="696"/>
      <c r="W398" s="696"/>
      <c r="X398" s="697"/>
      <c r="AT398" s="36" t="s">
        <v>198</v>
      </c>
      <c r="AU398" s="36">
        <v>0</v>
      </c>
      <c r="AV398" s="36">
        <v>2</v>
      </c>
      <c r="AW398" s="36" t="b">
        <v>1</v>
      </c>
      <c r="AY398" s="36" t="s">
        <v>108</v>
      </c>
      <c r="BJ398" s="36">
        <v>0</v>
      </c>
    </row>
    <row r="399" s="36" customFormat="1" ht="12">
      <c r="B399" s="686"/>
      <c r="C399" s="687"/>
      <c r="D399" s="688" t="s">
        <v>198</v>
      </c>
      <c r="E399" s="689"/>
      <c r="F399" s="698" t="s">
        <v>200</v>
      </c>
      <c r="G399" s="699"/>
      <c r="H399" s="700">
        <v>6</v>
      </c>
      <c r="I399" s="693"/>
      <c r="J399" s="693"/>
      <c r="K399" s="693"/>
      <c r="L399" s="694"/>
      <c r="M399" s="686"/>
      <c r="N399" s="695"/>
      <c r="O399" s="694"/>
      <c r="P399" s="693"/>
      <c r="Q399" s="693"/>
      <c r="R399" s="693"/>
      <c r="S399" s="696"/>
      <c r="T399" s="696"/>
      <c r="U399" s="696"/>
      <c r="V399" s="696"/>
      <c r="W399" s="696"/>
      <c r="X399" s="697"/>
      <c r="AT399" s="36" t="s">
        <v>198</v>
      </c>
      <c r="AU399" s="36">
        <v>0</v>
      </c>
      <c r="AV399" s="36">
        <v>4</v>
      </c>
      <c r="AW399" s="36" t="b">
        <v>1</v>
      </c>
      <c r="AX399" s="36" t="b">
        <v>1</v>
      </c>
      <c r="AY399" s="36" t="s">
        <v>108</v>
      </c>
      <c r="BJ399" s="36">
        <v>0</v>
      </c>
    </row>
    <row r="400" s="36" customFormat="1" ht="12">
      <c r="B400" s="686"/>
      <c r="C400" s="687"/>
      <c r="D400" s="688" t="s">
        <v>198</v>
      </c>
      <c r="E400" s="689"/>
      <c r="F400" s="701" t="s">
        <v>539</v>
      </c>
      <c r="G400" s="691"/>
      <c r="H400" s="692"/>
      <c r="I400" s="693"/>
      <c r="J400" s="693"/>
      <c r="K400" s="693"/>
      <c r="L400" s="694"/>
      <c r="M400" s="686"/>
      <c r="N400" s="695"/>
      <c r="O400" s="694"/>
      <c r="P400" s="693"/>
      <c r="Q400" s="693"/>
      <c r="R400" s="693"/>
      <c r="S400" s="696"/>
      <c r="T400" s="696"/>
      <c r="U400" s="696"/>
      <c r="V400" s="696"/>
      <c r="W400" s="696"/>
      <c r="X400" s="697"/>
      <c r="AT400" s="36" t="s">
        <v>202</v>
      </c>
      <c r="AU400" s="36">
        <v>1</v>
      </c>
      <c r="AY400" s="36" t="s">
        <v>108</v>
      </c>
      <c r="BJ400" s="36">
        <v>0</v>
      </c>
    </row>
    <row r="401" s="36" customFormat="1" ht="12">
      <c r="B401" s="686"/>
      <c r="C401" s="687"/>
      <c r="D401" s="688" t="s">
        <v>198</v>
      </c>
      <c r="E401" s="689"/>
      <c r="F401" s="702" t="s">
        <v>540</v>
      </c>
      <c r="G401" s="691"/>
      <c r="H401" s="703">
        <v>1</v>
      </c>
      <c r="I401" s="693"/>
      <c r="J401" s="693"/>
      <c r="K401" s="693"/>
      <c r="L401" s="694"/>
      <c r="M401" s="686"/>
      <c r="N401" s="695"/>
      <c r="O401" s="694"/>
      <c r="P401" s="693"/>
      <c r="Q401" s="693"/>
      <c r="R401" s="693"/>
      <c r="S401" s="696"/>
      <c r="T401" s="696"/>
      <c r="U401" s="696"/>
      <c r="V401" s="696"/>
      <c r="W401" s="696"/>
      <c r="X401" s="697"/>
      <c r="AT401" s="36" t="s">
        <v>202</v>
      </c>
      <c r="AU401" s="36">
        <v>1</v>
      </c>
      <c r="AY401" s="36" t="s">
        <v>108</v>
      </c>
      <c r="BJ401" s="36">
        <v>0</v>
      </c>
    </row>
    <row r="402" s="36" customFormat="1" ht="12">
      <c r="B402" s="686"/>
      <c r="C402" s="687"/>
      <c r="D402" s="688" t="s">
        <v>198</v>
      </c>
      <c r="E402" s="689"/>
      <c r="F402" s="701" t="s">
        <v>541</v>
      </c>
      <c r="G402" s="691"/>
      <c r="H402" s="692"/>
      <c r="I402" s="693"/>
      <c r="J402" s="693"/>
      <c r="K402" s="693"/>
      <c r="L402" s="694"/>
      <c r="M402" s="686"/>
      <c r="N402" s="695"/>
      <c r="O402" s="694"/>
      <c r="P402" s="693"/>
      <c r="Q402" s="693"/>
      <c r="R402" s="693"/>
      <c r="S402" s="696"/>
      <c r="T402" s="696"/>
      <c r="U402" s="696"/>
      <c r="V402" s="696"/>
      <c r="W402" s="696"/>
      <c r="X402" s="697"/>
      <c r="AT402" s="36" t="s">
        <v>202</v>
      </c>
      <c r="AU402" s="36">
        <v>1</v>
      </c>
      <c r="AY402" s="36" t="s">
        <v>108</v>
      </c>
      <c r="BJ402" s="36">
        <v>0</v>
      </c>
    </row>
    <row r="403" s="36" customFormat="1" ht="12">
      <c r="B403" s="686"/>
      <c r="C403" s="687"/>
      <c r="D403" s="688" t="s">
        <v>198</v>
      </c>
      <c r="E403" s="689"/>
      <c r="F403" s="702" t="s">
        <v>542</v>
      </c>
      <c r="G403" s="691"/>
      <c r="H403" s="703">
        <v>5</v>
      </c>
      <c r="I403" s="693"/>
      <c r="J403" s="693"/>
      <c r="K403" s="693"/>
      <c r="L403" s="694"/>
      <c r="M403" s="686"/>
      <c r="N403" s="695"/>
      <c r="O403" s="694"/>
      <c r="P403" s="693"/>
      <c r="Q403" s="693"/>
      <c r="R403" s="693"/>
      <c r="S403" s="696"/>
      <c r="T403" s="696"/>
      <c r="U403" s="696"/>
      <c r="V403" s="696"/>
      <c r="W403" s="696"/>
      <c r="X403" s="697"/>
      <c r="AT403" s="36" t="s">
        <v>202</v>
      </c>
      <c r="AU403" s="36">
        <v>1</v>
      </c>
      <c r="AY403" s="36" t="s">
        <v>108</v>
      </c>
      <c r="BJ403" s="36">
        <v>0</v>
      </c>
    </row>
    <row r="404" s="35" customFormat="1" ht="24">
      <c r="B404" s="665"/>
      <c r="C404" s="666" t="s">
        <v>700</v>
      </c>
      <c r="D404" s="666" t="s">
        <v>112</v>
      </c>
      <c r="E404" s="667" t="s">
        <v>701</v>
      </c>
      <c r="F404" s="667" t="s">
        <v>702</v>
      </c>
      <c r="G404" s="668" t="s">
        <v>477</v>
      </c>
      <c r="H404" s="669">
        <v>6</v>
      </c>
      <c r="I404" s="670"/>
      <c r="J404" s="670"/>
      <c r="K404" s="671">
        <f>ROUND(H404*P404,2)</f>
        <v>0</v>
      </c>
      <c r="L404" s="667" t="s">
        <v>116</v>
      </c>
      <c r="M404" s="665"/>
      <c r="N404" s="672"/>
      <c r="O404" s="673" t="s">
        <v>40</v>
      </c>
      <c r="P404" s="674">
        <f>I404+J404</f>
        <v>0</v>
      </c>
      <c r="Q404" s="674">
        <f>ROUND(H404*I404,2)</f>
        <v>0</v>
      </c>
      <c r="R404" s="674">
        <f>ROUND(H404*J404,2)</f>
        <v>0</v>
      </c>
      <c r="S404" s="675"/>
      <c r="T404" s="675">
        <f>H404*S404</f>
        <v>0</v>
      </c>
      <c r="U404" s="675">
        <v>0</v>
      </c>
      <c r="V404" s="675">
        <f>H404*U404</f>
        <v>0</v>
      </c>
      <c r="W404" s="675">
        <v>0.050000000000000003</v>
      </c>
      <c r="X404" s="676">
        <f>H404*W404</f>
        <v>0.30000000000000004</v>
      </c>
      <c r="AR404" s="35">
        <v>4</v>
      </c>
      <c r="AT404" s="35" t="s">
        <v>112</v>
      </c>
      <c r="AU404" s="35">
        <v>2</v>
      </c>
      <c r="AY404" s="35" t="s">
        <v>108</v>
      </c>
      <c r="BE404" s="35">
        <f>IF(O404="základní",K404,0)</f>
        <v>0</v>
      </c>
      <c r="BF404" s="35">
        <f>IF(O404="snížená",K404,0)</f>
        <v>0</v>
      </c>
      <c r="BG404" s="35">
        <f>IF(O404="zákl. přenesená",K404,0)</f>
        <v>0</v>
      </c>
      <c r="BH404" s="35">
        <f>IF(O404="sníž. přenesená",K404,0)</f>
        <v>0</v>
      </c>
      <c r="BI404" s="35">
        <f>IF(O404="nulová",K404,0)</f>
        <v>0</v>
      </c>
      <c r="BJ404" s="35">
        <v>1</v>
      </c>
    </row>
    <row r="405" s="30" customFormat="1">
      <c r="A405" s="677"/>
      <c r="B405" s="678"/>
      <c r="C405" s="679"/>
      <c r="D405" s="680" t="s">
        <v>117</v>
      </c>
      <c r="E405" s="679"/>
      <c r="F405" s="258" t="s">
        <v>703</v>
      </c>
      <c r="G405" s="679"/>
      <c r="H405" s="679"/>
      <c r="I405" s="679"/>
      <c r="J405" s="679"/>
      <c r="L405" s="30"/>
      <c r="M405" s="681"/>
      <c r="N405" s="682"/>
      <c r="O405" s="683"/>
      <c r="P405" s="683"/>
      <c r="Q405" s="683"/>
      <c r="R405" s="683"/>
      <c r="S405" s="683"/>
      <c r="T405" s="684"/>
      <c r="U405" s="677"/>
      <c r="V405" s="677"/>
      <c r="W405" s="677"/>
      <c r="X405" s="677"/>
      <c r="Y405" s="677"/>
      <c r="Z405" s="677"/>
      <c r="AA405" s="677"/>
      <c r="AB405" s="677"/>
      <c r="AC405" s="677"/>
      <c r="AD405" s="677"/>
      <c r="AE405" s="677"/>
      <c r="AT405" s="685" t="s">
        <v>117</v>
      </c>
      <c r="AU405" s="685">
        <v>0</v>
      </c>
      <c r="AY405" s="30" t="s">
        <v>108</v>
      </c>
      <c r="BJ405" s="30">
        <v>0</v>
      </c>
    </row>
    <row r="406" s="36" customFormat="1" ht="12">
      <c r="B406" s="686"/>
      <c r="C406" s="687"/>
      <c r="D406" s="688" t="s">
        <v>198</v>
      </c>
      <c r="E406" s="689"/>
      <c r="F406" s="690" t="s">
        <v>538</v>
      </c>
      <c r="G406" s="691"/>
      <c r="H406" s="692">
        <v>6</v>
      </c>
      <c r="I406" s="693"/>
      <c r="J406" s="693"/>
      <c r="K406" s="693"/>
      <c r="L406" s="694"/>
      <c r="M406" s="686"/>
      <c r="N406" s="695"/>
      <c r="O406" s="694"/>
      <c r="P406" s="693"/>
      <c r="Q406" s="693"/>
      <c r="R406" s="693"/>
      <c r="S406" s="696"/>
      <c r="T406" s="696"/>
      <c r="U406" s="696"/>
      <c r="V406" s="696"/>
      <c r="W406" s="696"/>
      <c r="X406" s="697"/>
      <c r="AT406" s="36" t="s">
        <v>198</v>
      </c>
      <c r="AU406" s="36">
        <v>0</v>
      </c>
      <c r="AV406" s="36">
        <v>2</v>
      </c>
      <c r="AW406" s="36" t="b">
        <v>1</v>
      </c>
      <c r="AY406" s="36" t="s">
        <v>108</v>
      </c>
      <c r="BJ406" s="36">
        <v>0</v>
      </c>
    </row>
    <row r="407" s="36" customFormat="1" ht="12">
      <c r="B407" s="686"/>
      <c r="C407" s="687"/>
      <c r="D407" s="688" t="s">
        <v>198</v>
      </c>
      <c r="E407" s="689"/>
      <c r="F407" s="698" t="s">
        <v>200</v>
      </c>
      <c r="G407" s="699"/>
      <c r="H407" s="700">
        <v>6</v>
      </c>
      <c r="I407" s="693"/>
      <c r="J407" s="693"/>
      <c r="K407" s="693"/>
      <c r="L407" s="694"/>
      <c r="M407" s="686"/>
      <c r="N407" s="695"/>
      <c r="O407" s="694"/>
      <c r="P407" s="693"/>
      <c r="Q407" s="693"/>
      <c r="R407" s="693"/>
      <c r="S407" s="696"/>
      <c r="T407" s="696"/>
      <c r="U407" s="696"/>
      <c r="V407" s="696"/>
      <c r="W407" s="696"/>
      <c r="X407" s="697"/>
      <c r="AT407" s="36" t="s">
        <v>198</v>
      </c>
      <c r="AU407" s="36">
        <v>0</v>
      </c>
      <c r="AV407" s="36">
        <v>4</v>
      </c>
      <c r="AW407" s="36" t="b">
        <v>1</v>
      </c>
      <c r="AX407" s="36" t="b">
        <v>1</v>
      </c>
      <c r="AY407" s="36" t="s">
        <v>108</v>
      </c>
      <c r="BJ407" s="36">
        <v>0</v>
      </c>
    </row>
    <row r="408" s="36" customFormat="1" ht="12">
      <c r="B408" s="686"/>
      <c r="C408" s="687"/>
      <c r="D408" s="688" t="s">
        <v>198</v>
      </c>
      <c r="E408" s="689"/>
      <c r="F408" s="701" t="s">
        <v>539</v>
      </c>
      <c r="G408" s="691"/>
      <c r="H408" s="692"/>
      <c r="I408" s="693"/>
      <c r="J408" s="693"/>
      <c r="K408" s="693"/>
      <c r="L408" s="694"/>
      <c r="M408" s="686"/>
      <c r="N408" s="695"/>
      <c r="O408" s="694"/>
      <c r="P408" s="693"/>
      <c r="Q408" s="693"/>
      <c r="R408" s="693"/>
      <c r="S408" s="696"/>
      <c r="T408" s="696"/>
      <c r="U408" s="696"/>
      <c r="V408" s="696"/>
      <c r="W408" s="696"/>
      <c r="X408" s="697"/>
      <c r="AT408" s="36" t="s">
        <v>202</v>
      </c>
      <c r="AU408" s="36">
        <v>1</v>
      </c>
      <c r="AY408" s="36" t="s">
        <v>108</v>
      </c>
      <c r="BJ408" s="36">
        <v>0</v>
      </c>
    </row>
    <row r="409" s="36" customFormat="1" ht="12">
      <c r="B409" s="686"/>
      <c r="C409" s="687"/>
      <c r="D409" s="688" t="s">
        <v>198</v>
      </c>
      <c r="E409" s="689"/>
      <c r="F409" s="702" t="s">
        <v>540</v>
      </c>
      <c r="G409" s="691"/>
      <c r="H409" s="703">
        <v>1</v>
      </c>
      <c r="I409" s="693"/>
      <c r="J409" s="693"/>
      <c r="K409" s="693"/>
      <c r="L409" s="694"/>
      <c r="M409" s="686"/>
      <c r="N409" s="695"/>
      <c r="O409" s="694"/>
      <c r="P409" s="693"/>
      <c r="Q409" s="693"/>
      <c r="R409" s="693"/>
      <c r="S409" s="696"/>
      <c r="T409" s="696"/>
      <c r="U409" s="696"/>
      <c r="V409" s="696"/>
      <c r="W409" s="696"/>
      <c r="X409" s="697"/>
      <c r="AT409" s="36" t="s">
        <v>202</v>
      </c>
      <c r="AU409" s="36">
        <v>1</v>
      </c>
      <c r="AY409" s="36" t="s">
        <v>108</v>
      </c>
      <c r="BJ409" s="36">
        <v>0</v>
      </c>
    </row>
    <row r="410" s="36" customFormat="1" ht="12">
      <c r="B410" s="686"/>
      <c r="C410" s="687"/>
      <c r="D410" s="688" t="s">
        <v>198</v>
      </c>
      <c r="E410" s="689"/>
      <c r="F410" s="701" t="s">
        <v>541</v>
      </c>
      <c r="G410" s="691"/>
      <c r="H410" s="692"/>
      <c r="I410" s="693"/>
      <c r="J410" s="693"/>
      <c r="K410" s="693"/>
      <c r="L410" s="694"/>
      <c r="M410" s="686"/>
      <c r="N410" s="695"/>
      <c r="O410" s="694"/>
      <c r="P410" s="693"/>
      <c r="Q410" s="693"/>
      <c r="R410" s="693"/>
      <c r="S410" s="696"/>
      <c r="T410" s="696"/>
      <c r="U410" s="696"/>
      <c r="V410" s="696"/>
      <c r="W410" s="696"/>
      <c r="X410" s="697"/>
      <c r="AT410" s="36" t="s">
        <v>202</v>
      </c>
      <c r="AU410" s="36">
        <v>1</v>
      </c>
      <c r="AY410" s="36" t="s">
        <v>108</v>
      </c>
      <c r="BJ410" s="36">
        <v>0</v>
      </c>
    </row>
    <row r="411" s="36" customFormat="1" ht="12">
      <c r="B411" s="686"/>
      <c r="C411" s="687"/>
      <c r="D411" s="688" t="s">
        <v>198</v>
      </c>
      <c r="E411" s="689"/>
      <c r="F411" s="702" t="s">
        <v>542</v>
      </c>
      <c r="G411" s="691"/>
      <c r="H411" s="703">
        <v>5</v>
      </c>
      <c r="I411" s="693"/>
      <c r="J411" s="693"/>
      <c r="K411" s="693"/>
      <c r="L411" s="694"/>
      <c r="M411" s="686"/>
      <c r="N411" s="695"/>
      <c r="O411" s="694"/>
      <c r="P411" s="693"/>
      <c r="Q411" s="693"/>
      <c r="R411" s="693"/>
      <c r="S411" s="696"/>
      <c r="T411" s="696"/>
      <c r="U411" s="696"/>
      <c r="V411" s="696"/>
      <c r="W411" s="696"/>
      <c r="X411" s="697"/>
      <c r="AT411" s="36" t="s">
        <v>202</v>
      </c>
      <c r="AU411" s="36">
        <v>1</v>
      </c>
      <c r="AY411" s="36" t="s">
        <v>108</v>
      </c>
      <c r="BJ411" s="36">
        <v>0</v>
      </c>
    </row>
    <row r="412" s="35" customFormat="1" ht="24">
      <c r="B412" s="665"/>
      <c r="C412" s="666" t="s">
        <v>704</v>
      </c>
      <c r="D412" s="666" t="s">
        <v>112</v>
      </c>
      <c r="E412" s="667" t="s">
        <v>705</v>
      </c>
      <c r="F412" s="667" t="s">
        <v>706</v>
      </c>
      <c r="G412" s="668" t="s">
        <v>477</v>
      </c>
      <c r="H412" s="669">
        <v>12</v>
      </c>
      <c r="I412" s="670"/>
      <c r="J412" s="670"/>
      <c r="K412" s="671">
        <f>ROUND(H412*P412,2)</f>
        <v>0</v>
      </c>
      <c r="L412" s="667" t="s">
        <v>116</v>
      </c>
      <c r="M412" s="665"/>
      <c r="N412" s="672"/>
      <c r="O412" s="673" t="s">
        <v>40</v>
      </c>
      <c r="P412" s="674">
        <f>I412+J412</f>
        <v>0</v>
      </c>
      <c r="Q412" s="674">
        <f>ROUND(H412*I412,2)</f>
        <v>0</v>
      </c>
      <c r="R412" s="674">
        <f>ROUND(H412*J412,2)</f>
        <v>0</v>
      </c>
      <c r="S412" s="675"/>
      <c r="T412" s="675">
        <f>H412*S412</f>
        <v>0</v>
      </c>
      <c r="U412" s="675">
        <v>0</v>
      </c>
      <c r="V412" s="675">
        <f>H412*U412</f>
        <v>0</v>
      </c>
      <c r="W412" s="675">
        <v>0.66000000000000003</v>
      </c>
      <c r="X412" s="676">
        <f>H412*W412</f>
        <v>7.9199999999999999</v>
      </c>
      <c r="AR412" s="35">
        <v>4</v>
      </c>
      <c r="AT412" s="35" t="s">
        <v>112</v>
      </c>
      <c r="AU412" s="35">
        <v>2</v>
      </c>
      <c r="AY412" s="35" t="s">
        <v>108</v>
      </c>
      <c r="BE412" s="35">
        <f>IF(O412="základní",K412,0)</f>
        <v>0</v>
      </c>
      <c r="BF412" s="35">
        <f>IF(O412="snížená",K412,0)</f>
        <v>0</v>
      </c>
      <c r="BG412" s="35">
        <f>IF(O412="zákl. přenesená",K412,0)</f>
        <v>0</v>
      </c>
      <c r="BH412" s="35">
        <f>IF(O412="sníž. přenesená",K412,0)</f>
        <v>0</v>
      </c>
      <c r="BI412" s="35">
        <f>IF(O412="nulová",K412,0)</f>
        <v>0</v>
      </c>
      <c r="BJ412" s="35">
        <v>1</v>
      </c>
    </row>
    <row r="413" s="30" customFormat="1">
      <c r="A413" s="677"/>
      <c r="B413" s="678"/>
      <c r="C413" s="679"/>
      <c r="D413" s="680" t="s">
        <v>117</v>
      </c>
      <c r="E413" s="679"/>
      <c r="F413" s="258" t="s">
        <v>707</v>
      </c>
      <c r="G413" s="679"/>
      <c r="H413" s="679"/>
      <c r="I413" s="679"/>
      <c r="J413" s="679"/>
      <c r="L413" s="30"/>
      <c r="M413" s="681"/>
      <c r="N413" s="682"/>
      <c r="O413" s="683"/>
      <c r="P413" s="683"/>
      <c r="Q413" s="683"/>
      <c r="R413" s="683"/>
      <c r="S413" s="683"/>
      <c r="T413" s="684"/>
      <c r="U413" s="677"/>
      <c r="V413" s="677"/>
      <c r="W413" s="677"/>
      <c r="X413" s="677"/>
      <c r="Y413" s="677"/>
      <c r="Z413" s="677"/>
      <c r="AA413" s="677"/>
      <c r="AB413" s="677"/>
      <c r="AC413" s="677"/>
      <c r="AD413" s="677"/>
      <c r="AE413" s="677"/>
      <c r="AT413" s="685" t="s">
        <v>117</v>
      </c>
      <c r="AU413" s="685">
        <v>0</v>
      </c>
      <c r="AY413" s="30" t="s">
        <v>108</v>
      </c>
      <c r="BJ413" s="30">
        <v>0</v>
      </c>
    </row>
    <row r="414" s="36" customFormat="1" ht="12">
      <c r="B414" s="686"/>
      <c r="C414" s="687"/>
      <c r="D414" s="688" t="s">
        <v>198</v>
      </c>
      <c r="E414" s="689"/>
      <c r="F414" s="690" t="s">
        <v>708</v>
      </c>
      <c r="G414" s="691"/>
      <c r="H414" s="692">
        <v>12</v>
      </c>
      <c r="I414" s="693"/>
      <c r="J414" s="693"/>
      <c r="K414" s="693"/>
      <c r="L414" s="694"/>
      <c r="M414" s="686"/>
      <c r="N414" s="695"/>
      <c r="O414" s="694"/>
      <c r="P414" s="693"/>
      <c r="Q414" s="693"/>
      <c r="R414" s="693"/>
      <c r="S414" s="696"/>
      <c r="T414" s="696"/>
      <c r="U414" s="696"/>
      <c r="V414" s="696"/>
      <c r="W414" s="696"/>
      <c r="X414" s="697"/>
      <c r="AT414" s="36" t="s">
        <v>198</v>
      </c>
      <c r="AU414" s="36">
        <v>0</v>
      </c>
      <c r="AV414" s="36">
        <v>2</v>
      </c>
      <c r="AW414" s="36" t="b">
        <v>1</v>
      </c>
      <c r="AY414" s="36" t="s">
        <v>108</v>
      </c>
      <c r="BJ414" s="36">
        <v>0</v>
      </c>
    </row>
    <row r="415" s="36" customFormat="1" ht="12">
      <c r="B415" s="686"/>
      <c r="C415" s="687"/>
      <c r="D415" s="688" t="s">
        <v>198</v>
      </c>
      <c r="E415" s="689"/>
      <c r="F415" s="698" t="s">
        <v>200</v>
      </c>
      <c r="G415" s="699"/>
      <c r="H415" s="700">
        <v>12</v>
      </c>
      <c r="I415" s="693"/>
      <c r="J415" s="693"/>
      <c r="K415" s="693"/>
      <c r="L415" s="694"/>
      <c r="M415" s="686"/>
      <c r="N415" s="695"/>
      <c r="O415" s="694"/>
      <c r="P415" s="693"/>
      <c r="Q415" s="693"/>
      <c r="R415" s="693"/>
      <c r="S415" s="696"/>
      <c r="T415" s="696"/>
      <c r="U415" s="696"/>
      <c r="V415" s="696"/>
      <c r="W415" s="696"/>
      <c r="X415" s="697"/>
      <c r="AT415" s="36" t="s">
        <v>198</v>
      </c>
      <c r="AU415" s="36">
        <v>0</v>
      </c>
      <c r="AV415" s="36">
        <v>4</v>
      </c>
      <c r="AW415" s="36" t="b">
        <v>1</v>
      </c>
      <c r="AX415" s="36" t="b">
        <v>1</v>
      </c>
      <c r="AY415" s="36" t="s">
        <v>108</v>
      </c>
      <c r="BJ415" s="36">
        <v>0</v>
      </c>
    </row>
    <row r="416" s="36" customFormat="1" ht="12">
      <c r="B416" s="686"/>
      <c r="C416" s="687"/>
      <c r="D416" s="688" t="s">
        <v>198</v>
      </c>
      <c r="E416" s="689"/>
      <c r="F416" s="701" t="s">
        <v>709</v>
      </c>
      <c r="G416" s="691"/>
      <c r="H416" s="692"/>
      <c r="I416" s="693"/>
      <c r="J416" s="693"/>
      <c r="K416" s="693"/>
      <c r="L416" s="694"/>
      <c r="M416" s="686"/>
      <c r="N416" s="695"/>
      <c r="O416" s="694"/>
      <c r="P416" s="693"/>
      <c r="Q416" s="693"/>
      <c r="R416" s="693"/>
      <c r="S416" s="696"/>
      <c r="T416" s="696"/>
      <c r="U416" s="696"/>
      <c r="V416" s="696"/>
      <c r="W416" s="696"/>
      <c r="X416" s="697"/>
      <c r="AT416" s="36" t="s">
        <v>202</v>
      </c>
      <c r="AU416" s="36">
        <v>1</v>
      </c>
      <c r="AY416" s="36" t="s">
        <v>108</v>
      </c>
      <c r="BJ416" s="36">
        <v>0</v>
      </c>
    </row>
    <row r="417" s="36" customFormat="1" ht="12">
      <c r="B417" s="686"/>
      <c r="C417" s="687"/>
      <c r="D417" s="688" t="s">
        <v>198</v>
      </c>
      <c r="E417" s="689"/>
      <c r="F417" s="702" t="s">
        <v>710</v>
      </c>
      <c r="G417" s="691"/>
      <c r="H417" s="703">
        <v>12</v>
      </c>
      <c r="I417" s="693"/>
      <c r="J417" s="693"/>
      <c r="K417" s="693"/>
      <c r="L417" s="694"/>
      <c r="M417" s="686"/>
      <c r="N417" s="695"/>
      <c r="O417" s="694"/>
      <c r="P417" s="693"/>
      <c r="Q417" s="693"/>
      <c r="R417" s="693"/>
      <c r="S417" s="696"/>
      <c r="T417" s="696"/>
      <c r="U417" s="696"/>
      <c r="V417" s="696"/>
      <c r="W417" s="696"/>
      <c r="X417" s="697"/>
      <c r="AT417" s="36" t="s">
        <v>202</v>
      </c>
      <c r="AU417" s="36">
        <v>1</v>
      </c>
      <c r="AY417" s="36" t="s">
        <v>108</v>
      </c>
      <c r="BJ417" s="36">
        <v>0</v>
      </c>
    </row>
    <row r="418" s="35" customFormat="1" ht="24">
      <c r="B418" s="665"/>
      <c r="C418" s="666" t="s">
        <v>711</v>
      </c>
      <c r="D418" s="666" t="s">
        <v>112</v>
      </c>
      <c r="E418" s="667" t="s">
        <v>712</v>
      </c>
      <c r="F418" s="667" t="s">
        <v>713</v>
      </c>
      <c r="G418" s="668" t="s">
        <v>477</v>
      </c>
      <c r="H418" s="669">
        <v>6</v>
      </c>
      <c r="I418" s="670"/>
      <c r="J418" s="670"/>
      <c r="K418" s="671">
        <f>ROUND(H418*P418,2)</f>
        <v>0</v>
      </c>
      <c r="L418" s="667" t="s">
        <v>116</v>
      </c>
      <c r="M418" s="665"/>
      <c r="N418" s="672"/>
      <c r="O418" s="673" t="s">
        <v>40</v>
      </c>
      <c r="P418" s="674">
        <f>I418+J418</f>
        <v>0</v>
      </c>
      <c r="Q418" s="674">
        <f>ROUND(H418*I418,2)</f>
        <v>0</v>
      </c>
      <c r="R418" s="674">
        <f>ROUND(H418*J418,2)</f>
        <v>0</v>
      </c>
      <c r="S418" s="675"/>
      <c r="T418" s="675">
        <f>H418*S418</f>
        <v>0</v>
      </c>
      <c r="U418" s="675">
        <v>0.21734000000000001</v>
      </c>
      <c r="V418" s="675">
        <f>H418*U418</f>
        <v>1.3040400000000001</v>
      </c>
      <c r="W418" s="675">
        <v>0</v>
      </c>
      <c r="X418" s="676">
        <f>H418*W418</f>
        <v>0</v>
      </c>
      <c r="AR418" s="35">
        <v>4</v>
      </c>
      <c r="AT418" s="35" t="s">
        <v>112</v>
      </c>
      <c r="AU418" s="35">
        <v>2</v>
      </c>
      <c r="AY418" s="35" t="s">
        <v>108</v>
      </c>
      <c r="BE418" s="35">
        <f>IF(O418="základní",K418,0)</f>
        <v>0</v>
      </c>
      <c r="BF418" s="35">
        <f>IF(O418="snížená",K418,0)</f>
        <v>0</v>
      </c>
      <c r="BG418" s="35">
        <f>IF(O418="zákl. přenesená",K418,0)</f>
        <v>0</v>
      </c>
      <c r="BH418" s="35">
        <f>IF(O418="sníž. přenesená",K418,0)</f>
        <v>0</v>
      </c>
      <c r="BI418" s="35">
        <f>IF(O418="nulová",K418,0)</f>
        <v>0</v>
      </c>
      <c r="BJ418" s="35">
        <v>1</v>
      </c>
    </row>
    <row r="419" s="30" customFormat="1">
      <c r="A419" s="677"/>
      <c r="B419" s="678"/>
      <c r="C419" s="679"/>
      <c r="D419" s="680" t="s">
        <v>117</v>
      </c>
      <c r="E419" s="679"/>
      <c r="F419" s="258" t="s">
        <v>714</v>
      </c>
      <c r="G419" s="679"/>
      <c r="H419" s="679"/>
      <c r="I419" s="679"/>
      <c r="J419" s="679"/>
      <c r="L419" s="30"/>
      <c r="M419" s="681"/>
      <c r="N419" s="682"/>
      <c r="O419" s="683"/>
      <c r="P419" s="683"/>
      <c r="Q419" s="683"/>
      <c r="R419" s="683"/>
      <c r="S419" s="683"/>
      <c r="T419" s="684"/>
      <c r="U419" s="677"/>
      <c r="V419" s="677"/>
      <c r="W419" s="677"/>
      <c r="X419" s="677"/>
      <c r="Y419" s="677"/>
      <c r="Z419" s="677"/>
      <c r="AA419" s="677"/>
      <c r="AB419" s="677"/>
      <c r="AC419" s="677"/>
      <c r="AD419" s="677"/>
      <c r="AE419" s="677"/>
      <c r="AT419" s="685" t="s">
        <v>117</v>
      </c>
      <c r="AU419" s="685">
        <v>0</v>
      </c>
      <c r="AY419" s="30" t="s">
        <v>108</v>
      </c>
      <c r="BJ419" s="30">
        <v>0</v>
      </c>
    </row>
    <row r="420" s="36" customFormat="1" ht="12">
      <c r="B420" s="686"/>
      <c r="C420" s="687"/>
      <c r="D420" s="688" t="s">
        <v>198</v>
      </c>
      <c r="E420" s="689"/>
      <c r="F420" s="690" t="s">
        <v>538</v>
      </c>
      <c r="G420" s="691"/>
      <c r="H420" s="692">
        <v>6</v>
      </c>
      <c r="I420" s="693"/>
      <c r="J420" s="693"/>
      <c r="K420" s="693"/>
      <c r="L420" s="694"/>
      <c r="M420" s="686"/>
      <c r="N420" s="695"/>
      <c r="O420" s="694"/>
      <c r="P420" s="693"/>
      <c r="Q420" s="693"/>
      <c r="R420" s="693"/>
      <c r="S420" s="696"/>
      <c r="T420" s="696"/>
      <c r="U420" s="696"/>
      <c r="V420" s="696"/>
      <c r="W420" s="696"/>
      <c r="X420" s="697"/>
      <c r="AT420" s="36" t="s">
        <v>198</v>
      </c>
      <c r="AU420" s="36">
        <v>0</v>
      </c>
      <c r="AV420" s="36">
        <v>2</v>
      </c>
      <c r="AW420" s="36" t="b">
        <v>1</v>
      </c>
      <c r="AY420" s="36" t="s">
        <v>108</v>
      </c>
      <c r="BJ420" s="36">
        <v>0</v>
      </c>
    </row>
    <row r="421" s="36" customFormat="1" ht="12">
      <c r="B421" s="686"/>
      <c r="C421" s="687"/>
      <c r="D421" s="688" t="s">
        <v>198</v>
      </c>
      <c r="E421" s="689"/>
      <c r="F421" s="698" t="s">
        <v>200</v>
      </c>
      <c r="G421" s="699"/>
      <c r="H421" s="700">
        <v>6</v>
      </c>
      <c r="I421" s="693"/>
      <c r="J421" s="693"/>
      <c r="K421" s="693"/>
      <c r="L421" s="694"/>
      <c r="M421" s="686"/>
      <c r="N421" s="695"/>
      <c r="O421" s="694"/>
      <c r="P421" s="693"/>
      <c r="Q421" s="693"/>
      <c r="R421" s="693"/>
      <c r="S421" s="696"/>
      <c r="T421" s="696"/>
      <c r="U421" s="696"/>
      <c r="V421" s="696"/>
      <c r="W421" s="696"/>
      <c r="X421" s="697"/>
      <c r="AT421" s="36" t="s">
        <v>198</v>
      </c>
      <c r="AU421" s="36">
        <v>0</v>
      </c>
      <c r="AV421" s="36">
        <v>4</v>
      </c>
      <c r="AW421" s="36" t="b">
        <v>1</v>
      </c>
      <c r="AX421" s="36" t="b">
        <v>1</v>
      </c>
      <c r="AY421" s="36" t="s">
        <v>108</v>
      </c>
      <c r="BJ421" s="36">
        <v>0</v>
      </c>
    </row>
    <row r="422" s="36" customFormat="1" ht="12">
      <c r="B422" s="686"/>
      <c r="C422" s="687"/>
      <c r="D422" s="688" t="s">
        <v>198</v>
      </c>
      <c r="E422" s="689"/>
      <c r="F422" s="701" t="s">
        <v>539</v>
      </c>
      <c r="G422" s="691"/>
      <c r="H422" s="692"/>
      <c r="I422" s="693"/>
      <c r="J422" s="693"/>
      <c r="K422" s="693"/>
      <c r="L422" s="694"/>
      <c r="M422" s="686"/>
      <c r="N422" s="695"/>
      <c r="O422" s="694"/>
      <c r="P422" s="693"/>
      <c r="Q422" s="693"/>
      <c r="R422" s="693"/>
      <c r="S422" s="696"/>
      <c r="T422" s="696"/>
      <c r="U422" s="696"/>
      <c r="V422" s="696"/>
      <c r="W422" s="696"/>
      <c r="X422" s="697"/>
      <c r="AT422" s="36" t="s">
        <v>202</v>
      </c>
      <c r="AU422" s="36">
        <v>1</v>
      </c>
      <c r="AY422" s="36" t="s">
        <v>108</v>
      </c>
      <c r="BJ422" s="36">
        <v>0</v>
      </c>
    </row>
    <row r="423" s="36" customFormat="1" ht="12">
      <c r="B423" s="686"/>
      <c r="C423" s="687"/>
      <c r="D423" s="688" t="s">
        <v>198</v>
      </c>
      <c r="E423" s="689"/>
      <c r="F423" s="702" t="s">
        <v>540</v>
      </c>
      <c r="G423" s="691"/>
      <c r="H423" s="703">
        <v>1</v>
      </c>
      <c r="I423" s="693"/>
      <c r="J423" s="693"/>
      <c r="K423" s="693"/>
      <c r="L423" s="694"/>
      <c r="M423" s="686"/>
      <c r="N423" s="695"/>
      <c r="O423" s="694"/>
      <c r="P423" s="693"/>
      <c r="Q423" s="693"/>
      <c r="R423" s="693"/>
      <c r="S423" s="696"/>
      <c r="T423" s="696"/>
      <c r="U423" s="696"/>
      <c r="V423" s="696"/>
      <c r="W423" s="696"/>
      <c r="X423" s="697"/>
      <c r="AT423" s="36" t="s">
        <v>202</v>
      </c>
      <c r="AU423" s="36">
        <v>1</v>
      </c>
      <c r="AY423" s="36" t="s">
        <v>108</v>
      </c>
      <c r="BJ423" s="36">
        <v>0</v>
      </c>
    </row>
    <row r="424" s="36" customFormat="1" ht="12">
      <c r="B424" s="686"/>
      <c r="C424" s="687"/>
      <c r="D424" s="688" t="s">
        <v>198</v>
      </c>
      <c r="E424" s="689"/>
      <c r="F424" s="701" t="s">
        <v>541</v>
      </c>
      <c r="G424" s="691"/>
      <c r="H424" s="692"/>
      <c r="I424" s="693"/>
      <c r="J424" s="693"/>
      <c r="K424" s="693"/>
      <c r="L424" s="694"/>
      <c r="M424" s="686"/>
      <c r="N424" s="695"/>
      <c r="O424" s="694"/>
      <c r="P424" s="693"/>
      <c r="Q424" s="693"/>
      <c r="R424" s="693"/>
      <c r="S424" s="696"/>
      <c r="T424" s="696"/>
      <c r="U424" s="696"/>
      <c r="V424" s="696"/>
      <c r="W424" s="696"/>
      <c r="X424" s="697"/>
      <c r="AT424" s="36" t="s">
        <v>202</v>
      </c>
      <c r="AU424" s="36">
        <v>1</v>
      </c>
      <c r="AY424" s="36" t="s">
        <v>108</v>
      </c>
      <c r="BJ424" s="36">
        <v>0</v>
      </c>
    </row>
    <row r="425" s="36" customFormat="1" ht="12">
      <c r="B425" s="686"/>
      <c r="C425" s="687"/>
      <c r="D425" s="688" t="s">
        <v>198</v>
      </c>
      <c r="E425" s="689"/>
      <c r="F425" s="702" t="s">
        <v>542</v>
      </c>
      <c r="G425" s="691"/>
      <c r="H425" s="703">
        <v>5</v>
      </c>
      <c r="I425" s="693"/>
      <c r="J425" s="693"/>
      <c r="K425" s="693"/>
      <c r="L425" s="694"/>
      <c r="M425" s="686"/>
      <c r="N425" s="695"/>
      <c r="O425" s="694"/>
      <c r="P425" s="693"/>
      <c r="Q425" s="693"/>
      <c r="R425" s="693"/>
      <c r="S425" s="696"/>
      <c r="T425" s="696"/>
      <c r="U425" s="696"/>
      <c r="V425" s="696"/>
      <c r="W425" s="696"/>
      <c r="X425" s="697"/>
      <c r="AT425" s="36" t="s">
        <v>202</v>
      </c>
      <c r="AU425" s="36">
        <v>1</v>
      </c>
      <c r="AY425" s="36" t="s">
        <v>108</v>
      </c>
      <c r="BJ425" s="36">
        <v>0</v>
      </c>
    </row>
    <row r="426" s="37" customFormat="1">
      <c r="B426" s="708"/>
      <c r="C426" s="709" t="s">
        <v>715</v>
      </c>
      <c r="D426" s="709" t="s">
        <v>302</v>
      </c>
      <c r="E426" s="710" t="s">
        <v>716</v>
      </c>
      <c r="F426" s="710" t="s">
        <v>717</v>
      </c>
      <c r="G426" s="711" t="s">
        <v>477</v>
      </c>
      <c r="H426" s="712">
        <v>6</v>
      </c>
      <c r="I426" s="713"/>
      <c r="J426" s="714"/>
      <c r="K426" s="714">
        <f>ROUND(H426*P426,2)</f>
        <v>0</v>
      </c>
      <c r="L426" s="667" t="s">
        <v>116</v>
      </c>
      <c r="M426" s="708"/>
      <c r="N426" s="715"/>
      <c r="O426" s="716" t="s">
        <v>40</v>
      </c>
      <c r="P426" s="717">
        <f>I426+J426</f>
        <v>0</v>
      </c>
      <c r="Q426" s="717">
        <f>ROUND(H426*I426,2)</f>
        <v>0</v>
      </c>
      <c r="R426" s="717">
        <f>ROUND(H426*J426,2)</f>
        <v>0</v>
      </c>
      <c r="S426" s="718"/>
      <c r="T426" s="718">
        <f>H426*S426</f>
        <v>0</v>
      </c>
      <c r="U426" s="718">
        <v>0.108</v>
      </c>
      <c r="V426" s="718">
        <f>H426*U426</f>
        <v>0.64800000000000002</v>
      </c>
      <c r="W426" s="718">
        <v>0</v>
      </c>
      <c r="X426" s="719">
        <f>H426*W426</f>
        <v>0</v>
      </c>
      <c r="AR426" s="37">
        <v>8</v>
      </c>
      <c r="AT426" s="37" t="s">
        <v>302</v>
      </c>
      <c r="AU426" s="37">
        <v>2</v>
      </c>
      <c r="AY426" s="37" t="s">
        <v>108</v>
      </c>
      <c r="BE426" s="37">
        <f>IF(O426="základní",K426,0)</f>
        <v>0</v>
      </c>
      <c r="BF426" s="37">
        <f>IF(O426="snížená",K426,0)</f>
        <v>0</v>
      </c>
      <c r="BG426" s="37">
        <f>IF(O426="zákl. přenesená",K426,0)</f>
        <v>0</v>
      </c>
      <c r="BH426" s="37">
        <f>IF(O426="sníž. přenesená",K426,0)</f>
        <v>0</v>
      </c>
      <c r="BI426" s="37">
        <f>IF(O426="nulová",K426,0)</f>
        <v>0</v>
      </c>
      <c r="BJ426" s="37">
        <v>1</v>
      </c>
    </row>
    <row r="427" s="36" customFormat="1" ht="12">
      <c r="B427" s="686"/>
      <c r="C427" s="687"/>
      <c r="D427" s="688" t="s">
        <v>198</v>
      </c>
      <c r="E427" s="689"/>
      <c r="F427" s="690" t="s">
        <v>538</v>
      </c>
      <c r="G427" s="691"/>
      <c r="H427" s="692">
        <v>6</v>
      </c>
      <c r="I427" s="693"/>
      <c r="J427" s="693"/>
      <c r="K427" s="693"/>
      <c r="L427" s="694"/>
      <c r="M427" s="686"/>
      <c r="N427" s="695"/>
      <c r="O427" s="694"/>
      <c r="P427" s="693"/>
      <c r="Q427" s="693"/>
      <c r="R427" s="693"/>
      <c r="S427" s="696"/>
      <c r="T427" s="696"/>
      <c r="U427" s="696"/>
      <c r="V427" s="696"/>
      <c r="W427" s="696"/>
      <c r="X427" s="697"/>
      <c r="AT427" s="36" t="s">
        <v>198</v>
      </c>
      <c r="AU427" s="36">
        <v>0</v>
      </c>
      <c r="AV427" s="36">
        <v>2</v>
      </c>
      <c r="AW427" s="36" t="b">
        <v>1</v>
      </c>
      <c r="AY427" s="36" t="s">
        <v>108</v>
      </c>
      <c r="BJ427" s="36">
        <v>0</v>
      </c>
    </row>
    <row r="428" s="36" customFormat="1" ht="12">
      <c r="B428" s="686"/>
      <c r="C428" s="687"/>
      <c r="D428" s="688" t="s">
        <v>198</v>
      </c>
      <c r="E428" s="689"/>
      <c r="F428" s="698" t="s">
        <v>200</v>
      </c>
      <c r="G428" s="699"/>
      <c r="H428" s="700">
        <v>6</v>
      </c>
      <c r="I428" s="693"/>
      <c r="J428" s="693"/>
      <c r="K428" s="693"/>
      <c r="L428" s="694"/>
      <c r="M428" s="686"/>
      <c r="N428" s="695"/>
      <c r="O428" s="694"/>
      <c r="P428" s="693"/>
      <c r="Q428" s="693"/>
      <c r="R428" s="693"/>
      <c r="S428" s="696"/>
      <c r="T428" s="696"/>
      <c r="U428" s="696"/>
      <c r="V428" s="696"/>
      <c r="W428" s="696"/>
      <c r="X428" s="697"/>
      <c r="AT428" s="36" t="s">
        <v>198</v>
      </c>
      <c r="AU428" s="36">
        <v>0</v>
      </c>
      <c r="AV428" s="36">
        <v>4</v>
      </c>
      <c r="AW428" s="36" t="b">
        <v>1</v>
      </c>
      <c r="AX428" s="36" t="b">
        <v>1</v>
      </c>
      <c r="AY428" s="36" t="s">
        <v>108</v>
      </c>
      <c r="BJ428" s="36">
        <v>0</v>
      </c>
    </row>
    <row r="429" s="36" customFormat="1" ht="12">
      <c r="B429" s="686"/>
      <c r="C429" s="687"/>
      <c r="D429" s="688" t="s">
        <v>198</v>
      </c>
      <c r="E429" s="689"/>
      <c r="F429" s="701" t="s">
        <v>539</v>
      </c>
      <c r="G429" s="691"/>
      <c r="H429" s="692"/>
      <c r="I429" s="693"/>
      <c r="J429" s="693"/>
      <c r="K429" s="693"/>
      <c r="L429" s="694"/>
      <c r="M429" s="686"/>
      <c r="N429" s="695"/>
      <c r="O429" s="694"/>
      <c r="P429" s="693"/>
      <c r="Q429" s="693"/>
      <c r="R429" s="693"/>
      <c r="S429" s="696"/>
      <c r="T429" s="696"/>
      <c r="U429" s="696"/>
      <c r="V429" s="696"/>
      <c r="W429" s="696"/>
      <c r="X429" s="697"/>
      <c r="AT429" s="36" t="s">
        <v>202</v>
      </c>
      <c r="AU429" s="36">
        <v>1</v>
      </c>
      <c r="AY429" s="36" t="s">
        <v>108</v>
      </c>
      <c r="BJ429" s="36">
        <v>0</v>
      </c>
    </row>
    <row r="430" s="36" customFormat="1" ht="12">
      <c r="B430" s="686"/>
      <c r="C430" s="687"/>
      <c r="D430" s="688" t="s">
        <v>198</v>
      </c>
      <c r="E430" s="689"/>
      <c r="F430" s="702" t="s">
        <v>540</v>
      </c>
      <c r="G430" s="691"/>
      <c r="H430" s="703">
        <v>1</v>
      </c>
      <c r="I430" s="693"/>
      <c r="J430" s="693"/>
      <c r="K430" s="693"/>
      <c r="L430" s="694"/>
      <c r="M430" s="686"/>
      <c r="N430" s="695"/>
      <c r="O430" s="694"/>
      <c r="P430" s="693"/>
      <c r="Q430" s="693"/>
      <c r="R430" s="693"/>
      <c r="S430" s="696"/>
      <c r="T430" s="696"/>
      <c r="U430" s="696"/>
      <c r="V430" s="696"/>
      <c r="W430" s="696"/>
      <c r="X430" s="697"/>
      <c r="AT430" s="36" t="s">
        <v>202</v>
      </c>
      <c r="AU430" s="36">
        <v>1</v>
      </c>
      <c r="AY430" s="36" t="s">
        <v>108</v>
      </c>
      <c r="BJ430" s="36">
        <v>0</v>
      </c>
    </row>
    <row r="431" s="36" customFormat="1" ht="12">
      <c r="B431" s="686"/>
      <c r="C431" s="687"/>
      <c r="D431" s="688" t="s">
        <v>198</v>
      </c>
      <c r="E431" s="689"/>
      <c r="F431" s="701" t="s">
        <v>541</v>
      </c>
      <c r="G431" s="691"/>
      <c r="H431" s="692"/>
      <c r="I431" s="693"/>
      <c r="J431" s="693"/>
      <c r="K431" s="693"/>
      <c r="L431" s="694"/>
      <c r="M431" s="686"/>
      <c r="N431" s="695"/>
      <c r="O431" s="694"/>
      <c r="P431" s="693"/>
      <c r="Q431" s="693"/>
      <c r="R431" s="693"/>
      <c r="S431" s="696"/>
      <c r="T431" s="696"/>
      <c r="U431" s="696"/>
      <c r="V431" s="696"/>
      <c r="W431" s="696"/>
      <c r="X431" s="697"/>
      <c r="AT431" s="36" t="s">
        <v>202</v>
      </c>
      <c r="AU431" s="36">
        <v>1</v>
      </c>
      <c r="AY431" s="36" t="s">
        <v>108</v>
      </c>
      <c r="BJ431" s="36">
        <v>0</v>
      </c>
    </row>
    <row r="432" s="36" customFormat="1" ht="12">
      <c r="B432" s="686"/>
      <c r="C432" s="687"/>
      <c r="D432" s="688" t="s">
        <v>198</v>
      </c>
      <c r="E432" s="689"/>
      <c r="F432" s="702" t="s">
        <v>542</v>
      </c>
      <c r="G432" s="691"/>
      <c r="H432" s="703">
        <v>5</v>
      </c>
      <c r="I432" s="693"/>
      <c r="J432" s="693"/>
      <c r="K432" s="693"/>
      <c r="L432" s="694"/>
      <c r="M432" s="686"/>
      <c r="N432" s="695"/>
      <c r="O432" s="694"/>
      <c r="P432" s="693"/>
      <c r="Q432" s="693"/>
      <c r="R432" s="693"/>
      <c r="S432" s="696"/>
      <c r="T432" s="696"/>
      <c r="U432" s="696"/>
      <c r="V432" s="696"/>
      <c r="W432" s="696"/>
      <c r="X432" s="697"/>
      <c r="AT432" s="36" t="s">
        <v>202</v>
      </c>
      <c r="AU432" s="36">
        <v>1</v>
      </c>
      <c r="AY432" s="36" t="s">
        <v>108</v>
      </c>
      <c r="BJ432" s="36">
        <v>0</v>
      </c>
    </row>
    <row r="433" s="37" customFormat="1">
      <c r="B433" s="708"/>
      <c r="C433" s="709" t="s">
        <v>718</v>
      </c>
      <c r="D433" s="709" t="s">
        <v>302</v>
      </c>
      <c r="E433" s="710" t="s">
        <v>719</v>
      </c>
      <c r="F433" s="710" t="s">
        <v>720</v>
      </c>
      <c r="G433" s="711" t="s">
        <v>477</v>
      </c>
      <c r="H433" s="712">
        <v>6</v>
      </c>
      <c r="I433" s="713"/>
      <c r="J433" s="714"/>
      <c r="K433" s="714">
        <f>ROUND(H433*P433,2)</f>
        <v>0</v>
      </c>
      <c r="L433" s="667" t="s">
        <v>116</v>
      </c>
      <c r="M433" s="708"/>
      <c r="N433" s="715"/>
      <c r="O433" s="716" t="s">
        <v>40</v>
      </c>
      <c r="P433" s="717">
        <f>I433+J433</f>
        <v>0</v>
      </c>
      <c r="Q433" s="717">
        <f>ROUND(H433*I433,2)</f>
        <v>0</v>
      </c>
      <c r="R433" s="717">
        <f>ROUND(H433*J433,2)</f>
        <v>0</v>
      </c>
      <c r="S433" s="718"/>
      <c r="T433" s="718">
        <f>H433*S433</f>
        <v>0</v>
      </c>
      <c r="U433" s="718">
        <v>0.0060000000000000001</v>
      </c>
      <c r="V433" s="718">
        <f>H433*U433</f>
        <v>0.036000000000000004</v>
      </c>
      <c r="W433" s="718">
        <v>0</v>
      </c>
      <c r="X433" s="719">
        <f>H433*W433</f>
        <v>0</v>
      </c>
      <c r="AR433" s="37">
        <v>8</v>
      </c>
      <c r="AT433" s="37" t="s">
        <v>302</v>
      </c>
      <c r="AU433" s="37">
        <v>2</v>
      </c>
      <c r="AY433" s="37" t="s">
        <v>108</v>
      </c>
      <c r="BE433" s="37">
        <f>IF(O433="základní",K433,0)</f>
        <v>0</v>
      </c>
      <c r="BF433" s="37">
        <f>IF(O433="snížená",K433,0)</f>
        <v>0</v>
      </c>
      <c r="BG433" s="37">
        <f>IF(O433="zákl. přenesená",K433,0)</f>
        <v>0</v>
      </c>
      <c r="BH433" s="37">
        <f>IF(O433="sníž. přenesená",K433,0)</f>
        <v>0</v>
      </c>
      <c r="BI433" s="37">
        <f>IF(O433="nulová",K433,0)</f>
        <v>0</v>
      </c>
      <c r="BJ433" s="37">
        <v>1</v>
      </c>
    </row>
    <row r="434" s="36" customFormat="1" ht="12">
      <c r="B434" s="686"/>
      <c r="C434" s="687"/>
      <c r="D434" s="688" t="s">
        <v>198</v>
      </c>
      <c r="E434" s="689"/>
      <c r="F434" s="690" t="s">
        <v>538</v>
      </c>
      <c r="G434" s="691"/>
      <c r="H434" s="692">
        <v>6</v>
      </c>
      <c r="I434" s="693"/>
      <c r="J434" s="693"/>
      <c r="K434" s="693"/>
      <c r="L434" s="694"/>
      <c r="M434" s="686"/>
      <c r="N434" s="695"/>
      <c r="O434" s="694"/>
      <c r="P434" s="693"/>
      <c r="Q434" s="693"/>
      <c r="R434" s="693"/>
      <c r="S434" s="696"/>
      <c r="T434" s="696"/>
      <c r="U434" s="696"/>
      <c r="V434" s="696"/>
      <c r="W434" s="696"/>
      <c r="X434" s="697"/>
      <c r="AT434" s="36" t="s">
        <v>198</v>
      </c>
      <c r="AU434" s="36">
        <v>0</v>
      </c>
      <c r="AV434" s="36">
        <v>2</v>
      </c>
      <c r="AW434" s="36" t="b">
        <v>1</v>
      </c>
      <c r="AY434" s="36" t="s">
        <v>108</v>
      </c>
      <c r="BJ434" s="36">
        <v>0</v>
      </c>
    </row>
    <row r="435" s="36" customFormat="1" ht="12">
      <c r="B435" s="686"/>
      <c r="C435" s="687"/>
      <c r="D435" s="688" t="s">
        <v>198</v>
      </c>
      <c r="E435" s="689"/>
      <c r="F435" s="698" t="s">
        <v>200</v>
      </c>
      <c r="G435" s="699"/>
      <c r="H435" s="700">
        <v>6</v>
      </c>
      <c r="I435" s="693"/>
      <c r="J435" s="693"/>
      <c r="K435" s="693"/>
      <c r="L435" s="694"/>
      <c r="M435" s="686"/>
      <c r="N435" s="695"/>
      <c r="O435" s="694"/>
      <c r="P435" s="693"/>
      <c r="Q435" s="693"/>
      <c r="R435" s="693"/>
      <c r="S435" s="696"/>
      <c r="T435" s="696"/>
      <c r="U435" s="696"/>
      <c r="V435" s="696"/>
      <c r="W435" s="696"/>
      <c r="X435" s="697"/>
      <c r="AT435" s="36" t="s">
        <v>198</v>
      </c>
      <c r="AU435" s="36">
        <v>0</v>
      </c>
      <c r="AV435" s="36">
        <v>4</v>
      </c>
      <c r="AW435" s="36" t="b">
        <v>1</v>
      </c>
      <c r="AX435" s="36" t="b">
        <v>1</v>
      </c>
      <c r="AY435" s="36" t="s">
        <v>108</v>
      </c>
      <c r="BJ435" s="36">
        <v>0</v>
      </c>
    </row>
    <row r="436" s="36" customFormat="1" ht="12">
      <c r="B436" s="686"/>
      <c r="C436" s="687"/>
      <c r="D436" s="688" t="s">
        <v>198</v>
      </c>
      <c r="E436" s="689"/>
      <c r="F436" s="701" t="s">
        <v>539</v>
      </c>
      <c r="G436" s="691"/>
      <c r="H436" s="692"/>
      <c r="I436" s="693"/>
      <c r="J436" s="693"/>
      <c r="K436" s="693"/>
      <c r="L436" s="694"/>
      <c r="M436" s="686"/>
      <c r="N436" s="695"/>
      <c r="O436" s="694"/>
      <c r="P436" s="693"/>
      <c r="Q436" s="693"/>
      <c r="R436" s="693"/>
      <c r="S436" s="696"/>
      <c r="T436" s="696"/>
      <c r="U436" s="696"/>
      <c r="V436" s="696"/>
      <c r="W436" s="696"/>
      <c r="X436" s="697"/>
      <c r="AT436" s="36" t="s">
        <v>202</v>
      </c>
      <c r="AU436" s="36">
        <v>1</v>
      </c>
      <c r="AY436" s="36" t="s">
        <v>108</v>
      </c>
      <c r="BJ436" s="36">
        <v>0</v>
      </c>
    </row>
    <row r="437" s="36" customFormat="1" ht="12">
      <c r="B437" s="686"/>
      <c r="C437" s="687"/>
      <c r="D437" s="688" t="s">
        <v>198</v>
      </c>
      <c r="E437" s="689"/>
      <c r="F437" s="702" t="s">
        <v>540</v>
      </c>
      <c r="G437" s="691"/>
      <c r="H437" s="703">
        <v>1</v>
      </c>
      <c r="I437" s="693"/>
      <c r="J437" s="693"/>
      <c r="K437" s="693"/>
      <c r="L437" s="694"/>
      <c r="M437" s="686"/>
      <c r="N437" s="695"/>
      <c r="O437" s="694"/>
      <c r="P437" s="693"/>
      <c r="Q437" s="693"/>
      <c r="R437" s="693"/>
      <c r="S437" s="696"/>
      <c r="T437" s="696"/>
      <c r="U437" s="696"/>
      <c r="V437" s="696"/>
      <c r="W437" s="696"/>
      <c r="X437" s="697"/>
      <c r="AT437" s="36" t="s">
        <v>202</v>
      </c>
      <c r="AU437" s="36">
        <v>1</v>
      </c>
      <c r="AY437" s="36" t="s">
        <v>108</v>
      </c>
      <c r="BJ437" s="36">
        <v>0</v>
      </c>
    </row>
    <row r="438" s="36" customFormat="1" ht="12">
      <c r="B438" s="686"/>
      <c r="C438" s="687"/>
      <c r="D438" s="688" t="s">
        <v>198</v>
      </c>
      <c r="E438" s="689"/>
      <c r="F438" s="701" t="s">
        <v>541</v>
      </c>
      <c r="G438" s="691"/>
      <c r="H438" s="692"/>
      <c r="I438" s="693"/>
      <c r="J438" s="693"/>
      <c r="K438" s="693"/>
      <c r="L438" s="694"/>
      <c r="M438" s="686"/>
      <c r="N438" s="695"/>
      <c r="O438" s="694"/>
      <c r="P438" s="693"/>
      <c r="Q438" s="693"/>
      <c r="R438" s="693"/>
      <c r="S438" s="696"/>
      <c r="T438" s="696"/>
      <c r="U438" s="696"/>
      <c r="V438" s="696"/>
      <c r="W438" s="696"/>
      <c r="X438" s="697"/>
      <c r="AT438" s="36" t="s">
        <v>202</v>
      </c>
      <c r="AU438" s="36">
        <v>1</v>
      </c>
      <c r="AY438" s="36" t="s">
        <v>108</v>
      </c>
      <c r="BJ438" s="36">
        <v>0</v>
      </c>
    </row>
    <row r="439" s="36" customFormat="1" ht="12">
      <c r="B439" s="686"/>
      <c r="C439" s="687"/>
      <c r="D439" s="688" t="s">
        <v>198</v>
      </c>
      <c r="E439" s="689"/>
      <c r="F439" s="702" t="s">
        <v>542</v>
      </c>
      <c r="G439" s="691"/>
      <c r="H439" s="703">
        <v>5</v>
      </c>
      <c r="I439" s="693"/>
      <c r="J439" s="693"/>
      <c r="K439" s="693"/>
      <c r="L439" s="694"/>
      <c r="M439" s="686"/>
      <c r="N439" s="695"/>
      <c r="O439" s="694"/>
      <c r="P439" s="693"/>
      <c r="Q439" s="693"/>
      <c r="R439" s="693"/>
      <c r="S439" s="696"/>
      <c r="T439" s="696"/>
      <c r="U439" s="696"/>
      <c r="V439" s="696"/>
      <c r="W439" s="696"/>
      <c r="X439" s="697"/>
      <c r="AT439" s="36" t="s">
        <v>202</v>
      </c>
      <c r="AU439" s="36">
        <v>1</v>
      </c>
      <c r="AY439" s="36" t="s">
        <v>108</v>
      </c>
      <c r="BJ439" s="36">
        <v>0</v>
      </c>
    </row>
    <row r="440" s="35" customFormat="1">
      <c r="B440" s="665"/>
      <c r="C440" s="666" t="s">
        <v>721</v>
      </c>
      <c r="D440" s="666" t="s">
        <v>112</v>
      </c>
      <c r="E440" s="667" t="s">
        <v>722</v>
      </c>
      <c r="F440" s="667" t="s">
        <v>723</v>
      </c>
      <c r="G440" s="668" t="s">
        <v>231</v>
      </c>
      <c r="H440" s="669">
        <v>37.939999999999998</v>
      </c>
      <c r="I440" s="670"/>
      <c r="J440" s="670"/>
      <c r="K440" s="671">
        <f>ROUND(H440*P440,2)</f>
        <v>0</v>
      </c>
      <c r="L440" s="667" t="s">
        <v>116</v>
      </c>
      <c r="M440" s="665"/>
      <c r="N440" s="672"/>
      <c r="O440" s="673" t="s">
        <v>40</v>
      </c>
      <c r="P440" s="674">
        <f>I440+J440</f>
        <v>0</v>
      </c>
      <c r="Q440" s="674">
        <f>ROUND(H440*I440,2)</f>
        <v>0</v>
      </c>
      <c r="R440" s="674">
        <f>ROUND(H440*J440,2)</f>
        <v>0</v>
      </c>
      <c r="S440" s="675"/>
      <c r="T440" s="675">
        <f>H440*S440</f>
        <v>0</v>
      </c>
      <c r="U440" s="675">
        <v>0.00020000000000000001</v>
      </c>
      <c r="V440" s="675">
        <f>H440*U440</f>
        <v>0.0075880000000000001</v>
      </c>
      <c r="W440" s="675">
        <v>0</v>
      </c>
      <c r="X440" s="676">
        <f>H440*W440</f>
        <v>0</v>
      </c>
      <c r="AR440" s="35">
        <v>4</v>
      </c>
      <c r="AT440" s="35" t="s">
        <v>112</v>
      </c>
      <c r="AU440" s="35">
        <v>2</v>
      </c>
      <c r="AY440" s="35" t="s">
        <v>108</v>
      </c>
      <c r="BE440" s="35">
        <f>IF(O440="základní",K440,0)</f>
        <v>0</v>
      </c>
      <c r="BF440" s="35">
        <f>IF(O440="snížená",K440,0)</f>
        <v>0</v>
      </c>
      <c r="BG440" s="35">
        <f>IF(O440="zákl. přenesená",K440,0)</f>
        <v>0</v>
      </c>
      <c r="BH440" s="35">
        <f>IF(O440="sníž. přenesená",K440,0)</f>
        <v>0</v>
      </c>
      <c r="BI440" s="35">
        <f>IF(O440="nulová",K440,0)</f>
        <v>0</v>
      </c>
      <c r="BJ440" s="35">
        <v>1</v>
      </c>
    </row>
    <row r="441" s="30" customFormat="1">
      <c r="A441" s="677"/>
      <c r="B441" s="678"/>
      <c r="C441" s="679"/>
      <c r="D441" s="680" t="s">
        <v>117</v>
      </c>
      <c r="E441" s="679"/>
      <c r="F441" s="258" t="s">
        <v>724</v>
      </c>
      <c r="G441" s="679"/>
      <c r="H441" s="679"/>
      <c r="I441" s="679"/>
      <c r="J441" s="679"/>
      <c r="L441" s="30"/>
      <c r="M441" s="681"/>
      <c r="N441" s="682"/>
      <c r="O441" s="683"/>
      <c r="P441" s="683"/>
      <c r="Q441" s="683"/>
      <c r="R441" s="683"/>
      <c r="S441" s="683"/>
      <c r="T441" s="684"/>
      <c r="U441" s="677"/>
      <c r="V441" s="677"/>
      <c r="W441" s="677"/>
      <c r="X441" s="677"/>
      <c r="Y441" s="677"/>
      <c r="Z441" s="677"/>
      <c r="AA441" s="677"/>
      <c r="AB441" s="677"/>
      <c r="AC441" s="677"/>
      <c r="AD441" s="677"/>
      <c r="AE441" s="677"/>
      <c r="AT441" s="685" t="s">
        <v>117</v>
      </c>
      <c r="AU441" s="685">
        <v>0</v>
      </c>
      <c r="AY441" s="30" t="s">
        <v>108</v>
      </c>
      <c r="BJ441" s="30">
        <v>0</v>
      </c>
    </row>
    <row r="442" s="36" customFormat="1" ht="12">
      <c r="B442" s="686"/>
      <c r="C442" s="687"/>
      <c r="D442" s="688" t="s">
        <v>198</v>
      </c>
      <c r="E442" s="689"/>
      <c r="F442" s="690" t="s">
        <v>725</v>
      </c>
      <c r="G442" s="691"/>
      <c r="H442" s="692">
        <v>37.939999999999998</v>
      </c>
      <c r="I442" s="693"/>
      <c r="J442" s="693"/>
      <c r="K442" s="693"/>
      <c r="L442" s="694"/>
      <c r="M442" s="686"/>
      <c r="N442" s="695"/>
      <c r="O442" s="694"/>
      <c r="P442" s="693"/>
      <c r="Q442" s="693"/>
      <c r="R442" s="693"/>
      <c r="S442" s="696"/>
      <c r="T442" s="696"/>
      <c r="U442" s="696"/>
      <c r="V442" s="696"/>
      <c r="W442" s="696"/>
      <c r="X442" s="697"/>
      <c r="AT442" s="36" t="s">
        <v>198</v>
      </c>
      <c r="AU442" s="36">
        <v>0</v>
      </c>
      <c r="AV442" s="36">
        <v>2</v>
      </c>
      <c r="AW442" s="36" t="b">
        <v>1</v>
      </c>
      <c r="AY442" s="36" t="s">
        <v>108</v>
      </c>
      <c r="BJ442" s="36">
        <v>0</v>
      </c>
    </row>
    <row r="443" s="36" customFormat="1" ht="12">
      <c r="B443" s="686"/>
      <c r="C443" s="687"/>
      <c r="D443" s="688" t="s">
        <v>198</v>
      </c>
      <c r="E443" s="689"/>
      <c r="F443" s="698" t="s">
        <v>200</v>
      </c>
      <c r="G443" s="699"/>
      <c r="H443" s="700">
        <v>37.939999999999998</v>
      </c>
      <c r="I443" s="693"/>
      <c r="J443" s="693"/>
      <c r="K443" s="693"/>
      <c r="L443" s="694"/>
      <c r="M443" s="686"/>
      <c r="N443" s="695"/>
      <c r="O443" s="694"/>
      <c r="P443" s="693"/>
      <c r="Q443" s="693"/>
      <c r="R443" s="693"/>
      <c r="S443" s="696"/>
      <c r="T443" s="696"/>
      <c r="U443" s="696"/>
      <c r="V443" s="696"/>
      <c r="W443" s="696"/>
      <c r="X443" s="697"/>
      <c r="AT443" s="36" t="s">
        <v>198</v>
      </c>
      <c r="AU443" s="36">
        <v>0</v>
      </c>
      <c r="AV443" s="36">
        <v>4</v>
      </c>
      <c r="AW443" s="36" t="b">
        <v>1</v>
      </c>
      <c r="AX443" s="36" t="b">
        <v>1</v>
      </c>
      <c r="AY443" s="36" t="s">
        <v>108</v>
      </c>
      <c r="BJ443" s="36">
        <v>0</v>
      </c>
    </row>
    <row r="444" s="36" customFormat="1" ht="12">
      <c r="B444" s="686"/>
      <c r="C444" s="687"/>
      <c r="D444" s="688" t="s">
        <v>198</v>
      </c>
      <c r="E444" s="689"/>
      <c r="F444" s="701" t="s">
        <v>550</v>
      </c>
      <c r="G444" s="691"/>
      <c r="H444" s="692"/>
      <c r="I444" s="693"/>
      <c r="J444" s="693"/>
      <c r="K444" s="693"/>
      <c r="L444" s="694"/>
      <c r="M444" s="686"/>
      <c r="N444" s="695"/>
      <c r="O444" s="694"/>
      <c r="P444" s="693"/>
      <c r="Q444" s="693"/>
      <c r="R444" s="693"/>
      <c r="S444" s="696"/>
      <c r="T444" s="696"/>
      <c r="U444" s="696"/>
      <c r="V444" s="696"/>
      <c r="W444" s="696"/>
      <c r="X444" s="697"/>
      <c r="AT444" s="36" t="s">
        <v>202</v>
      </c>
      <c r="AU444" s="36">
        <v>1</v>
      </c>
      <c r="AY444" s="36" t="s">
        <v>108</v>
      </c>
      <c r="BJ444" s="36">
        <v>0</v>
      </c>
    </row>
    <row r="445" s="36" customFormat="1" ht="12">
      <c r="B445" s="686"/>
      <c r="C445" s="687"/>
      <c r="D445" s="688" t="s">
        <v>198</v>
      </c>
      <c r="E445" s="689"/>
      <c r="F445" s="702" t="s">
        <v>551</v>
      </c>
      <c r="G445" s="691"/>
      <c r="H445" s="703">
        <v>15.321999999999999</v>
      </c>
      <c r="I445" s="693"/>
      <c r="J445" s="693"/>
      <c r="K445" s="693"/>
      <c r="L445" s="694"/>
      <c r="M445" s="686"/>
      <c r="N445" s="695"/>
      <c r="O445" s="694"/>
      <c r="P445" s="693"/>
      <c r="Q445" s="693"/>
      <c r="R445" s="693"/>
      <c r="S445" s="696"/>
      <c r="T445" s="696"/>
      <c r="U445" s="696"/>
      <c r="V445" s="696"/>
      <c r="W445" s="696"/>
      <c r="X445" s="697"/>
      <c r="AT445" s="36" t="s">
        <v>202</v>
      </c>
      <c r="AU445" s="36">
        <v>1</v>
      </c>
      <c r="AY445" s="36" t="s">
        <v>108</v>
      </c>
      <c r="BJ445" s="36">
        <v>0</v>
      </c>
    </row>
    <row r="446" s="36" customFormat="1" ht="12">
      <c r="B446" s="686"/>
      <c r="C446" s="687"/>
      <c r="D446" s="688" t="s">
        <v>198</v>
      </c>
      <c r="E446" s="689"/>
      <c r="F446" s="701" t="s">
        <v>576</v>
      </c>
      <c r="G446" s="691"/>
      <c r="H446" s="692"/>
      <c r="I446" s="693"/>
      <c r="J446" s="693"/>
      <c r="K446" s="693"/>
      <c r="L446" s="694"/>
      <c r="M446" s="686"/>
      <c r="N446" s="695"/>
      <c r="O446" s="694"/>
      <c r="P446" s="693"/>
      <c r="Q446" s="693"/>
      <c r="R446" s="693"/>
      <c r="S446" s="696"/>
      <c r="T446" s="696"/>
      <c r="U446" s="696"/>
      <c r="V446" s="696"/>
      <c r="W446" s="696"/>
      <c r="X446" s="697"/>
      <c r="AT446" s="36" t="s">
        <v>202</v>
      </c>
      <c r="AU446" s="36">
        <v>1</v>
      </c>
      <c r="AY446" s="36" t="s">
        <v>108</v>
      </c>
      <c r="BJ446" s="36">
        <v>0</v>
      </c>
    </row>
    <row r="447" s="36" customFormat="1" ht="12">
      <c r="B447" s="686"/>
      <c r="C447" s="687"/>
      <c r="D447" s="688" t="s">
        <v>198</v>
      </c>
      <c r="E447" s="689"/>
      <c r="F447" s="702" t="s">
        <v>577</v>
      </c>
      <c r="G447" s="691"/>
      <c r="H447" s="703">
        <v>2.766</v>
      </c>
      <c r="I447" s="693"/>
      <c r="J447" s="693"/>
      <c r="K447" s="693"/>
      <c r="L447" s="694"/>
      <c r="M447" s="686"/>
      <c r="N447" s="695"/>
      <c r="O447" s="694"/>
      <c r="P447" s="693"/>
      <c r="Q447" s="693"/>
      <c r="R447" s="693"/>
      <c r="S447" s="696"/>
      <c r="T447" s="696"/>
      <c r="U447" s="696"/>
      <c r="V447" s="696"/>
      <c r="W447" s="696"/>
      <c r="X447" s="697"/>
      <c r="AT447" s="36" t="s">
        <v>202</v>
      </c>
      <c r="AU447" s="36">
        <v>1</v>
      </c>
      <c r="AY447" s="36" t="s">
        <v>108</v>
      </c>
      <c r="BJ447" s="36">
        <v>0</v>
      </c>
    </row>
    <row r="448" s="36" customFormat="1" ht="12">
      <c r="B448" s="686"/>
      <c r="C448" s="687"/>
      <c r="D448" s="688" t="s">
        <v>198</v>
      </c>
      <c r="E448" s="689"/>
      <c r="F448" s="701" t="s">
        <v>557</v>
      </c>
      <c r="G448" s="691"/>
      <c r="H448" s="692"/>
      <c r="I448" s="693"/>
      <c r="J448" s="693"/>
      <c r="K448" s="693"/>
      <c r="L448" s="694"/>
      <c r="M448" s="686"/>
      <c r="N448" s="695"/>
      <c r="O448" s="694"/>
      <c r="P448" s="693"/>
      <c r="Q448" s="693"/>
      <c r="R448" s="693"/>
      <c r="S448" s="696"/>
      <c r="T448" s="696"/>
      <c r="U448" s="696"/>
      <c r="V448" s="696"/>
      <c r="W448" s="696"/>
      <c r="X448" s="697"/>
      <c r="AT448" s="36" t="s">
        <v>202</v>
      </c>
      <c r="AU448" s="36">
        <v>1</v>
      </c>
      <c r="AY448" s="36" t="s">
        <v>108</v>
      </c>
      <c r="BJ448" s="36">
        <v>0</v>
      </c>
    </row>
    <row r="449" s="36" customFormat="1" ht="12">
      <c r="B449" s="686"/>
      <c r="C449" s="687"/>
      <c r="D449" s="688" t="s">
        <v>198</v>
      </c>
      <c r="E449" s="689"/>
      <c r="F449" s="702" t="s">
        <v>558</v>
      </c>
      <c r="G449" s="691"/>
      <c r="H449" s="703">
        <v>19.852</v>
      </c>
      <c r="I449" s="693"/>
      <c r="J449" s="693"/>
      <c r="K449" s="693"/>
      <c r="L449" s="694"/>
      <c r="M449" s="686"/>
      <c r="N449" s="695"/>
      <c r="O449" s="694"/>
      <c r="P449" s="693"/>
      <c r="Q449" s="693"/>
      <c r="R449" s="693"/>
      <c r="S449" s="696"/>
      <c r="T449" s="696"/>
      <c r="U449" s="696"/>
      <c r="V449" s="696"/>
      <c r="W449" s="696"/>
      <c r="X449" s="697"/>
      <c r="AT449" s="36" t="s">
        <v>202</v>
      </c>
      <c r="AU449" s="36">
        <v>1</v>
      </c>
      <c r="AY449" s="36" t="s">
        <v>108</v>
      </c>
      <c r="BJ449" s="36">
        <v>0</v>
      </c>
    </row>
    <row r="450" s="35" customFormat="1">
      <c r="B450" s="665"/>
      <c r="C450" s="666" t="s">
        <v>726</v>
      </c>
      <c r="D450" s="666" t="s">
        <v>112</v>
      </c>
      <c r="E450" s="667" t="s">
        <v>727</v>
      </c>
      <c r="F450" s="667" t="s">
        <v>728</v>
      </c>
      <c r="G450" s="668" t="s">
        <v>231</v>
      </c>
      <c r="H450" s="669">
        <v>37.939999999999998</v>
      </c>
      <c r="I450" s="670"/>
      <c r="J450" s="670"/>
      <c r="K450" s="671">
        <f>ROUND(H450*P450,2)</f>
        <v>0</v>
      </c>
      <c r="L450" s="667" t="s">
        <v>116</v>
      </c>
      <c r="M450" s="665"/>
      <c r="N450" s="672"/>
      <c r="O450" s="673" t="s">
        <v>40</v>
      </c>
      <c r="P450" s="674">
        <f>I450+J450</f>
        <v>0</v>
      </c>
      <c r="Q450" s="674">
        <f>ROUND(H450*I450,2)</f>
        <v>0</v>
      </c>
      <c r="R450" s="674">
        <f>ROUND(H450*J450,2)</f>
        <v>0</v>
      </c>
      <c r="S450" s="675"/>
      <c r="T450" s="675">
        <f>H450*S450</f>
        <v>0</v>
      </c>
      <c r="U450" s="675">
        <v>0.00012999999999999999</v>
      </c>
      <c r="V450" s="675">
        <f>H450*U450</f>
        <v>0.0049321999999999994</v>
      </c>
      <c r="W450" s="675">
        <v>0</v>
      </c>
      <c r="X450" s="676">
        <f>H450*W450</f>
        <v>0</v>
      </c>
      <c r="AR450" s="35">
        <v>4</v>
      </c>
      <c r="AT450" s="35" t="s">
        <v>112</v>
      </c>
      <c r="AU450" s="35">
        <v>2</v>
      </c>
      <c r="AY450" s="35" t="s">
        <v>108</v>
      </c>
      <c r="BE450" s="35">
        <f>IF(O450="základní",K450,0)</f>
        <v>0</v>
      </c>
      <c r="BF450" s="35">
        <f>IF(O450="snížená",K450,0)</f>
        <v>0</v>
      </c>
      <c r="BG450" s="35">
        <f>IF(O450="zákl. přenesená",K450,0)</f>
        <v>0</v>
      </c>
      <c r="BH450" s="35">
        <f>IF(O450="sníž. přenesená",K450,0)</f>
        <v>0</v>
      </c>
      <c r="BI450" s="35">
        <f>IF(O450="nulová",K450,0)</f>
        <v>0</v>
      </c>
      <c r="BJ450" s="35">
        <v>1</v>
      </c>
    </row>
    <row r="451" s="30" customFormat="1">
      <c r="A451" s="677"/>
      <c r="B451" s="678"/>
      <c r="C451" s="679"/>
      <c r="D451" s="680" t="s">
        <v>117</v>
      </c>
      <c r="E451" s="679"/>
      <c r="F451" s="258" t="s">
        <v>729</v>
      </c>
      <c r="G451" s="679"/>
      <c r="H451" s="679"/>
      <c r="I451" s="679"/>
      <c r="J451" s="679"/>
      <c r="L451" s="30"/>
      <c r="M451" s="681"/>
      <c r="N451" s="682"/>
      <c r="O451" s="683"/>
      <c r="P451" s="683"/>
      <c r="Q451" s="683"/>
      <c r="R451" s="683"/>
      <c r="S451" s="683"/>
      <c r="T451" s="684"/>
      <c r="U451" s="677"/>
      <c r="V451" s="677"/>
      <c r="W451" s="677"/>
      <c r="X451" s="677"/>
      <c r="Y451" s="677"/>
      <c r="Z451" s="677"/>
      <c r="AA451" s="677"/>
      <c r="AB451" s="677"/>
      <c r="AC451" s="677"/>
      <c r="AD451" s="677"/>
      <c r="AE451" s="677"/>
      <c r="AT451" s="685" t="s">
        <v>117</v>
      </c>
      <c r="AU451" s="685">
        <v>0</v>
      </c>
      <c r="AY451" s="30" t="s">
        <v>108</v>
      </c>
      <c r="BJ451" s="30">
        <v>0</v>
      </c>
    </row>
    <row r="452" s="36" customFormat="1" ht="12">
      <c r="B452" s="686"/>
      <c r="C452" s="687"/>
      <c r="D452" s="688" t="s">
        <v>198</v>
      </c>
      <c r="E452" s="689"/>
      <c r="F452" s="690" t="s">
        <v>725</v>
      </c>
      <c r="G452" s="691"/>
      <c r="H452" s="692">
        <v>37.939999999999998</v>
      </c>
      <c r="I452" s="693"/>
      <c r="J452" s="693"/>
      <c r="K452" s="693"/>
      <c r="L452" s="694"/>
      <c r="M452" s="686"/>
      <c r="N452" s="695"/>
      <c r="O452" s="694"/>
      <c r="P452" s="693"/>
      <c r="Q452" s="693"/>
      <c r="R452" s="693"/>
      <c r="S452" s="696"/>
      <c r="T452" s="696"/>
      <c r="U452" s="696"/>
      <c r="V452" s="696"/>
      <c r="W452" s="696"/>
      <c r="X452" s="697"/>
      <c r="AT452" s="36" t="s">
        <v>198</v>
      </c>
      <c r="AU452" s="36">
        <v>0</v>
      </c>
      <c r="AV452" s="36">
        <v>2</v>
      </c>
      <c r="AW452" s="36" t="b">
        <v>1</v>
      </c>
      <c r="AY452" s="36" t="s">
        <v>108</v>
      </c>
      <c r="BJ452" s="36">
        <v>0</v>
      </c>
    </row>
    <row r="453" s="36" customFormat="1" ht="12">
      <c r="B453" s="686"/>
      <c r="C453" s="687"/>
      <c r="D453" s="688" t="s">
        <v>198</v>
      </c>
      <c r="E453" s="689"/>
      <c r="F453" s="698" t="s">
        <v>200</v>
      </c>
      <c r="G453" s="699"/>
      <c r="H453" s="700">
        <v>37.939999999999998</v>
      </c>
      <c r="I453" s="693"/>
      <c r="J453" s="693"/>
      <c r="K453" s="693"/>
      <c r="L453" s="694"/>
      <c r="M453" s="686"/>
      <c r="N453" s="695"/>
      <c r="O453" s="694"/>
      <c r="P453" s="693"/>
      <c r="Q453" s="693"/>
      <c r="R453" s="693"/>
      <c r="S453" s="696"/>
      <c r="T453" s="696"/>
      <c r="U453" s="696"/>
      <c r="V453" s="696"/>
      <c r="W453" s="696"/>
      <c r="X453" s="697"/>
      <c r="AT453" s="36" t="s">
        <v>198</v>
      </c>
      <c r="AU453" s="36">
        <v>0</v>
      </c>
      <c r="AV453" s="36">
        <v>4</v>
      </c>
      <c r="AW453" s="36" t="b">
        <v>1</v>
      </c>
      <c r="AX453" s="36" t="b">
        <v>1</v>
      </c>
      <c r="AY453" s="36" t="s">
        <v>108</v>
      </c>
      <c r="BJ453" s="36">
        <v>0</v>
      </c>
    </row>
    <row r="454" s="36" customFormat="1" ht="12">
      <c r="B454" s="686"/>
      <c r="C454" s="687"/>
      <c r="D454" s="688" t="s">
        <v>198</v>
      </c>
      <c r="E454" s="689"/>
      <c r="F454" s="701" t="s">
        <v>550</v>
      </c>
      <c r="G454" s="691"/>
      <c r="H454" s="692"/>
      <c r="I454" s="693"/>
      <c r="J454" s="693"/>
      <c r="K454" s="693"/>
      <c r="L454" s="694"/>
      <c r="M454" s="686"/>
      <c r="N454" s="695"/>
      <c r="O454" s="694"/>
      <c r="P454" s="693"/>
      <c r="Q454" s="693"/>
      <c r="R454" s="693"/>
      <c r="S454" s="696"/>
      <c r="T454" s="696"/>
      <c r="U454" s="696"/>
      <c r="V454" s="696"/>
      <c r="W454" s="696"/>
      <c r="X454" s="697"/>
      <c r="AT454" s="36" t="s">
        <v>202</v>
      </c>
      <c r="AU454" s="36">
        <v>1</v>
      </c>
      <c r="AY454" s="36" t="s">
        <v>108</v>
      </c>
      <c r="BJ454" s="36">
        <v>0</v>
      </c>
    </row>
    <row r="455" s="36" customFormat="1" ht="12">
      <c r="B455" s="686"/>
      <c r="C455" s="687"/>
      <c r="D455" s="688" t="s">
        <v>198</v>
      </c>
      <c r="E455" s="689"/>
      <c r="F455" s="702" t="s">
        <v>551</v>
      </c>
      <c r="G455" s="691"/>
      <c r="H455" s="703">
        <v>15.321999999999999</v>
      </c>
      <c r="I455" s="693"/>
      <c r="J455" s="693"/>
      <c r="K455" s="693"/>
      <c r="L455" s="694"/>
      <c r="M455" s="686"/>
      <c r="N455" s="695"/>
      <c r="O455" s="694"/>
      <c r="P455" s="693"/>
      <c r="Q455" s="693"/>
      <c r="R455" s="693"/>
      <c r="S455" s="696"/>
      <c r="T455" s="696"/>
      <c r="U455" s="696"/>
      <c r="V455" s="696"/>
      <c r="W455" s="696"/>
      <c r="X455" s="697"/>
      <c r="AT455" s="36" t="s">
        <v>202</v>
      </c>
      <c r="AU455" s="36">
        <v>1</v>
      </c>
      <c r="AY455" s="36" t="s">
        <v>108</v>
      </c>
      <c r="BJ455" s="36">
        <v>0</v>
      </c>
    </row>
    <row r="456" s="36" customFormat="1" ht="12">
      <c r="B456" s="686"/>
      <c r="C456" s="687"/>
      <c r="D456" s="688" t="s">
        <v>198</v>
      </c>
      <c r="E456" s="689"/>
      <c r="F456" s="701" t="s">
        <v>576</v>
      </c>
      <c r="G456" s="691"/>
      <c r="H456" s="692"/>
      <c r="I456" s="693"/>
      <c r="J456" s="693"/>
      <c r="K456" s="693"/>
      <c r="L456" s="694"/>
      <c r="M456" s="686"/>
      <c r="N456" s="695"/>
      <c r="O456" s="694"/>
      <c r="P456" s="693"/>
      <c r="Q456" s="693"/>
      <c r="R456" s="693"/>
      <c r="S456" s="696"/>
      <c r="T456" s="696"/>
      <c r="U456" s="696"/>
      <c r="V456" s="696"/>
      <c r="W456" s="696"/>
      <c r="X456" s="697"/>
      <c r="AT456" s="36" t="s">
        <v>202</v>
      </c>
      <c r="AU456" s="36">
        <v>1</v>
      </c>
      <c r="AY456" s="36" t="s">
        <v>108</v>
      </c>
      <c r="BJ456" s="36">
        <v>0</v>
      </c>
    </row>
    <row r="457" s="36" customFormat="1" ht="12">
      <c r="B457" s="686"/>
      <c r="C457" s="687"/>
      <c r="D457" s="688" t="s">
        <v>198</v>
      </c>
      <c r="E457" s="689"/>
      <c r="F457" s="702" t="s">
        <v>577</v>
      </c>
      <c r="G457" s="691"/>
      <c r="H457" s="703">
        <v>2.766</v>
      </c>
      <c r="I457" s="693"/>
      <c r="J457" s="693"/>
      <c r="K457" s="693"/>
      <c r="L457" s="694"/>
      <c r="M457" s="686"/>
      <c r="N457" s="695"/>
      <c r="O457" s="694"/>
      <c r="P457" s="693"/>
      <c r="Q457" s="693"/>
      <c r="R457" s="693"/>
      <c r="S457" s="696"/>
      <c r="T457" s="696"/>
      <c r="U457" s="696"/>
      <c r="V457" s="696"/>
      <c r="W457" s="696"/>
      <c r="X457" s="697"/>
      <c r="AT457" s="36" t="s">
        <v>202</v>
      </c>
      <c r="AU457" s="36">
        <v>1</v>
      </c>
      <c r="AY457" s="36" t="s">
        <v>108</v>
      </c>
      <c r="BJ457" s="36">
        <v>0</v>
      </c>
    </row>
    <row r="458" s="36" customFormat="1" ht="12">
      <c r="B458" s="686"/>
      <c r="C458" s="687"/>
      <c r="D458" s="688" t="s">
        <v>198</v>
      </c>
      <c r="E458" s="689"/>
      <c r="F458" s="701" t="s">
        <v>557</v>
      </c>
      <c r="G458" s="691"/>
      <c r="H458" s="692"/>
      <c r="I458" s="693"/>
      <c r="J458" s="693"/>
      <c r="K458" s="693"/>
      <c r="L458" s="694"/>
      <c r="M458" s="686"/>
      <c r="N458" s="695"/>
      <c r="O458" s="694"/>
      <c r="P458" s="693"/>
      <c r="Q458" s="693"/>
      <c r="R458" s="693"/>
      <c r="S458" s="696"/>
      <c r="T458" s="696"/>
      <c r="U458" s="696"/>
      <c r="V458" s="696"/>
      <c r="W458" s="696"/>
      <c r="X458" s="697"/>
      <c r="AT458" s="36" t="s">
        <v>202</v>
      </c>
      <c r="AU458" s="36">
        <v>1</v>
      </c>
      <c r="AY458" s="36" t="s">
        <v>108</v>
      </c>
      <c r="BJ458" s="36">
        <v>0</v>
      </c>
    </row>
    <row r="459" s="36" customFormat="1" ht="12">
      <c r="B459" s="686"/>
      <c r="C459" s="687"/>
      <c r="D459" s="688" t="s">
        <v>198</v>
      </c>
      <c r="E459" s="689"/>
      <c r="F459" s="702" t="s">
        <v>558</v>
      </c>
      <c r="G459" s="691"/>
      <c r="H459" s="703">
        <v>19.852</v>
      </c>
      <c r="I459" s="693"/>
      <c r="J459" s="693"/>
      <c r="K459" s="693"/>
      <c r="L459" s="694"/>
      <c r="M459" s="686"/>
      <c r="N459" s="695"/>
      <c r="O459" s="694"/>
      <c r="P459" s="693"/>
      <c r="Q459" s="693"/>
      <c r="R459" s="693"/>
      <c r="S459" s="696"/>
      <c r="T459" s="696"/>
      <c r="U459" s="696"/>
      <c r="V459" s="696"/>
      <c r="W459" s="696"/>
      <c r="X459" s="697"/>
      <c r="AT459" s="36" t="s">
        <v>202</v>
      </c>
      <c r="AU459" s="36">
        <v>1</v>
      </c>
      <c r="AY459" s="36" t="s">
        <v>108</v>
      </c>
      <c r="BJ459" s="36">
        <v>0</v>
      </c>
    </row>
    <row r="460" s="34" customFormat="1" ht="23.15" customHeight="1">
      <c r="B460" s="657"/>
      <c r="C460" s="658"/>
      <c r="D460" s="647" t="s">
        <v>66</v>
      </c>
      <c r="E460" s="659" t="s">
        <v>440</v>
      </c>
      <c r="F460" s="660" t="s">
        <v>441</v>
      </c>
      <c r="G460" s="661"/>
      <c r="H460" s="662"/>
      <c r="I460" s="663"/>
      <c r="J460" s="663"/>
      <c r="K460" s="663">
        <f>K461 + K463 + K466</f>
        <v>0</v>
      </c>
      <c r="L460" s="660"/>
      <c r="M460" s="657"/>
      <c r="N460" s="664"/>
      <c r="O460" s="653"/>
      <c r="P460" s="654">
        <f>I460+J460</f>
        <v>0</v>
      </c>
      <c r="Q460" s="654">
        <f>Q461 + Q463 + Q466</f>
        <v>0</v>
      </c>
      <c r="R460" s="654">
        <f>R461 + R463 + R466</f>
        <v>0</v>
      </c>
      <c r="S460" s="655"/>
      <c r="T460" s="655">
        <f>T461 + T463 + T466</f>
        <v>0</v>
      </c>
      <c r="U460" s="655"/>
      <c r="V460" s="655">
        <f>V461 + V463 + V466</f>
        <v>0</v>
      </c>
      <c r="W460" s="655"/>
      <c r="X460" s="656">
        <f>X461 + X463 + X466</f>
        <v>0</v>
      </c>
      <c r="AR460" s="34">
        <v>1</v>
      </c>
      <c r="AT460" s="34" t="s">
        <v>66</v>
      </c>
      <c r="AU460" s="34">
        <v>1</v>
      </c>
      <c r="AY460" s="34" t="s">
        <v>108</v>
      </c>
      <c r="BJ460" s="34">
        <v>0</v>
      </c>
    </row>
    <row r="461" s="35" customFormat="1">
      <c r="B461" s="665"/>
      <c r="C461" s="666" t="s">
        <v>730</v>
      </c>
      <c r="D461" s="666" t="s">
        <v>112</v>
      </c>
      <c r="E461" s="667" t="s">
        <v>731</v>
      </c>
      <c r="F461" s="667" t="s">
        <v>732</v>
      </c>
      <c r="G461" s="668" t="s">
        <v>282</v>
      </c>
      <c r="H461" s="669">
        <v>20.109000000000002</v>
      </c>
      <c r="I461" s="670"/>
      <c r="J461" s="670"/>
      <c r="K461" s="671">
        <f>ROUND(H461*P461,2)</f>
        <v>0</v>
      </c>
      <c r="L461" s="667" t="s">
        <v>116</v>
      </c>
      <c r="M461" s="665"/>
      <c r="N461" s="672"/>
      <c r="O461" s="673" t="s">
        <v>40</v>
      </c>
      <c r="P461" s="674">
        <f>I461+J461</f>
        <v>0</v>
      </c>
      <c r="Q461" s="674">
        <f>ROUND(H461*I461,2)</f>
        <v>0</v>
      </c>
      <c r="R461" s="674">
        <f>ROUND(H461*J461,2)</f>
        <v>0</v>
      </c>
      <c r="S461" s="675"/>
      <c r="T461" s="675">
        <f>H461*S461</f>
        <v>0</v>
      </c>
      <c r="U461" s="675">
        <v>0</v>
      </c>
      <c r="V461" s="675">
        <f>H461*U461</f>
        <v>0</v>
      </c>
      <c r="W461" s="675">
        <v>0</v>
      </c>
      <c r="X461" s="676">
        <f>H461*W461</f>
        <v>0</v>
      </c>
      <c r="AR461" s="35">
        <v>4</v>
      </c>
      <c r="AT461" s="35" t="s">
        <v>112</v>
      </c>
      <c r="AU461" s="35">
        <v>2</v>
      </c>
      <c r="AY461" s="35" t="s">
        <v>108</v>
      </c>
      <c r="BE461" s="35">
        <f>IF(O461="základní",K461,0)</f>
        <v>0</v>
      </c>
      <c r="BF461" s="35">
        <f>IF(O461="snížená",K461,0)</f>
        <v>0</v>
      </c>
      <c r="BG461" s="35">
        <f>IF(O461="zákl. přenesená",K461,0)</f>
        <v>0</v>
      </c>
      <c r="BH461" s="35">
        <f>IF(O461="sníž. přenesená",K461,0)</f>
        <v>0</v>
      </c>
      <c r="BI461" s="35">
        <f>IF(O461="nulová",K461,0)</f>
        <v>0</v>
      </c>
      <c r="BJ461" s="35">
        <v>1</v>
      </c>
    </row>
    <row r="462" s="30" customFormat="1">
      <c r="A462" s="677"/>
      <c r="B462" s="678"/>
      <c r="C462" s="679"/>
      <c r="D462" s="680" t="s">
        <v>117</v>
      </c>
      <c r="E462" s="679"/>
      <c r="F462" s="258" t="s">
        <v>733</v>
      </c>
      <c r="G462" s="679"/>
      <c r="H462" s="679"/>
      <c r="I462" s="679"/>
      <c r="J462" s="679"/>
      <c r="L462" s="30"/>
      <c r="M462" s="681"/>
      <c r="N462" s="682"/>
      <c r="O462" s="683"/>
      <c r="P462" s="683"/>
      <c r="Q462" s="683"/>
      <c r="R462" s="683"/>
      <c r="S462" s="683"/>
      <c r="T462" s="684"/>
      <c r="U462" s="677"/>
      <c r="V462" s="677"/>
      <c r="W462" s="677"/>
      <c r="X462" s="677"/>
      <c r="Y462" s="677"/>
      <c r="Z462" s="677"/>
      <c r="AA462" s="677"/>
      <c r="AB462" s="677"/>
      <c r="AC462" s="677"/>
      <c r="AD462" s="677"/>
      <c r="AE462" s="677"/>
      <c r="AT462" s="685" t="s">
        <v>117</v>
      </c>
      <c r="AU462" s="685">
        <v>0</v>
      </c>
      <c r="AY462" s="30" t="s">
        <v>108</v>
      </c>
      <c r="BJ462" s="30">
        <v>0</v>
      </c>
    </row>
    <row r="463" s="35" customFormat="1">
      <c r="B463" s="665"/>
      <c r="C463" s="666" t="s">
        <v>734</v>
      </c>
      <c r="D463" s="666" t="s">
        <v>112</v>
      </c>
      <c r="E463" s="667" t="s">
        <v>735</v>
      </c>
      <c r="F463" s="667" t="s">
        <v>736</v>
      </c>
      <c r="G463" s="668" t="s">
        <v>282</v>
      </c>
      <c r="H463" s="669">
        <v>784.26499999999999</v>
      </c>
      <c r="I463" s="670"/>
      <c r="J463" s="670"/>
      <c r="K463" s="671">
        <f>ROUND(H463*P463,2)</f>
        <v>0</v>
      </c>
      <c r="L463" s="667" t="s">
        <v>116</v>
      </c>
      <c r="M463" s="665"/>
      <c r="N463" s="672"/>
      <c r="O463" s="673" t="s">
        <v>40</v>
      </c>
      <c r="P463" s="674">
        <f>I463+J463</f>
        <v>0</v>
      </c>
      <c r="Q463" s="674">
        <f>ROUND(H463*I463,2)</f>
        <v>0</v>
      </c>
      <c r="R463" s="674">
        <f>ROUND(H463*J463,2)</f>
        <v>0</v>
      </c>
      <c r="S463" s="675"/>
      <c r="T463" s="675">
        <f>H463*S463</f>
        <v>0</v>
      </c>
      <c r="U463" s="675">
        <v>0</v>
      </c>
      <c r="V463" s="675">
        <f>H463*U463</f>
        <v>0</v>
      </c>
      <c r="W463" s="675">
        <v>0</v>
      </c>
      <c r="X463" s="676">
        <f>H463*W463</f>
        <v>0</v>
      </c>
      <c r="AR463" s="35">
        <v>4</v>
      </c>
      <c r="AT463" s="35" t="s">
        <v>112</v>
      </c>
      <c r="AU463" s="35">
        <v>2</v>
      </c>
      <c r="AY463" s="35" t="s">
        <v>108</v>
      </c>
      <c r="BE463" s="35">
        <f>IF(O463="základní",K463,0)</f>
        <v>0</v>
      </c>
      <c r="BF463" s="35">
        <f>IF(O463="snížená",K463,0)</f>
        <v>0</v>
      </c>
      <c r="BG463" s="35">
        <f>IF(O463="zákl. přenesená",K463,0)</f>
        <v>0</v>
      </c>
      <c r="BH463" s="35">
        <f>IF(O463="sníž. přenesená",K463,0)</f>
        <v>0</v>
      </c>
      <c r="BI463" s="35">
        <f>IF(O463="nulová",K463,0)</f>
        <v>0</v>
      </c>
      <c r="BJ463" s="35">
        <v>1</v>
      </c>
    </row>
    <row r="464" s="30" customFormat="1">
      <c r="A464" s="677"/>
      <c r="B464" s="678"/>
      <c r="C464" s="679"/>
      <c r="D464" s="680" t="s">
        <v>117</v>
      </c>
      <c r="E464" s="679"/>
      <c r="F464" s="258" t="s">
        <v>737</v>
      </c>
      <c r="G464" s="679"/>
      <c r="H464" s="679"/>
      <c r="I464" s="679"/>
      <c r="J464" s="679"/>
      <c r="L464" s="30"/>
      <c r="M464" s="681"/>
      <c r="N464" s="682"/>
      <c r="O464" s="683"/>
      <c r="P464" s="683"/>
      <c r="Q464" s="683"/>
      <c r="R464" s="683"/>
      <c r="S464" s="683"/>
      <c r="T464" s="684"/>
      <c r="U464" s="677"/>
      <c r="V464" s="677"/>
      <c r="W464" s="677"/>
      <c r="X464" s="677"/>
      <c r="Y464" s="677"/>
      <c r="Z464" s="677"/>
      <c r="AA464" s="677"/>
      <c r="AB464" s="677"/>
      <c r="AC464" s="677"/>
      <c r="AD464" s="677"/>
      <c r="AE464" s="677"/>
      <c r="AT464" s="685" t="s">
        <v>117</v>
      </c>
      <c r="AU464" s="685">
        <v>0</v>
      </c>
      <c r="AY464" s="30" t="s">
        <v>108</v>
      </c>
      <c r="BJ464" s="30">
        <v>0</v>
      </c>
    </row>
    <row r="465" s="36" customFormat="1" ht="12">
      <c r="B465" s="686"/>
      <c r="C465" s="687"/>
      <c r="D465" s="688" t="s">
        <v>198</v>
      </c>
      <c r="E465" s="689"/>
      <c r="F465" s="690" t="s">
        <v>738</v>
      </c>
      <c r="G465" s="691"/>
      <c r="H465" s="692">
        <v>784.26499999999999</v>
      </c>
      <c r="I465" s="693"/>
      <c r="J465" s="693"/>
      <c r="K465" s="693"/>
      <c r="L465" s="694"/>
      <c r="M465" s="686"/>
      <c r="N465" s="695"/>
      <c r="O465" s="694"/>
      <c r="P465" s="693"/>
      <c r="Q465" s="693"/>
      <c r="R465" s="693"/>
      <c r="S465" s="696"/>
      <c r="T465" s="696"/>
      <c r="U465" s="696"/>
      <c r="V465" s="696"/>
      <c r="W465" s="696"/>
      <c r="X465" s="697"/>
      <c r="AT465" s="36" t="s">
        <v>198</v>
      </c>
      <c r="AU465" s="36">
        <v>0</v>
      </c>
      <c r="AV465" s="36">
        <v>2</v>
      </c>
      <c r="AW465" s="36" t="b">
        <v>1</v>
      </c>
      <c r="AX465" s="36" t="b">
        <v>1</v>
      </c>
      <c r="AY465" s="36" t="s">
        <v>108</v>
      </c>
      <c r="BJ465" s="36">
        <v>0</v>
      </c>
    </row>
    <row r="466" s="35" customFormat="1" ht="24">
      <c r="B466" s="665"/>
      <c r="C466" s="666" t="s">
        <v>739</v>
      </c>
      <c r="D466" s="666" t="s">
        <v>112</v>
      </c>
      <c r="E466" s="667" t="s">
        <v>452</v>
      </c>
      <c r="F466" s="667" t="s">
        <v>453</v>
      </c>
      <c r="G466" s="668" t="s">
        <v>282</v>
      </c>
      <c r="H466" s="669">
        <v>20.109000000000002</v>
      </c>
      <c r="I466" s="670"/>
      <c r="J466" s="670"/>
      <c r="K466" s="671">
        <f>ROUND(H466*P466,2)</f>
        <v>0</v>
      </c>
      <c r="L466" s="667" t="s">
        <v>116</v>
      </c>
      <c r="M466" s="665"/>
      <c r="N466" s="672"/>
      <c r="O466" s="673" t="s">
        <v>40</v>
      </c>
      <c r="P466" s="674">
        <f>I466+J466</f>
        <v>0</v>
      </c>
      <c r="Q466" s="674">
        <f>ROUND(H466*I466,2)</f>
        <v>0</v>
      </c>
      <c r="R466" s="674">
        <f>ROUND(H466*J466,2)</f>
        <v>0</v>
      </c>
      <c r="S466" s="675"/>
      <c r="T466" s="675">
        <f>H466*S466</f>
        <v>0</v>
      </c>
      <c r="U466" s="675">
        <v>0</v>
      </c>
      <c r="V466" s="675">
        <f>H466*U466</f>
        <v>0</v>
      </c>
      <c r="W466" s="675">
        <v>0</v>
      </c>
      <c r="X466" s="676">
        <f>H466*W466</f>
        <v>0</v>
      </c>
      <c r="AR466" s="35">
        <v>4</v>
      </c>
      <c r="AT466" s="35" t="s">
        <v>112</v>
      </c>
      <c r="AU466" s="35">
        <v>2</v>
      </c>
      <c r="AY466" s="35" t="s">
        <v>108</v>
      </c>
      <c r="BE466" s="35">
        <f>IF(O466="základní",K466,0)</f>
        <v>0</v>
      </c>
      <c r="BF466" s="35">
        <f>IF(O466="snížená",K466,0)</f>
        <v>0</v>
      </c>
      <c r="BG466" s="35">
        <f>IF(O466="zákl. přenesená",K466,0)</f>
        <v>0</v>
      </c>
      <c r="BH466" s="35">
        <f>IF(O466="sníž. přenesená",K466,0)</f>
        <v>0</v>
      </c>
      <c r="BI466" s="35">
        <f>IF(O466="nulová",K466,0)</f>
        <v>0</v>
      </c>
      <c r="BJ466" s="35">
        <v>1</v>
      </c>
    </row>
    <row r="467" s="30" customFormat="1">
      <c r="A467" s="677"/>
      <c r="B467" s="678"/>
      <c r="C467" s="679"/>
      <c r="D467" s="680" t="s">
        <v>117</v>
      </c>
      <c r="E467" s="679"/>
      <c r="F467" s="258" t="s">
        <v>454</v>
      </c>
      <c r="G467" s="679"/>
      <c r="H467" s="679"/>
      <c r="I467" s="679"/>
      <c r="J467" s="679"/>
      <c r="L467" s="30"/>
      <c r="M467" s="681"/>
      <c r="N467" s="682"/>
      <c r="O467" s="683"/>
      <c r="P467" s="683"/>
      <c r="Q467" s="683"/>
      <c r="R467" s="683"/>
      <c r="S467" s="683"/>
      <c r="T467" s="684"/>
      <c r="U467" s="677"/>
      <c r="V467" s="677"/>
      <c r="W467" s="677"/>
      <c r="X467" s="677"/>
      <c r="Y467" s="677"/>
      <c r="Z467" s="677"/>
      <c r="AA467" s="677"/>
      <c r="AB467" s="677"/>
      <c r="AC467" s="677"/>
      <c r="AD467" s="677"/>
      <c r="AE467" s="677"/>
      <c r="AT467" s="685" t="s">
        <v>117</v>
      </c>
      <c r="AU467" s="685">
        <v>0</v>
      </c>
      <c r="AY467" s="30" t="s">
        <v>108</v>
      </c>
      <c r="BJ467" s="30">
        <v>0</v>
      </c>
    </row>
    <row r="468" s="34" customFormat="1" ht="23.15" customHeight="1">
      <c r="B468" s="657"/>
      <c r="C468" s="658"/>
      <c r="D468" s="647" t="s">
        <v>66</v>
      </c>
      <c r="E468" s="659" t="s">
        <v>464</v>
      </c>
      <c r="F468" s="660" t="s">
        <v>465</v>
      </c>
      <c r="G468" s="661"/>
      <c r="H468" s="662"/>
      <c r="I468" s="663"/>
      <c r="J468" s="663"/>
      <c r="K468" s="663">
        <f>K469</f>
        <v>0</v>
      </c>
      <c r="L468" s="660"/>
      <c r="M468" s="657"/>
      <c r="N468" s="664"/>
      <c r="O468" s="653"/>
      <c r="P468" s="654">
        <f>I468+J468</f>
        <v>0</v>
      </c>
      <c r="Q468" s="654">
        <f>Q469</f>
        <v>0</v>
      </c>
      <c r="R468" s="654">
        <f>R469</f>
        <v>0</v>
      </c>
      <c r="S468" s="655"/>
      <c r="T468" s="655">
        <f>T469</f>
        <v>0</v>
      </c>
      <c r="U468" s="655"/>
      <c r="V468" s="655">
        <f>V469</f>
        <v>0</v>
      </c>
      <c r="W468" s="655"/>
      <c r="X468" s="656">
        <f>X469</f>
        <v>0</v>
      </c>
      <c r="AR468" s="34">
        <v>1</v>
      </c>
      <c r="AT468" s="34" t="s">
        <v>66</v>
      </c>
      <c r="AU468" s="34">
        <v>1</v>
      </c>
      <c r="AY468" s="34" t="s">
        <v>108</v>
      </c>
      <c r="BJ468" s="34">
        <v>0</v>
      </c>
    </row>
    <row r="469" s="35" customFormat="1">
      <c r="B469" s="665"/>
      <c r="C469" s="666" t="s">
        <v>740</v>
      </c>
      <c r="D469" s="666" t="s">
        <v>112</v>
      </c>
      <c r="E469" s="667" t="s">
        <v>741</v>
      </c>
      <c r="F469" s="667" t="s">
        <v>742</v>
      </c>
      <c r="G469" s="668" t="s">
        <v>282</v>
      </c>
      <c r="H469" s="669">
        <v>4.7400000000000002</v>
      </c>
      <c r="I469" s="670"/>
      <c r="J469" s="670"/>
      <c r="K469" s="671">
        <f>ROUND(H469*P469,2)</f>
        <v>0</v>
      </c>
      <c r="L469" s="667" t="s">
        <v>116</v>
      </c>
      <c r="M469" s="665"/>
      <c r="N469" s="672"/>
      <c r="O469" s="673" t="s">
        <v>40</v>
      </c>
      <c r="P469" s="674">
        <f>I469+J469</f>
        <v>0</v>
      </c>
      <c r="Q469" s="674">
        <f>ROUND(H469*I469,2)</f>
        <v>0</v>
      </c>
      <c r="R469" s="674">
        <f>ROUND(H469*J469,2)</f>
        <v>0</v>
      </c>
      <c r="S469" s="675"/>
      <c r="T469" s="675">
        <f>H469*S469</f>
        <v>0</v>
      </c>
      <c r="U469" s="675">
        <v>0</v>
      </c>
      <c r="V469" s="675">
        <f>H469*U469</f>
        <v>0</v>
      </c>
      <c r="W469" s="675">
        <v>0</v>
      </c>
      <c r="X469" s="676">
        <f>H469*W469</f>
        <v>0</v>
      </c>
      <c r="AR469" s="35">
        <v>4</v>
      </c>
      <c r="AT469" s="35" t="s">
        <v>112</v>
      </c>
      <c r="AU469" s="35">
        <v>2</v>
      </c>
      <c r="AY469" s="35" t="s">
        <v>108</v>
      </c>
      <c r="BE469" s="35">
        <f>IF(O469="základní",K469,0)</f>
        <v>0</v>
      </c>
      <c r="BF469" s="35">
        <f>IF(O469="snížená",K469,0)</f>
        <v>0</v>
      </c>
      <c r="BG469" s="35">
        <f>IF(O469="zákl. přenesená",K469,0)</f>
        <v>0</v>
      </c>
      <c r="BH469" s="35">
        <f>IF(O469="sníž. přenesená",K469,0)</f>
        <v>0</v>
      </c>
      <c r="BI469" s="35">
        <f>IF(O469="nulová",K469,0)</f>
        <v>0</v>
      </c>
      <c r="BJ469" s="35">
        <v>1</v>
      </c>
    </row>
    <row r="470" s="30" customFormat="1">
      <c r="A470" s="677"/>
      <c r="B470" s="678"/>
      <c r="C470" s="679"/>
      <c r="D470" s="680" t="s">
        <v>117</v>
      </c>
      <c r="E470" s="679"/>
      <c r="F470" s="258" t="s">
        <v>743</v>
      </c>
      <c r="G470" s="679"/>
      <c r="H470" s="679"/>
      <c r="I470" s="679"/>
      <c r="J470" s="679"/>
      <c r="L470" s="30"/>
      <c r="M470" s="681"/>
      <c r="N470" s="682"/>
      <c r="O470" s="683"/>
      <c r="P470" s="683"/>
      <c r="Q470" s="683"/>
      <c r="R470" s="683"/>
      <c r="S470" s="683"/>
      <c r="T470" s="684"/>
      <c r="U470" s="677"/>
      <c r="V470" s="677"/>
      <c r="W470" s="677"/>
      <c r="X470" s="677"/>
      <c r="Y470" s="677"/>
      <c r="Z470" s="677"/>
      <c r="AA470" s="677"/>
      <c r="AB470" s="677"/>
      <c r="AC470" s="677"/>
      <c r="AD470" s="677"/>
      <c r="AE470" s="677"/>
      <c r="AT470" s="685" t="s">
        <v>117</v>
      </c>
      <c r="AU470" s="685">
        <v>0</v>
      </c>
      <c r="AY470" s="30" t="s">
        <v>108</v>
      </c>
      <c r="BJ470" s="30">
        <v>0</v>
      </c>
    </row>
    <row r="471" s="30" customFormat="1" ht="22.9" customHeight="1">
      <c r="B471" s="584"/>
      <c r="C471" s="638"/>
      <c r="K471" s="639"/>
      <c r="M471" s="584"/>
      <c r="N471" s="720"/>
      <c r="O471" s="721"/>
      <c r="P471" s="721"/>
      <c r="Q471" s="722"/>
      <c r="R471" s="722"/>
      <c r="S471" s="721"/>
      <c r="T471" s="723"/>
      <c r="U471" s="721"/>
      <c r="V471" s="723"/>
      <c r="W471" s="721"/>
      <c r="X471" s="724"/>
    </row>
    <row r="472" s="30" customFormat="1">
      <c r="B472" s="623"/>
      <c r="C472" s="624"/>
      <c r="D472" s="624"/>
      <c r="E472" s="624"/>
      <c r="F472" s="624"/>
      <c r="G472" s="624"/>
      <c r="H472" s="624"/>
      <c r="I472" s="624"/>
      <c r="J472" s="624"/>
      <c r="K472" s="624"/>
      <c r="L472" s="624"/>
      <c r="M472" s="584"/>
      <c r="N472" s="725"/>
      <c r="O472" s="725"/>
      <c r="P472" s="725"/>
      <c r="Q472" s="725"/>
      <c r="R472" s="725"/>
      <c r="S472" s="725"/>
      <c r="T472" s="725"/>
      <c r="U472" s="725"/>
      <c r="V472" s="725"/>
      <c r="W472" s="725"/>
      <c r="X472" s="725"/>
    </row>
  </sheetData>
  <sheetProtection sheet="1" formatColumns="0" formatRows="0" objects="1" scenarios="1" spinCount="100000" saltValue="3unWINoC7VHRImFAsDJ2/psLZwc8KaBp2BIQiGW/kPtFyosKGmR/zAOMRwYDRW+Q7xhNMf2zU2AZY3K7iJKb8g==" hashValue="r3y1VRLZRu3DZsY1+pnqP9ElMZTjI1PqwvPjiv0a9ijFfWuHyxyqgu4Xe3GwRnCzXIR2MdJS5erGVnKuNv6XBQ==" algorithmName="SHA-512" password="CC35"/>
  <autoFilter ref="C89:L90"/>
  <mergeCells count="10">
    <mergeCell ref="M2:Z2"/>
    <mergeCell ref="E80:H80"/>
    <mergeCell ref="E82:H82"/>
    <mergeCell ref="E7:H7"/>
    <mergeCell ref="E9:H9"/>
    <mergeCell ref="E15:H15"/>
    <mergeCell ref="E21:H21"/>
    <mergeCell ref="E24:H24"/>
    <mergeCell ref="E27:H27"/>
    <mergeCell ref="E18:H18"/>
  </mergeCells>
  <hyperlinks>
    <hyperlink ref="F470" r:id="rId1" display="https://podminky.urs.cz/item/CS_URS_2026_01/998276101"/>
    <hyperlink ref="F467" r:id="rId2" display="https://podminky.urs.cz/item/CS_URS_2026_01/997221861"/>
    <hyperlink ref="F464" r:id="rId3" display="https://podminky.urs.cz/item/CS_URS_2026_01/997221569"/>
    <hyperlink ref="F462" r:id="rId4" display="https://podminky.urs.cz/item/CS_URS_2026_01/997221561"/>
    <hyperlink ref="F451" r:id="rId5" display="https://podminky.urs.cz/item/CS_URS_2026_01/899722114"/>
    <hyperlink ref="F441" r:id="rId6" display="https://podminky.urs.cz/item/CS_URS_2026_01/899721112"/>
    <hyperlink ref="F419" r:id="rId7" display="https://podminky.urs.cz/item/CS_URS_2026_01/899204112"/>
    <hyperlink ref="F413" r:id="rId8" display="https://podminky.urs.cz/item/CS_URS_2026_01/899132121"/>
    <hyperlink ref="F405" r:id="rId9" display="https://podminky.urs.cz/item/CS_URS_2026_01/899101211"/>
    <hyperlink ref="F390" r:id="rId10" display="https://podminky.urs.cz/item/CS_URS_2026_01/895941314"/>
    <hyperlink ref="F379" r:id="rId11" display="https://podminky.urs.cz/item/CS_URS_2026_01/895941312"/>
    <hyperlink ref="F372" r:id="rId12" display="https://podminky.urs.cz/item/CS_URS_2026_01/895941301"/>
    <hyperlink ref="F369" r:id="rId13" display="https://podminky.urs.cz/item/CS_URS_2026_01/877350320"/>
    <hyperlink ref="F365" r:id="rId14" display="https://podminky.urs.cz/item/CS_URS_2026_01/877350310"/>
    <hyperlink ref="F362" r:id="rId15" display="https://podminky.urs.cz/item/CS_URS_2026_01/877260320"/>
    <hyperlink ref="F356" r:id="rId16" display="https://podminky.urs.cz/item/CS_URS_2026_01/877260310"/>
    <hyperlink ref="F330" r:id="rId17" display="https://podminky.urs.cz/item/CS_URS_2026_01/871353120"/>
    <hyperlink ref="F318" r:id="rId18" display="https://podminky.urs.cz/item/CS_URS_2026_01/871263120"/>
    <hyperlink ref="F304" r:id="rId19" display="https://podminky.urs.cz/item/CS_URS_2026_01/810351811"/>
    <hyperlink ref="F282" r:id="rId20" display="https://podminky.urs.cz/item/CS_URS_2026_01/451572111"/>
    <hyperlink ref="F271" r:id="rId21" display="https://podminky.urs.cz/item/CS_URS_2026_01/358315114"/>
    <hyperlink ref="F228" r:id="rId22" display="https://podminky.urs.cz/item/CS_URS_2026_01/175111101"/>
    <hyperlink ref="F186" r:id="rId23" display="https://podminky.urs.cz/item/CS_URS_2026_01/174151101"/>
    <hyperlink ref="F163" r:id="rId24" display="https://podminky.urs.cz/item/CS_URS_2026_01/171201231"/>
    <hyperlink ref="F140" r:id="rId25" display="https://podminky.urs.cz/item/CS_URS_2026_01/162751119"/>
    <hyperlink ref="F118" r:id="rId26" display="https://podminky.urs.cz/item/CS_URS_2026_01/162751117"/>
    <hyperlink ref="F112" r:id="rId27" display="https://podminky.urs.cz/item/CS_URS_2026_01/132251251"/>
    <hyperlink ref="F104" r:id="rId28" display="https://podminky.urs.cz/item/CS_URS_2026_01/132251101"/>
    <hyperlink ref="F94" r:id="rId29" display="https://podminky.urs.cz/item/CS_URS_2026_01/131251201"/>
  </hyperlinks>
  <printOptions horizontalCentered="1"/>
  <pageMargins left="0.39375" right="0.39375" top="0.39375" bottom="0.39375" header="0" footer="0"/>
  <pageSetup r:id="rId30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726" customWidth="1"/>
    <col min="2" max="2" width="1.4765625" style="726" customWidth="1"/>
    <col min="3" max="3" width="21.386719" style="726" customWidth="1"/>
    <col min="4" max="4" width="64.97266" style="726" customWidth="1"/>
    <col min="5" max="5" width="11.433594" style="726" customWidth="1"/>
    <col min="6" max="6" width="17.082031" style="726" customWidth="1"/>
    <col min="7" max="7" width="1.4765625" style="726" customWidth="1"/>
    <col min="8" max="8" width="7.1289062" style="726" customWidth="1"/>
    <col min="9" max="16384" width="9.144531" style="726"/>
  </cols>
  <sheetData>
    <row r="1" ht="11.25" customHeight="1"/>
    <row r="2" ht="36.95" customHeight="1"/>
    <row r="3" ht="6.95" customHeight="1">
      <c r="B3" s="727"/>
      <c r="C3" s="728"/>
      <c r="D3" s="728"/>
      <c r="E3" s="728"/>
      <c r="F3" s="728"/>
      <c r="G3" s="728"/>
      <c r="H3" s="729"/>
    </row>
    <row r="4" ht="24.95" customHeight="1">
      <c r="B4" s="729"/>
      <c r="C4" s="730" t="s">
        <v>744</v>
      </c>
      <c r="H4" s="729"/>
    </row>
    <row r="5" ht="12" customHeight="1">
      <c r="B5" s="729"/>
      <c r="C5" s="731" t="s">
        <v>9</v>
      </c>
      <c r="D5" s="732" t="s">
        <v>10</v>
      </c>
      <c r="E5" s="726"/>
      <c r="F5" s="726"/>
      <c r="H5" s="729"/>
    </row>
    <row r="6" ht="36.95" customHeight="1">
      <c r="B6" s="729"/>
      <c r="C6" s="733" t="s">
        <v>12</v>
      </c>
      <c r="D6" s="734" t="s">
        <v>13</v>
      </c>
      <c r="E6" s="726"/>
      <c r="F6" s="726"/>
      <c r="H6" s="729"/>
    </row>
    <row r="7" ht="16.5" customHeight="1">
      <c r="B7" s="729"/>
      <c r="C7" s="735" t="s">
        <v>18</v>
      </c>
      <c r="D7" s="736">
        <v>46134</v>
      </c>
      <c r="H7" s="729"/>
    </row>
    <row r="8" s="38" customFormat="1" ht="10.9" customHeight="1">
      <c r="B8" s="737"/>
      <c r="H8" s="737"/>
    </row>
    <row r="9" s="39" customFormat="1" ht="29.25" customHeight="1">
      <c r="B9" s="738"/>
      <c r="C9" s="739" t="s">
        <v>47</v>
      </c>
      <c r="D9" s="739" t="s">
        <v>49</v>
      </c>
      <c r="E9" s="739" t="s">
        <v>92</v>
      </c>
      <c r="F9" s="739" t="s">
        <v>745</v>
      </c>
      <c r="H9" s="738"/>
    </row>
    <row r="10" s="38" customFormat="1">
      <c r="B10" s="737"/>
      <c r="C10" s="740"/>
      <c r="D10" s="741" t="s">
        <v>746</v>
      </c>
      <c r="E10" s="742"/>
      <c r="F10" s="743">
        <v>16.170000000000002</v>
      </c>
      <c r="H10" s="737"/>
    </row>
    <row r="11" s="38" customFormat="1">
      <c r="B11" s="737"/>
      <c r="C11" s="744"/>
      <c r="D11" s="744" t="s">
        <v>203</v>
      </c>
      <c r="E11" s="745"/>
      <c r="F11" s="746">
        <v>16.170000000000002</v>
      </c>
      <c r="H11" s="737"/>
    </row>
    <row r="12" s="38" customFormat="1" ht="16.9" customHeight="1">
      <c r="B12" s="737"/>
      <c r="C12" s="745" t="s">
        <v>747</v>
      </c>
      <c r="D12" s="747"/>
      <c r="E12" s="747"/>
      <c r="F12" s="747"/>
      <c r="H12" s="737"/>
    </row>
    <row r="13" s="38" customFormat="1">
      <c r="B13" s="737"/>
      <c r="C13" s="744" t="s">
        <v>214</v>
      </c>
      <c r="D13" s="744" t="s">
        <v>215</v>
      </c>
      <c r="E13" s="745" t="s">
        <v>196</v>
      </c>
      <c r="F13" s="746">
        <v>28.640000000000001</v>
      </c>
      <c r="H13" s="737"/>
    </row>
    <row r="14" s="38" customFormat="1">
      <c r="B14" s="737"/>
      <c r="C14" s="744" t="s">
        <v>194</v>
      </c>
      <c r="D14" s="744" t="s">
        <v>195</v>
      </c>
      <c r="E14" s="745" t="s">
        <v>196</v>
      </c>
      <c r="F14" s="746">
        <v>28.640000000000001</v>
      </c>
      <c r="H14" s="737"/>
    </row>
    <row r="15" s="38" customFormat="1">
      <c r="B15" s="737"/>
      <c r="C15" s="740"/>
      <c r="D15" s="741" t="s">
        <v>748</v>
      </c>
      <c r="E15" s="742"/>
      <c r="F15" s="743">
        <v>12.470000000000001</v>
      </c>
      <c r="H15" s="737"/>
    </row>
    <row r="16" s="38" customFormat="1">
      <c r="B16" s="737"/>
      <c r="C16" s="744"/>
      <c r="D16" s="744" t="s">
        <v>205</v>
      </c>
      <c r="E16" s="745"/>
      <c r="F16" s="746">
        <v>12.470000000000001</v>
      </c>
      <c r="H16" s="737"/>
    </row>
    <row r="17" s="38" customFormat="1" ht="16.9" customHeight="1">
      <c r="B17" s="737"/>
      <c r="C17" s="745" t="s">
        <v>747</v>
      </c>
      <c r="D17" s="747"/>
      <c r="E17" s="747"/>
      <c r="F17" s="747"/>
      <c r="H17" s="737"/>
    </row>
    <row r="18" s="38" customFormat="1">
      <c r="B18" s="737"/>
      <c r="C18" s="744" t="s">
        <v>214</v>
      </c>
      <c r="D18" s="744" t="s">
        <v>215</v>
      </c>
      <c r="E18" s="745" t="s">
        <v>196</v>
      </c>
      <c r="F18" s="746">
        <v>28.640000000000001</v>
      </c>
      <c r="H18" s="737"/>
    </row>
    <row r="19" s="38" customFormat="1">
      <c r="B19" s="737"/>
      <c r="C19" s="744" t="s">
        <v>194</v>
      </c>
      <c r="D19" s="744" t="s">
        <v>195</v>
      </c>
      <c r="E19" s="745" t="s">
        <v>196</v>
      </c>
      <c r="F19" s="746">
        <v>28.640000000000001</v>
      </c>
      <c r="H19" s="737"/>
    </row>
    <row r="20" s="38" customFormat="1">
      <c r="B20" s="737"/>
      <c r="C20" s="740"/>
      <c r="D20" s="741" t="s">
        <v>233</v>
      </c>
      <c r="E20" s="742"/>
      <c r="F20" s="743">
        <v>71.625</v>
      </c>
      <c r="H20" s="737"/>
    </row>
    <row r="21" s="38" customFormat="1">
      <c r="B21" s="737"/>
      <c r="C21" s="744"/>
      <c r="D21" s="744" t="s">
        <v>235</v>
      </c>
      <c r="E21" s="745"/>
      <c r="F21" s="746">
        <v>71.625</v>
      </c>
      <c r="H21" s="737"/>
    </row>
    <row r="22" s="38" customFormat="1" ht="16.9" customHeight="1">
      <c r="B22" s="737"/>
      <c r="C22" s="745" t="s">
        <v>747</v>
      </c>
      <c r="D22" s="747"/>
      <c r="E22" s="747"/>
      <c r="F22" s="747"/>
      <c r="H22" s="737"/>
    </row>
    <row r="23" s="38" customFormat="1">
      <c r="B23" s="737"/>
      <c r="C23" s="744" t="s">
        <v>229</v>
      </c>
      <c r="D23" s="744" t="s">
        <v>230</v>
      </c>
      <c r="E23" s="745" t="s">
        <v>231</v>
      </c>
      <c r="F23" s="746">
        <v>71.625</v>
      </c>
      <c r="H23" s="737"/>
    </row>
    <row r="24" s="38" customFormat="1">
      <c r="B24" s="737"/>
      <c r="C24" s="740"/>
      <c r="D24" s="741" t="s">
        <v>376</v>
      </c>
      <c r="E24" s="742"/>
      <c r="F24" s="743">
        <v>1.7210000000000001</v>
      </c>
      <c r="H24" s="737"/>
    </row>
    <row r="25" s="38" customFormat="1">
      <c r="B25" s="737"/>
      <c r="C25" s="744"/>
      <c r="D25" s="744" t="s">
        <v>331</v>
      </c>
      <c r="E25" s="745"/>
      <c r="F25" s="746">
        <v>1.7210000000000001</v>
      </c>
      <c r="H25" s="737"/>
    </row>
    <row r="26" s="38" customFormat="1" ht="16.9" customHeight="1">
      <c r="B26" s="737"/>
      <c r="C26" s="745" t="s">
        <v>747</v>
      </c>
      <c r="D26" s="747"/>
      <c r="E26" s="747"/>
      <c r="F26" s="747"/>
      <c r="H26" s="737"/>
    </row>
    <row r="27" s="38" customFormat="1">
      <c r="B27" s="737"/>
      <c r="C27" s="744" t="s">
        <v>326</v>
      </c>
      <c r="D27" s="744" t="s">
        <v>327</v>
      </c>
      <c r="E27" s="745" t="s">
        <v>196</v>
      </c>
      <c r="F27" s="746">
        <v>20.731000000000002</v>
      </c>
      <c r="H27" s="737"/>
    </row>
    <row r="28" s="38" customFormat="1">
      <c r="B28" s="737"/>
      <c r="C28" s="744" t="s">
        <v>373</v>
      </c>
      <c r="D28" s="744" t="s">
        <v>374</v>
      </c>
      <c r="E28" s="745" t="s">
        <v>196</v>
      </c>
      <c r="F28" s="746">
        <v>1.7210000000000001</v>
      </c>
      <c r="H28" s="737"/>
    </row>
    <row r="29" s="38" customFormat="1">
      <c r="B29" s="737"/>
      <c r="C29" s="740"/>
      <c r="D29" s="741" t="s">
        <v>549</v>
      </c>
      <c r="E29" s="742"/>
      <c r="F29" s="743">
        <v>15.321999999999999</v>
      </c>
      <c r="H29" s="737"/>
    </row>
    <row r="30" s="38" customFormat="1">
      <c r="B30" s="737"/>
      <c r="C30" s="744"/>
      <c r="D30" s="744" t="s">
        <v>551</v>
      </c>
      <c r="E30" s="745"/>
      <c r="F30" s="746">
        <v>15.321999999999999</v>
      </c>
      <c r="H30" s="737"/>
    </row>
    <row r="31" s="38" customFormat="1" ht="16.9" customHeight="1">
      <c r="B31" s="737"/>
      <c r="C31" s="745" t="s">
        <v>747</v>
      </c>
      <c r="D31" s="747"/>
      <c r="E31" s="747"/>
      <c r="F31" s="747"/>
      <c r="H31" s="737"/>
    </row>
    <row r="32" s="38" customFormat="1">
      <c r="B32" s="737"/>
      <c r="C32" s="744" t="s">
        <v>623</v>
      </c>
      <c r="D32" s="744" t="s">
        <v>624</v>
      </c>
      <c r="E32" s="745" t="s">
        <v>231</v>
      </c>
      <c r="F32" s="746">
        <v>15.321999999999999</v>
      </c>
      <c r="H32" s="737"/>
    </row>
    <row r="33" s="38" customFormat="1">
      <c r="B33" s="737"/>
      <c r="C33" s="744" t="s">
        <v>627</v>
      </c>
      <c r="D33" s="744" t="s">
        <v>628</v>
      </c>
      <c r="E33" s="745" t="s">
        <v>231</v>
      </c>
      <c r="F33" s="746">
        <v>15.782</v>
      </c>
      <c r="H33" s="737"/>
    </row>
    <row r="34" s="38" customFormat="1">
      <c r="B34" s="737"/>
      <c r="C34" s="744" t="s">
        <v>727</v>
      </c>
      <c r="D34" s="744" t="s">
        <v>728</v>
      </c>
      <c r="E34" s="745" t="s">
        <v>231</v>
      </c>
      <c r="F34" s="746">
        <v>37.939999999999998</v>
      </c>
      <c r="H34" s="737"/>
    </row>
    <row r="35" s="38" customFormat="1">
      <c r="B35" s="737"/>
      <c r="C35" s="744" t="s">
        <v>722</v>
      </c>
      <c r="D35" s="744" t="s">
        <v>723</v>
      </c>
      <c r="E35" s="745" t="s">
        <v>231</v>
      </c>
      <c r="F35" s="746">
        <v>37.939999999999998</v>
      </c>
      <c r="H35" s="737"/>
    </row>
    <row r="36" s="38" customFormat="1">
      <c r="B36" s="737"/>
      <c r="C36" s="744" t="s">
        <v>569</v>
      </c>
      <c r="D36" s="744" t="s">
        <v>570</v>
      </c>
      <c r="E36" s="745" t="s">
        <v>239</v>
      </c>
      <c r="F36" s="746">
        <v>22.893000000000001</v>
      </c>
      <c r="H36" s="737"/>
    </row>
    <row r="37" s="38" customFormat="1">
      <c r="B37" s="737"/>
      <c r="C37" s="744" t="s">
        <v>579</v>
      </c>
      <c r="D37" s="744" t="s">
        <v>580</v>
      </c>
      <c r="E37" s="745" t="s">
        <v>282</v>
      </c>
      <c r="F37" s="746">
        <v>52.654000000000003</v>
      </c>
      <c r="H37" s="737"/>
    </row>
    <row r="38" s="38" customFormat="1">
      <c r="B38" s="737"/>
      <c r="C38" s="740"/>
      <c r="D38" s="741" t="s">
        <v>749</v>
      </c>
      <c r="E38" s="742"/>
      <c r="F38" s="743">
        <v>2.766</v>
      </c>
      <c r="H38" s="737"/>
    </row>
    <row r="39" s="38" customFormat="1">
      <c r="B39" s="737"/>
      <c r="C39" s="744"/>
      <c r="D39" s="744" t="s">
        <v>577</v>
      </c>
      <c r="E39" s="745"/>
      <c r="F39" s="746">
        <v>2.766</v>
      </c>
      <c r="H39" s="737"/>
    </row>
    <row r="40" s="38" customFormat="1" ht="16.9" customHeight="1">
      <c r="B40" s="737"/>
      <c r="C40" s="745" t="s">
        <v>747</v>
      </c>
      <c r="D40" s="747"/>
      <c r="E40" s="747"/>
      <c r="F40" s="747"/>
      <c r="H40" s="737"/>
    </row>
    <row r="41" s="38" customFormat="1">
      <c r="B41" s="737"/>
      <c r="C41" s="744" t="s">
        <v>631</v>
      </c>
      <c r="D41" s="744" t="s">
        <v>632</v>
      </c>
      <c r="E41" s="745" t="s">
        <v>231</v>
      </c>
      <c r="F41" s="746">
        <v>28.617999999999999</v>
      </c>
      <c r="H41" s="737"/>
    </row>
    <row r="42" s="38" customFormat="1">
      <c r="B42" s="737"/>
      <c r="C42" s="744" t="s">
        <v>635</v>
      </c>
      <c r="D42" s="744" t="s">
        <v>636</v>
      </c>
      <c r="E42" s="745" t="s">
        <v>231</v>
      </c>
      <c r="F42" s="746">
        <v>29.477</v>
      </c>
      <c r="H42" s="737"/>
    </row>
    <row r="43" s="38" customFormat="1">
      <c r="B43" s="737"/>
      <c r="C43" s="744" t="s">
        <v>727</v>
      </c>
      <c r="D43" s="744" t="s">
        <v>728</v>
      </c>
      <c r="E43" s="745" t="s">
        <v>231</v>
      </c>
      <c r="F43" s="746">
        <v>37.939999999999998</v>
      </c>
      <c r="H43" s="737"/>
    </row>
    <row r="44" s="38" customFormat="1">
      <c r="B44" s="737"/>
      <c r="C44" s="744" t="s">
        <v>722</v>
      </c>
      <c r="D44" s="744" t="s">
        <v>723</v>
      </c>
      <c r="E44" s="745" t="s">
        <v>231</v>
      </c>
      <c r="F44" s="746">
        <v>37.939999999999998</v>
      </c>
      <c r="H44" s="737"/>
    </row>
    <row r="45" s="38" customFormat="1">
      <c r="B45" s="737"/>
      <c r="C45" s="744" t="s">
        <v>569</v>
      </c>
      <c r="D45" s="744" t="s">
        <v>570</v>
      </c>
      <c r="E45" s="745" t="s">
        <v>239</v>
      </c>
      <c r="F45" s="746">
        <v>22.893000000000001</v>
      </c>
      <c r="H45" s="737"/>
    </row>
    <row r="46" s="38" customFormat="1">
      <c r="B46" s="737"/>
      <c r="C46" s="744" t="s">
        <v>579</v>
      </c>
      <c r="D46" s="744" t="s">
        <v>580</v>
      </c>
      <c r="E46" s="745" t="s">
        <v>282</v>
      </c>
      <c r="F46" s="746">
        <v>52.654000000000003</v>
      </c>
      <c r="H46" s="737"/>
    </row>
    <row r="47" s="38" customFormat="1">
      <c r="B47" s="737"/>
      <c r="C47" s="740"/>
      <c r="D47" s="741" t="s">
        <v>750</v>
      </c>
      <c r="E47" s="742"/>
      <c r="F47" s="743">
        <v>500.16399999999999</v>
      </c>
      <c r="H47" s="737"/>
    </row>
    <row r="48" s="38" customFormat="1">
      <c r="B48" s="737"/>
      <c r="C48" s="744"/>
      <c r="D48" s="744" t="s">
        <v>210</v>
      </c>
      <c r="E48" s="745"/>
      <c r="F48" s="746">
        <v>500.16399999999999</v>
      </c>
      <c r="H48" s="737"/>
    </row>
    <row r="49" s="38" customFormat="1" ht="16.9" customHeight="1">
      <c r="B49" s="737"/>
      <c r="C49" s="745" t="s">
        <v>747</v>
      </c>
      <c r="D49" s="747"/>
      <c r="E49" s="747"/>
      <c r="F49" s="747"/>
      <c r="H49" s="737"/>
    </row>
    <row r="50" s="38" customFormat="1" ht="22.5">
      <c r="B50" s="737"/>
      <c r="C50" s="744" t="s">
        <v>264</v>
      </c>
      <c r="D50" s="744" t="s">
        <v>265</v>
      </c>
      <c r="E50" s="745" t="s">
        <v>239</v>
      </c>
      <c r="F50" s="746">
        <v>125.041</v>
      </c>
      <c r="H50" s="737"/>
    </row>
    <row r="51" s="38" customFormat="1" ht="22.5">
      <c r="B51" s="737"/>
      <c r="C51" s="744" t="s">
        <v>269</v>
      </c>
      <c r="D51" s="744" t="s">
        <v>270</v>
      </c>
      <c r="E51" s="745" t="s">
        <v>239</v>
      </c>
      <c r="F51" s="746">
        <v>3751.23</v>
      </c>
      <c r="H51" s="737"/>
    </row>
    <row r="52" s="38" customFormat="1">
      <c r="B52" s="737"/>
      <c r="C52" s="744" t="s">
        <v>511</v>
      </c>
      <c r="D52" s="744" t="s">
        <v>512</v>
      </c>
      <c r="E52" s="745" t="s">
        <v>239</v>
      </c>
      <c r="F52" s="746">
        <v>125.041</v>
      </c>
      <c r="H52" s="737"/>
    </row>
    <row r="53" s="38" customFormat="1">
      <c r="B53" s="737"/>
      <c r="C53" s="744" t="s">
        <v>280</v>
      </c>
      <c r="D53" s="744" t="s">
        <v>281</v>
      </c>
      <c r="E53" s="745" t="s">
        <v>282</v>
      </c>
      <c r="F53" s="746">
        <v>250.08199999999999</v>
      </c>
      <c r="H53" s="737"/>
    </row>
    <row r="54" s="38" customFormat="1">
      <c r="B54" s="737"/>
      <c r="C54" s="740"/>
      <c r="D54" s="741" t="s">
        <v>615</v>
      </c>
      <c r="E54" s="742"/>
      <c r="F54" s="743">
        <v>19.852</v>
      </c>
      <c r="H54" s="737"/>
    </row>
    <row r="55" s="38" customFormat="1">
      <c r="B55" s="737"/>
      <c r="C55" s="744"/>
      <c r="D55" s="744" t="s">
        <v>558</v>
      </c>
      <c r="E55" s="745"/>
      <c r="F55" s="746">
        <v>19.852</v>
      </c>
      <c r="H55" s="737"/>
    </row>
    <row r="56" s="38" customFormat="1" ht="16.9" customHeight="1">
      <c r="B56" s="737"/>
      <c r="C56" s="745" t="s">
        <v>747</v>
      </c>
      <c r="D56" s="747"/>
      <c r="E56" s="747"/>
      <c r="F56" s="747"/>
      <c r="H56" s="737"/>
    </row>
    <row r="57" s="38" customFormat="1">
      <c r="B57" s="737"/>
      <c r="C57" s="744" t="s">
        <v>631</v>
      </c>
      <c r="D57" s="744" t="s">
        <v>632</v>
      </c>
      <c r="E57" s="745" t="s">
        <v>231</v>
      </c>
      <c r="F57" s="746">
        <v>28.617999999999999</v>
      </c>
      <c r="H57" s="737"/>
    </row>
    <row r="58" s="38" customFormat="1">
      <c r="B58" s="737"/>
      <c r="C58" s="744" t="s">
        <v>635</v>
      </c>
      <c r="D58" s="744" t="s">
        <v>636</v>
      </c>
      <c r="E58" s="745" t="s">
        <v>231</v>
      </c>
      <c r="F58" s="746">
        <v>29.477</v>
      </c>
      <c r="H58" s="737"/>
    </row>
    <row r="59" s="38" customFormat="1">
      <c r="B59" s="737"/>
      <c r="C59" s="744" t="s">
        <v>727</v>
      </c>
      <c r="D59" s="744" t="s">
        <v>728</v>
      </c>
      <c r="E59" s="745" t="s">
        <v>231</v>
      </c>
      <c r="F59" s="746">
        <v>37.939999999999998</v>
      </c>
      <c r="H59" s="737"/>
    </row>
    <row r="60" s="38" customFormat="1">
      <c r="B60" s="737"/>
      <c r="C60" s="744" t="s">
        <v>722</v>
      </c>
      <c r="D60" s="744" t="s">
        <v>723</v>
      </c>
      <c r="E60" s="745" t="s">
        <v>231</v>
      </c>
      <c r="F60" s="746">
        <v>37.939999999999998</v>
      </c>
      <c r="H60" s="737"/>
    </row>
    <row r="61" s="38" customFormat="1">
      <c r="B61" s="737"/>
      <c r="C61" s="744" t="s">
        <v>604</v>
      </c>
      <c r="D61" s="744" t="s">
        <v>605</v>
      </c>
      <c r="E61" s="745" t="s">
        <v>239</v>
      </c>
      <c r="F61" s="746">
        <v>7.4619999999999997</v>
      </c>
      <c r="H61" s="737"/>
    </row>
    <row r="62" s="38" customFormat="1">
      <c r="B62" s="737"/>
      <c r="C62" s="744" t="s">
        <v>583</v>
      </c>
      <c r="D62" s="744" t="s">
        <v>584</v>
      </c>
      <c r="E62" s="745" t="s">
        <v>239</v>
      </c>
      <c r="F62" s="746">
        <v>23.306999999999999</v>
      </c>
      <c r="H62" s="737"/>
    </row>
    <row r="63" s="38" customFormat="1">
      <c r="B63" s="737"/>
      <c r="C63" s="744" t="s">
        <v>593</v>
      </c>
      <c r="D63" s="744" t="s">
        <v>594</v>
      </c>
      <c r="E63" s="745" t="s">
        <v>282</v>
      </c>
      <c r="F63" s="746">
        <v>46.613999999999997</v>
      </c>
      <c r="H63" s="737"/>
    </row>
    <row r="64" s="38" customFormat="1">
      <c r="B64" s="737"/>
      <c r="C64" s="744" t="s">
        <v>569</v>
      </c>
      <c r="D64" s="744" t="s">
        <v>570</v>
      </c>
      <c r="E64" s="745" t="s">
        <v>239</v>
      </c>
      <c r="F64" s="746">
        <v>22.893000000000001</v>
      </c>
      <c r="H64" s="737"/>
    </row>
    <row r="65" s="38" customFormat="1">
      <c r="B65" s="737"/>
      <c r="C65" s="744" t="s">
        <v>579</v>
      </c>
      <c r="D65" s="744" t="s">
        <v>580</v>
      </c>
      <c r="E65" s="745" t="s">
        <v>282</v>
      </c>
      <c r="F65" s="746">
        <v>52.654000000000003</v>
      </c>
      <c r="H65" s="737"/>
    </row>
    <row r="66" s="38" customFormat="1" ht="22.5">
      <c r="B66" s="737"/>
      <c r="C66" s="744" t="s">
        <v>553</v>
      </c>
      <c r="D66" s="744" t="s">
        <v>554</v>
      </c>
      <c r="E66" s="745" t="s">
        <v>239</v>
      </c>
      <c r="F66" s="746">
        <v>21.440000000000001</v>
      </c>
      <c r="H66" s="737"/>
    </row>
    <row r="67" s="38" customFormat="1">
      <c r="B67" s="737"/>
      <c r="C67" s="744" t="s">
        <v>612</v>
      </c>
      <c r="D67" s="744" t="s">
        <v>613</v>
      </c>
      <c r="E67" s="745" t="s">
        <v>231</v>
      </c>
      <c r="F67" s="746">
        <v>19.852</v>
      </c>
      <c r="H67" s="737"/>
    </row>
    <row r="68" s="38" customFormat="1">
      <c r="B68" s="737"/>
      <c r="C68" s="740"/>
      <c r="D68" s="741" t="s">
        <v>407</v>
      </c>
      <c r="E68" s="742"/>
      <c r="F68" s="743">
        <v>40.590000000000003</v>
      </c>
      <c r="H68" s="737"/>
    </row>
    <row r="69" s="38" customFormat="1">
      <c r="B69" s="737"/>
      <c r="C69" s="744"/>
      <c r="D69" s="744" t="s">
        <v>409</v>
      </c>
      <c r="E69" s="745"/>
      <c r="F69" s="746">
        <v>40.590000000000003</v>
      </c>
      <c r="H69" s="737"/>
    </row>
    <row r="70" s="38" customFormat="1" ht="16.9" customHeight="1">
      <c r="B70" s="737"/>
      <c r="C70" s="745" t="s">
        <v>747</v>
      </c>
      <c r="D70" s="747"/>
      <c r="E70" s="747"/>
      <c r="F70" s="747"/>
      <c r="H70" s="737"/>
    </row>
    <row r="71" s="38" customFormat="1">
      <c r="B71" s="737"/>
      <c r="C71" s="744" t="s">
        <v>404</v>
      </c>
      <c r="D71" s="744" t="s">
        <v>405</v>
      </c>
      <c r="E71" s="745" t="s">
        <v>196</v>
      </c>
      <c r="F71" s="746">
        <v>40.590000000000003</v>
      </c>
      <c r="H71" s="737"/>
    </row>
    <row r="72" s="38" customFormat="1">
      <c r="B72" s="737"/>
      <c r="C72" s="744" t="s">
        <v>430</v>
      </c>
      <c r="D72" s="744" t="s">
        <v>431</v>
      </c>
      <c r="E72" s="745" t="s">
        <v>196</v>
      </c>
      <c r="F72" s="746">
        <v>40.590000000000003</v>
      </c>
      <c r="H72" s="737"/>
    </row>
    <row r="73" s="38" customFormat="1">
      <c r="B73" s="737"/>
      <c r="C73" s="740"/>
      <c r="D73" s="741" t="s">
        <v>689</v>
      </c>
      <c r="E73" s="742"/>
      <c r="F73" s="743">
        <v>1</v>
      </c>
      <c r="H73" s="737"/>
    </row>
    <row r="74" s="38" customFormat="1">
      <c r="B74" s="737"/>
      <c r="C74" s="744"/>
      <c r="D74" s="744" t="s">
        <v>540</v>
      </c>
      <c r="E74" s="745"/>
      <c r="F74" s="746">
        <v>1</v>
      </c>
      <c r="H74" s="737"/>
    </row>
    <row r="75" s="38" customFormat="1" ht="16.9" customHeight="1">
      <c r="B75" s="737"/>
      <c r="C75" s="745" t="s">
        <v>747</v>
      </c>
      <c r="D75" s="747"/>
      <c r="E75" s="747"/>
      <c r="F75" s="747"/>
      <c r="H75" s="737"/>
    </row>
    <row r="76" s="38" customFormat="1">
      <c r="B76" s="737"/>
      <c r="C76" s="744" t="s">
        <v>631</v>
      </c>
      <c r="D76" s="744" t="s">
        <v>632</v>
      </c>
      <c r="E76" s="745" t="s">
        <v>231</v>
      </c>
      <c r="F76" s="746">
        <v>28.617999999999999</v>
      </c>
      <c r="H76" s="737"/>
    </row>
    <row r="77" s="38" customFormat="1">
      <c r="B77" s="737"/>
      <c r="C77" s="744" t="s">
        <v>635</v>
      </c>
      <c r="D77" s="744" t="s">
        <v>636</v>
      </c>
      <c r="E77" s="745" t="s">
        <v>231</v>
      </c>
      <c r="F77" s="746">
        <v>29.477</v>
      </c>
      <c r="H77" s="737"/>
    </row>
    <row r="78" s="38" customFormat="1">
      <c r="B78" s="737"/>
      <c r="C78" s="744" t="s">
        <v>716</v>
      </c>
      <c r="D78" s="744" t="s">
        <v>717</v>
      </c>
      <c r="E78" s="745" t="s">
        <v>477</v>
      </c>
      <c r="F78" s="746">
        <v>6</v>
      </c>
      <c r="H78" s="737"/>
    </row>
    <row r="79" s="38" customFormat="1">
      <c r="B79" s="737"/>
      <c r="C79" s="744" t="s">
        <v>698</v>
      </c>
      <c r="D79" s="744" t="s">
        <v>699</v>
      </c>
      <c r="E79" s="745" t="s">
        <v>477</v>
      </c>
      <c r="F79" s="746">
        <v>6</v>
      </c>
      <c r="H79" s="737"/>
    </row>
    <row r="80" s="38" customFormat="1">
      <c r="B80" s="737"/>
      <c r="C80" s="744" t="s">
        <v>694</v>
      </c>
      <c r="D80" s="744" t="s">
        <v>695</v>
      </c>
      <c r="E80" s="745" t="s">
        <v>477</v>
      </c>
      <c r="F80" s="746">
        <v>6</v>
      </c>
      <c r="H80" s="737"/>
    </row>
    <row r="81" s="38" customFormat="1">
      <c r="B81" s="737"/>
      <c r="C81" s="744" t="s">
        <v>719</v>
      </c>
      <c r="D81" s="744" t="s">
        <v>720</v>
      </c>
      <c r="E81" s="745" t="s">
        <v>477</v>
      </c>
      <c r="F81" s="746">
        <v>6</v>
      </c>
      <c r="H81" s="737"/>
    </row>
    <row r="82" s="38" customFormat="1">
      <c r="B82" s="737"/>
      <c r="C82" s="744" t="s">
        <v>712</v>
      </c>
      <c r="D82" s="744" t="s">
        <v>713</v>
      </c>
      <c r="E82" s="745" t="s">
        <v>477</v>
      </c>
      <c r="F82" s="746">
        <v>6</v>
      </c>
      <c r="H82" s="737"/>
    </row>
    <row r="83" s="38" customFormat="1" ht="22.5">
      <c r="B83" s="737"/>
      <c r="C83" s="744" t="s">
        <v>617</v>
      </c>
      <c r="D83" s="744" t="s">
        <v>618</v>
      </c>
      <c r="E83" s="745" t="s">
        <v>477</v>
      </c>
      <c r="F83" s="746">
        <v>6</v>
      </c>
      <c r="H83" s="737"/>
    </row>
    <row r="84" s="38" customFormat="1">
      <c r="B84" s="737"/>
      <c r="C84" s="744" t="s">
        <v>701</v>
      </c>
      <c r="D84" s="744" t="s">
        <v>702</v>
      </c>
      <c r="E84" s="745" t="s">
        <v>477</v>
      </c>
      <c r="F84" s="746">
        <v>6</v>
      </c>
      <c r="H84" s="737"/>
    </row>
    <row r="85" s="38" customFormat="1">
      <c r="B85" s="737"/>
      <c r="C85" s="744" t="s">
        <v>686</v>
      </c>
      <c r="D85" s="744" t="s">
        <v>687</v>
      </c>
      <c r="E85" s="745" t="s">
        <v>477</v>
      </c>
      <c r="F85" s="746">
        <v>1</v>
      </c>
      <c r="H85" s="737"/>
    </row>
    <row r="86" s="38" customFormat="1">
      <c r="B86" s="737"/>
      <c r="C86" s="744" t="s">
        <v>691</v>
      </c>
      <c r="D86" s="744" t="s">
        <v>692</v>
      </c>
      <c r="E86" s="745" t="s">
        <v>477</v>
      </c>
      <c r="F86" s="746">
        <v>1</v>
      </c>
      <c r="H86" s="737"/>
    </row>
    <row r="87" s="38" customFormat="1">
      <c r="B87" s="737"/>
      <c r="C87" s="740"/>
      <c r="D87" s="741" t="s">
        <v>415</v>
      </c>
      <c r="E87" s="742"/>
      <c r="F87" s="743">
        <v>226.80799999999999</v>
      </c>
      <c r="H87" s="737"/>
    </row>
    <row r="88" s="38" customFormat="1">
      <c r="B88" s="737"/>
      <c r="C88" s="744"/>
      <c r="D88" s="744" t="s">
        <v>248</v>
      </c>
      <c r="E88" s="745"/>
      <c r="F88" s="746">
        <v>226.80799999999999</v>
      </c>
      <c r="H88" s="737"/>
    </row>
    <row r="89" s="38" customFormat="1" ht="16.9" customHeight="1">
      <c r="B89" s="737"/>
      <c r="C89" s="745" t="s">
        <v>747</v>
      </c>
      <c r="D89" s="747"/>
      <c r="E89" s="747"/>
      <c r="F89" s="747"/>
      <c r="H89" s="737"/>
    </row>
    <row r="90" s="38" customFormat="1">
      <c r="B90" s="737"/>
      <c r="C90" s="744" t="s">
        <v>412</v>
      </c>
      <c r="D90" s="744" t="s">
        <v>413</v>
      </c>
      <c r="E90" s="745" t="s">
        <v>231</v>
      </c>
      <c r="F90" s="746">
        <v>226.80799999999999</v>
      </c>
      <c r="H90" s="737"/>
    </row>
    <row r="91" s="38" customFormat="1">
      <c r="B91" s="737"/>
      <c r="C91" s="744" t="s">
        <v>417</v>
      </c>
      <c r="D91" s="744" t="s">
        <v>418</v>
      </c>
      <c r="E91" s="745" t="s">
        <v>231</v>
      </c>
      <c r="F91" s="746">
        <v>231.34399999999999</v>
      </c>
      <c r="H91" s="737"/>
    </row>
    <row r="92" s="38" customFormat="1">
      <c r="B92" s="737"/>
      <c r="C92" s="744" t="s">
        <v>308</v>
      </c>
      <c r="D92" s="744" t="s">
        <v>309</v>
      </c>
      <c r="E92" s="745" t="s">
        <v>196</v>
      </c>
      <c r="F92" s="746">
        <v>2058.0250000000001</v>
      </c>
      <c r="H92" s="737"/>
    </row>
    <row r="93" s="38" customFormat="1">
      <c r="B93" s="737"/>
      <c r="C93" s="744" t="s">
        <v>237</v>
      </c>
      <c r="D93" s="744" t="s">
        <v>238</v>
      </c>
      <c r="E93" s="745" t="s">
        <v>239</v>
      </c>
      <c r="F93" s="746">
        <v>37.128</v>
      </c>
      <c r="H93" s="737"/>
    </row>
    <row r="94" s="38" customFormat="1">
      <c r="B94" s="737"/>
      <c r="C94" s="744" t="s">
        <v>286</v>
      </c>
      <c r="D94" s="744" t="s">
        <v>287</v>
      </c>
      <c r="E94" s="745" t="s">
        <v>239</v>
      </c>
      <c r="F94" s="746">
        <v>37.128</v>
      </c>
      <c r="H94" s="737"/>
    </row>
    <row r="95" s="38" customFormat="1">
      <c r="B95" s="737"/>
      <c r="C95" s="740"/>
      <c r="D95" s="741" t="s">
        <v>424</v>
      </c>
      <c r="E95" s="742"/>
      <c r="F95" s="743">
        <v>87.195999999999998</v>
      </c>
      <c r="H95" s="737"/>
    </row>
    <row r="96" s="38" customFormat="1">
      <c r="B96" s="737"/>
      <c r="C96" s="744"/>
      <c r="D96" s="744" t="s">
        <v>319</v>
      </c>
      <c r="E96" s="745"/>
      <c r="F96" s="746">
        <v>87.195999999999998</v>
      </c>
      <c r="H96" s="737"/>
    </row>
    <row r="97" s="38" customFormat="1" ht="16.9" customHeight="1">
      <c r="B97" s="737"/>
      <c r="C97" s="745" t="s">
        <v>747</v>
      </c>
      <c r="D97" s="747"/>
      <c r="E97" s="747"/>
      <c r="F97" s="747"/>
      <c r="H97" s="737"/>
    </row>
    <row r="98" s="38" customFormat="1">
      <c r="B98" s="737"/>
      <c r="C98" s="744" t="s">
        <v>426</v>
      </c>
      <c r="D98" s="744" t="s">
        <v>427</v>
      </c>
      <c r="E98" s="745" t="s">
        <v>231</v>
      </c>
      <c r="F98" s="746">
        <v>88.939999999999998</v>
      </c>
      <c r="H98" s="737"/>
    </row>
    <row r="99" s="38" customFormat="1">
      <c r="B99" s="737"/>
      <c r="C99" s="744" t="s">
        <v>421</v>
      </c>
      <c r="D99" s="744" t="s">
        <v>422</v>
      </c>
      <c r="E99" s="745" t="s">
        <v>231</v>
      </c>
      <c r="F99" s="746">
        <v>87.195999999999998</v>
      </c>
      <c r="H99" s="737"/>
    </row>
    <row r="100" s="38" customFormat="1">
      <c r="B100" s="737"/>
      <c r="C100" s="744" t="s">
        <v>308</v>
      </c>
      <c r="D100" s="744" t="s">
        <v>309</v>
      </c>
      <c r="E100" s="745" t="s">
        <v>196</v>
      </c>
      <c r="F100" s="746">
        <v>2058.0250000000001</v>
      </c>
      <c r="H100" s="737"/>
    </row>
    <row r="101" s="38" customFormat="1">
      <c r="B101" s="737"/>
      <c r="C101" s="740"/>
      <c r="D101" s="741" t="s">
        <v>751</v>
      </c>
      <c r="E101" s="742"/>
      <c r="F101" s="743">
        <v>15.321999999999999</v>
      </c>
      <c r="H101" s="737"/>
    </row>
    <row r="102" s="38" customFormat="1">
      <c r="B102" s="737"/>
      <c r="C102" s="744"/>
      <c r="D102" s="744" t="s">
        <v>549</v>
      </c>
      <c r="E102" s="745"/>
      <c r="F102" s="746">
        <v>15.321999999999999</v>
      </c>
      <c r="H102" s="737"/>
    </row>
    <row r="103" s="38" customFormat="1" ht="16.9" customHeight="1">
      <c r="B103" s="737"/>
      <c r="C103" s="745" t="s">
        <v>747</v>
      </c>
      <c r="D103" s="747"/>
      <c r="E103" s="747"/>
      <c r="F103" s="747"/>
      <c r="H103" s="737"/>
    </row>
    <row r="104" s="38" customFormat="1" ht="22.5">
      <c r="B104" s="737"/>
      <c r="C104" s="744" t="s">
        <v>544</v>
      </c>
      <c r="D104" s="744" t="s">
        <v>545</v>
      </c>
      <c r="E104" s="745" t="s">
        <v>239</v>
      </c>
      <c r="F104" s="746">
        <v>8.2739999999999991</v>
      </c>
      <c r="H104" s="737"/>
    </row>
    <row r="105" s="38" customFormat="1">
      <c r="B105" s="737"/>
      <c r="C105" s="744" t="s">
        <v>604</v>
      </c>
      <c r="D105" s="744" t="s">
        <v>605</v>
      </c>
      <c r="E105" s="745" t="s">
        <v>239</v>
      </c>
      <c r="F105" s="746">
        <v>7.4619999999999997</v>
      </c>
      <c r="H105" s="737"/>
    </row>
    <row r="106" s="38" customFormat="1">
      <c r="B106" s="737"/>
      <c r="C106" s="744" t="s">
        <v>583</v>
      </c>
      <c r="D106" s="744" t="s">
        <v>584</v>
      </c>
      <c r="E106" s="745" t="s">
        <v>239</v>
      </c>
      <c r="F106" s="746">
        <v>23.306999999999999</v>
      </c>
      <c r="H106" s="737"/>
    </row>
    <row r="107" s="38" customFormat="1">
      <c r="B107" s="737"/>
      <c r="C107" s="744" t="s">
        <v>593</v>
      </c>
      <c r="D107" s="744" t="s">
        <v>594</v>
      </c>
      <c r="E107" s="745" t="s">
        <v>282</v>
      </c>
      <c r="F107" s="746">
        <v>46.613999999999997</v>
      </c>
      <c r="H107" s="737"/>
    </row>
    <row r="108" s="38" customFormat="1">
      <c r="B108" s="737"/>
      <c r="C108" s="740"/>
      <c r="D108" s="741" t="s">
        <v>752</v>
      </c>
      <c r="E108" s="742"/>
      <c r="F108" s="743">
        <v>28.617999999999999</v>
      </c>
      <c r="H108" s="737"/>
    </row>
    <row r="109" s="38" customFormat="1">
      <c r="B109" s="737"/>
      <c r="C109" s="744"/>
      <c r="D109" s="744" t="s">
        <v>590</v>
      </c>
      <c r="E109" s="745"/>
      <c r="F109" s="746">
        <v>6</v>
      </c>
      <c r="H109" s="737"/>
    </row>
    <row r="110" s="38" customFormat="1">
      <c r="B110" s="737"/>
      <c r="C110" s="744"/>
      <c r="D110" s="744" t="s">
        <v>591</v>
      </c>
      <c r="E110" s="745"/>
      <c r="F110" s="746">
        <v>22.617999999999999</v>
      </c>
      <c r="H110" s="737"/>
    </row>
    <row r="111" s="38" customFormat="1" ht="16.9" customHeight="1">
      <c r="B111" s="737"/>
      <c r="C111" s="745" t="s">
        <v>747</v>
      </c>
      <c r="D111" s="747"/>
      <c r="E111" s="747"/>
      <c r="F111" s="747"/>
      <c r="H111" s="737"/>
    </row>
    <row r="112" s="38" customFormat="1">
      <c r="B112" s="737"/>
      <c r="C112" s="744" t="s">
        <v>604</v>
      </c>
      <c r="D112" s="744" t="s">
        <v>605</v>
      </c>
      <c r="E112" s="745" t="s">
        <v>239</v>
      </c>
      <c r="F112" s="746">
        <v>7.4619999999999997</v>
      </c>
      <c r="H112" s="737"/>
    </row>
    <row r="113" s="38" customFormat="1">
      <c r="B113" s="737"/>
      <c r="C113" s="744" t="s">
        <v>583</v>
      </c>
      <c r="D113" s="744" t="s">
        <v>584</v>
      </c>
      <c r="E113" s="745" t="s">
        <v>239</v>
      </c>
      <c r="F113" s="746">
        <v>23.306999999999999</v>
      </c>
      <c r="H113" s="737"/>
    </row>
    <row r="114" s="38" customFormat="1">
      <c r="B114" s="737"/>
      <c r="C114" s="744" t="s">
        <v>593</v>
      </c>
      <c r="D114" s="744" t="s">
        <v>594</v>
      </c>
      <c r="E114" s="745" t="s">
        <v>282</v>
      </c>
      <c r="F114" s="746">
        <v>46.613999999999997</v>
      </c>
      <c r="H114" s="737"/>
    </row>
    <row r="115" s="38" customFormat="1">
      <c r="B115" s="737"/>
      <c r="C115" s="740"/>
      <c r="D115" s="741" t="s">
        <v>753</v>
      </c>
      <c r="E115" s="742"/>
      <c r="F115" s="743">
        <v>6</v>
      </c>
      <c r="H115" s="737"/>
    </row>
    <row r="116" s="38" customFormat="1">
      <c r="B116" s="737"/>
      <c r="C116" s="744"/>
      <c r="D116" s="744" t="s">
        <v>538</v>
      </c>
      <c r="E116" s="745"/>
      <c r="F116" s="746">
        <v>6</v>
      </c>
      <c r="H116" s="737"/>
    </row>
    <row r="117" s="38" customFormat="1" ht="16.9" customHeight="1">
      <c r="B117" s="737"/>
      <c r="C117" s="745" t="s">
        <v>747</v>
      </c>
      <c r="D117" s="747"/>
      <c r="E117" s="747"/>
      <c r="F117" s="747"/>
      <c r="H117" s="737"/>
    </row>
    <row r="118" s="38" customFormat="1">
      <c r="B118" s="737"/>
      <c r="C118" s="744" t="s">
        <v>533</v>
      </c>
      <c r="D118" s="744" t="s">
        <v>534</v>
      </c>
      <c r="E118" s="745" t="s">
        <v>239</v>
      </c>
      <c r="F118" s="746">
        <v>11.664</v>
      </c>
      <c r="H118" s="737"/>
    </row>
    <row r="119" s="38" customFormat="1">
      <c r="B119" s="737"/>
      <c r="C119" s="744" t="s">
        <v>598</v>
      </c>
      <c r="D119" s="744" t="s">
        <v>599</v>
      </c>
      <c r="E119" s="745" t="s">
        <v>239</v>
      </c>
      <c r="F119" s="746">
        <v>3.7799999999999998</v>
      </c>
      <c r="H119" s="737"/>
    </row>
    <row r="120" s="38" customFormat="1">
      <c r="B120" s="737"/>
      <c r="C120" s="744" t="s">
        <v>569</v>
      </c>
      <c r="D120" s="744" t="s">
        <v>570</v>
      </c>
      <c r="E120" s="745" t="s">
        <v>239</v>
      </c>
      <c r="F120" s="746">
        <v>22.893000000000001</v>
      </c>
      <c r="H120" s="737"/>
    </row>
    <row r="121" s="38" customFormat="1">
      <c r="B121" s="737"/>
      <c r="C121" s="744" t="s">
        <v>579</v>
      </c>
      <c r="D121" s="744" t="s">
        <v>580</v>
      </c>
      <c r="E121" s="745" t="s">
        <v>282</v>
      </c>
      <c r="F121" s="746">
        <v>52.654000000000003</v>
      </c>
      <c r="H121" s="737"/>
    </row>
    <row r="122" s="38" customFormat="1">
      <c r="B122" s="737"/>
      <c r="C122" s="740"/>
      <c r="D122" s="741" t="s">
        <v>259</v>
      </c>
      <c r="E122" s="742"/>
      <c r="F122" s="743">
        <v>37.128</v>
      </c>
      <c r="H122" s="737"/>
    </row>
    <row r="123" s="38" customFormat="1">
      <c r="B123" s="737"/>
      <c r="C123" s="744"/>
      <c r="D123" s="744" t="s">
        <v>241</v>
      </c>
      <c r="E123" s="745"/>
      <c r="F123" s="746">
        <v>23.245999999999999</v>
      </c>
      <c r="H123" s="737"/>
    </row>
    <row r="124" s="38" customFormat="1">
      <c r="B124" s="737"/>
      <c r="C124" s="744"/>
      <c r="D124" s="744" t="s">
        <v>242</v>
      </c>
      <c r="E124" s="745"/>
      <c r="F124" s="746">
        <v>6.8040000000000003</v>
      </c>
      <c r="H124" s="737"/>
    </row>
    <row r="125" s="38" customFormat="1">
      <c r="B125" s="737"/>
      <c r="C125" s="744"/>
      <c r="D125" s="744" t="s">
        <v>243</v>
      </c>
      <c r="E125" s="745"/>
      <c r="F125" s="746">
        <v>4.7530000000000001</v>
      </c>
      <c r="H125" s="737"/>
    </row>
    <row r="126" s="38" customFormat="1">
      <c r="B126" s="737"/>
      <c r="C126" s="744"/>
      <c r="D126" s="744" t="s">
        <v>244</v>
      </c>
      <c r="E126" s="745"/>
      <c r="F126" s="746">
        <v>2.3250000000000002</v>
      </c>
      <c r="H126" s="737"/>
    </row>
    <row r="127" s="38" customFormat="1" ht="16.9" customHeight="1">
      <c r="B127" s="737"/>
      <c r="C127" s="745" t="s">
        <v>747</v>
      </c>
      <c r="D127" s="747"/>
      <c r="E127" s="747"/>
      <c r="F127" s="747"/>
      <c r="H127" s="737"/>
    </row>
    <row r="128" s="38" customFormat="1" ht="22.5">
      <c r="B128" s="737"/>
      <c r="C128" s="744" t="s">
        <v>256</v>
      </c>
      <c r="D128" s="744" t="s">
        <v>257</v>
      </c>
      <c r="E128" s="745" t="s">
        <v>239</v>
      </c>
      <c r="F128" s="746">
        <v>60.374000000000002</v>
      </c>
      <c r="H128" s="737"/>
    </row>
    <row r="129" s="38" customFormat="1" ht="22.5">
      <c r="B129" s="737"/>
      <c r="C129" s="744" t="s">
        <v>264</v>
      </c>
      <c r="D129" s="744" t="s">
        <v>265</v>
      </c>
      <c r="E129" s="745" t="s">
        <v>239</v>
      </c>
      <c r="F129" s="746">
        <v>13.882</v>
      </c>
      <c r="H129" s="737"/>
    </row>
    <row r="130" s="38" customFormat="1" ht="22.5">
      <c r="B130" s="737"/>
      <c r="C130" s="744" t="s">
        <v>269</v>
      </c>
      <c r="D130" s="744" t="s">
        <v>270</v>
      </c>
      <c r="E130" s="745" t="s">
        <v>239</v>
      </c>
      <c r="F130" s="746">
        <v>416.45999999999998</v>
      </c>
      <c r="H130" s="737"/>
    </row>
    <row r="131" s="38" customFormat="1">
      <c r="B131" s="737"/>
      <c r="C131" s="744" t="s">
        <v>280</v>
      </c>
      <c r="D131" s="744" t="s">
        <v>281</v>
      </c>
      <c r="E131" s="745" t="s">
        <v>282</v>
      </c>
      <c r="F131" s="746">
        <v>27.763999999999999</v>
      </c>
      <c r="H131" s="737"/>
    </row>
    <row r="132" s="38" customFormat="1">
      <c r="B132" s="737"/>
      <c r="C132" s="740"/>
      <c r="D132" s="741" t="s">
        <v>277</v>
      </c>
      <c r="E132" s="742"/>
      <c r="F132" s="743">
        <v>13.882</v>
      </c>
      <c r="H132" s="737"/>
    </row>
    <row r="133" s="38" customFormat="1">
      <c r="B133" s="737"/>
      <c r="C133" s="744"/>
      <c r="D133" s="744" t="s">
        <v>267</v>
      </c>
      <c r="E133" s="745"/>
      <c r="F133" s="746">
        <v>13.882</v>
      </c>
      <c r="H133" s="737"/>
    </row>
    <row r="134" s="38" customFormat="1" ht="16.9" customHeight="1">
      <c r="B134" s="737"/>
      <c r="C134" s="745" t="s">
        <v>747</v>
      </c>
      <c r="D134" s="747"/>
      <c r="E134" s="747"/>
      <c r="F134" s="747"/>
      <c r="H134" s="737"/>
    </row>
    <row r="135" s="38" customFormat="1">
      <c r="B135" s="737"/>
      <c r="C135" s="744" t="s">
        <v>274</v>
      </c>
      <c r="D135" s="744" t="s">
        <v>275</v>
      </c>
      <c r="E135" s="745" t="s">
        <v>239</v>
      </c>
      <c r="F135" s="746">
        <v>37.128</v>
      </c>
      <c r="H135" s="737"/>
    </row>
    <row r="136" s="38" customFormat="1">
      <c r="B136" s="737"/>
      <c r="C136" s="740"/>
      <c r="D136" s="741" t="s">
        <v>260</v>
      </c>
      <c r="E136" s="742"/>
      <c r="F136" s="743">
        <v>23.245999999999999</v>
      </c>
      <c r="H136" s="737"/>
    </row>
    <row r="137" s="38" customFormat="1">
      <c r="B137" s="737"/>
      <c r="C137" s="744"/>
      <c r="D137" s="744" t="s">
        <v>252</v>
      </c>
      <c r="E137" s="745"/>
      <c r="F137" s="746">
        <v>23.245999999999999</v>
      </c>
      <c r="H137" s="737"/>
    </row>
    <row r="138" s="38" customFormat="1" ht="16.9" customHeight="1">
      <c r="B138" s="737"/>
      <c r="C138" s="745" t="s">
        <v>747</v>
      </c>
      <c r="D138" s="747"/>
      <c r="E138" s="747"/>
      <c r="F138" s="747"/>
      <c r="H138" s="737"/>
    </row>
    <row r="139" s="38" customFormat="1" ht="22.5">
      <c r="B139" s="737"/>
      <c r="C139" s="744" t="s">
        <v>256</v>
      </c>
      <c r="D139" s="744" t="s">
        <v>257</v>
      </c>
      <c r="E139" s="745" t="s">
        <v>239</v>
      </c>
      <c r="F139" s="746">
        <v>60.374000000000002</v>
      </c>
      <c r="H139" s="737"/>
    </row>
    <row r="140" s="38" customFormat="1" ht="22.5">
      <c r="B140" s="737"/>
      <c r="C140" s="744" t="s">
        <v>264</v>
      </c>
      <c r="D140" s="744" t="s">
        <v>265</v>
      </c>
      <c r="E140" s="745" t="s">
        <v>239</v>
      </c>
      <c r="F140" s="746">
        <v>13.882</v>
      </c>
      <c r="H140" s="737"/>
    </row>
    <row r="141" s="38" customFormat="1" ht="22.5">
      <c r="B141" s="737"/>
      <c r="C141" s="744" t="s">
        <v>269</v>
      </c>
      <c r="D141" s="744" t="s">
        <v>270</v>
      </c>
      <c r="E141" s="745" t="s">
        <v>239</v>
      </c>
      <c r="F141" s="746">
        <v>416.45999999999998</v>
      </c>
      <c r="H141" s="737"/>
    </row>
    <row r="142" s="38" customFormat="1">
      <c r="B142" s="737"/>
      <c r="C142" s="744" t="s">
        <v>280</v>
      </c>
      <c r="D142" s="744" t="s">
        <v>281</v>
      </c>
      <c r="E142" s="745" t="s">
        <v>282</v>
      </c>
      <c r="F142" s="746">
        <v>27.763999999999999</v>
      </c>
      <c r="H142" s="737"/>
    </row>
    <row r="143" s="38" customFormat="1">
      <c r="B143" s="737"/>
      <c r="C143" s="744" t="s">
        <v>274</v>
      </c>
      <c r="D143" s="744" t="s">
        <v>275</v>
      </c>
      <c r="E143" s="745" t="s">
        <v>239</v>
      </c>
      <c r="F143" s="746">
        <v>37.128</v>
      </c>
      <c r="H143" s="737"/>
    </row>
    <row r="144" s="38" customFormat="1">
      <c r="B144" s="737"/>
      <c r="C144" s="740"/>
      <c r="D144" s="741" t="s">
        <v>225</v>
      </c>
      <c r="E144" s="742"/>
      <c r="F144" s="743">
        <v>1128.4880000000001</v>
      </c>
      <c r="H144" s="737"/>
    </row>
    <row r="145" s="38" customFormat="1">
      <c r="B145" s="737"/>
      <c r="C145" s="744"/>
      <c r="D145" s="744" t="s">
        <v>227</v>
      </c>
      <c r="E145" s="745"/>
      <c r="F145" s="746">
        <v>1128.4880000000001</v>
      </c>
      <c r="H145" s="737"/>
    </row>
    <row r="146" s="38" customFormat="1" ht="16.9" customHeight="1">
      <c r="B146" s="737"/>
      <c r="C146" s="745" t="s">
        <v>747</v>
      </c>
      <c r="D146" s="747"/>
      <c r="E146" s="747"/>
      <c r="F146" s="747"/>
      <c r="H146" s="737"/>
    </row>
    <row r="147" s="38" customFormat="1">
      <c r="B147" s="737"/>
      <c r="C147" s="744" t="s">
        <v>369</v>
      </c>
      <c r="D147" s="744" t="s">
        <v>370</v>
      </c>
      <c r="E147" s="745" t="s">
        <v>196</v>
      </c>
      <c r="F147" s="746">
        <v>1967.1980000000001</v>
      </c>
      <c r="H147" s="737"/>
    </row>
    <row r="148" s="38" customFormat="1">
      <c r="B148" s="737"/>
      <c r="C148" s="744" t="s">
        <v>364</v>
      </c>
      <c r="D148" s="744" t="s">
        <v>365</v>
      </c>
      <c r="E148" s="745" t="s">
        <v>196</v>
      </c>
      <c r="F148" s="746">
        <v>3095.6860000000001</v>
      </c>
      <c r="H148" s="737"/>
    </row>
    <row r="149" s="38" customFormat="1">
      <c r="B149" s="737"/>
      <c r="C149" s="744" t="s">
        <v>345</v>
      </c>
      <c r="D149" s="744" t="s">
        <v>346</v>
      </c>
      <c r="E149" s="745" t="s">
        <v>196</v>
      </c>
      <c r="F149" s="746">
        <v>1967.1980000000001</v>
      </c>
      <c r="H149" s="737"/>
    </row>
    <row r="150" s="38" customFormat="1">
      <c r="B150" s="737"/>
      <c r="C150" s="744" t="s">
        <v>222</v>
      </c>
      <c r="D150" s="744" t="s">
        <v>223</v>
      </c>
      <c r="E150" s="745" t="s">
        <v>196</v>
      </c>
      <c r="F150" s="746">
        <v>1128.4880000000001</v>
      </c>
      <c r="H150" s="737"/>
    </row>
    <row r="151" s="38" customFormat="1">
      <c r="B151" s="737"/>
      <c r="C151" s="744" t="s">
        <v>308</v>
      </c>
      <c r="D151" s="744" t="s">
        <v>309</v>
      </c>
      <c r="E151" s="745" t="s">
        <v>196</v>
      </c>
      <c r="F151" s="746">
        <v>2058.0250000000001</v>
      </c>
      <c r="H151" s="737"/>
    </row>
    <row r="152" s="38" customFormat="1">
      <c r="B152" s="737"/>
      <c r="C152" s="740"/>
      <c r="D152" s="741" t="s">
        <v>210</v>
      </c>
      <c r="E152" s="742"/>
      <c r="F152" s="743">
        <v>500.16399999999999</v>
      </c>
      <c r="H152" s="737"/>
    </row>
    <row r="153" s="38" customFormat="1">
      <c r="B153" s="737"/>
      <c r="C153" s="744"/>
      <c r="D153" s="744" t="s">
        <v>212</v>
      </c>
      <c r="E153" s="745"/>
      <c r="F153" s="746">
        <v>500.16399999999999</v>
      </c>
      <c r="H153" s="737"/>
    </row>
    <row r="154" s="38" customFormat="1" ht="16.9" customHeight="1">
      <c r="B154" s="737"/>
      <c r="C154" s="745" t="s">
        <v>747</v>
      </c>
      <c r="D154" s="747"/>
      <c r="E154" s="747"/>
      <c r="F154" s="747"/>
      <c r="H154" s="737"/>
    </row>
    <row r="155" s="38" customFormat="1">
      <c r="B155" s="737"/>
      <c r="C155" s="744" t="s">
        <v>369</v>
      </c>
      <c r="D155" s="744" t="s">
        <v>370</v>
      </c>
      <c r="E155" s="745" t="s">
        <v>196</v>
      </c>
      <c r="F155" s="746">
        <v>1967.1980000000001</v>
      </c>
      <c r="H155" s="737"/>
    </row>
    <row r="156" s="38" customFormat="1">
      <c r="B156" s="737"/>
      <c r="C156" s="744" t="s">
        <v>364</v>
      </c>
      <c r="D156" s="744" t="s">
        <v>365</v>
      </c>
      <c r="E156" s="745" t="s">
        <v>196</v>
      </c>
      <c r="F156" s="746">
        <v>3095.6860000000001</v>
      </c>
      <c r="H156" s="737"/>
    </row>
    <row r="157" s="38" customFormat="1">
      <c r="B157" s="737"/>
      <c r="C157" s="744" t="s">
        <v>345</v>
      </c>
      <c r="D157" s="744" t="s">
        <v>346</v>
      </c>
      <c r="E157" s="745" t="s">
        <v>196</v>
      </c>
      <c r="F157" s="746">
        <v>1967.1980000000001</v>
      </c>
      <c r="H157" s="737"/>
    </row>
    <row r="158" s="38" customFormat="1">
      <c r="B158" s="737"/>
      <c r="C158" s="744" t="s">
        <v>359</v>
      </c>
      <c r="D158" s="744" t="s">
        <v>360</v>
      </c>
      <c r="E158" s="745" t="s">
        <v>196</v>
      </c>
      <c r="F158" s="746">
        <v>838.71000000000004</v>
      </c>
      <c r="H158" s="737"/>
    </row>
    <row r="159" s="38" customFormat="1">
      <c r="B159" s="737"/>
      <c r="C159" s="744" t="s">
        <v>218</v>
      </c>
      <c r="D159" s="744" t="s">
        <v>219</v>
      </c>
      <c r="E159" s="745" t="s">
        <v>196</v>
      </c>
      <c r="F159" s="746">
        <v>500.16399999999999</v>
      </c>
      <c r="H159" s="737"/>
    </row>
    <row r="160" s="38" customFormat="1">
      <c r="B160" s="737"/>
      <c r="C160" s="744" t="s">
        <v>350</v>
      </c>
      <c r="D160" s="744" t="s">
        <v>351</v>
      </c>
      <c r="E160" s="745" t="s">
        <v>196</v>
      </c>
      <c r="F160" s="746">
        <v>500.16399999999999</v>
      </c>
      <c r="H160" s="737"/>
    </row>
    <row r="161" s="38" customFormat="1">
      <c r="B161" s="737"/>
      <c r="C161" s="744" t="s">
        <v>207</v>
      </c>
      <c r="D161" s="744" t="s">
        <v>208</v>
      </c>
      <c r="E161" s="745" t="s">
        <v>196</v>
      </c>
      <c r="F161" s="746">
        <v>500.16399999999999</v>
      </c>
      <c r="H161" s="737"/>
    </row>
    <row r="162" s="38" customFormat="1">
      <c r="B162" s="737"/>
      <c r="C162" s="744" t="s">
        <v>308</v>
      </c>
      <c r="D162" s="744" t="s">
        <v>309</v>
      </c>
      <c r="E162" s="745" t="s">
        <v>196</v>
      </c>
      <c r="F162" s="746">
        <v>2058.0250000000001</v>
      </c>
      <c r="H162" s="737"/>
    </row>
    <row r="163" s="38" customFormat="1">
      <c r="B163" s="737"/>
      <c r="C163" s="744" t="s">
        <v>338</v>
      </c>
      <c r="D163" s="744" t="s">
        <v>339</v>
      </c>
      <c r="E163" s="745" t="s">
        <v>196</v>
      </c>
      <c r="F163" s="746">
        <v>500.16399999999999</v>
      </c>
      <c r="H163" s="737"/>
    </row>
    <row r="164" s="38" customFormat="1">
      <c r="B164" s="737"/>
      <c r="C164" s="744" t="s">
        <v>520</v>
      </c>
      <c r="D164" s="744" t="s">
        <v>521</v>
      </c>
      <c r="E164" s="745" t="s">
        <v>196</v>
      </c>
      <c r="F164" s="746">
        <v>500.16399999999999</v>
      </c>
      <c r="H164" s="737"/>
    </row>
    <row r="165" s="38" customFormat="1">
      <c r="B165" s="737"/>
      <c r="C165" s="744" t="s">
        <v>527</v>
      </c>
      <c r="D165" s="744" t="s">
        <v>528</v>
      </c>
      <c r="E165" s="745" t="s">
        <v>196</v>
      </c>
      <c r="F165" s="746">
        <v>500.16399999999999</v>
      </c>
      <c r="H165" s="737"/>
    </row>
    <row r="166" s="38" customFormat="1">
      <c r="B166" s="737"/>
      <c r="C166" s="740"/>
      <c r="D166" s="741" t="s">
        <v>357</v>
      </c>
      <c r="E166" s="742"/>
      <c r="F166" s="743">
        <v>338.54599999999999</v>
      </c>
      <c r="H166" s="737"/>
    </row>
    <row r="167" s="38" customFormat="1">
      <c r="B167" s="737"/>
      <c r="C167" s="744"/>
      <c r="D167" s="744" t="s">
        <v>315</v>
      </c>
      <c r="E167" s="745"/>
      <c r="F167" s="746">
        <v>338.54599999999999</v>
      </c>
      <c r="H167" s="737"/>
    </row>
    <row r="168" s="38" customFormat="1" ht="16.9" customHeight="1">
      <c r="B168" s="737"/>
      <c r="C168" s="745" t="s">
        <v>747</v>
      </c>
      <c r="D168" s="747"/>
      <c r="E168" s="747"/>
      <c r="F168" s="747"/>
      <c r="H168" s="737"/>
    </row>
    <row r="169" s="38" customFormat="1">
      <c r="B169" s="737"/>
      <c r="C169" s="744" t="s">
        <v>369</v>
      </c>
      <c r="D169" s="744" t="s">
        <v>370</v>
      </c>
      <c r="E169" s="745" t="s">
        <v>196</v>
      </c>
      <c r="F169" s="746">
        <v>1967.1980000000001</v>
      </c>
      <c r="H169" s="737"/>
    </row>
    <row r="170" s="38" customFormat="1">
      <c r="B170" s="737"/>
      <c r="C170" s="744" t="s">
        <v>364</v>
      </c>
      <c r="D170" s="744" t="s">
        <v>365</v>
      </c>
      <c r="E170" s="745" t="s">
        <v>196</v>
      </c>
      <c r="F170" s="746">
        <v>3095.6860000000001</v>
      </c>
      <c r="H170" s="737"/>
    </row>
    <row r="171" s="38" customFormat="1">
      <c r="B171" s="737"/>
      <c r="C171" s="744" t="s">
        <v>345</v>
      </c>
      <c r="D171" s="744" t="s">
        <v>346</v>
      </c>
      <c r="E171" s="745" t="s">
        <v>196</v>
      </c>
      <c r="F171" s="746">
        <v>1967.1980000000001</v>
      </c>
      <c r="H171" s="737"/>
    </row>
    <row r="172" s="38" customFormat="1">
      <c r="B172" s="737"/>
      <c r="C172" s="744" t="s">
        <v>359</v>
      </c>
      <c r="D172" s="744" t="s">
        <v>360</v>
      </c>
      <c r="E172" s="745" t="s">
        <v>196</v>
      </c>
      <c r="F172" s="746">
        <v>838.71000000000004</v>
      </c>
      <c r="H172" s="737"/>
    </row>
    <row r="173" s="38" customFormat="1">
      <c r="B173" s="737"/>
      <c r="C173" s="744" t="s">
        <v>308</v>
      </c>
      <c r="D173" s="744" t="s">
        <v>309</v>
      </c>
      <c r="E173" s="745" t="s">
        <v>196</v>
      </c>
      <c r="F173" s="746">
        <v>2058.0250000000001</v>
      </c>
      <c r="H173" s="737"/>
    </row>
    <row r="174" s="38" customFormat="1" ht="22.5">
      <c r="B174" s="737"/>
      <c r="C174" s="744" t="s">
        <v>354</v>
      </c>
      <c r="D174" s="744" t="s">
        <v>355</v>
      </c>
      <c r="E174" s="745" t="s">
        <v>196</v>
      </c>
      <c r="F174" s="746">
        <v>338.54599999999999</v>
      </c>
      <c r="H174" s="737"/>
    </row>
    <row r="175" s="38" customFormat="1">
      <c r="B175" s="737"/>
      <c r="C175" s="740"/>
      <c r="D175" s="741" t="s">
        <v>389</v>
      </c>
      <c r="E175" s="742"/>
      <c r="F175" s="743">
        <v>19.010000000000002</v>
      </c>
      <c r="H175" s="737"/>
    </row>
    <row r="176" s="38" customFormat="1">
      <c r="B176" s="737"/>
      <c r="C176" s="744"/>
      <c r="D176" s="744" t="s">
        <v>250</v>
      </c>
      <c r="E176" s="745"/>
      <c r="F176" s="746">
        <v>19.010000000000002</v>
      </c>
      <c r="H176" s="737"/>
    </row>
    <row r="177" s="38" customFormat="1" ht="16.9" customHeight="1">
      <c r="B177" s="737"/>
      <c r="C177" s="745" t="s">
        <v>747</v>
      </c>
      <c r="D177" s="747"/>
      <c r="E177" s="747"/>
      <c r="F177" s="747"/>
      <c r="H177" s="737"/>
    </row>
    <row r="178" s="38" customFormat="1">
      <c r="B178" s="737"/>
      <c r="C178" s="744" t="s">
        <v>326</v>
      </c>
      <c r="D178" s="744" t="s">
        <v>327</v>
      </c>
      <c r="E178" s="745" t="s">
        <v>196</v>
      </c>
      <c r="F178" s="746">
        <v>20.731000000000002</v>
      </c>
      <c r="H178" s="737"/>
    </row>
    <row r="179" s="38" customFormat="1">
      <c r="B179" s="737"/>
      <c r="C179" s="744" t="s">
        <v>386</v>
      </c>
      <c r="D179" s="744" t="s">
        <v>387</v>
      </c>
      <c r="E179" s="745" t="s">
        <v>196</v>
      </c>
      <c r="F179" s="746">
        <v>19.010000000000002</v>
      </c>
      <c r="H179" s="737"/>
    </row>
    <row r="180" s="38" customFormat="1">
      <c r="B180" s="737"/>
      <c r="C180" s="744" t="s">
        <v>391</v>
      </c>
      <c r="D180" s="744" t="s">
        <v>392</v>
      </c>
      <c r="E180" s="745" t="s">
        <v>196</v>
      </c>
      <c r="F180" s="746">
        <v>19.579999999999998</v>
      </c>
      <c r="H180" s="737"/>
    </row>
    <row r="181" s="38" customFormat="1">
      <c r="B181" s="737"/>
      <c r="C181" s="744" t="s">
        <v>308</v>
      </c>
      <c r="D181" s="744" t="s">
        <v>309</v>
      </c>
      <c r="E181" s="745" t="s">
        <v>196</v>
      </c>
      <c r="F181" s="746">
        <v>2058.0250000000001</v>
      </c>
      <c r="H181" s="737"/>
    </row>
    <row r="182" s="38" customFormat="1">
      <c r="B182" s="737"/>
      <c r="C182" s="744" t="s">
        <v>237</v>
      </c>
      <c r="D182" s="744" t="s">
        <v>238</v>
      </c>
      <c r="E182" s="745" t="s">
        <v>239</v>
      </c>
      <c r="F182" s="746">
        <v>37.128</v>
      </c>
      <c r="H182" s="737"/>
    </row>
    <row r="183" s="38" customFormat="1">
      <c r="B183" s="737"/>
      <c r="C183" s="744" t="s">
        <v>286</v>
      </c>
      <c r="D183" s="744" t="s">
        <v>287</v>
      </c>
      <c r="E183" s="745" t="s">
        <v>239</v>
      </c>
      <c r="F183" s="746">
        <v>37.128</v>
      </c>
      <c r="H183" s="737"/>
    </row>
    <row r="184" s="38" customFormat="1">
      <c r="B184" s="737"/>
      <c r="C184" s="740"/>
      <c r="D184" s="741" t="s">
        <v>336</v>
      </c>
      <c r="E184" s="742"/>
      <c r="F184" s="743">
        <v>2.036</v>
      </c>
      <c r="H184" s="737"/>
    </row>
    <row r="185" s="38" customFormat="1">
      <c r="B185" s="737"/>
      <c r="C185" s="744"/>
      <c r="D185" s="744" t="s">
        <v>317</v>
      </c>
      <c r="E185" s="745"/>
      <c r="F185" s="746">
        <v>2.036</v>
      </c>
      <c r="H185" s="737"/>
    </row>
    <row r="186" s="38" customFormat="1" ht="16.9" customHeight="1">
      <c r="B186" s="737"/>
      <c r="C186" s="745" t="s">
        <v>747</v>
      </c>
      <c r="D186" s="747"/>
      <c r="E186" s="747"/>
      <c r="F186" s="747"/>
      <c r="H186" s="737"/>
    </row>
    <row r="187" s="38" customFormat="1">
      <c r="B187" s="737"/>
      <c r="C187" s="744" t="s">
        <v>308</v>
      </c>
      <c r="D187" s="744" t="s">
        <v>309</v>
      </c>
      <c r="E187" s="745" t="s">
        <v>196</v>
      </c>
      <c r="F187" s="746">
        <v>2058.0250000000001</v>
      </c>
      <c r="H187" s="737"/>
    </row>
    <row r="188" s="38" customFormat="1">
      <c r="B188" s="737"/>
      <c r="C188" s="744" t="s">
        <v>333</v>
      </c>
      <c r="D188" s="744" t="s">
        <v>334</v>
      </c>
      <c r="E188" s="745" t="s">
        <v>196</v>
      </c>
      <c r="F188" s="746">
        <v>2.036</v>
      </c>
      <c r="H188" s="737"/>
    </row>
    <row r="189" s="38" customFormat="1">
      <c r="B189" s="737"/>
      <c r="C189" s="744" t="s">
        <v>395</v>
      </c>
      <c r="D189" s="744" t="s">
        <v>396</v>
      </c>
      <c r="E189" s="745" t="s">
        <v>196</v>
      </c>
      <c r="F189" s="746">
        <v>2.036</v>
      </c>
      <c r="H189" s="737"/>
    </row>
    <row r="190" s="38" customFormat="1">
      <c r="B190" s="737"/>
      <c r="C190" s="744" t="s">
        <v>399</v>
      </c>
      <c r="D190" s="744" t="s">
        <v>400</v>
      </c>
      <c r="E190" s="745" t="s">
        <v>196</v>
      </c>
      <c r="F190" s="746">
        <v>2.097</v>
      </c>
      <c r="H190" s="737"/>
    </row>
    <row r="191" s="38" customFormat="1">
      <c r="B191" s="737"/>
      <c r="C191" s="740"/>
      <c r="D191" s="741" t="s">
        <v>754</v>
      </c>
      <c r="E191" s="742"/>
      <c r="F191" s="743">
        <v>5</v>
      </c>
      <c r="H191" s="737"/>
    </row>
    <row r="192" s="38" customFormat="1">
      <c r="B192" s="737"/>
      <c r="C192" s="744"/>
      <c r="D192" s="744" t="s">
        <v>542</v>
      </c>
      <c r="E192" s="745"/>
      <c r="F192" s="746">
        <v>5</v>
      </c>
      <c r="H192" s="737"/>
    </row>
    <row r="193" s="38" customFormat="1" ht="16.9" customHeight="1">
      <c r="B193" s="737"/>
      <c r="C193" s="745" t="s">
        <v>747</v>
      </c>
      <c r="D193" s="747"/>
      <c r="E193" s="747"/>
      <c r="F193" s="747"/>
      <c r="H193" s="737"/>
    </row>
    <row r="194" s="38" customFormat="1">
      <c r="B194" s="737"/>
      <c r="C194" s="744" t="s">
        <v>631</v>
      </c>
      <c r="D194" s="744" t="s">
        <v>632</v>
      </c>
      <c r="E194" s="745" t="s">
        <v>231</v>
      </c>
      <c r="F194" s="746">
        <v>28.617999999999999</v>
      </c>
      <c r="H194" s="737"/>
    </row>
    <row r="195" s="38" customFormat="1">
      <c r="B195" s="737"/>
      <c r="C195" s="744" t="s">
        <v>635</v>
      </c>
      <c r="D195" s="744" t="s">
        <v>636</v>
      </c>
      <c r="E195" s="745" t="s">
        <v>231</v>
      </c>
      <c r="F195" s="746">
        <v>29.477</v>
      </c>
      <c r="H195" s="737"/>
    </row>
    <row r="196" s="38" customFormat="1">
      <c r="B196" s="737"/>
      <c r="C196" s="744" t="s">
        <v>716</v>
      </c>
      <c r="D196" s="744" t="s">
        <v>717</v>
      </c>
      <c r="E196" s="745" t="s">
        <v>477</v>
      </c>
      <c r="F196" s="746">
        <v>6</v>
      </c>
      <c r="H196" s="737"/>
    </row>
    <row r="197" s="38" customFormat="1">
      <c r="B197" s="737"/>
      <c r="C197" s="744" t="s">
        <v>698</v>
      </c>
      <c r="D197" s="744" t="s">
        <v>699</v>
      </c>
      <c r="E197" s="745" t="s">
        <v>477</v>
      </c>
      <c r="F197" s="746">
        <v>6</v>
      </c>
      <c r="H197" s="737"/>
    </row>
    <row r="198" s="38" customFormat="1">
      <c r="B198" s="737"/>
      <c r="C198" s="744" t="s">
        <v>694</v>
      </c>
      <c r="D198" s="744" t="s">
        <v>695</v>
      </c>
      <c r="E198" s="745" t="s">
        <v>477</v>
      </c>
      <c r="F198" s="746">
        <v>6</v>
      </c>
      <c r="H198" s="737"/>
    </row>
    <row r="199" s="38" customFormat="1">
      <c r="B199" s="737"/>
      <c r="C199" s="744" t="s">
        <v>719</v>
      </c>
      <c r="D199" s="744" t="s">
        <v>720</v>
      </c>
      <c r="E199" s="745" t="s">
        <v>477</v>
      </c>
      <c r="F199" s="746">
        <v>6</v>
      </c>
      <c r="H199" s="737"/>
    </row>
    <row r="200" s="38" customFormat="1">
      <c r="B200" s="737"/>
      <c r="C200" s="744" t="s">
        <v>712</v>
      </c>
      <c r="D200" s="744" t="s">
        <v>713</v>
      </c>
      <c r="E200" s="745" t="s">
        <v>477</v>
      </c>
      <c r="F200" s="746">
        <v>6</v>
      </c>
      <c r="H200" s="737"/>
    </row>
    <row r="201" s="38" customFormat="1" ht="22.5">
      <c r="B201" s="737"/>
      <c r="C201" s="744" t="s">
        <v>617</v>
      </c>
      <c r="D201" s="744" t="s">
        <v>618</v>
      </c>
      <c r="E201" s="745" t="s">
        <v>477</v>
      </c>
      <c r="F201" s="746">
        <v>6</v>
      </c>
      <c r="H201" s="737"/>
    </row>
    <row r="202" s="38" customFormat="1">
      <c r="B202" s="737"/>
      <c r="C202" s="744" t="s">
        <v>701</v>
      </c>
      <c r="D202" s="744" t="s">
        <v>702</v>
      </c>
      <c r="E202" s="745" t="s">
        <v>477</v>
      </c>
      <c r="F202" s="746">
        <v>6</v>
      </c>
      <c r="H202" s="737"/>
    </row>
    <row r="203" s="38" customFormat="1">
      <c r="B203" s="737"/>
      <c r="C203" s="740"/>
      <c r="D203" s="741" t="s">
        <v>708</v>
      </c>
      <c r="E203" s="742"/>
      <c r="F203" s="743">
        <v>12</v>
      </c>
      <c r="H203" s="737"/>
    </row>
    <row r="204" s="38" customFormat="1">
      <c r="B204" s="737"/>
      <c r="C204" s="744"/>
      <c r="D204" s="744" t="s">
        <v>710</v>
      </c>
      <c r="E204" s="745"/>
      <c r="F204" s="746">
        <v>12</v>
      </c>
      <c r="H204" s="737"/>
    </row>
    <row r="205" s="38" customFormat="1" ht="16.9" customHeight="1">
      <c r="B205" s="737"/>
      <c r="C205" s="745" t="s">
        <v>747</v>
      </c>
      <c r="D205" s="747"/>
      <c r="E205" s="747"/>
      <c r="F205" s="747"/>
      <c r="H205" s="737"/>
    </row>
    <row r="206" s="38" customFormat="1">
      <c r="B206" s="737"/>
      <c r="C206" s="744" t="s">
        <v>705</v>
      </c>
      <c r="D206" s="744" t="s">
        <v>706</v>
      </c>
      <c r="E206" s="745" t="s">
        <v>477</v>
      </c>
      <c r="F206" s="746">
        <v>12</v>
      </c>
      <c r="H206" s="737"/>
    </row>
    <row r="207" s="38" customFormat="1">
      <c r="B207" s="737"/>
      <c r="C207" s="740"/>
      <c r="D207" s="741" t="s">
        <v>755</v>
      </c>
      <c r="E207" s="742"/>
      <c r="F207" s="743">
        <v>23.245999999999999</v>
      </c>
      <c r="H207" s="737"/>
    </row>
    <row r="208" s="38" customFormat="1">
      <c r="B208" s="737"/>
      <c r="C208" s="744"/>
      <c r="D208" s="744" t="s">
        <v>252</v>
      </c>
      <c r="E208" s="745"/>
      <c r="F208" s="746">
        <v>23.245999999999999</v>
      </c>
      <c r="H208" s="737"/>
    </row>
    <row r="209" s="38" customFormat="1" ht="16.9" customHeight="1">
      <c r="B209" s="737"/>
      <c r="C209" s="745" t="s">
        <v>747</v>
      </c>
      <c r="D209" s="747"/>
      <c r="E209" s="747"/>
      <c r="F209" s="747"/>
      <c r="H209" s="737"/>
    </row>
    <row r="210" s="38" customFormat="1">
      <c r="B210" s="737"/>
      <c r="C210" s="744" t="s">
        <v>237</v>
      </c>
      <c r="D210" s="744" t="s">
        <v>238</v>
      </c>
      <c r="E210" s="745" t="s">
        <v>239</v>
      </c>
      <c r="F210" s="746">
        <v>37.128</v>
      </c>
      <c r="H210" s="737"/>
    </row>
    <row r="211" s="38" customFormat="1">
      <c r="B211" s="737"/>
      <c r="C211" s="744" t="s">
        <v>286</v>
      </c>
      <c r="D211" s="744" t="s">
        <v>287</v>
      </c>
      <c r="E211" s="745" t="s">
        <v>239</v>
      </c>
      <c r="F211" s="746">
        <v>37.128</v>
      </c>
      <c r="H211" s="737"/>
    </row>
    <row r="212" s="38" customFormat="1">
      <c r="B212" s="737"/>
      <c r="C212" s="740"/>
      <c r="D212" s="741" t="s">
        <v>756</v>
      </c>
      <c r="E212" s="742"/>
      <c r="F212" s="743">
        <v>21.440000000000001</v>
      </c>
      <c r="H212" s="737"/>
    </row>
    <row r="213" s="38" customFormat="1">
      <c r="B213" s="737"/>
      <c r="C213" s="744"/>
      <c r="D213" s="744" t="s">
        <v>556</v>
      </c>
      <c r="E213" s="745"/>
      <c r="F213" s="746">
        <v>21.440000000000001</v>
      </c>
      <c r="H213" s="737"/>
    </row>
    <row r="214" s="38" customFormat="1" ht="16.9" customHeight="1">
      <c r="B214" s="737"/>
      <c r="C214" s="745" t="s">
        <v>747</v>
      </c>
      <c r="D214" s="747"/>
      <c r="E214" s="747"/>
      <c r="F214" s="747"/>
      <c r="H214" s="737"/>
    </row>
    <row r="215" s="38" customFormat="1" ht="22.5">
      <c r="B215" s="737"/>
      <c r="C215" s="744" t="s">
        <v>264</v>
      </c>
      <c r="D215" s="744" t="s">
        <v>265</v>
      </c>
      <c r="E215" s="745" t="s">
        <v>239</v>
      </c>
      <c r="F215" s="746">
        <v>41.378</v>
      </c>
      <c r="H215" s="737"/>
    </row>
    <row r="216" s="38" customFormat="1" ht="22.5">
      <c r="B216" s="737"/>
      <c r="C216" s="744" t="s">
        <v>269</v>
      </c>
      <c r="D216" s="744" t="s">
        <v>270</v>
      </c>
      <c r="E216" s="745" t="s">
        <v>239</v>
      </c>
      <c r="F216" s="746">
        <v>1241.3399999999999</v>
      </c>
      <c r="H216" s="737"/>
    </row>
    <row r="217" s="38" customFormat="1">
      <c r="B217" s="737"/>
      <c r="C217" s="744" t="s">
        <v>280</v>
      </c>
      <c r="D217" s="744" t="s">
        <v>281</v>
      </c>
      <c r="E217" s="745" t="s">
        <v>282</v>
      </c>
      <c r="F217" s="746">
        <v>82.756</v>
      </c>
      <c r="H217" s="737"/>
    </row>
    <row r="218" s="38" customFormat="1">
      <c r="B218" s="737"/>
      <c r="C218" s="740"/>
      <c r="D218" s="741" t="s">
        <v>757</v>
      </c>
      <c r="E218" s="742"/>
      <c r="F218" s="743">
        <v>11.664</v>
      </c>
      <c r="H218" s="737"/>
    </row>
    <row r="219" s="38" customFormat="1">
      <c r="B219" s="737"/>
      <c r="C219" s="744"/>
      <c r="D219" s="744" t="s">
        <v>536</v>
      </c>
      <c r="E219" s="745"/>
      <c r="F219" s="746">
        <v>11.664</v>
      </c>
      <c r="H219" s="737"/>
    </row>
    <row r="220" s="38" customFormat="1" ht="16.9" customHeight="1">
      <c r="B220" s="737"/>
      <c r="C220" s="745" t="s">
        <v>747</v>
      </c>
      <c r="D220" s="747"/>
      <c r="E220" s="747"/>
      <c r="F220" s="747"/>
      <c r="H220" s="737"/>
    </row>
    <row r="221" s="38" customFormat="1">
      <c r="B221" s="737"/>
      <c r="C221" s="744" t="s">
        <v>569</v>
      </c>
      <c r="D221" s="744" t="s">
        <v>570</v>
      </c>
      <c r="E221" s="745" t="s">
        <v>239</v>
      </c>
      <c r="F221" s="746">
        <v>22.893000000000001</v>
      </c>
      <c r="H221" s="737"/>
    </row>
    <row r="222" s="38" customFormat="1">
      <c r="B222" s="737"/>
      <c r="C222" s="744" t="s">
        <v>579</v>
      </c>
      <c r="D222" s="744" t="s">
        <v>580</v>
      </c>
      <c r="E222" s="745" t="s">
        <v>282</v>
      </c>
      <c r="F222" s="746">
        <v>52.654000000000003</v>
      </c>
      <c r="H222" s="737"/>
    </row>
    <row r="223" s="38" customFormat="1" ht="22.5">
      <c r="B223" s="737"/>
      <c r="C223" s="744" t="s">
        <v>264</v>
      </c>
      <c r="D223" s="744" t="s">
        <v>265</v>
      </c>
      <c r="E223" s="745" t="s">
        <v>239</v>
      </c>
      <c r="F223" s="746">
        <v>41.378</v>
      </c>
      <c r="H223" s="737"/>
    </row>
    <row r="224" s="38" customFormat="1" ht="22.5">
      <c r="B224" s="737"/>
      <c r="C224" s="744" t="s">
        <v>269</v>
      </c>
      <c r="D224" s="744" t="s">
        <v>270</v>
      </c>
      <c r="E224" s="745" t="s">
        <v>239</v>
      </c>
      <c r="F224" s="746">
        <v>1241.3399999999999</v>
      </c>
      <c r="H224" s="737"/>
    </row>
    <row r="225" s="38" customFormat="1">
      <c r="B225" s="737"/>
      <c r="C225" s="744" t="s">
        <v>280</v>
      </c>
      <c r="D225" s="744" t="s">
        <v>281</v>
      </c>
      <c r="E225" s="745" t="s">
        <v>282</v>
      </c>
      <c r="F225" s="746">
        <v>82.756</v>
      </c>
      <c r="H225" s="737"/>
    </row>
    <row r="226" s="38" customFormat="1">
      <c r="B226" s="737"/>
      <c r="C226" s="740"/>
      <c r="D226" s="741" t="s">
        <v>758</v>
      </c>
      <c r="E226" s="742"/>
      <c r="F226" s="743">
        <v>8.2739999999999991</v>
      </c>
      <c r="H226" s="737"/>
    </row>
    <row r="227" s="38" customFormat="1">
      <c r="B227" s="737"/>
      <c r="C227" s="744"/>
      <c r="D227" s="744" t="s">
        <v>547</v>
      </c>
      <c r="E227" s="745"/>
      <c r="F227" s="746">
        <v>8.2739999999999991</v>
      </c>
      <c r="H227" s="737"/>
    </row>
    <row r="228" s="38" customFormat="1" ht="16.9" customHeight="1">
      <c r="B228" s="737"/>
      <c r="C228" s="745" t="s">
        <v>747</v>
      </c>
      <c r="D228" s="747"/>
      <c r="E228" s="747"/>
      <c r="F228" s="747"/>
      <c r="H228" s="737"/>
    </row>
    <row r="229" s="38" customFormat="1" ht="22.5">
      <c r="B229" s="737"/>
      <c r="C229" s="744" t="s">
        <v>264</v>
      </c>
      <c r="D229" s="744" t="s">
        <v>265</v>
      </c>
      <c r="E229" s="745" t="s">
        <v>239</v>
      </c>
      <c r="F229" s="746">
        <v>41.378</v>
      </c>
      <c r="H229" s="737"/>
    </row>
    <row r="230" s="38" customFormat="1" ht="22.5">
      <c r="B230" s="737"/>
      <c r="C230" s="744" t="s">
        <v>269</v>
      </c>
      <c r="D230" s="744" t="s">
        <v>270</v>
      </c>
      <c r="E230" s="745" t="s">
        <v>239</v>
      </c>
      <c r="F230" s="746">
        <v>1241.3399999999999</v>
      </c>
      <c r="H230" s="737"/>
    </row>
    <row r="231" s="38" customFormat="1">
      <c r="B231" s="737"/>
      <c r="C231" s="744" t="s">
        <v>280</v>
      </c>
      <c r="D231" s="744" t="s">
        <v>281</v>
      </c>
      <c r="E231" s="745" t="s">
        <v>282</v>
      </c>
      <c r="F231" s="746">
        <v>82.756</v>
      </c>
      <c r="H231" s="737"/>
    </row>
    <row r="232" s="38" customFormat="1">
      <c r="B232" s="737"/>
      <c r="C232" s="740"/>
      <c r="D232" s="741" t="s">
        <v>437</v>
      </c>
      <c r="E232" s="742"/>
      <c r="F232" s="743">
        <v>26.132000000000001</v>
      </c>
      <c r="H232" s="737"/>
    </row>
    <row r="233" s="38" customFormat="1">
      <c r="B233" s="737"/>
      <c r="C233" s="744"/>
      <c r="D233" s="744" t="s">
        <v>439</v>
      </c>
      <c r="E233" s="745"/>
      <c r="F233" s="746">
        <v>26.132000000000001</v>
      </c>
      <c r="H233" s="737"/>
    </row>
    <row r="234" s="38" customFormat="1" ht="16.9" customHeight="1">
      <c r="B234" s="737"/>
      <c r="C234" s="745" t="s">
        <v>747</v>
      </c>
      <c r="D234" s="747"/>
      <c r="E234" s="747"/>
      <c r="F234" s="747"/>
      <c r="H234" s="737"/>
    </row>
    <row r="235" s="38" customFormat="1" ht="22.5">
      <c r="B235" s="737"/>
      <c r="C235" s="744" t="s">
        <v>434</v>
      </c>
      <c r="D235" s="744" t="s">
        <v>435</v>
      </c>
      <c r="E235" s="745" t="s">
        <v>231</v>
      </c>
      <c r="F235" s="746">
        <v>26.132000000000001</v>
      </c>
      <c r="H235" s="737"/>
    </row>
    <row r="236" s="38" customFormat="1">
      <c r="B236" s="737"/>
      <c r="C236" s="740"/>
      <c r="D236" s="741" t="s">
        <v>254</v>
      </c>
      <c r="E236" s="742"/>
      <c r="F236" s="743">
        <v>116.22799999999999</v>
      </c>
      <c r="H236" s="737"/>
    </row>
    <row r="237" s="38" customFormat="1">
      <c r="B237" s="737"/>
      <c r="C237" s="744"/>
      <c r="D237" s="744" t="s">
        <v>246</v>
      </c>
      <c r="E237" s="745"/>
      <c r="F237" s="746">
        <v>116.22799999999999</v>
      </c>
      <c r="H237" s="737"/>
    </row>
    <row r="238" s="38" customFormat="1" ht="16.9" customHeight="1">
      <c r="B238" s="737"/>
      <c r="C238" s="745" t="s">
        <v>747</v>
      </c>
      <c r="D238" s="747"/>
      <c r="E238" s="747"/>
      <c r="F238" s="747"/>
      <c r="H238" s="737"/>
    </row>
    <row r="239" s="38" customFormat="1">
      <c r="B239" s="737"/>
      <c r="C239" s="744" t="s">
        <v>298</v>
      </c>
      <c r="D239" s="744" t="s">
        <v>299</v>
      </c>
      <c r="E239" s="745" t="s">
        <v>196</v>
      </c>
      <c r="F239" s="746">
        <v>116.22799999999999</v>
      </c>
      <c r="H239" s="737"/>
    </row>
    <row r="240" s="38" customFormat="1">
      <c r="B240" s="737"/>
      <c r="C240" s="744" t="s">
        <v>303</v>
      </c>
      <c r="D240" s="744" t="s">
        <v>304</v>
      </c>
      <c r="E240" s="745" t="s">
        <v>305</v>
      </c>
      <c r="F240" s="746">
        <v>2.3250000000000002</v>
      </c>
      <c r="H240" s="737"/>
    </row>
    <row r="241" s="38" customFormat="1">
      <c r="B241" s="737"/>
      <c r="C241" s="744" t="s">
        <v>294</v>
      </c>
      <c r="D241" s="744" t="s">
        <v>295</v>
      </c>
      <c r="E241" s="745" t="s">
        <v>196</v>
      </c>
      <c r="F241" s="746">
        <v>116.22799999999999</v>
      </c>
      <c r="H241" s="737"/>
    </row>
    <row r="242" s="38" customFormat="1">
      <c r="B242" s="737"/>
      <c r="C242" s="744" t="s">
        <v>237</v>
      </c>
      <c r="D242" s="744" t="s">
        <v>238</v>
      </c>
      <c r="E242" s="745" t="s">
        <v>239</v>
      </c>
      <c r="F242" s="746">
        <v>37.128</v>
      </c>
      <c r="H242" s="737"/>
    </row>
    <row r="243" s="38" customFormat="1">
      <c r="B243" s="737"/>
      <c r="C243" s="744" t="s">
        <v>286</v>
      </c>
      <c r="D243" s="744" t="s">
        <v>287</v>
      </c>
      <c r="E243" s="745" t="s">
        <v>239</v>
      </c>
      <c r="F243" s="746">
        <v>37.128</v>
      </c>
      <c r="H243" s="737"/>
    </row>
    <row r="244" s="38" customFormat="1">
      <c r="B244" s="737"/>
      <c r="C244" s="740"/>
      <c r="D244" s="741" t="s">
        <v>759</v>
      </c>
      <c r="E244" s="742"/>
      <c r="F244" s="743">
        <v>116.22799999999999</v>
      </c>
      <c r="H244" s="737"/>
    </row>
    <row r="245" s="38" customFormat="1">
      <c r="B245" s="737"/>
      <c r="C245" s="744"/>
      <c r="D245" s="744" t="s">
        <v>254</v>
      </c>
      <c r="E245" s="745"/>
      <c r="F245" s="746">
        <v>116.22799999999999</v>
      </c>
      <c r="H245" s="737"/>
    </row>
    <row r="246" s="38" customFormat="1" ht="16.9" customHeight="1">
      <c r="B246" s="737"/>
      <c r="C246" s="745" t="s">
        <v>747</v>
      </c>
      <c r="D246" s="747"/>
      <c r="E246" s="747"/>
      <c r="F246" s="747"/>
      <c r="H246" s="737"/>
    </row>
    <row r="247" s="38" customFormat="1">
      <c r="B247" s="737"/>
      <c r="C247" s="744" t="s">
        <v>321</v>
      </c>
      <c r="D247" s="744" t="s">
        <v>322</v>
      </c>
      <c r="E247" s="745" t="s">
        <v>196</v>
      </c>
      <c r="F247" s="746">
        <v>23.245999999999999</v>
      </c>
      <c r="H247" s="737"/>
    </row>
    <row r="248" s="38" customFormat="1">
      <c r="B248" s="737"/>
      <c r="C248" s="744" t="s">
        <v>290</v>
      </c>
      <c r="D248" s="744" t="s">
        <v>291</v>
      </c>
      <c r="E248" s="745" t="s">
        <v>239</v>
      </c>
      <c r="F248" s="746">
        <v>23.245999999999999</v>
      </c>
      <c r="H248" s="737"/>
    </row>
    <row r="249" s="38" customFormat="1">
      <c r="B249" s="737"/>
      <c r="C249" s="740"/>
      <c r="D249" s="741" t="s">
        <v>341</v>
      </c>
      <c r="E249" s="742"/>
      <c r="F249" s="743">
        <v>8.4529999999999994</v>
      </c>
      <c r="H249" s="737"/>
    </row>
    <row r="250" s="38" customFormat="1">
      <c r="B250" s="737"/>
      <c r="C250" s="744"/>
      <c r="D250" s="744" t="s">
        <v>343</v>
      </c>
      <c r="E250" s="745"/>
      <c r="F250" s="746">
        <v>8.4529999999999994</v>
      </c>
      <c r="H250" s="737"/>
    </row>
    <row r="251" s="38" customFormat="1" ht="16.9" customHeight="1">
      <c r="B251" s="737"/>
      <c r="C251" s="745" t="s">
        <v>747</v>
      </c>
      <c r="D251" s="747"/>
      <c r="E251" s="747"/>
      <c r="F251" s="747"/>
      <c r="H251" s="737"/>
    </row>
    <row r="252" s="38" customFormat="1">
      <c r="B252" s="737"/>
      <c r="C252" s="744" t="s">
        <v>338</v>
      </c>
      <c r="D252" s="744" t="s">
        <v>339</v>
      </c>
      <c r="E252" s="745" t="s">
        <v>196</v>
      </c>
      <c r="F252" s="746">
        <v>8.4529999999999994</v>
      </c>
      <c r="H252" s="737"/>
    </row>
    <row r="253" s="38" customFormat="1">
      <c r="B253" s="737"/>
      <c r="C253" s="744" t="s">
        <v>378</v>
      </c>
      <c r="D253" s="744" t="s">
        <v>379</v>
      </c>
      <c r="E253" s="745" t="s">
        <v>196</v>
      </c>
      <c r="F253" s="746">
        <v>8.4529999999999994</v>
      </c>
      <c r="H253" s="737"/>
    </row>
    <row r="254" s="38" customFormat="1">
      <c r="B254" s="737"/>
      <c r="C254" s="744" t="s">
        <v>382</v>
      </c>
      <c r="D254" s="744" t="s">
        <v>383</v>
      </c>
      <c r="E254" s="745" t="s">
        <v>196</v>
      </c>
      <c r="F254" s="746">
        <v>8.6219999999999999</v>
      </c>
      <c r="H254" s="737"/>
    </row>
    <row r="255" s="38" customFormat="1" ht="7.35" customHeight="1">
      <c r="B255" s="748"/>
      <c r="C255" s="749"/>
      <c r="D255" s="749"/>
      <c r="E255" s="749"/>
      <c r="F255" s="749"/>
      <c r="G255" s="749"/>
      <c r="H255" s="737"/>
    </row>
    <row r="256" s="38" customFormat="1"/>
  </sheetData>
  <sheetProtection sheet="1" formatColumns="0" formatRows="0" objects="1" scenarios="1" spinCount="100000" saltValue="YkzwKOZ/+Z0iRmQp1B1QoiCo7nzhRPVUUqmIEGHVmwgWjxQZ3eXv42ZAwB1zVjCPVA2cjzp1QQQtxnCfw3QRJg==" hashValue="tLZQjx4MgpX4U9Qtz/nss/It+DoGhNjQdcf1bbPLl/hi45D0x/snds1Q7QmdM2KtEuqeb5G829JIJr9bvKIReg==" algorithmName="SHA-512" password="CC35"/>
  <mergeCells count="2">
    <mergeCell ref="D5:F5"/>
    <mergeCell ref="D6:F6"/>
  </mergeCells>
  <pageSetup fitToHeight="0"/>
  <headerFooter>
    <oddFooter>&amp;C&amp;8 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2"/>
  </sheetViews>
  <sheetFormatPr defaultRowHeight="15"/>
  <cols>
    <col min="1" max="1" width="6.1875" customWidth="1"/>
    <col min="2" max="2" width="1.6132812" customWidth="1"/>
    <col min="3" max="4" width="4.9765625" customWidth="1"/>
    <col min="5" max="5" width="11.566406" customWidth="1"/>
    <col min="6" max="6" width="9.144531" customWidth="1"/>
    <col min="7" max="7" width="4.9765625" customWidth="1"/>
    <col min="8" max="8" width="77.88672" customWidth="1"/>
    <col min="9" max="10" width="20.042969" customWidth="1"/>
    <col min="11" max="11" width="1.6132812" customWidth="1"/>
  </cols>
  <sheetData>
    <row r="1" ht="37.5" customHeight="1"/>
    <row r="2" ht="7.5" customHeight="1">
      <c r="B2" s="750"/>
      <c r="C2" s="751"/>
      <c r="D2" s="751"/>
      <c r="E2" s="751"/>
      <c r="F2" s="751"/>
      <c r="G2" s="751"/>
      <c r="H2" s="751"/>
      <c r="I2" s="751"/>
      <c r="J2" s="751"/>
      <c r="K2" s="752"/>
    </row>
    <row r="3" s="40" customFormat="1" ht="45" customHeight="1">
      <c r="B3" s="753"/>
      <c r="C3" s="754" t="s">
        <v>760</v>
      </c>
      <c r="D3" s="754"/>
      <c r="E3" s="754"/>
      <c r="F3" s="754"/>
      <c r="G3" s="754"/>
      <c r="H3" s="754"/>
      <c r="I3" s="754"/>
      <c r="J3" s="754"/>
      <c r="K3" s="755"/>
    </row>
    <row r="4" ht="25.5" customHeight="1">
      <c r="B4" s="756"/>
      <c r="C4" s="757" t="s">
        <v>761</v>
      </c>
      <c r="D4" s="757"/>
      <c r="E4" s="757"/>
      <c r="F4" s="757"/>
      <c r="G4" s="757"/>
      <c r="H4" s="757"/>
      <c r="I4" s="757"/>
      <c r="J4" s="757"/>
      <c r="K4" s="758"/>
    </row>
    <row r="5" ht="5.25" customHeight="1">
      <c r="B5" s="756"/>
      <c r="C5" s="759"/>
      <c r="D5" s="759"/>
      <c r="E5" s="759"/>
      <c r="F5" s="759"/>
      <c r="G5" s="759"/>
      <c r="H5" s="759"/>
      <c r="I5" s="759"/>
      <c r="J5" s="759"/>
      <c r="K5" s="758"/>
    </row>
    <row r="6" ht="15" customHeight="1">
      <c r="B6" s="756"/>
      <c r="C6" s="760" t="s">
        <v>762</v>
      </c>
      <c r="D6" s="760"/>
      <c r="E6" s="760"/>
      <c r="F6" s="760"/>
      <c r="G6" s="760"/>
      <c r="H6" s="760"/>
      <c r="I6" s="760"/>
      <c r="J6" s="760"/>
      <c r="K6" s="758"/>
    </row>
    <row r="7" ht="15" customHeight="1">
      <c r="B7" s="761"/>
      <c r="C7" s="760" t="s">
        <v>763</v>
      </c>
      <c r="D7" s="760"/>
      <c r="E7" s="760"/>
      <c r="F7" s="760"/>
      <c r="G7" s="760"/>
      <c r="H7" s="760"/>
      <c r="I7" s="760"/>
      <c r="J7" s="760"/>
      <c r="K7" s="758"/>
    </row>
    <row r="8" ht="12.75" customHeight="1">
      <c r="B8" s="761"/>
      <c r="C8" s="760"/>
      <c r="D8" s="760"/>
      <c r="E8" s="760"/>
      <c r="F8" s="760"/>
      <c r="G8" s="760"/>
      <c r="H8" s="760"/>
      <c r="I8" s="760"/>
      <c r="J8" s="760"/>
      <c r="K8" s="758"/>
    </row>
    <row r="9" ht="15" customHeight="1">
      <c r="B9" s="761"/>
      <c r="C9" s="760" t="s">
        <v>764</v>
      </c>
      <c r="D9" s="760"/>
      <c r="E9" s="760"/>
      <c r="F9" s="760"/>
      <c r="G9" s="760"/>
      <c r="H9" s="760"/>
      <c r="I9" s="760"/>
      <c r="J9" s="760"/>
      <c r="K9" s="758"/>
    </row>
    <row r="10" ht="15" customHeight="1">
      <c r="B10" s="761"/>
      <c r="C10" s="760"/>
      <c r="D10" s="760" t="s">
        <v>765</v>
      </c>
      <c r="E10" s="760"/>
      <c r="F10" s="760"/>
      <c r="G10" s="760"/>
      <c r="H10" s="760"/>
      <c r="I10" s="760"/>
      <c r="J10" s="760"/>
      <c r="K10" s="758"/>
    </row>
    <row r="11" ht="15" customHeight="1">
      <c r="B11" s="761"/>
      <c r="C11" s="762"/>
      <c r="D11" s="760" t="s">
        <v>766</v>
      </c>
      <c r="E11" s="760"/>
      <c r="F11" s="760"/>
      <c r="G11" s="760"/>
      <c r="H11" s="760"/>
      <c r="I11" s="760"/>
      <c r="J11" s="760"/>
      <c r="K11" s="758"/>
    </row>
    <row r="12" ht="15" customHeight="1">
      <c r="B12" s="761"/>
      <c r="C12" s="762"/>
      <c r="D12" s="760"/>
      <c r="E12" s="760"/>
      <c r="F12" s="760"/>
      <c r="G12" s="760"/>
      <c r="H12" s="760"/>
      <c r="I12" s="760"/>
      <c r="J12" s="760"/>
      <c r="K12" s="758"/>
    </row>
    <row r="13" ht="15" customHeight="1">
      <c r="B13" s="761"/>
      <c r="C13" s="762"/>
      <c r="D13" s="763" t="s">
        <v>767</v>
      </c>
      <c r="E13" s="760"/>
      <c r="F13" s="760"/>
      <c r="G13" s="760"/>
      <c r="H13" s="760"/>
      <c r="I13" s="760"/>
      <c r="J13" s="760"/>
      <c r="K13" s="758"/>
    </row>
    <row r="14" ht="12.75" customHeight="1">
      <c r="B14" s="761"/>
      <c r="C14" s="762"/>
      <c r="D14" s="762"/>
      <c r="E14" s="762"/>
      <c r="F14" s="762"/>
      <c r="G14" s="762"/>
      <c r="H14" s="762"/>
      <c r="I14" s="762"/>
      <c r="J14" s="762"/>
      <c r="K14" s="758"/>
    </row>
    <row r="15" ht="15" customHeight="1">
      <c r="B15" s="761"/>
      <c r="C15" s="762"/>
      <c r="D15" s="760" t="s">
        <v>768</v>
      </c>
      <c r="E15" s="760"/>
      <c r="F15" s="760"/>
      <c r="G15" s="760"/>
      <c r="H15" s="760"/>
      <c r="I15" s="760"/>
      <c r="J15" s="760"/>
      <c r="K15" s="758"/>
    </row>
    <row r="16" ht="15" customHeight="1">
      <c r="B16" s="761"/>
      <c r="C16" s="762"/>
      <c r="D16" s="760" t="s">
        <v>769</v>
      </c>
      <c r="E16" s="760"/>
      <c r="F16" s="760"/>
      <c r="G16" s="760"/>
      <c r="H16" s="760"/>
      <c r="I16" s="760"/>
      <c r="J16" s="760"/>
      <c r="K16" s="758"/>
    </row>
    <row r="17" ht="15" customHeight="1">
      <c r="B17" s="761"/>
      <c r="C17" s="762"/>
      <c r="D17" s="760" t="s">
        <v>770</v>
      </c>
      <c r="E17" s="760"/>
      <c r="F17" s="760"/>
      <c r="G17" s="760"/>
      <c r="H17" s="760"/>
      <c r="I17" s="760"/>
      <c r="J17" s="760"/>
      <c r="K17" s="758"/>
    </row>
    <row r="18" ht="15" customHeight="1">
      <c r="B18" s="761"/>
      <c r="C18" s="762"/>
      <c r="D18" s="762"/>
      <c r="E18" s="764" t="s">
        <v>74</v>
      </c>
      <c r="F18" s="760" t="s">
        <v>771</v>
      </c>
      <c r="G18" s="760"/>
      <c r="H18" s="760"/>
      <c r="I18" s="760"/>
      <c r="J18" s="760"/>
      <c r="K18" s="758"/>
    </row>
    <row r="19" ht="15" customHeight="1">
      <c r="B19" s="761"/>
      <c r="C19" s="762"/>
      <c r="D19" s="762"/>
      <c r="E19" s="764" t="s">
        <v>772</v>
      </c>
      <c r="F19" s="760" t="s">
        <v>773</v>
      </c>
      <c r="G19" s="760"/>
      <c r="H19" s="760"/>
      <c r="I19" s="760"/>
      <c r="J19" s="760"/>
      <c r="K19" s="758"/>
    </row>
    <row r="20" ht="15" customHeight="1">
      <c r="B20" s="761"/>
      <c r="C20" s="762"/>
      <c r="D20" s="762"/>
      <c r="E20" s="764" t="s">
        <v>774</v>
      </c>
      <c r="F20" s="760" t="s">
        <v>775</v>
      </c>
      <c r="G20" s="760"/>
      <c r="H20" s="760"/>
      <c r="I20" s="760"/>
      <c r="J20" s="760"/>
      <c r="K20" s="758"/>
    </row>
    <row r="21" ht="15" customHeight="1">
      <c r="B21" s="761"/>
      <c r="C21" s="762"/>
      <c r="D21" s="762"/>
      <c r="E21" s="764" t="s">
        <v>776</v>
      </c>
      <c r="F21" s="760" t="s">
        <v>73</v>
      </c>
      <c r="G21" s="760"/>
      <c r="H21" s="760"/>
      <c r="I21" s="760"/>
      <c r="J21" s="760"/>
      <c r="K21" s="758"/>
    </row>
    <row r="22" ht="15" customHeight="1">
      <c r="B22" s="761"/>
      <c r="C22" s="762"/>
      <c r="D22" s="762"/>
      <c r="E22" s="764" t="s">
        <v>777</v>
      </c>
      <c r="F22" s="760" t="s">
        <v>778</v>
      </c>
      <c r="G22" s="760"/>
      <c r="H22" s="760"/>
      <c r="I22" s="760"/>
      <c r="J22" s="760"/>
      <c r="K22" s="758"/>
    </row>
    <row r="23" ht="15" customHeight="1">
      <c r="B23" s="761"/>
      <c r="C23" s="762"/>
      <c r="D23" s="762"/>
      <c r="E23" s="764" t="s">
        <v>779</v>
      </c>
      <c r="F23" s="760" t="s">
        <v>780</v>
      </c>
      <c r="G23" s="760"/>
      <c r="H23" s="760"/>
      <c r="I23" s="760"/>
      <c r="J23" s="760"/>
      <c r="K23" s="758"/>
    </row>
    <row r="24" ht="12.75" customHeight="1">
      <c r="B24" s="761"/>
      <c r="C24" s="762"/>
      <c r="D24" s="762"/>
      <c r="E24" s="762"/>
      <c r="F24" s="762"/>
      <c r="G24" s="762"/>
      <c r="H24" s="762"/>
      <c r="I24" s="762"/>
      <c r="J24" s="762"/>
      <c r="K24" s="758"/>
    </row>
    <row r="25" ht="15" customHeight="1">
      <c r="B25" s="761"/>
      <c r="C25" s="760" t="s">
        <v>781</v>
      </c>
      <c r="D25" s="760"/>
      <c r="E25" s="760"/>
      <c r="F25" s="760"/>
      <c r="G25" s="760"/>
      <c r="H25" s="760"/>
      <c r="I25" s="760"/>
      <c r="J25" s="760"/>
      <c r="K25" s="758"/>
    </row>
    <row r="26" ht="15" customHeight="1">
      <c r="B26" s="761"/>
      <c r="C26" s="760" t="s">
        <v>782</v>
      </c>
      <c r="D26" s="760"/>
      <c r="E26" s="760"/>
      <c r="F26" s="760"/>
      <c r="G26" s="760"/>
      <c r="H26" s="760"/>
      <c r="I26" s="760"/>
      <c r="J26" s="760"/>
      <c r="K26" s="758"/>
    </row>
    <row r="27" ht="15" customHeight="1">
      <c r="B27" s="761"/>
      <c r="C27" s="760"/>
      <c r="D27" s="760" t="s">
        <v>783</v>
      </c>
      <c r="E27" s="760"/>
      <c r="F27" s="760"/>
      <c r="G27" s="760"/>
      <c r="H27" s="760"/>
      <c r="I27" s="760"/>
      <c r="J27" s="760"/>
      <c r="K27" s="758"/>
    </row>
    <row r="28" ht="15" customHeight="1">
      <c r="B28" s="761"/>
      <c r="C28" s="762"/>
      <c r="D28" s="760" t="s">
        <v>784</v>
      </c>
      <c r="E28" s="760"/>
      <c r="F28" s="760"/>
      <c r="G28" s="760"/>
      <c r="H28" s="760"/>
      <c r="I28" s="760"/>
      <c r="J28" s="760"/>
      <c r="K28" s="758"/>
    </row>
    <row r="29" ht="12.75" customHeight="1">
      <c r="B29" s="761"/>
      <c r="C29" s="762"/>
      <c r="D29" s="762"/>
      <c r="E29" s="762"/>
      <c r="F29" s="762"/>
      <c r="G29" s="762"/>
      <c r="H29" s="762"/>
      <c r="I29" s="762"/>
      <c r="J29" s="762"/>
      <c r="K29" s="758"/>
    </row>
    <row r="30" ht="15" customHeight="1">
      <c r="B30" s="761"/>
      <c r="C30" s="762"/>
      <c r="D30" s="760" t="s">
        <v>785</v>
      </c>
      <c r="E30" s="760"/>
      <c r="F30" s="760"/>
      <c r="G30" s="760"/>
      <c r="H30" s="760"/>
      <c r="I30" s="760"/>
      <c r="J30" s="760"/>
      <c r="K30" s="758"/>
    </row>
    <row r="31" ht="15" customHeight="1">
      <c r="B31" s="761"/>
      <c r="C31" s="762"/>
      <c r="D31" s="760" t="s">
        <v>786</v>
      </c>
      <c r="E31" s="760"/>
      <c r="F31" s="760"/>
      <c r="G31" s="760"/>
      <c r="H31" s="760"/>
      <c r="I31" s="760"/>
      <c r="J31" s="760"/>
      <c r="K31" s="758"/>
    </row>
    <row r="32" ht="12.75" customHeight="1">
      <c r="B32" s="761"/>
      <c r="C32" s="762"/>
      <c r="D32" s="762"/>
      <c r="E32" s="762"/>
      <c r="F32" s="762"/>
      <c r="G32" s="762"/>
      <c r="H32" s="762"/>
      <c r="I32" s="762"/>
      <c r="J32" s="762"/>
      <c r="K32" s="758"/>
    </row>
    <row r="33" ht="15" customHeight="1">
      <c r="B33" s="761"/>
      <c r="C33" s="762"/>
      <c r="D33" s="760" t="s">
        <v>787</v>
      </c>
      <c r="E33" s="760"/>
      <c r="F33" s="760"/>
      <c r="G33" s="760"/>
      <c r="H33" s="760"/>
      <c r="I33" s="760"/>
      <c r="J33" s="760"/>
      <c r="K33" s="758"/>
    </row>
    <row r="34" ht="15" customHeight="1">
      <c r="B34" s="761"/>
      <c r="C34" s="762"/>
      <c r="D34" s="760" t="s">
        <v>788</v>
      </c>
      <c r="E34" s="760"/>
      <c r="F34" s="760"/>
      <c r="G34" s="760"/>
      <c r="H34" s="760"/>
      <c r="I34" s="760"/>
      <c r="J34" s="760"/>
      <c r="K34" s="758"/>
    </row>
    <row r="35" ht="15" customHeight="1">
      <c r="B35" s="761"/>
      <c r="C35" s="762"/>
      <c r="D35" s="760" t="s">
        <v>789</v>
      </c>
      <c r="E35" s="760"/>
      <c r="F35" s="760"/>
      <c r="G35" s="760"/>
      <c r="H35" s="760"/>
      <c r="I35" s="760"/>
      <c r="J35" s="760"/>
      <c r="K35" s="758"/>
    </row>
    <row r="36" ht="15" customHeight="1">
      <c r="B36" s="761"/>
      <c r="C36" s="762"/>
      <c r="D36" s="760"/>
      <c r="E36" s="763" t="s">
        <v>91</v>
      </c>
      <c r="F36" s="760"/>
      <c r="G36" s="760" t="s">
        <v>790</v>
      </c>
      <c r="H36" s="760"/>
      <c r="I36" s="760"/>
      <c r="J36" s="760"/>
      <c r="K36" s="758"/>
    </row>
    <row r="37" ht="30.75" customHeight="1">
      <c r="B37" s="761"/>
      <c r="C37" s="762"/>
      <c r="D37" s="760"/>
      <c r="E37" s="763" t="s">
        <v>791</v>
      </c>
      <c r="F37" s="760"/>
      <c r="G37" s="760" t="s">
        <v>792</v>
      </c>
      <c r="H37" s="760"/>
      <c r="I37" s="760"/>
      <c r="J37" s="760"/>
      <c r="K37" s="758"/>
    </row>
    <row r="38" ht="15" customHeight="1">
      <c r="B38" s="761"/>
      <c r="C38" s="762"/>
      <c r="D38" s="760"/>
      <c r="E38" s="763" t="s">
        <v>47</v>
      </c>
      <c r="F38" s="760"/>
      <c r="G38" s="760" t="s">
        <v>793</v>
      </c>
      <c r="H38" s="760"/>
      <c r="I38" s="760"/>
      <c r="J38" s="760"/>
      <c r="K38" s="758"/>
    </row>
    <row r="39" ht="15" customHeight="1">
      <c r="B39" s="761"/>
      <c r="C39" s="762"/>
      <c r="D39" s="760"/>
      <c r="E39" s="763" t="s">
        <v>49</v>
      </c>
      <c r="F39" s="760"/>
      <c r="G39" s="760" t="s">
        <v>794</v>
      </c>
      <c r="H39" s="760"/>
      <c r="I39" s="760"/>
      <c r="J39" s="760"/>
      <c r="K39" s="758"/>
    </row>
    <row r="40" ht="15" customHeight="1">
      <c r="B40" s="761"/>
      <c r="C40" s="762"/>
      <c r="D40" s="760"/>
      <c r="E40" s="763" t="s">
        <v>92</v>
      </c>
      <c r="F40" s="760"/>
      <c r="G40" s="760" t="s">
        <v>795</v>
      </c>
      <c r="H40" s="760"/>
      <c r="I40" s="760"/>
      <c r="J40" s="760"/>
      <c r="K40" s="758"/>
    </row>
    <row r="41" ht="15" customHeight="1">
      <c r="B41" s="761"/>
      <c r="C41" s="762"/>
      <c r="D41" s="760"/>
      <c r="E41" s="763" t="s">
        <v>93</v>
      </c>
      <c r="F41" s="760"/>
      <c r="G41" s="760" t="s">
        <v>796</v>
      </c>
      <c r="H41" s="760"/>
      <c r="I41" s="760"/>
      <c r="J41" s="760"/>
      <c r="K41" s="758"/>
    </row>
    <row r="42" ht="15" customHeight="1">
      <c r="B42" s="761"/>
      <c r="C42" s="762"/>
      <c r="D42" s="760"/>
      <c r="E42" s="763" t="s">
        <v>797</v>
      </c>
      <c r="F42" s="760"/>
      <c r="G42" s="760" t="s">
        <v>798</v>
      </c>
      <c r="H42" s="760"/>
      <c r="I42" s="760"/>
      <c r="J42" s="760"/>
      <c r="K42" s="758"/>
    </row>
    <row r="43" ht="15" customHeight="1">
      <c r="B43" s="761"/>
      <c r="C43" s="762"/>
      <c r="D43" s="760"/>
      <c r="E43" s="763"/>
      <c r="F43" s="760"/>
      <c r="G43" s="760" t="s">
        <v>799</v>
      </c>
      <c r="H43" s="760"/>
      <c r="I43" s="760"/>
      <c r="J43" s="760"/>
      <c r="K43" s="758"/>
    </row>
    <row r="44" ht="15" customHeight="1">
      <c r="B44" s="761"/>
      <c r="C44" s="762"/>
      <c r="D44" s="760"/>
      <c r="E44" s="763" t="s">
        <v>800</v>
      </c>
      <c r="F44" s="760"/>
      <c r="G44" s="760" t="s">
        <v>801</v>
      </c>
      <c r="H44" s="760"/>
      <c r="I44" s="760"/>
      <c r="J44" s="760"/>
      <c r="K44" s="758"/>
    </row>
    <row r="45" ht="15" customHeight="1">
      <c r="B45" s="761"/>
      <c r="C45" s="762"/>
      <c r="D45" s="760"/>
      <c r="E45" s="763" t="s">
        <v>97</v>
      </c>
      <c r="F45" s="760"/>
      <c r="G45" s="760" t="s">
        <v>802</v>
      </c>
      <c r="H45" s="760"/>
      <c r="I45" s="760"/>
      <c r="J45" s="760"/>
      <c r="K45" s="758"/>
    </row>
    <row r="46" ht="12.75" customHeight="1">
      <c r="B46" s="761"/>
      <c r="C46" s="762"/>
      <c r="D46" s="760"/>
      <c r="E46" s="760"/>
      <c r="F46" s="760"/>
      <c r="G46" s="760"/>
      <c r="H46" s="760"/>
      <c r="I46" s="760"/>
      <c r="J46" s="760"/>
      <c r="K46" s="758"/>
    </row>
    <row r="47" ht="15" customHeight="1">
      <c r="B47" s="761"/>
      <c r="C47" s="762"/>
      <c r="D47" s="760" t="s">
        <v>803</v>
      </c>
      <c r="E47" s="760"/>
      <c r="F47" s="760"/>
      <c r="G47" s="760"/>
      <c r="H47" s="760"/>
      <c r="I47" s="760"/>
      <c r="J47" s="760"/>
      <c r="K47" s="758"/>
    </row>
    <row r="48" ht="15" customHeight="1">
      <c r="B48" s="761"/>
      <c r="C48" s="762"/>
      <c r="D48" s="762"/>
      <c r="E48" s="760" t="s">
        <v>804</v>
      </c>
      <c r="F48" s="760"/>
      <c r="G48" s="760"/>
      <c r="H48" s="760"/>
      <c r="I48" s="760"/>
      <c r="J48" s="760"/>
      <c r="K48" s="758"/>
    </row>
    <row r="49" ht="15" customHeight="1">
      <c r="B49" s="761"/>
      <c r="C49" s="762"/>
      <c r="D49" s="762"/>
      <c r="E49" s="760" t="s">
        <v>805</v>
      </c>
      <c r="F49" s="760"/>
      <c r="G49" s="760"/>
      <c r="H49" s="760"/>
      <c r="I49" s="760"/>
      <c r="J49" s="760"/>
      <c r="K49" s="758"/>
    </row>
    <row r="50" ht="15" customHeight="1">
      <c r="B50" s="761"/>
      <c r="C50" s="762"/>
      <c r="D50" s="762"/>
      <c r="E50" s="760" t="s">
        <v>806</v>
      </c>
      <c r="F50" s="760"/>
      <c r="G50" s="760"/>
      <c r="H50" s="760"/>
      <c r="I50" s="760"/>
      <c r="J50" s="760"/>
      <c r="K50" s="758"/>
    </row>
    <row r="51" ht="15" customHeight="1">
      <c r="B51" s="761"/>
      <c r="C51" s="762"/>
      <c r="D51" s="760" t="s">
        <v>807</v>
      </c>
      <c r="E51" s="760"/>
      <c r="F51" s="760"/>
      <c r="G51" s="760"/>
      <c r="H51" s="760"/>
      <c r="I51" s="760"/>
      <c r="J51" s="760"/>
      <c r="K51" s="758"/>
    </row>
    <row r="52" ht="25.5" customHeight="1">
      <c r="B52" s="756"/>
      <c r="C52" s="757" t="s">
        <v>808</v>
      </c>
      <c r="D52" s="757"/>
      <c r="E52" s="757"/>
      <c r="F52" s="757"/>
      <c r="G52" s="757"/>
      <c r="H52" s="757"/>
      <c r="I52" s="757"/>
      <c r="J52" s="757"/>
      <c r="K52" s="758"/>
    </row>
    <row r="53" ht="5.25" customHeight="1">
      <c r="B53" s="756"/>
      <c r="C53" s="759"/>
      <c r="D53" s="759"/>
      <c r="E53" s="759"/>
      <c r="F53" s="759"/>
      <c r="G53" s="759"/>
      <c r="H53" s="759"/>
      <c r="I53" s="759"/>
      <c r="J53" s="759"/>
      <c r="K53" s="758"/>
    </row>
    <row r="54" ht="15" customHeight="1">
      <c r="B54" s="756"/>
      <c r="C54" s="760" t="s">
        <v>809</v>
      </c>
      <c r="D54" s="760"/>
      <c r="E54" s="760"/>
      <c r="F54" s="760"/>
      <c r="G54" s="760"/>
      <c r="H54" s="760"/>
      <c r="I54" s="760"/>
      <c r="J54" s="760"/>
      <c r="K54" s="758"/>
    </row>
    <row r="55" ht="15" customHeight="1">
      <c r="B55" s="756"/>
      <c r="C55" s="760" t="s">
        <v>810</v>
      </c>
      <c r="D55" s="760"/>
      <c r="E55" s="760"/>
      <c r="F55" s="760"/>
      <c r="G55" s="760"/>
      <c r="H55" s="760"/>
      <c r="I55" s="760"/>
      <c r="J55" s="760"/>
      <c r="K55" s="758"/>
    </row>
    <row r="56" ht="12.75" customHeight="1">
      <c r="B56" s="756"/>
      <c r="C56" s="760"/>
      <c r="D56" s="760"/>
      <c r="E56" s="760"/>
      <c r="F56" s="760"/>
      <c r="G56" s="760"/>
      <c r="H56" s="760"/>
      <c r="I56" s="760"/>
      <c r="J56" s="760"/>
      <c r="K56" s="758"/>
    </row>
    <row r="57" ht="15" customHeight="1">
      <c r="B57" s="756"/>
      <c r="C57" s="760" t="s">
        <v>811</v>
      </c>
      <c r="D57" s="760"/>
      <c r="E57" s="760"/>
      <c r="F57" s="760"/>
      <c r="G57" s="760"/>
      <c r="H57" s="760"/>
      <c r="I57" s="760"/>
      <c r="J57" s="760"/>
      <c r="K57" s="758"/>
    </row>
    <row r="58" ht="15" customHeight="1">
      <c r="B58" s="756"/>
      <c r="C58" s="762"/>
      <c r="D58" s="760" t="s">
        <v>812</v>
      </c>
      <c r="E58" s="760"/>
      <c r="F58" s="760"/>
      <c r="G58" s="760"/>
      <c r="H58" s="760"/>
      <c r="I58" s="760"/>
      <c r="J58" s="760"/>
      <c r="K58" s="758"/>
    </row>
    <row r="59" ht="15" customHeight="1">
      <c r="B59" s="756"/>
      <c r="C59" s="762"/>
      <c r="D59" s="760" t="s">
        <v>813</v>
      </c>
      <c r="E59" s="760"/>
      <c r="F59" s="760"/>
      <c r="G59" s="760"/>
      <c r="H59" s="760"/>
      <c r="I59" s="760"/>
      <c r="J59" s="760"/>
      <c r="K59" s="758"/>
    </row>
    <row r="60" ht="15" customHeight="1">
      <c r="B60" s="756"/>
      <c r="C60" s="762"/>
      <c r="D60" s="760" t="s">
        <v>814</v>
      </c>
      <c r="E60" s="760"/>
      <c r="F60" s="760"/>
      <c r="G60" s="760"/>
      <c r="H60" s="760"/>
      <c r="I60" s="760"/>
      <c r="J60" s="760"/>
      <c r="K60" s="758"/>
    </row>
    <row r="61" ht="15" customHeight="1">
      <c r="B61" s="756"/>
      <c r="C61" s="762"/>
      <c r="D61" s="760" t="s">
        <v>815</v>
      </c>
      <c r="E61" s="760"/>
      <c r="F61" s="760"/>
      <c r="G61" s="760"/>
      <c r="H61" s="760"/>
      <c r="I61" s="760"/>
      <c r="J61" s="760"/>
      <c r="K61" s="758"/>
    </row>
    <row r="62" ht="15" customHeight="1">
      <c r="B62" s="756"/>
      <c r="C62" s="762"/>
      <c r="D62" s="765" t="s">
        <v>816</v>
      </c>
      <c r="E62" s="765"/>
      <c r="F62" s="765"/>
      <c r="G62" s="765"/>
      <c r="H62" s="765"/>
      <c r="I62" s="765"/>
      <c r="J62" s="765"/>
      <c r="K62" s="758"/>
    </row>
    <row r="63" ht="15" customHeight="1">
      <c r="B63" s="756"/>
      <c r="C63" s="762"/>
      <c r="D63" s="760" t="s">
        <v>817</v>
      </c>
      <c r="E63" s="760"/>
      <c r="F63" s="760"/>
      <c r="G63" s="760"/>
      <c r="H63" s="760"/>
      <c r="I63" s="760"/>
      <c r="J63" s="760"/>
      <c r="K63" s="758"/>
    </row>
    <row r="64" ht="12.75" customHeight="1">
      <c r="B64" s="756"/>
      <c r="C64" s="762"/>
      <c r="D64" s="762"/>
      <c r="E64" s="766"/>
      <c r="F64" s="762"/>
      <c r="G64" s="762"/>
      <c r="H64" s="762"/>
      <c r="I64" s="762"/>
      <c r="J64" s="762"/>
      <c r="K64" s="758"/>
    </row>
    <row r="65" ht="15" customHeight="1">
      <c r="B65" s="756"/>
      <c r="C65" s="762"/>
      <c r="D65" s="760" t="s">
        <v>818</v>
      </c>
      <c r="E65" s="760"/>
      <c r="F65" s="760"/>
      <c r="G65" s="760"/>
      <c r="H65" s="760"/>
      <c r="I65" s="760"/>
      <c r="J65" s="760"/>
      <c r="K65" s="758"/>
    </row>
    <row r="66" ht="15" customHeight="1">
      <c r="B66" s="756"/>
      <c r="C66" s="762"/>
      <c r="D66" s="765" t="s">
        <v>819</v>
      </c>
      <c r="E66" s="765"/>
      <c r="F66" s="765"/>
      <c r="G66" s="765"/>
      <c r="H66" s="765"/>
      <c r="I66" s="765"/>
      <c r="J66" s="765"/>
      <c r="K66" s="758"/>
    </row>
    <row r="67" ht="15" customHeight="1">
      <c r="B67" s="756"/>
      <c r="C67" s="762"/>
      <c r="D67" s="760" t="s">
        <v>820</v>
      </c>
      <c r="E67" s="760"/>
      <c r="F67" s="760"/>
      <c r="G67" s="760"/>
      <c r="H67" s="760"/>
      <c r="I67" s="760"/>
      <c r="J67" s="760"/>
      <c r="K67" s="758"/>
    </row>
    <row r="68" ht="15" customHeight="1">
      <c r="B68" s="756"/>
      <c r="C68" s="762"/>
      <c r="D68" s="760" t="s">
        <v>821</v>
      </c>
      <c r="E68" s="760"/>
      <c r="F68" s="760"/>
      <c r="G68" s="760"/>
      <c r="H68" s="760"/>
      <c r="I68" s="760"/>
      <c r="J68" s="760"/>
      <c r="K68" s="758"/>
    </row>
    <row r="69" ht="15" customHeight="1">
      <c r="B69" s="756"/>
      <c r="C69" s="762"/>
      <c r="D69" s="760" t="s">
        <v>822</v>
      </c>
      <c r="E69" s="760"/>
      <c r="F69" s="760"/>
      <c r="G69" s="760"/>
      <c r="H69" s="760"/>
      <c r="I69" s="760"/>
      <c r="J69" s="760"/>
      <c r="K69" s="758"/>
    </row>
    <row r="70" ht="15" customHeight="1">
      <c r="B70" s="756"/>
      <c r="C70" s="762"/>
      <c r="D70" s="760" t="s">
        <v>823</v>
      </c>
      <c r="E70" s="760"/>
      <c r="F70" s="760"/>
      <c r="G70" s="760"/>
      <c r="H70" s="760"/>
      <c r="I70" s="760"/>
      <c r="J70" s="760"/>
      <c r="K70" s="758"/>
    </row>
    <row r="71" ht="12.75" customHeight="1">
      <c r="B71" s="767"/>
      <c r="C71" s="768"/>
      <c r="D71" s="768"/>
      <c r="E71" s="768"/>
      <c r="F71" s="768"/>
      <c r="G71" s="768"/>
      <c r="H71" s="768"/>
      <c r="I71" s="768"/>
      <c r="J71" s="768"/>
      <c r="K71" s="769"/>
    </row>
    <row r="72" ht="18.75" customHeight="1">
      <c r="B72" s="770"/>
      <c r="C72" s="770"/>
      <c r="D72" s="770"/>
      <c r="E72" s="770"/>
      <c r="F72" s="770"/>
      <c r="G72" s="770"/>
      <c r="H72" s="770"/>
      <c r="I72" s="770"/>
      <c r="J72" s="770"/>
      <c r="K72" s="771"/>
    </row>
    <row r="73" ht="18.75" customHeight="1">
      <c r="B73" s="771"/>
      <c r="C73" s="771"/>
      <c r="D73" s="771"/>
      <c r="E73" s="771"/>
      <c r="F73" s="771"/>
      <c r="G73" s="771"/>
      <c r="H73" s="771"/>
      <c r="I73" s="771"/>
      <c r="J73" s="771"/>
      <c r="K73" s="771"/>
    </row>
    <row r="74" ht="7.5" customHeight="1">
      <c r="B74" s="772"/>
      <c r="C74" s="773"/>
      <c r="D74" s="773"/>
      <c r="E74" s="773"/>
      <c r="F74" s="773"/>
      <c r="G74" s="773"/>
      <c r="H74" s="773"/>
      <c r="I74" s="773"/>
      <c r="J74" s="773"/>
      <c r="K74" s="774"/>
    </row>
    <row r="75" ht="45" customHeight="1">
      <c r="B75" s="775"/>
      <c r="C75" s="776" t="s">
        <v>824</v>
      </c>
      <c r="D75" s="776"/>
      <c r="E75" s="776"/>
      <c r="F75" s="776"/>
      <c r="G75" s="776"/>
      <c r="H75" s="776"/>
      <c r="I75" s="776"/>
      <c r="J75" s="776"/>
      <c r="K75" s="777"/>
    </row>
    <row r="76" ht="17.25" customHeight="1">
      <c r="B76" s="775"/>
      <c r="C76" s="778" t="s">
        <v>825</v>
      </c>
      <c r="D76" s="778"/>
      <c r="E76" s="778"/>
      <c r="F76" s="778" t="s">
        <v>826</v>
      </c>
      <c r="G76" s="779"/>
      <c r="H76" s="778" t="s">
        <v>49</v>
      </c>
      <c r="I76" s="778" t="s">
        <v>52</v>
      </c>
      <c r="J76" s="778" t="s">
        <v>827</v>
      </c>
      <c r="K76" s="777"/>
    </row>
    <row r="77" ht="17.25" customHeight="1">
      <c r="B77" s="775"/>
      <c r="C77" s="780" t="s">
        <v>828</v>
      </c>
      <c r="D77" s="780"/>
      <c r="E77" s="780"/>
      <c r="F77" s="781" t="s">
        <v>829</v>
      </c>
      <c r="G77" s="782"/>
      <c r="H77" s="780"/>
      <c r="I77" s="780"/>
      <c r="J77" s="780" t="s">
        <v>830</v>
      </c>
      <c r="K77" s="777"/>
    </row>
    <row r="78" ht="5.25" customHeight="1">
      <c r="B78" s="775"/>
      <c r="C78" s="783"/>
      <c r="D78" s="783"/>
      <c r="E78" s="783"/>
      <c r="F78" s="783"/>
      <c r="G78" s="784"/>
      <c r="H78" s="783"/>
      <c r="I78" s="783"/>
      <c r="J78" s="783"/>
      <c r="K78" s="777"/>
    </row>
    <row r="79" ht="15" customHeight="1">
      <c r="B79" s="775"/>
      <c r="C79" s="763" t="s">
        <v>47</v>
      </c>
      <c r="D79" s="785"/>
      <c r="E79" s="785"/>
      <c r="F79" s="786" t="s">
        <v>831</v>
      </c>
      <c r="G79" s="787"/>
      <c r="H79" s="763" t="s">
        <v>832</v>
      </c>
      <c r="I79" s="763" t="s">
        <v>833</v>
      </c>
      <c r="J79" s="763">
        <v>20</v>
      </c>
      <c r="K79" s="777"/>
    </row>
    <row r="80" ht="15" customHeight="1">
      <c r="B80" s="775"/>
      <c r="C80" s="763" t="s">
        <v>834</v>
      </c>
      <c r="D80" s="763"/>
      <c r="E80" s="763"/>
      <c r="F80" s="786" t="s">
        <v>831</v>
      </c>
      <c r="G80" s="787"/>
      <c r="H80" s="763" t="s">
        <v>835</v>
      </c>
      <c r="I80" s="763" t="s">
        <v>833</v>
      </c>
      <c r="J80" s="763">
        <v>120</v>
      </c>
      <c r="K80" s="777"/>
    </row>
    <row r="81" ht="15" customHeight="1">
      <c r="B81" s="788"/>
      <c r="C81" s="763" t="s">
        <v>836</v>
      </c>
      <c r="D81" s="763"/>
      <c r="E81" s="763"/>
      <c r="F81" s="786" t="s">
        <v>837</v>
      </c>
      <c r="G81" s="787"/>
      <c r="H81" s="763" t="s">
        <v>838</v>
      </c>
      <c r="I81" s="763" t="s">
        <v>833</v>
      </c>
      <c r="J81" s="763">
        <v>50</v>
      </c>
      <c r="K81" s="777"/>
    </row>
    <row r="82" ht="15" customHeight="1">
      <c r="B82" s="788"/>
      <c r="C82" s="763" t="s">
        <v>839</v>
      </c>
      <c r="D82" s="763"/>
      <c r="E82" s="763"/>
      <c r="F82" s="786" t="s">
        <v>831</v>
      </c>
      <c r="G82" s="787"/>
      <c r="H82" s="763" t="s">
        <v>840</v>
      </c>
      <c r="I82" s="763" t="s">
        <v>841</v>
      </c>
      <c r="J82" s="763"/>
      <c r="K82" s="777"/>
    </row>
    <row r="83" ht="15" customHeight="1">
      <c r="B83" s="788"/>
      <c r="C83" s="789" t="s">
        <v>842</v>
      </c>
      <c r="D83" s="789"/>
      <c r="E83" s="789"/>
      <c r="F83" s="790" t="s">
        <v>837</v>
      </c>
      <c r="G83" s="789"/>
      <c r="H83" s="789" t="s">
        <v>843</v>
      </c>
      <c r="I83" s="789" t="s">
        <v>833</v>
      </c>
      <c r="J83" s="789">
        <v>15</v>
      </c>
      <c r="K83" s="777"/>
    </row>
    <row r="84" ht="15" customHeight="1">
      <c r="B84" s="788"/>
      <c r="C84" s="789" t="s">
        <v>844</v>
      </c>
      <c r="D84" s="789"/>
      <c r="E84" s="789"/>
      <c r="F84" s="790" t="s">
        <v>837</v>
      </c>
      <c r="G84" s="789"/>
      <c r="H84" s="789" t="s">
        <v>845</v>
      </c>
      <c r="I84" s="789" t="s">
        <v>833</v>
      </c>
      <c r="J84" s="789">
        <v>15</v>
      </c>
      <c r="K84" s="777"/>
    </row>
    <row r="85" ht="15" customHeight="1">
      <c r="B85" s="788"/>
      <c r="C85" s="789" t="s">
        <v>846</v>
      </c>
      <c r="D85" s="789"/>
      <c r="E85" s="789"/>
      <c r="F85" s="790" t="s">
        <v>837</v>
      </c>
      <c r="G85" s="789"/>
      <c r="H85" s="789" t="s">
        <v>847</v>
      </c>
      <c r="I85" s="789" t="s">
        <v>833</v>
      </c>
      <c r="J85" s="789">
        <v>20</v>
      </c>
      <c r="K85" s="777"/>
    </row>
    <row r="86" ht="15" customHeight="1">
      <c r="B86" s="788"/>
      <c r="C86" s="789" t="s">
        <v>848</v>
      </c>
      <c r="D86" s="789"/>
      <c r="E86" s="789"/>
      <c r="F86" s="790" t="s">
        <v>837</v>
      </c>
      <c r="G86" s="789"/>
      <c r="H86" s="789" t="s">
        <v>849</v>
      </c>
      <c r="I86" s="789" t="s">
        <v>833</v>
      </c>
      <c r="J86" s="789">
        <v>20</v>
      </c>
      <c r="K86" s="777"/>
    </row>
    <row r="87" ht="15" customHeight="1">
      <c r="B87" s="788"/>
      <c r="C87" s="763" t="s">
        <v>850</v>
      </c>
      <c r="D87" s="763"/>
      <c r="E87" s="763"/>
      <c r="F87" s="786" t="s">
        <v>837</v>
      </c>
      <c r="G87" s="787"/>
      <c r="H87" s="763" t="s">
        <v>851</v>
      </c>
      <c r="I87" s="763" t="s">
        <v>833</v>
      </c>
      <c r="J87" s="763">
        <v>50</v>
      </c>
      <c r="K87" s="777"/>
    </row>
    <row r="88" ht="15" customHeight="1">
      <c r="B88" s="788"/>
      <c r="C88" s="763" t="s">
        <v>852</v>
      </c>
      <c r="D88" s="763"/>
      <c r="E88" s="763"/>
      <c r="F88" s="786" t="s">
        <v>837</v>
      </c>
      <c r="G88" s="787"/>
      <c r="H88" s="763" t="s">
        <v>853</v>
      </c>
      <c r="I88" s="763" t="s">
        <v>833</v>
      </c>
      <c r="J88" s="763">
        <v>20</v>
      </c>
      <c r="K88" s="777"/>
    </row>
    <row r="89" ht="15" customHeight="1">
      <c r="B89" s="788"/>
      <c r="C89" s="763" t="s">
        <v>854</v>
      </c>
      <c r="D89" s="763"/>
      <c r="E89" s="763"/>
      <c r="F89" s="786" t="s">
        <v>837</v>
      </c>
      <c r="G89" s="787"/>
      <c r="H89" s="763" t="s">
        <v>855</v>
      </c>
      <c r="I89" s="763" t="s">
        <v>833</v>
      </c>
      <c r="J89" s="763">
        <v>20</v>
      </c>
      <c r="K89" s="777"/>
    </row>
    <row r="90" ht="15" customHeight="1">
      <c r="B90" s="788"/>
      <c r="C90" s="763" t="s">
        <v>856</v>
      </c>
      <c r="D90" s="763"/>
      <c r="E90" s="763"/>
      <c r="F90" s="786" t="s">
        <v>837</v>
      </c>
      <c r="G90" s="787"/>
      <c r="H90" s="763" t="s">
        <v>857</v>
      </c>
      <c r="I90" s="763" t="s">
        <v>833</v>
      </c>
      <c r="J90" s="763">
        <v>50</v>
      </c>
      <c r="K90" s="777"/>
    </row>
    <row r="91" ht="15" customHeight="1">
      <c r="B91" s="788"/>
      <c r="C91" s="763" t="s">
        <v>858</v>
      </c>
      <c r="D91" s="763"/>
      <c r="E91" s="763"/>
      <c r="F91" s="786" t="s">
        <v>837</v>
      </c>
      <c r="G91" s="787"/>
      <c r="H91" s="763" t="s">
        <v>858</v>
      </c>
      <c r="I91" s="763" t="s">
        <v>833</v>
      </c>
      <c r="J91" s="763">
        <v>50</v>
      </c>
      <c r="K91" s="777"/>
    </row>
    <row r="92" ht="15" customHeight="1">
      <c r="B92" s="788"/>
      <c r="C92" s="763" t="s">
        <v>859</v>
      </c>
      <c r="D92" s="763"/>
      <c r="E92" s="763"/>
      <c r="F92" s="786" t="s">
        <v>837</v>
      </c>
      <c r="G92" s="787"/>
      <c r="H92" s="763" t="s">
        <v>860</v>
      </c>
      <c r="I92" s="763" t="s">
        <v>833</v>
      </c>
      <c r="J92" s="763">
        <v>255</v>
      </c>
      <c r="K92" s="777"/>
    </row>
    <row r="93" ht="15" customHeight="1">
      <c r="B93" s="788"/>
      <c r="C93" s="763" t="s">
        <v>861</v>
      </c>
      <c r="D93" s="763"/>
      <c r="E93" s="763"/>
      <c r="F93" s="786" t="s">
        <v>831</v>
      </c>
      <c r="G93" s="787"/>
      <c r="H93" s="763" t="s">
        <v>862</v>
      </c>
      <c r="I93" s="763" t="s">
        <v>863</v>
      </c>
      <c r="J93" s="763"/>
      <c r="K93" s="777"/>
    </row>
    <row r="94" ht="15" customHeight="1">
      <c r="B94" s="788"/>
      <c r="C94" s="763" t="s">
        <v>864</v>
      </c>
      <c r="D94" s="763"/>
      <c r="E94" s="763"/>
      <c r="F94" s="786" t="s">
        <v>831</v>
      </c>
      <c r="G94" s="787"/>
      <c r="H94" s="763" t="s">
        <v>865</v>
      </c>
      <c r="I94" s="763" t="s">
        <v>866</v>
      </c>
      <c r="J94" s="763"/>
      <c r="K94" s="777"/>
    </row>
    <row r="95" ht="15" customHeight="1">
      <c r="B95" s="788"/>
      <c r="C95" s="763" t="s">
        <v>867</v>
      </c>
      <c r="D95" s="763"/>
      <c r="E95" s="763"/>
      <c r="F95" s="786" t="s">
        <v>831</v>
      </c>
      <c r="G95" s="787"/>
      <c r="H95" s="763" t="s">
        <v>867</v>
      </c>
      <c r="I95" s="763" t="s">
        <v>866</v>
      </c>
      <c r="J95" s="763"/>
      <c r="K95" s="777"/>
    </row>
    <row r="96" ht="15" customHeight="1">
      <c r="B96" s="788"/>
      <c r="C96" s="763" t="s">
        <v>35</v>
      </c>
      <c r="D96" s="763"/>
      <c r="E96" s="763"/>
      <c r="F96" s="786" t="s">
        <v>831</v>
      </c>
      <c r="G96" s="787"/>
      <c r="H96" s="763" t="s">
        <v>868</v>
      </c>
      <c r="I96" s="763" t="s">
        <v>866</v>
      </c>
      <c r="J96" s="763"/>
      <c r="K96" s="777"/>
    </row>
    <row r="97" ht="15" customHeight="1">
      <c r="B97" s="788"/>
      <c r="C97" s="763" t="s">
        <v>41</v>
      </c>
      <c r="D97" s="763"/>
      <c r="E97" s="763"/>
      <c r="F97" s="786" t="s">
        <v>831</v>
      </c>
      <c r="G97" s="787"/>
      <c r="H97" s="763" t="s">
        <v>869</v>
      </c>
      <c r="I97" s="763" t="s">
        <v>866</v>
      </c>
      <c r="J97" s="763"/>
      <c r="K97" s="777"/>
    </row>
    <row r="98" ht="15" customHeight="1">
      <c r="B98" s="791"/>
      <c r="C98" s="792"/>
      <c r="D98" s="792"/>
      <c r="E98" s="792"/>
      <c r="F98" s="792"/>
      <c r="G98" s="792"/>
      <c r="H98" s="792"/>
      <c r="I98" s="792"/>
      <c r="J98" s="792"/>
      <c r="K98" s="793"/>
    </row>
    <row r="99" ht="18.75" customHeight="1">
      <c r="B99" s="794"/>
      <c r="C99" s="795"/>
      <c r="D99" s="795"/>
      <c r="E99" s="795"/>
      <c r="F99" s="795"/>
      <c r="G99" s="795"/>
      <c r="H99" s="795"/>
      <c r="I99" s="795"/>
      <c r="J99" s="795"/>
      <c r="K99" s="794"/>
    </row>
    <row r="100" ht="18.75" customHeight="1">
      <c r="B100" s="771"/>
      <c r="C100" s="771"/>
      <c r="D100" s="771"/>
      <c r="E100" s="771"/>
      <c r="F100" s="771"/>
      <c r="G100" s="771"/>
      <c r="H100" s="771"/>
      <c r="I100" s="771"/>
      <c r="J100" s="771"/>
      <c r="K100" s="771"/>
    </row>
    <row r="101" ht="7.5" customHeight="1">
      <c r="B101" s="772"/>
      <c r="C101" s="773"/>
      <c r="D101" s="773"/>
      <c r="E101" s="773"/>
      <c r="F101" s="773"/>
      <c r="G101" s="773"/>
      <c r="H101" s="773"/>
      <c r="I101" s="773"/>
      <c r="J101" s="773"/>
      <c r="K101" s="774"/>
    </row>
    <row r="102" ht="45" customHeight="1">
      <c r="B102" s="775"/>
      <c r="C102" s="776" t="s">
        <v>870</v>
      </c>
      <c r="D102" s="776"/>
      <c r="E102" s="776"/>
      <c r="F102" s="776"/>
      <c r="G102" s="776"/>
      <c r="H102" s="776"/>
      <c r="I102" s="776"/>
      <c r="J102" s="776"/>
      <c r="K102" s="777"/>
    </row>
    <row r="103" ht="17.25" customHeight="1">
      <c r="B103" s="775"/>
      <c r="C103" s="778" t="s">
        <v>825</v>
      </c>
      <c r="D103" s="778"/>
      <c r="E103" s="778"/>
      <c r="F103" s="778" t="s">
        <v>826</v>
      </c>
      <c r="G103" s="779"/>
      <c r="H103" s="778" t="s">
        <v>49</v>
      </c>
      <c r="I103" s="778" t="s">
        <v>52</v>
      </c>
      <c r="J103" s="778" t="s">
        <v>827</v>
      </c>
      <c r="K103" s="777"/>
    </row>
    <row r="104" ht="17.25" customHeight="1">
      <c r="B104" s="775"/>
      <c r="C104" s="780" t="s">
        <v>828</v>
      </c>
      <c r="D104" s="780"/>
      <c r="E104" s="780"/>
      <c r="F104" s="781" t="s">
        <v>829</v>
      </c>
      <c r="G104" s="782"/>
      <c r="H104" s="780"/>
      <c r="I104" s="780"/>
      <c r="J104" s="780" t="s">
        <v>830</v>
      </c>
      <c r="K104" s="777"/>
    </row>
    <row r="105" ht="5.25" customHeight="1">
      <c r="B105" s="775"/>
      <c r="C105" s="778"/>
      <c r="D105" s="778"/>
      <c r="E105" s="778"/>
      <c r="F105" s="778"/>
      <c r="G105" s="796"/>
      <c r="H105" s="778"/>
      <c r="I105" s="778"/>
      <c r="J105" s="778"/>
      <c r="K105" s="777"/>
    </row>
    <row r="106" ht="15" customHeight="1">
      <c r="B106" s="775"/>
      <c r="C106" s="763" t="s">
        <v>47</v>
      </c>
      <c r="D106" s="785"/>
      <c r="E106" s="785"/>
      <c r="F106" s="786" t="s">
        <v>831</v>
      </c>
      <c r="G106" s="763"/>
      <c r="H106" s="763" t="s">
        <v>871</v>
      </c>
      <c r="I106" s="763" t="s">
        <v>833</v>
      </c>
      <c r="J106" s="763">
        <v>20</v>
      </c>
      <c r="K106" s="777"/>
    </row>
    <row r="107" ht="15" customHeight="1">
      <c r="B107" s="775"/>
      <c r="C107" s="763" t="s">
        <v>834</v>
      </c>
      <c r="D107" s="763"/>
      <c r="E107" s="763"/>
      <c r="F107" s="786" t="s">
        <v>831</v>
      </c>
      <c r="G107" s="763"/>
      <c r="H107" s="763" t="s">
        <v>871</v>
      </c>
      <c r="I107" s="763" t="s">
        <v>833</v>
      </c>
      <c r="J107" s="763">
        <v>120</v>
      </c>
      <c r="K107" s="777"/>
    </row>
    <row r="108" ht="15" customHeight="1">
      <c r="B108" s="788"/>
      <c r="C108" s="763" t="s">
        <v>836</v>
      </c>
      <c r="D108" s="763"/>
      <c r="E108" s="763"/>
      <c r="F108" s="786" t="s">
        <v>837</v>
      </c>
      <c r="G108" s="763"/>
      <c r="H108" s="763" t="s">
        <v>871</v>
      </c>
      <c r="I108" s="763" t="s">
        <v>833</v>
      </c>
      <c r="J108" s="763">
        <v>50</v>
      </c>
      <c r="K108" s="777"/>
    </row>
    <row r="109" ht="15" customHeight="1">
      <c r="B109" s="788"/>
      <c r="C109" s="763" t="s">
        <v>839</v>
      </c>
      <c r="D109" s="763"/>
      <c r="E109" s="763"/>
      <c r="F109" s="786" t="s">
        <v>831</v>
      </c>
      <c r="G109" s="763"/>
      <c r="H109" s="763" t="s">
        <v>871</v>
      </c>
      <c r="I109" s="763" t="s">
        <v>841</v>
      </c>
      <c r="J109" s="763"/>
      <c r="K109" s="777"/>
    </row>
    <row r="110" ht="15" customHeight="1">
      <c r="B110" s="788"/>
      <c r="C110" s="763" t="s">
        <v>850</v>
      </c>
      <c r="D110" s="763"/>
      <c r="E110" s="763"/>
      <c r="F110" s="786" t="s">
        <v>837</v>
      </c>
      <c r="G110" s="763"/>
      <c r="H110" s="763" t="s">
        <v>871</v>
      </c>
      <c r="I110" s="763" t="s">
        <v>833</v>
      </c>
      <c r="J110" s="763">
        <v>50</v>
      </c>
      <c r="K110" s="777"/>
    </row>
    <row r="111" ht="15" customHeight="1">
      <c r="B111" s="788"/>
      <c r="C111" s="763" t="s">
        <v>858</v>
      </c>
      <c r="D111" s="763"/>
      <c r="E111" s="763"/>
      <c r="F111" s="786" t="s">
        <v>837</v>
      </c>
      <c r="G111" s="763"/>
      <c r="H111" s="763" t="s">
        <v>871</v>
      </c>
      <c r="I111" s="763" t="s">
        <v>833</v>
      </c>
      <c r="J111" s="763">
        <v>50</v>
      </c>
      <c r="K111" s="777"/>
    </row>
    <row r="112" ht="15" customHeight="1">
      <c r="B112" s="788"/>
      <c r="C112" s="763" t="s">
        <v>856</v>
      </c>
      <c r="D112" s="763"/>
      <c r="E112" s="763"/>
      <c r="F112" s="786" t="s">
        <v>837</v>
      </c>
      <c r="G112" s="763"/>
      <c r="H112" s="763" t="s">
        <v>871</v>
      </c>
      <c r="I112" s="763" t="s">
        <v>833</v>
      </c>
      <c r="J112" s="763">
        <v>50</v>
      </c>
      <c r="K112" s="777"/>
    </row>
    <row r="113" ht="15" customHeight="1">
      <c r="B113" s="788"/>
      <c r="C113" s="763" t="s">
        <v>47</v>
      </c>
      <c r="D113" s="763"/>
      <c r="E113" s="763"/>
      <c r="F113" s="786" t="s">
        <v>831</v>
      </c>
      <c r="G113" s="763"/>
      <c r="H113" s="763" t="s">
        <v>872</v>
      </c>
      <c r="I113" s="763" t="s">
        <v>833</v>
      </c>
      <c r="J113" s="763">
        <v>20</v>
      </c>
      <c r="K113" s="777"/>
    </row>
    <row r="114" ht="15" customHeight="1">
      <c r="B114" s="788"/>
      <c r="C114" s="763" t="s">
        <v>873</v>
      </c>
      <c r="D114" s="763"/>
      <c r="E114" s="763"/>
      <c r="F114" s="786" t="s">
        <v>831</v>
      </c>
      <c r="G114" s="763"/>
      <c r="H114" s="763" t="s">
        <v>874</v>
      </c>
      <c r="I114" s="763" t="s">
        <v>833</v>
      </c>
      <c r="J114" s="763">
        <v>120</v>
      </c>
      <c r="K114" s="777"/>
    </row>
    <row r="115" ht="15" customHeight="1">
      <c r="B115" s="788"/>
      <c r="C115" s="763" t="s">
        <v>35</v>
      </c>
      <c r="D115" s="763"/>
      <c r="E115" s="763"/>
      <c r="F115" s="786" t="s">
        <v>831</v>
      </c>
      <c r="G115" s="763"/>
      <c r="H115" s="763" t="s">
        <v>875</v>
      </c>
      <c r="I115" s="763" t="s">
        <v>866</v>
      </c>
      <c r="J115" s="763"/>
      <c r="K115" s="777"/>
    </row>
    <row r="116" ht="15" customHeight="1">
      <c r="B116" s="788"/>
      <c r="C116" s="763" t="s">
        <v>41</v>
      </c>
      <c r="D116" s="763"/>
      <c r="E116" s="763"/>
      <c r="F116" s="786" t="s">
        <v>831</v>
      </c>
      <c r="G116" s="763"/>
      <c r="H116" s="763" t="s">
        <v>876</v>
      </c>
      <c r="I116" s="763" t="s">
        <v>866</v>
      </c>
      <c r="J116" s="763"/>
      <c r="K116" s="777"/>
    </row>
    <row r="117" ht="15" customHeight="1">
      <c r="B117" s="788"/>
      <c r="C117" s="763" t="s">
        <v>52</v>
      </c>
      <c r="D117" s="763"/>
      <c r="E117" s="763"/>
      <c r="F117" s="786" t="s">
        <v>831</v>
      </c>
      <c r="G117" s="763"/>
      <c r="H117" s="763" t="s">
        <v>877</v>
      </c>
      <c r="I117" s="763" t="s">
        <v>878</v>
      </c>
      <c r="J117" s="763"/>
      <c r="K117" s="777"/>
    </row>
    <row r="118" ht="15" customHeight="1">
      <c r="B118" s="791"/>
      <c r="C118" s="797"/>
      <c r="D118" s="797"/>
      <c r="E118" s="797"/>
      <c r="F118" s="797"/>
      <c r="G118" s="797"/>
      <c r="H118" s="797"/>
      <c r="I118" s="797"/>
      <c r="J118" s="797"/>
      <c r="K118" s="793"/>
    </row>
    <row r="119" ht="18.75" customHeight="1">
      <c r="B119" s="798"/>
      <c r="C119" s="799"/>
      <c r="D119" s="799"/>
      <c r="E119" s="799"/>
      <c r="F119" s="800"/>
      <c r="G119" s="799"/>
      <c r="H119" s="799"/>
      <c r="I119" s="799"/>
      <c r="J119" s="799"/>
      <c r="K119" s="798"/>
    </row>
    <row r="120" ht="18.75" customHeight="1">
      <c r="B120" s="771"/>
      <c r="C120" s="771"/>
      <c r="D120" s="771"/>
      <c r="E120" s="771"/>
      <c r="F120" s="771"/>
      <c r="G120" s="771"/>
      <c r="H120" s="771"/>
      <c r="I120" s="771"/>
      <c r="J120" s="771"/>
      <c r="K120" s="771"/>
    </row>
    <row r="121" ht="7.5" customHeight="1">
      <c r="B121" s="801"/>
      <c r="C121" s="802"/>
      <c r="D121" s="802"/>
      <c r="E121" s="802"/>
      <c r="F121" s="802"/>
      <c r="G121" s="802"/>
      <c r="H121" s="802"/>
      <c r="I121" s="802"/>
      <c r="J121" s="802"/>
      <c r="K121" s="803"/>
    </row>
    <row r="122" ht="45" customHeight="1">
      <c r="B122" s="804"/>
      <c r="C122" s="754" t="s">
        <v>879</v>
      </c>
      <c r="D122" s="754"/>
      <c r="E122" s="754"/>
      <c r="F122" s="754"/>
      <c r="G122" s="754"/>
      <c r="H122" s="754"/>
      <c r="I122" s="754"/>
      <c r="J122" s="754"/>
      <c r="K122" s="805"/>
    </row>
    <row r="123" ht="17.25" customHeight="1">
      <c r="B123" s="806"/>
      <c r="C123" s="778" t="s">
        <v>825</v>
      </c>
      <c r="D123" s="778"/>
      <c r="E123" s="778"/>
      <c r="F123" s="778" t="s">
        <v>826</v>
      </c>
      <c r="G123" s="779"/>
      <c r="H123" s="778" t="s">
        <v>49</v>
      </c>
      <c r="I123" s="778" t="s">
        <v>52</v>
      </c>
      <c r="J123" s="778" t="s">
        <v>827</v>
      </c>
      <c r="K123" s="807"/>
    </row>
    <row r="124" ht="17.25" customHeight="1">
      <c r="B124" s="806"/>
      <c r="C124" s="780" t="s">
        <v>828</v>
      </c>
      <c r="D124" s="780"/>
      <c r="E124" s="780"/>
      <c r="F124" s="781" t="s">
        <v>829</v>
      </c>
      <c r="G124" s="782"/>
      <c r="H124" s="780"/>
      <c r="I124" s="780"/>
      <c r="J124" s="780" t="s">
        <v>830</v>
      </c>
      <c r="K124" s="807"/>
    </row>
    <row r="125" ht="5.25" customHeight="1">
      <c r="B125" s="808"/>
      <c r="C125" s="783"/>
      <c r="D125" s="783"/>
      <c r="E125" s="783"/>
      <c r="F125" s="783"/>
      <c r="G125" s="809"/>
      <c r="H125" s="783"/>
      <c r="I125" s="783"/>
      <c r="J125" s="783"/>
      <c r="K125" s="810"/>
    </row>
    <row r="126" ht="15" customHeight="1">
      <c r="B126" s="808"/>
      <c r="C126" s="763" t="s">
        <v>834</v>
      </c>
      <c r="D126" s="785"/>
      <c r="E126" s="785"/>
      <c r="F126" s="786" t="s">
        <v>831</v>
      </c>
      <c r="G126" s="763"/>
      <c r="H126" s="763" t="s">
        <v>871</v>
      </c>
      <c r="I126" s="763" t="s">
        <v>833</v>
      </c>
      <c r="J126" s="763">
        <v>120</v>
      </c>
      <c r="K126" s="811"/>
    </row>
    <row r="127" ht="15" customHeight="1">
      <c r="B127" s="808"/>
      <c r="C127" s="763" t="s">
        <v>880</v>
      </c>
      <c r="D127" s="763"/>
      <c r="E127" s="763"/>
      <c r="F127" s="786" t="s">
        <v>831</v>
      </c>
      <c r="G127" s="763"/>
      <c r="H127" s="763" t="s">
        <v>881</v>
      </c>
      <c r="I127" s="763" t="s">
        <v>833</v>
      </c>
      <c r="J127" s="763" t="s">
        <v>882</v>
      </c>
      <c r="K127" s="811"/>
    </row>
    <row r="128" ht="15" customHeight="1">
      <c r="B128" s="808"/>
      <c r="C128" s="763" t="s">
        <v>779</v>
      </c>
      <c r="D128" s="763"/>
      <c r="E128" s="763"/>
      <c r="F128" s="786" t="s">
        <v>831</v>
      </c>
      <c r="G128" s="763"/>
      <c r="H128" s="763" t="s">
        <v>883</v>
      </c>
      <c r="I128" s="763" t="s">
        <v>833</v>
      </c>
      <c r="J128" s="763" t="s">
        <v>882</v>
      </c>
      <c r="K128" s="811"/>
    </row>
    <row r="129" ht="15" customHeight="1">
      <c r="B129" s="808"/>
      <c r="C129" s="763" t="s">
        <v>842</v>
      </c>
      <c r="D129" s="763"/>
      <c r="E129" s="763"/>
      <c r="F129" s="786" t="s">
        <v>837</v>
      </c>
      <c r="G129" s="763"/>
      <c r="H129" s="763" t="s">
        <v>843</v>
      </c>
      <c r="I129" s="763" t="s">
        <v>833</v>
      </c>
      <c r="J129" s="763">
        <v>15</v>
      </c>
      <c r="K129" s="811"/>
    </row>
    <row r="130" ht="15" customHeight="1">
      <c r="B130" s="808"/>
      <c r="C130" s="789" t="s">
        <v>844</v>
      </c>
      <c r="D130" s="789"/>
      <c r="E130" s="789"/>
      <c r="F130" s="790" t="s">
        <v>837</v>
      </c>
      <c r="G130" s="789"/>
      <c r="H130" s="789" t="s">
        <v>845</v>
      </c>
      <c r="I130" s="789" t="s">
        <v>833</v>
      </c>
      <c r="J130" s="789">
        <v>15</v>
      </c>
      <c r="K130" s="811"/>
    </row>
    <row r="131" ht="15" customHeight="1">
      <c r="B131" s="808"/>
      <c r="C131" s="789" t="s">
        <v>846</v>
      </c>
      <c r="D131" s="789"/>
      <c r="E131" s="789"/>
      <c r="F131" s="790" t="s">
        <v>837</v>
      </c>
      <c r="G131" s="789"/>
      <c r="H131" s="789" t="s">
        <v>847</v>
      </c>
      <c r="I131" s="789" t="s">
        <v>833</v>
      </c>
      <c r="J131" s="789">
        <v>20</v>
      </c>
      <c r="K131" s="811"/>
    </row>
    <row r="132" ht="15" customHeight="1">
      <c r="B132" s="808"/>
      <c r="C132" s="789" t="s">
        <v>848</v>
      </c>
      <c r="D132" s="789"/>
      <c r="E132" s="789"/>
      <c r="F132" s="790" t="s">
        <v>837</v>
      </c>
      <c r="G132" s="789"/>
      <c r="H132" s="789" t="s">
        <v>849</v>
      </c>
      <c r="I132" s="789" t="s">
        <v>833</v>
      </c>
      <c r="J132" s="789">
        <v>20</v>
      </c>
      <c r="K132" s="811"/>
    </row>
    <row r="133" ht="15" customHeight="1">
      <c r="B133" s="808"/>
      <c r="C133" s="763" t="s">
        <v>836</v>
      </c>
      <c r="D133" s="763"/>
      <c r="E133" s="763"/>
      <c r="F133" s="786" t="s">
        <v>837</v>
      </c>
      <c r="G133" s="763"/>
      <c r="H133" s="763" t="s">
        <v>871</v>
      </c>
      <c r="I133" s="763" t="s">
        <v>833</v>
      </c>
      <c r="J133" s="763">
        <v>50</v>
      </c>
      <c r="K133" s="811"/>
    </row>
    <row r="134" ht="15" customHeight="1">
      <c r="B134" s="808"/>
      <c r="C134" s="763" t="s">
        <v>850</v>
      </c>
      <c r="D134" s="763"/>
      <c r="E134" s="763"/>
      <c r="F134" s="786" t="s">
        <v>837</v>
      </c>
      <c r="G134" s="763"/>
      <c r="H134" s="763" t="s">
        <v>871</v>
      </c>
      <c r="I134" s="763" t="s">
        <v>833</v>
      </c>
      <c r="J134" s="763">
        <v>50</v>
      </c>
      <c r="K134" s="811"/>
    </row>
    <row r="135" ht="15" customHeight="1">
      <c r="B135" s="808"/>
      <c r="C135" s="763" t="s">
        <v>856</v>
      </c>
      <c r="D135" s="763"/>
      <c r="E135" s="763"/>
      <c r="F135" s="786" t="s">
        <v>837</v>
      </c>
      <c r="G135" s="763"/>
      <c r="H135" s="763" t="s">
        <v>871</v>
      </c>
      <c r="I135" s="763" t="s">
        <v>833</v>
      </c>
      <c r="J135" s="763">
        <v>50</v>
      </c>
      <c r="K135" s="811"/>
    </row>
    <row r="136" ht="15" customHeight="1">
      <c r="B136" s="808"/>
      <c r="C136" s="763" t="s">
        <v>858</v>
      </c>
      <c r="D136" s="763"/>
      <c r="E136" s="763"/>
      <c r="F136" s="786" t="s">
        <v>837</v>
      </c>
      <c r="G136" s="763"/>
      <c r="H136" s="763" t="s">
        <v>871</v>
      </c>
      <c r="I136" s="763" t="s">
        <v>833</v>
      </c>
      <c r="J136" s="763">
        <v>50</v>
      </c>
      <c r="K136" s="811"/>
    </row>
    <row r="137" ht="15" customHeight="1">
      <c r="B137" s="808"/>
      <c r="C137" s="763" t="s">
        <v>859</v>
      </c>
      <c r="D137" s="763"/>
      <c r="E137" s="763"/>
      <c r="F137" s="786" t="s">
        <v>837</v>
      </c>
      <c r="G137" s="763"/>
      <c r="H137" s="763" t="s">
        <v>884</v>
      </c>
      <c r="I137" s="763" t="s">
        <v>833</v>
      </c>
      <c r="J137" s="763">
        <v>255</v>
      </c>
      <c r="K137" s="811"/>
    </row>
    <row r="138" ht="15" customHeight="1">
      <c r="B138" s="808"/>
      <c r="C138" s="763" t="s">
        <v>861</v>
      </c>
      <c r="D138" s="763"/>
      <c r="E138" s="763"/>
      <c r="F138" s="786" t="s">
        <v>831</v>
      </c>
      <c r="G138" s="763"/>
      <c r="H138" s="763" t="s">
        <v>885</v>
      </c>
      <c r="I138" s="763" t="s">
        <v>863</v>
      </c>
      <c r="J138" s="763"/>
      <c r="K138" s="811"/>
    </row>
    <row r="139" ht="15" customHeight="1">
      <c r="B139" s="808"/>
      <c r="C139" s="763" t="s">
        <v>864</v>
      </c>
      <c r="D139" s="763"/>
      <c r="E139" s="763"/>
      <c r="F139" s="786" t="s">
        <v>831</v>
      </c>
      <c r="G139" s="763"/>
      <c r="H139" s="763" t="s">
        <v>886</v>
      </c>
      <c r="I139" s="763" t="s">
        <v>866</v>
      </c>
      <c r="J139" s="763"/>
      <c r="K139" s="811"/>
    </row>
    <row r="140" ht="15" customHeight="1">
      <c r="B140" s="808"/>
      <c r="C140" s="763" t="s">
        <v>867</v>
      </c>
      <c r="D140" s="763"/>
      <c r="E140" s="763"/>
      <c r="F140" s="786" t="s">
        <v>831</v>
      </c>
      <c r="G140" s="763"/>
      <c r="H140" s="763" t="s">
        <v>867</v>
      </c>
      <c r="I140" s="763" t="s">
        <v>866</v>
      </c>
      <c r="J140" s="763"/>
      <c r="K140" s="811"/>
    </row>
    <row r="141" ht="15" customHeight="1">
      <c r="B141" s="808"/>
      <c r="C141" s="763" t="s">
        <v>35</v>
      </c>
      <c r="D141" s="763"/>
      <c r="E141" s="763"/>
      <c r="F141" s="786" t="s">
        <v>831</v>
      </c>
      <c r="G141" s="763"/>
      <c r="H141" s="763" t="s">
        <v>887</v>
      </c>
      <c r="I141" s="763" t="s">
        <v>866</v>
      </c>
      <c r="J141" s="763"/>
      <c r="K141" s="811"/>
    </row>
    <row r="142" ht="15" customHeight="1">
      <c r="B142" s="808"/>
      <c r="C142" s="763" t="s">
        <v>888</v>
      </c>
      <c r="D142" s="763"/>
      <c r="E142" s="763"/>
      <c r="F142" s="786" t="s">
        <v>831</v>
      </c>
      <c r="G142" s="763"/>
      <c r="H142" s="763" t="s">
        <v>889</v>
      </c>
      <c r="I142" s="763" t="s">
        <v>866</v>
      </c>
      <c r="J142" s="763"/>
      <c r="K142" s="811"/>
    </row>
    <row r="143" ht="15" customHeight="1">
      <c r="B143" s="812"/>
      <c r="C143" s="813"/>
      <c r="D143" s="813"/>
      <c r="E143" s="813"/>
      <c r="F143" s="813"/>
      <c r="G143" s="813"/>
      <c r="H143" s="813"/>
      <c r="I143" s="813"/>
      <c r="J143" s="813"/>
      <c r="K143" s="814"/>
    </row>
    <row r="144" ht="18.75" customHeight="1">
      <c r="B144" s="799"/>
      <c r="C144" s="799"/>
      <c r="D144" s="799"/>
      <c r="E144" s="799"/>
      <c r="F144" s="800"/>
      <c r="G144" s="799"/>
      <c r="H144" s="799"/>
      <c r="I144" s="799"/>
      <c r="J144" s="799"/>
      <c r="K144" s="799"/>
    </row>
    <row r="145" ht="18.75" customHeight="1">
      <c r="B145" s="771"/>
      <c r="C145" s="771"/>
      <c r="D145" s="771"/>
      <c r="E145" s="771"/>
      <c r="F145" s="771"/>
      <c r="G145" s="771"/>
      <c r="H145" s="771"/>
      <c r="I145" s="771"/>
      <c r="J145" s="771"/>
      <c r="K145" s="771"/>
    </row>
    <row r="146" ht="7.5" customHeight="1">
      <c r="B146" s="772"/>
      <c r="C146" s="773"/>
      <c r="D146" s="773"/>
      <c r="E146" s="773"/>
      <c r="F146" s="773"/>
      <c r="G146" s="773"/>
      <c r="H146" s="773"/>
      <c r="I146" s="773"/>
      <c r="J146" s="773"/>
      <c r="K146" s="774"/>
    </row>
    <row r="147" ht="45" customHeight="1">
      <c r="B147" s="775"/>
      <c r="C147" s="776" t="s">
        <v>890</v>
      </c>
      <c r="D147" s="776"/>
      <c r="E147" s="776"/>
      <c r="F147" s="776"/>
      <c r="G147" s="776"/>
      <c r="H147" s="776"/>
      <c r="I147" s="776"/>
      <c r="J147" s="776"/>
      <c r="K147" s="777"/>
    </row>
    <row r="148" ht="17.25" customHeight="1">
      <c r="B148" s="775"/>
      <c r="C148" s="778" t="s">
        <v>825</v>
      </c>
      <c r="D148" s="778"/>
      <c r="E148" s="778"/>
      <c r="F148" s="778" t="s">
        <v>826</v>
      </c>
      <c r="G148" s="779"/>
      <c r="H148" s="778" t="s">
        <v>49</v>
      </c>
      <c r="I148" s="778" t="s">
        <v>52</v>
      </c>
      <c r="J148" s="778" t="s">
        <v>827</v>
      </c>
      <c r="K148" s="777"/>
    </row>
    <row r="149" ht="17.25" customHeight="1">
      <c r="B149" s="775"/>
      <c r="C149" s="780" t="s">
        <v>828</v>
      </c>
      <c r="D149" s="780"/>
      <c r="E149" s="780"/>
      <c r="F149" s="781" t="s">
        <v>829</v>
      </c>
      <c r="G149" s="782"/>
      <c r="H149" s="780"/>
      <c r="I149" s="780"/>
      <c r="J149" s="780" t="s">
        <v>830</v>
      </c>
      <c r="K149" s="777"/>
    </row>
    <row r="150" ht="5.25" customHeight="1">
      <c r="B150" s="788"/>
      <c r="C150" s="783"/>
      <c r="D150" s="783"/>
      <c r="E150" s="783"/>
      <c r="F150" s="783"/>
      <c r="G150" s="784"/>
      <c r="H150" s="783"/>
      <c r="I150" s="783"/>
      <c r="J150" s="783"/>
      <c r="K150" s="811"/>
    </row>
    <row r="151" ht="15" customHeight="1">
      <c r="B151" s="788"/>
      <c r="C151" s="815" t="s">
        <v>834</v>
      </c>
      <c r="D151" s="763"/>
      <c r="E151" s="763"/>
      <c r="F151" s="816" t="s">
        <v>831</v>
      </c>
      <c r="G151" s="763"/>
      <c r="H151" s="815" t="s">
        <v>871</v>
      </c>
      <c r="I151" s="815" t="s">
        <v>833</v>
      </c>
      <c r="J151" s="815">
        <v>120</v>
      </c>
      <c r="K151" s="811"/>
    </row>
    <row r="152" ht="15" customHeight="1">
      <c r="B152" s="788"/>
      <c r="C152" s="815" t="s">
        <v>880</v>
      </c>
      <c r="D152" s="763"/>
      <c r="E152" s="763"/>
      <c r="F152" s="816" t="s">
        <v>831</v>
      </c>
      <c r="G152" s="763"/>
      <c r="H152" s="815" t="s">
        <v>891</v>
      </c>
      <c r="I152" s="815" t="s">
        <v>833</v>
      </c>
      <c r="J152" s="815" t="s">
        <v>882</v>
      </c>
      <c r="K152" s="811"/>
    </row>
    <row r="153" ht="15" customHeight="1">
      <c r="B153" s="788"/>
      <c r="C153" s="815" t="s">
        <v>779</v>
      </c>
      <c r="D153" s="763"/>
      <c r="E153" s="763"/>
      <c r="F153" s="816" t="s">
        <v>831</v>
      </c>
      <c r="G153" s="763"/>
      <c r="H153" s="815" t="s">
        <v>892</v>
      </c>
      <c r="I153" s="815" t="s">
        <v>833</v>
      </c>
      <c r="J153" s="815" t="s">
        <v>882</v>
      </c>
      <c r="K153" s="811"/>
    </row>
    <row r="154" ht="15" customHeight="1">
      <c r="B154" s="788"/>
      <c r="C154" s="815" t="s">
        <v>836</v>
      </c>
      <c r="D154" s="763"/>
      <c r="E154" s="763"/>
      <c r="F154" s="816" t="s">
        <v>837</v>
      </c>
      <c r="G154" s="763"/>
      <c r="H154" s="815" t="s">
        <v>871</v>
      </c>
      <c r="I154" s="815" t="s">
        <v>833</v>
      </c>
      <c r="J154" s="815">
        <v>50</v>
      </c>
      <c r="K154" s="811"/>
    </row>
    <row r="155" ht="15" customHeight="1">
      <c r="B155" s="788"/>
      <c r="C155" s="815" t="s">
        <v>839</v>
      </c>
      <c r="D155" s="763"/>
      <c r="E155" s="763"/>
      <c r="F155" s="816" t="s">
        <v>831</v>
      </c>
      <c r="G155" s="763"/>
      <c r="H155" s="815" t="s">
        <v>871</v>
      </c>
      <c r="I155" s="815" t="s">
        <v>841</v>
      </c>
      <c r="J155" s="815"/>
      <c r="K155" s="811"/>
    </row>
    <row r="156" ht="15" customHeight="1">
      <c r="B156" s="788"/>
      <c r="C156" s="815" t="s">
        <v>850</v>
      </c>
      <c r="D156" s="763"/>
      <c r="E156" s="763"/>
      <c r="F156" s="816" t="s">
        <v>837</v>
      </c>
      <c r="G156" s="763"/>
      <c r="H156" s="815" t="s">
        <v>871</v>
      </c>
      <c r="I156" s="815" t="s">
        <v>833</v>
      </c>
      <c r="J156" s="815">
        <v>50</v>
      </c>
      <c r="K156" s="811"/>
    </row>
    <row r="157" ht="15" customHeight="1">
      <c r="B157" s="788"/>
      <c r="C157" s="815" t="s">
        <v>858</v>
      </c>
      <c r="D157" s="763"/>
      <c r="E157" s="763"/>
      <c r="F157" s="816" t="s">
        <v>837</v>
      </c>
      <c r="G157" s="763"/>
      <c r="H157" s="815" t="s">
        <v>871</v>
      </c>
      <c r="I157" s="815" t="s">
        <v>833</v>
      </c>
      <c r="J157" s="815">
        <v>50</v>
      </c>
      <c r="K157" s="811"/>
    </row>
    <row r="158" ht="15" customHeight="1">
      <c r="B158" s="788"/>
      <c r="C158" s="815" t="s">
        <v>856</v>
      </c>
      <c r="D158" s="763"/>
      <c r="E158" s="763"/>
      <c r="F158" s="816" t="s">
        <v>837</v>
      </c>
      <c r="G158" s="763"/>
      <c r="H158" s="815" t="s">
        <v>871</v>
      </c>
      <c r="I158" s="815" t="s">
        <v>833</v>
      </c>
      <c r="J158" s="815">
        <v>50</v>
      </c>
      <c r="K158" s="811"/>
    </row>
    <row r="159" ht="15" customHeight="1">
      <c r="B159" s="788"/>
      <c r="C159" s="815" t="s">
        <v>893</v>
      </c>
      <c r="D159" s="763"/>
      <c r="E159" s="763"/>
      <c r="F159" s="816" t="s">
        <v>831</v>
      </c>
      <c r="G159" s="763"/>
      <c r="H159" s="815" t="s">
        <v>894</v>
      </c>
      <c r="I159" s="815" t="s">
        <v>833</v>
      </c>
      <c r="J159" s="815" t="s">
        <v>895</v>
      </c>
      <c r="K159" s="811"/>
    </row>
    <row r="160" ht="15" customHeight="1">
      <c r="B160" s="788"/>
      <c r="C160" s="815" t="s">
        <v>896</v>
      </c>
      <c r="D160" s="763"/>
      <c r="E160" s="763"/>
      <c r="F160" s="816" t="s">
        <v>831</v>
      </c>
      <c r="G160" s="763"/>
      <c r="H160" s="815" t="s">
        <v>897</v>
      </c>
      <c r="I160" s="815" t="s">
        <v>866</v>
      </c>
      <c r="J160" s="815"/>
      <c r="K160" s="811"/>
    </row>
    <row r="161" ht="15" customHeight="1">
      <c r="B161" s="817"/>
      <c r="C161" s="797"/>
      <c r="D161" s="797"/>
      <c r="E161" s="797"/>
      <c r="F161" s="797"/>
      <c r="G161" s="797"/>
      <c r="H161" s="797"/>
      <c r="I161" s="797"/>
      <c r="J161" s="797"/>
      <c r="K161" s="818"/>
    </row>
    <row r="162" ht="18.75" customHeight="1">
      <c r="B162" s="799"/>
      <c r="C162" s="809"/>
      <c r="D162" s="809"/>
      <c r="E162" s="809"/>
      <c r="F162" s="819"/>
      <c r="G162" s="809"/>
      <c r="H162" s="809"/>
      <c r="I162" s="809"/>
      <c r="J162" s="809"/>
      <c r="K162" s="799"/>
    </row>
    <row r="163" ht="18.75" customHeight="1">
      <c r="B163" s="771"/>
      <c r="C163" s="771"/>
      <c r="D163" s="771"/>
      <c r="E163" s="771"/>
      <c r="F163" s="771"/>
      <c r="G163" s="771"/>
      <c r="H163" s="771"/>
      <c r="I163" s="771"/>
      <c r="J163" s="771"/>
      <c r="K163" s="771"/>
    </row>
    <row r="164" ht="7.5" customHeight="1">
      <c r="B164" s="750"/>
      <c r="C164" s="751"/>
      <c r="D164" s="751"/>
      <c r="E164" s="751"/>
      <c r="F164" s="751"/>
      <c r="G164" s="751"/>
      <c r="H164" s="751"/>
      <c r="I164" s="751"/>
      <c r="J164" s="751"/>
      <c r="K164" s="752"/>
    </row>
    <row r="165" ht="45" customHeight="1">
      <c r="B165" s="753"/>
      <c r="C165" s="754" t="s">
        <v>898</v>
      </c>
      <c r="D165" s="754"/>
      <c r="E165" s="754"/>
      <c r="F165" s="754"/>
      <c r="G165" s="754"/>
      <c r="H165" s="754"/>
      <c r="I165" s="754"/>
      <c r="J165" s="754"/>
      <c r="K165" s="755"/>
    </row>
    <row r="166" ht="17.25" customHeight="1">
      <c r="B166" s="753"/>
      <c r="C166" s="778" t="s">
        <v>825</v>
      </c>
      <c r="D166" s="778"/>
      <c r="E166" s="778"/>
      <c r="F166" s="778" t="s">
        <v>826</v>
      </c>
      <c r="G166" s="820"/>
      <c r="H166" s="821" t="s">
        <v>49</v>
      </c>
      <c r="I166" s="821" t="s">
        <v>52</v>
      </c>
      <c r="J166" s="778" t="s">
        <v>827</v>
      </c>
      <c r="K166" s="755"/>
    </row>
    <row r="167" ht="17.25" customHeight="1">
      <c r="B167" s="756"/>
      <c r="C167" s="780" t="s">
        <v>828</v>
      </c>
      <c r="D167" s="780"/>
      <c r="E167" s="780"/>
      <c r="F167" s="781" t="s">
        <v>829</v>
      </c>
      <c r="G167" s="822"/>
      <c r="H167" s="823"/>
      <c r="I167" s="823"/>
      <c r="J167" s="780" t="s">
        <v>830</v>
      </c>
      <c r="K167" s="758"/>
    </row>
    <row r="168" ht="5.25" customHeight="1">
      <c r="B168" s="788"/>
      <c r="C168" s="783"/>
      <c r="D168" s="783"/>
      <c r="E168" s="783"/>
      <c r="F168" s="783"/>
      <c r="G168" s="784"/>
      <c r="H168" s="783"/>
      <c r="I168" s="783"/>
      <c r="J168" s="783"/>
      <c r="K168" s="811"/>
    </row>
    <row r="169" ht="15" customHeight="1">
      <c r="B169" s="788"/>
      <c r="C169" s="763" t="s">
        <v>834</v>
      </c>
      <c r="D169" s="763"/>
      <c r="E169" s="763"/>
      <c r="F169" s="786" t="s">
        <v>831</v>
      </c>
      <c r="G169" s="763"/>
      <c r="H169" s="763" t="s">
        <v>871</v>
      </c>
      <c r="I169" s="763" t="s">
        <v>833</v>
      </c>
      <c r="J169" s="763">
        <v>120</v>
      </c>
      <c r="K169" s="811"/>
    </row>
    <row r="170" ht="15" customHeight="1">
      <c r="B170" s="788"/>
      <c r="C170" s="763" t="s">
        <v>880</v>
      </c>
      <c r="D170" s="763"/>
      <c r="E170" s="763"/>
      <c r="F170" s="786" t="s">
        <v>831</v>
      </c>
      <c r="G170" s="763"/>
      <c r="H170" s="763" t="s">
        <v>881</v>
      </c>
      <c r="I170" s="763" t="s">
        <v>833</v>
      </c>
      <c r="J170" s="763" t="s">
        <v>882</v>
      </c>
      <c r="K170" s="811"/>
    </row>
    <row r="171" ht="15" customHeight="1">
      <c r="B171" s="788"/>
      <c r="C171" s="763" t="s">
        <v>779</v>
      </c>
      <c r="D171" s="763"/>
      <c r="E171" s="763"/>
      <c r="F171" s="786" t="s">
        <v>831</v>
      </c>
      <c r="G171" s="763"/>
      <c r="H171" s="763" t="s">
        <v>899</v>
      </c>
      <c r="I171" s="763" t="s">
        <v>833</v>
      </c>
      <c r="J171" s="763" t="s">
        <v>882</v>
      </c>
      <c r="K171" s="811"/>
    </row>
    <row r="172" ht="15" customHeight="1">
      <c r="B172" s="788"/>
      <c r="C172" s="763" t="s">
        <v>836</v>
      </c>
      <c r="D172" s="763"/>
      <c r="E172" s="763"/>
      <c r="F172" s="786" t="s">
        <v>837</v>
      </c>
      <c r="G172" s="763"/>
      <c r="H172" s="763" t="s">
        <v>899</v>
      </c>
      <c r="I172" s="763" t="s">
        <v>833</v>
      </c>
      <c r="J172" s="763">
        <v>50</v>
      </c>
      <c r="K172" s="811"/>
    </row>
    <row r="173" ht="15" customHeight="1">
      <c r="B173" s="788"/>
      <c r="C173" s="763" t="s">
        <v>839</v>
      </c>
      <c r="D173" s="763"/>
      <c r="E173" s="763"/>
      <c r="F173" s="786" t="s">
        <v>831</v>
      </c>
      <c r="G173" s="763"/>
      <c r="H173" s="763" t="s">
        <v>899</v>
      </c>
      <c r="I173" s="763" t="s">
        <v>841</v>
      </c>
      <c r="J173" s="763"/>
      <c r="K173" s="811"/>
    </row>
    <row r="174" ht="15" customHeight="1">
      <c r="B174" s="788"/>
      <c r="C174" s="763" t="s">
        <v>850</v>
      </c>
      <c r="D174" s="763"/>
      <c r="E174" s="763"/>
      <c r="F174" s="786" t="s">
        <v>837</v>
      </c>
      <c r="G174" s="763"/>
      <c r="H174" s="763" t="s">
        <v>899</v>
      </c>
      <c r="I174" s="763" t="s">
        <v>833</v>
      </c>
      <c r="J174" s="763">
        <v>50</v>
      </c>
      <c r="K174" s="811"/>
    </row>
    <row r="175" ht="15" customHeight="1">
      <c r="B175" s="788"/>
      <c r="C175" s="763" t="s">
        <v>858</v>
      </c>
      <c r="D175" s="763"/>
      <c r="E175" s="763"/>
      <c r="F175" s="786" t="s">
        <v>837</v>
      </c>
      <c r="G175" s="763"/>
      <c r="H175" s="763" t="s">
        <v>899</v>
      </c>
      <c r="I175" s="763" t="s">
        <v>833</v>
      </c>
      <c r="J175" s="763">
        <v>50</v>
      </c>
      <c r="K175" s="811"/>
    </row>
    <row r="176" ht="15" customHeight="1">
      <c r="B176" s="788"/>
      <c r="C176" s="763" t="s">
        <v>856</v>
      </c>
      <c r="D176" s="763"/>
      <c r="E176" s="763"/>
      <c r="F176" s="786" t="s">
        <v>837</v>
      </c>
      <c r="G176" s="763"/>
      <c r="H176" s="763" t="s">
        <v>899</v>
      </c>
      <c r="I176" s="763" t="s">
        <v>833</v>
      </c>
      <c r="J176" s="763">
        <v>50</v>
      </c>
      <c r="K176" s="811"/>
    </row>
    <row r="177" ht="15" customHeight="1">
      <c r="B177" s="788"/>
      <c r="C177" s="763" t="s">
        <v>91</v>
      </c>
      <c r="D177" s="763"/>
      <c r="E177" s="763"/>
      <c r="F177" s="786" t="s">
        <v>831</v>
      </c>
      <c r="G177" s="763"/>
      <c r="H177" s="763" t="s">
        <v>900</v>
      </c>
      <c r="I177" s="763" t="s">
        <v>901</v>
      </c>
      <c r="J177" s="763"/>
      <c r="K177" s="811"/>
    </row>
    <row r="178" ht="15" customHeight="1">
      <c r="B178" s="788"/>
      <c r="C178" s="763" t="s">
        <v>52</v>
      </c>
      <c r="D178" s="763"/>
      <c r="E178" s="763"/>
      <c r="F178" s="786" t="s">
        <v>831</v>
      </c>
      <c r="G178" s="763"/>
      <c r="H178" s="763" t="s">
        <v>902</v>
      </c>
      <c r="I178" s="763" t="s">
        <v>903</v>
      </c>
      <c r="J178" s="763">
        <v>1</v>
      </c>
      <c r="K178" s="811"/>
    </row>
    <row r="179" ht="15" customHeight="1">
      <c r="B179" s="788"/>
      <c r="C179" s="763" t="s">
        <v>47</v>
      </c>
      <c r="D179" s="763"/>
      <c r="E179" s="763"/>
      <c r="F179" s="786" t="s">
        <v>831</v>
      </c>
      <c r="G179" s="763"/>
      <c r="H179" s="763" t="s">
        <v>904</v>
      </c>
      <c r="I179" s="763" t="s">
        <v>833</v>
      </c>
      <c r="J179" s="763">
        <v>20</v>
      </c>
      <c r="K179" s="811"/>
    </row>
    <row r="180" ht="15" customHeight="1">
      <c r="B180" s="788"/>
      <c r="C180" s="763" t="s">
        <v>49</v>
      </c>
      <c r="D180" s="763"/>
      <c r="E180" s="763"/>
      <c r="F180" s="786" t="s">
        <v>831</v>
      </c>
      <c r="G180" s="763"/>
      <c r="H180" s="763" t="s">
        <v>905</v>
      </c>
      <c r="I180" s="763" t="s">
        <v>833</v>
      </c>
      <c r="J180" s="763">
        <v>255</v>
      </c>
      <c r="K180" s="811"/>
    </row>
    <row r="181" ht="15" customHeight="1">
      <c r="B181" s="788"/>
      <c r="C181" s="763" t="s">
        <v>92</v>
      </c>
      <c r="D181" s="763"/>
      <c r="E181" s="763"/>
      <c r="F181" s="786" t="s">
        <v>831</v>
      </c>
      <c r="G181" s="763"/>
      <c r="H181" s="763" t="s">
        <v>795</v>
      </c>
      <c r="I181" s="763" t="s">
        <v>833</v>
      </c>
      <c r="J181" s="763">
        <v>10</v>
      </c>
      <c r="K181" s="811"/>
    </row>
    <row r="182" ht="15" customHeight="1">
      <c r="B182" s="788"/>
      <c r="C182" s="763" t="s">
        <v>93</v>
      </c>
      <c r="D182" s="763"/>
      <c r="E182" s="763"/>
      <c r="F182" s="786" t="s">
        <v>831</v>
      </c>
      <c r="G182" s="763"/>
      <c r="H182" s="763" t="s">
        <v>906</v>
      </c>
      <c r="I182" s="763" t="s">
        <v>866</v>
      </c>
      <c r="J182" s="763"/>
      <c r="K182" s="811"/>
    </row>
    <row r="183" ht="15" customHeight="1">
      <c r="B183" s="788"/>
      <c r="C183" s="763" t="s">
        <v>907</v>
      </c>
      <c r="D183" s="763"/>
      <c r="E183" s="763"/>
      <c r="F183" s="786" t="s">
        <v>831</v>
      </c>
      <c r="G183" s="763"/>
      <c r="H183" s="763" t="s">
        <v>908</v>
      </c>
      <c r="I183" s="763" t="s">
        <v>866</v>
      </c>
      <c r="J183" s="763"/>
      <c r="K183" s="811"/>
    </row>
    <row r="184" ht="15" customHeight="1">
      <c r="B184" s="788"/>
      <c r="C184" s="763" t="s">
        <v>896</v>
      </c>
      <c r="D184" s="763"/>
      <c r="E184" s="763"/>
      <c r="F184" s="786" t="s">
        <v>831</v>
      </c>
      <c r="G184" s="763"/>
      <c r="H184" s="763" t="s">
        <v>909</v>
      </c>
      <c r="I184" s="763" t="s">
        <v>866</v>
      </c>
      <c r="J184" s="763"/>
      <c r="K184" s="811"/>
    </row>
    <row r="185" ht="15" customHeight="1">
      <c r="B185" s="788"/>
      <c r="C185" s="763" t="s">
        <v>97</v>
      </c>
      <c r="D185" s="763"/>
      <c r="E185" s="763"/>
      <c r="F185" s="786" t="s">
        <v>837</v>
      </c>
      <c r="G185" s="763"/>
      <c r="H185" s="763" t="s">
        <v>910</v>
      </c>
      <c r="I185" s="763" t="s">
        <v>833</v>
      </c>
      <c r="J185" s="763">
        <v>50</v>
      </c>
      <c r="K185" s="811"/>
    </row>
    <row r="186" ht="15" customHeight="1">
      <c r="B186" s="788"/>
      <c r="C186" s="763" t="s">
        <v>911</v>
      </c>
      <c r="D186" s="763"/>
      <c r="E186" s="763"/>
      <c r="F186" s="786" t="s">
        <v>837</v>
      </c>
      <c r="G186" s="763"/>
      <c r="H186" s="763" t="s">
        <v>912</v>
      </c>
      <c r="I186" s="763" t="s">
        <v>913</v>
      </c>
      <c r="J186" s="763"/>
      <c r="K186" s="811"/>
    </row>
    <row r="187" ht="15" customHeight="1">
      <c r="B187" s="788"/>
      <c r="C187" s="763" t="s">
        <v>914</v>
      </c>
      <c r="D187" s="763"/>
      <c r="E187" s="763"/>
      <c r="F187" s="786" t="s">
        <v>837</v>
      </c>
      <c r="G187" s="763"/>
      <c r="H187" s="763" t="s">
        <v>915</v>
      </c>
      <c r="I187" s="763" t="s">
        <v>913</v>
      </c>
      <c r="J187" s="763"/>
      <c r="K187" s="811"/>
    </row>
    <row r="188" ht="15" customHeight="1">
      <c r="B188" s="788"/>
      <c r="C188" s="763" t="s">
        <v>916</v>
      </c>
      <c r="D188" s="763"/>
      <c r="E188" s="763"/>
      <c r="F188" s="786" t="s">
        <v>837</v>
      </c>
      <c r="G188" s="763"/>
      <c r="H188" s="763" t="s">
        <v>917</v>
      </c>
      <c r="I188" s="763" t="s">
        <v>913</v>
      </c>
      <c r="J188" s="763"/>
      <c r="K188" s="811"/>
    </row>
    <row r="189" ht="15" customHeight="1">
      <c r="B189" s="788"/>
      <c r="C189" s="824" t="s">
        <v>918</v>
      </c>
      <c r="D189" s="763"/>
      <c r="E189" s="763"/>
      <c r="F189" s="786" t="s">
        <v>837</v>
      </c>
      <c r="G189" s="763"/>
      <c r="H189" s="763" t="s">
        <v>919</v>
      </c>
      <c r="I189" s="763" t="s">
        <v>920</v>
      </c>
      <c r="J189" s="825" t="s">
        <v>921</v>
      </c>
      <c r="K189" s="811"/>
    </row>
    <row r="190" s="41" customFormat="1" ht="15" customHeight="1">
      <c r="B190" s="826"/>
      <c r="C190" s="827" t="s">
        <v>922</v>
      </c>
      <c r="D190" s="828"/>
      <c r="E190" s="828"/>
      <c r="F190" s="829" t="s">
        <v>837</v>
      </c>
      <c r="G190" s="828"/>
      <c r="H190" s="828" t="s">
        <v>923</v>
      </c>
      <c r="I190" s="828" t="s">
        <v>920</v>
      </c>
      <c r="J190" s="830" t="s">
        <v>921</v>
      </c>
      <c r="K190" s="831"/>
    </row>
    <row r="191" ht="15" customHeight="1">
      <c r="B191" s="788"/>
      <c r="C191" s="824" t="s">
        <v>39</v>
      </c>
      <c r="D191" s="763"/>
      <c r="E191" s="763"/>
      <c r="F191" s="786" t="s">
        <v>831</v>
      </c>
      <c r="G191" s="763"/>
      <c r="H191" s="760" t="s">
        <v>924</v>
      </c>
      <c r="I191" s="763" t="s">
        <v>925</v>
      </c>
      <c r="J191" s="763"/>
      <c r="K191" s="811"/>
    </row>
    <row r="192" ht="15" customHeight="1">
      <c r="B192" s="788"/>
      <c r="C192" s="824" t="s">
        <v>926</v>
      </c>
      <c r="D192" s="763"/>
      <c r="E192" s="763"/>
      <c r="F192" s="786" t="s">
        <v>831</v>
      </c>
      <c r="G192" s="763"/>
      <c r="H192" s="763" t="s">
        <v>927</v>
      </c>
      <c r="I192" s="763" t="s">
        <v>866</v>
      </c>
      <c r="J192" s="763"/>
      <c r="K192" s="811"/>
    </row>
    <row r="193" ht="15" customHeight="1">
      <c r="B193" s="788"/>
      <c r="C193" s="824" t="s">
        <v>928</v>
      </c>
      <c r="D193" s="763"/>
      <c r="E193" s="763"/>
      <c r="F193" s="786" t="s">
        <v>831</v>
      </c>
      <c r="G193" s="763"/>
      <c r="H193" s="763" t="s">
        <v>929</v>
      </c>
      <c r="I193" s="763" t="s">
        <v>866</v>
      </c>
      <c r="J193" s="763"/>
      <c r="K193" s="811"/>
    </row>
    <row r="194" ht="15" customHeight="1">
      <c r="B194" s="788"/>
      <c r="C194" s="824" t="s">
        <v>930</v>
      </c>
      <c r="D194" s="763"/>
      <c r="E194" s="763"/>
      <c r="F194" s="786" t="s">
        <v>837</v>
      </c>
      <c r="G194" s="763"/>
      <c r="H194" s="763" t="s">
        <v>931</v>
      </c>
      <c r="I194" s="763" t="s">
        <v>866</v>
      </c>
      <c r="J194" s="763"/>
      <c r="K194" s="811"/>
    </row>
    <row r="195" ht="15" customHeight="1">
      <c r="B195" s="817"/>
      <c r="C195" s="832"/>
      <c r="D195" s="797"/>
      <c r="E195" s="797"/>
      <c r="F195" s="797"/>
      <c r="G195" s="797"/>
      <c r="H195" s="797"/>
      <c r="I195" s="797"/>
      <c r="J195" s="797"/>
      <c r="K195" s="818"/>
    </row>
    <row r="196" ht="18.75" customHeight="1">
      <c r="B196" s="799"/>
      <c r="C196" s="809"/>
      <c r="D196" s="809"/>
      <c r="E196" s="809"/>
      <c r="F196" s="819"/>
      <c r="G196" s="809"/>
      <c r="H196" s="809"/>
      <c r="I196" s="809"/>
      <c r="J196" s="809"/>
      <c r="K196" s="799"/>
    </row>
    <row r="197" ht="18.75" customHeight="1">
      <c r="B197" s="799"/>
      <c r="C197" s="809"/>
      <c r="D197" s="809"/>
      <c r="E197" s="809"/>
      <c r="F197" s="819"/>
      <c r="G197" s="809"/>
      <c r="H197" s="809"/>
      <c r="I197" s="809"/>
      <c r="J197" s="809"/>
      <c r="K197" s="799"/>
    </row>
    <row r="198" ht="18.75" customHeight="1">
      <c r="B198" s="771"/>
      <c r="C198" s="771"/>
      <c r="D198" s="771"/>
      <c r="E198" s="771"/>
      <c r="F198" s="771"/>
      <c r="G198" s="771"/>
      <c r="H198" s="771"/>
      <c r="I198" s="771"/>
      <c r="J198" s="771"/>
      <c r="K198" s="771"/>
    </row>
    <row r="199">
      <c r="B199" s="750"/>
      <c r="C199" s="751"/>
      <c r="D199" s="751"/>
      <c r="E199" s="751"/>
      <c r="F199" s="751"/>
      <c r="G199" s="751"/>
      <c r="H199" s="751"/>
      <c r="I199" s="751"/>
      <c r="J199" s="751"/>
      <c r="K199" s="752"/>
    </row>
    <row r="200" ht="20.25">
      <c r="B200" s="753"/>
      <c r="C200" s="754" t="s">
        <v>932</v>
      </c>
      <c r="D200" s="754"/>
      <c r="E200" s="754"/>
      <c r="F200" s="754"/>
      <c r="G200" s="754"/>
      <c r="H200" s="754"/>
      <c r="I200" s="754"/>
      <c r="J200" s="754"/>
      <c r="K200" s="755"/>
    </row>
    <row r="201" ht="25.5" customHeight="1">
      <c r="B201" s="753"/>
      <c r="C201" s="833" t="s">
        <v>933</v>
      </c>
      <c r="D201" s="833"/>
      <c r="E201" s="833"/>
      <c r="F201" s="833" t="s">
        <v>934</v>
      </c>
      <c r="G201" s="834"/>
      <c r="H201" s="833" t="s">
        <v>935</v>
      </c>
      <c r="I201" s="833"/>
      <c r="J201" s="833"/>
      <c r="K201" s="755"/>
    </row>
    <row r="202" ht="5.25" customHeight="1">
      <c r="B202" s="788"/>
      <c r="C202" s="783"/>
      <c r="D202" s="783"/>
      <c r="E202" s="783"/>
      <c r="F202" s="783"/>
      <c r="G202" s="809"/>
      <c r="H202" s="783"/>
      <c r="I202" s="783"/>
      <c r="J202" s="783"/>
      <c r="K202" s="811"/>
    </row>
    <row r="203" ht="15" customHeight="1">
      <c r="B203" s="788"/>
      <c r="C203" s="763" t="s">
        <v>925</v>
      </c>
      <c r="D203" s="763"/>
      <c r="E203" s="763"/>
      <c r="F203" s="786" t="s">
        <v>40</v>
      </c>
      <c r="G203" s="763"/>
      <c r="H203" s="763" t="s">
        <v>936</v>
      </c>
      <c r="I203" s="763"/>
      <c r="J203" s="763"/>
      <c r="K203" s="811"/>
    </row>
    <row r="204" ht="15" customHeight="1">
      <c r="B204" s="788"/>
      <c r="C204" s="763"/>
      <c r="D204" s="763"/>
      <c r="E204" s="763"/>
      <c r="F204" s="786" t="s">
        <v>937</v>
      </c>
      <c r="G204" s="763"/>
      <c r="H204" s="763" t="s">
        <v>938</v>
      </c>
      <c r="I204" s="763"/>
      <c r="J204" s="763"/>
      <c r="K204" s="811"/>
    </row>
    <row r="205" ht="15" customHeight="1">
      <c r="B205" s="788"/>
      <c r="C205" s="763"/>
      <c r="D205" s="763"/>
      <c r="E205" s="763"/>
      <c r="F205" s="786" t="s">
        <v>939</v>
      </c>
      <c r="G205" s="763"/>
      <c r="H205" s="763" t="s">
        <v>940</v>
      </c>
      <c r="I205" s="763"/>
      <c r="J205" s="763"/>
      <c r="K205" s="811"/>
    </row>
    <row r="206" ht="15" customHeight="1">
      <c r="B206" s="788"/>
      <c r="C206" s="763"/>
      <c r="D206" s="763"/>
      <c r="E206" s="763"/>
      <c r="F206" s="786" t="s">
        <v>941</v>
      </c>
      <c r="G206" s="763"/>
      <c r="H206" s="763" t="s">
        <v>942</v>
      </c>
      <c r="I206" s="763"/>
      <c r="J206" s="763"/>
      <c r="K206" s="811"/>
    </row>
    <row r="207" ht="15" customHeight="1">
      <c r="B207" s="788"/>
      <c r="C207" s="763"/>
      <c r="D207" s="763"/>
      <c r="E207" s="763"/>
      <c r="F207" s="786" t="s">
        <v>943</v>
      </c>
      <c r="G207" s="763"/>
      <c r="H207" s="763" t="s">
        <v>944</v>
      </c>
      <c r="I207" s="763"/>
      <c r="J207" s="763"/>
      <c r="K207" s="811"/>
    </row>
    <row r="208" ht="15" customHeight="1">
      <c r="B208" s="788"/>
      <c r="C208" s="763"/>
      <c r="D208" s="763"/>
      <c r="E208" s="763"/>
      <c r="F208" s="786"/>
      <c r="G208" s="763"/>
      <c r="H208" s="763"/>
      <c r="I208" s="763"/>
      <c r="J208" s="763"/>
      <c r="K208" s="811"/>
    </row>
    <row r="209" ht="15" customHeight="1">
      <c r="B209" s="788"/>
      <c r="C209" s="763" t="s">
        <v>878</v>
      </c>
      <c r="D209" s="763"/>
      <c r="E209" s="763"/>
      <c r="F209" s="786" t="s">
        <v>74</v>
      </c>
      <c r="G209" s="763"/>
      <c r="H209" s="763" t="s">
        <v>945</v>
      </c>
      <c r="I209" s="763"/>
      <c r="J209" s="763"/>
      <c r="K209" s="811"/>
    </row>
    <row r="210" ht="15" customHeight="1">
      <c r="B210" s="788"/>
      <c r="C210" s="763"/>
      <c r="D210" s="763"/>
      <c r="E210" s="763"/>
      <c r="F210" s="786" t="s">
        <v>774</v>
      </c>
      <c r="G210" s="763"/>
      <c r="H210" s="763" t="s">
        <v>775</v>
      </c>
      <c r="I210" s="763"/>
      <c r="J210" s="763"/>
      <c r="K210" s="811"/>
    </row>
    <row r="211" ht="15" customHeight="1">
      <c r="B211" s="788"/>
      <c r="C211" s="763"/>
      <c r="D211" s="763"/>
      <c r="E211" s="763"/>
      <c r="F211" s="786" t="s">
        <v>772</v>
      </c>
      <c r="G211" s="763"/>
      <c r="H211" s="763" t="s">
        <v>946</v>
      </c>
      <c r="I211" s="763"/>
      <c r="J211" s="763"/>
      <c r="K211" s="811"/>
    </row>
    <row r="212" ht="15" customHeight="1">
      <c r="B212" s="835"/>
      <c r="C212" s="763"/>
      <c r="D212" s="763"/>
      <c r="E212" s="763"/>
      <c r="F212" s="786" t="s">
        <v>776</v>
      </c>
      <c r="G212" s="824"/>
      <c r="H212" s="815" t="s">
        <v>73</v>
      </c>
      <c r="I212" s="815"/>
      <c r="J212" s="815"/>
      <c r="K212" s="836"/>
    </row>
    <row r="213" ht="15" customHeight="1">
      <c r="B213" s="835"/>
      <c r="C213" s="763"/>
      <c r="D213" s="763"/>
      <c r="E213" s="763"/>
      <c r="F213" s="786" t="s">
        <v>777</v>
      </c>
      <c r="G213" s="824"/>
      <c r="H213" s="815" t="s">
        <v>185</v>
      </c>
      <c r="I213" s="815"/>
      <c r="J213" s="815"/>
      <c r="K213" s="836"/>
    </row>
    <row r="214" ht="15" customHeight="1">
      <c r="B214" s="835"/>
      <c r="C214" s="763"/>
      <c r="D214" s="763"/>
      <c r="E214" s="763"/>
      <c r="F214" s="786"/>
      <c r="G214" s="824"/>
      <c r="H214" s="815"/>
      <c r="I214" s="815"/>
      <c r="J214" s="815"/>
      <c r="K214" s="836"/>
    </row>
    <row r="215" ht="15" customHeight="1">
      <c r="B215" s="835"/>
      <c r="C215" s="763" t="s">
        <v>903</v>
      </c>
      <c r="D215" s="763"/>
      <c r="E215" s="763"/>
      <c r="F215" s="786">
        <v>1</v>
      </c>
      <c r="G215" s="824"/>
      <c r="H215" s="815" t="s">
        <v>947</v>
      </c>
      <c r="I215" s="815"/>
      <c r="J215" s="815"/>
      <c r="K215" s="836"/>
    </row>
    <row r="216" ht="15" customHeight="1">
      <c r="B216" s="835"/>
      <c r="C216" s="763"/>
      <c r="D216" s="763"/>
      <c r="E216" s="763"/>
      <c r="F216" s="786">
        <v>2</v>
      </c>
      <c r="G216" s="824"/>
      <c r="H216" s="815" t="s">
        <v>948</v>
      </c>
      <c r="I216" s="815"/>
      <c r="J216" s="815"/>
      <c r="K216" s="836"/>
    </row>
    <row r="217" ht="15" customHeight="1">
      <c r="B217" s="835"/>
      <c r="C217" s="763"/>
      <c r="D217" s="763"/>
      <c r="E217" s="763"/>
      <c r="F217" s="786">
        <v>3</v>
      </c>
      <c r="G217" s="824"/>
      <c r="H217" s="815" t="s">
        <v>949</v>
      </c>
      <c r="I217" s="815"/>
      <c r="J217" s="815"/>
      <c r="K217" s="836"/>
    </row>
    <row r="218" ht="15" customHeight="1">
      <c r="B218" s="835"/>
      <c r="C218" s="763"/>
      <c r="D218" s="763"/>
      <c r="E218" s="763"/>
      <c r="F218" s="786">
        <v>4</v>
      </c>
      <c r="G218" s="824"/>
      <c r="H218" s="815" t="s">
        <v>950</v>
      </c>
      <c r="I218" s="815"/>
      <c r="J218" s="815"/>
      <c r="K218" s="836"/>
    </row>
    <row r="219" ht="12.75" customHeight="1">
      <c r="B219" s="837"/>
      <c r="C219" s="838"/>
      <c r="D219" s="838"/>
      <c r="E219" s="838"/>
      <c r="F219" s="838"/>
      <c r="G219" s="838"/>
      <c r="H219" s="838"/>
      <c r="I219" s="838"/>
      <c r="J219" s="838"/>
      <c r="K219" s="839"/>
    </row>
  </sheetData>
  <sheetProtection sheet="1" formatColumns="0" formatRows="0" objects="1" scenarios="1" spinCount="100000" saltValue="bbw9L3HaRy9TDOOPiphAe0/wzrF+Q3rAx3KQNrCcFLQmpbC43TKJFZC5pQUfkmuHnLZpax/NXdiIqSg/yNyQnQ==" hashValue="mtf5I9i6iVocALDMvZIpQj8vi3oVGgLbp6yb2PPyXhLziobjOxVrycBbho4cQLRAOR0TCyL+IpGKmFHW8+P8uQ==" algorithmName="SHA-512" password="CC35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2026-04-22T10:25:29Z</dcterms:modified>
</cp:coreProperties>
</file>