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psimek\Desktop\MOLO\VŘ\"/>
    </mc:Choice>
  </mc:AlternateContent>
  <xr:revisionPtr revIDLastSave="0" documentId="8_{2E81F558-5DEB-4055-9FDD-FD9472C5A7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01 - SO 01 Odpočinkové molo" sheetId="2" r:id="rId2"/>
    <sheet name="05 - SO05 Oprava břehu ry..." sheetId="3" r:id="rId3"/>
    <sheet name="09 - VRN" sheetId="4" r:id="rId4"/>
  </sheets>
  <definedNames>
    <definedName name="_xlnm._FilterDatabase" localSheetId="1" hidden="1">'01 - SO 01 Odpočinkové molo'!$C$125:$K$274</definedName>
    <definedName name="_xlnm._FilterDatabase" localSheetId="2" hidden="1">'05 - SO05 Oprava břehu ry...'!$C$123:$K$302</definedName>
    <definedName name="_xlnm._FilterDatabase" localSheetId="3" hidden="1">'09 - VRN'!$C$119:$K$148</definedName>
    <definedName name="_xlnm.Print_Titles" localSheetId="1">'01 - SO 01 Odpočinkové molo'!$125:$125</definedName>
    <definedName name="_xlnm.Print_Titles" localSheetId="2">'05 - SO05 Oprava břehu ry...'!$123:$123</definedName>
    <definedName name="_xlnm.Print_Titles" localSheetId="3">'09 - VRN'!$119:$119</definedName>
    <definedName name="_xlnm.Print_Titles" localSheetId="0">'Rekapitulace stavby'!$92:$92</definedName>
    <definedName name="_xlnm.Print_Area" localSheetId="1">'01 - SO 01 Odpočinkové molo'!$C$4:$J$76,'01 - SO 01 Odpočinkové molo'!$C$82:$J$107,'01 - SO 01 Odpočinkové molo'!$C$113:$K$274</definedName>
    <definedName name="_xlnm.Print_Area" localSheetId="2">'05 - SO05 Oprava břehu ry...'!$C$4:$J$76,'05 - SO05 Oprava břehu ry...'!$C$82:$J$105,'05 - SO05 Oprava břehu ry...'!$C$111:$K$302</definedName>
    <definedName name="_xlnm.Print_Area" localSheetId="3">'09 - VRN'!$C$4:$J$76,'09 - VRN'!$C$82:$J$101,'09 - VRN'!$C$107:$K$148</definedName>
    <definedName name="_xlnm.Print_Area" localSheetId="0">'Rekapitulace stavby'!$D$4:$AO$76,'Rekapitulace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2" i="4" l="1"/>
  <c r="J37" i="4"/>
  <c r="J36" i="4"/>
  <c r="AY97" i="1" s="1"/>
  <c r="J35" i="4"/>
  <c r="AX97" i="1"/>
  <c r="BI146" i="4"/>
  <c r="BH146" i="4"/>
  <c r="BG146" i="4"/>
  <c r="BF146" i="4"/>
  <c r="T146" i="4"/>
  <c r="R146" i="4"/>
  <c r="P146" i="4"/>
  <c r="BI144" i="4"/>
  <c r="BH144" i="4"/>
  <c r="BG144" i="4"/>
  <c r="BF144" i="4"/>
  <c r="T144" i="4"/>
  <c r="R144" i="4"/>
  <c r="R143" i="4" s="1"/>
  <c r="P144" i="4"/>
  <c r="BI141" i="4"/>
  <c r="BH141" i="4"/>
  <c r="BG141" i="4"/>
  <c r="BF141" i="4"/>
  <c r="J34" i="4" s="1"/>
  <c r="T141" i="4"/>
  <c r="R141" i="4"/>
  <c r="P141" i="4"/>
  <c r="BI139" i="4"/>
  <c r="BH139" i="4"/>
  <c r="BG139" i="4"/>
  <c r="BF139" i="4"/>
  <c r="T139" i="4"/>
  <c r="R139" i="4"/>
  <c r="P139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R131" i="4" s="1"/>
  <c r="P132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BI125" i="4"/>
  <c r="F37" i="4" s="1"/>
  <c r="BH125" i="4"/>
  <c r="BG125" i="4"/>
  <c r="BF125" i="4"/>
  <c r="T125" i="4"/>
  <c r="R125" i="4"/>
  <c r="P125" i="4"/>
  <c r="BI123" i="4"/>
  <c r="BH123" i="4"/>
  <c r="BG123" i="4"/>
  <c r="F35" i="4" s="1"/>
  <c r="BF123" i="4"/>
  <c r="T123" i="4"/>
  <c r="R123" i="4"/>
  <c r="P123" i="4"/>
  <c r="P122" i="4" s="1"/>
  <c r="F114" i="4"/>
  <c r="E112" i="4"/>
  <c r="F89" i="4"/>
  <c r="E87" i="4"/>
  <c r="J24" i="4"/>
  <c r="E24" i="4"/>
  <c r="J117" i="4"/>
  <c r="J23" i="4"/>
  <c r="J21" i="4"/>
  <c r="E21" i="4"/>
  <c r="J116" i="4"/>
  <c r="J20" i="4"/>
  <c r="J18" i="4"/>
  <c r="E18" i="4"/>
  <c r="F92" i="4"/>
  <c r="J17" i="4"/>
  <c r="J15" i="4"/>
  <c r="E15" i="4"/>
  <c r="F116" i="4"/>
  <c r="J14" i="4"/>
  <c r="J12" i="4"/>
  <c r="J89" i="4"/>
  <c r="E7" i="4"/>
  <c r="E85" i="4" s="1"/>
  <c r="J37" i="3"/>
  <c r="J36" i="3"/>
  <c r="AY96" i="1"/>
  <c r="J35" i="3"/>
  <c r="AX96" i="1"/>
  <c r="BI301" i="3"/>
  <c r="BH301" i="3"/>
  <c r="BG301" i="3"/>
  <c r="BF301" i="3"/>
  <c r="T301" i="3"/>
  <c r="T300" i="3" s="1"/>
  <c r="R301" i="3"/>
  <c r="R300" i="3" s="1"/>
  <c r="P301" i="3"/>
  <c r="P300" i="3"/>
  <c r="BI293" i="3"/>
  <c r="BH293" i="3"/>
  <c r="BG293" i="3"/>
  <c r="BF293" i="3"/>
  <c r="T293" i="3"/>
  <c r="T292" i="3"/>
  <c r="R293" i="3"/>
  <c r="R292" i="3" s="1"/>
  <c r="P293" i="3"/>
  <c r="P292" i="3" s="1"/>
  <c r="BI288" i="3"/>
  <c r="BH288" i="3"/>
  <c r="BG288" i="3"/>
  <c r="BF288" i="3"/>
  <c r="T288" i="3"/>
  <c r="T287" i="3"/>
  <c r="R288" i="3"/>
  <c r="R287" i="3"/>
  <c r="P288" i="3"/>
  <c r="P287" i="3" s="1"/>
  <c r="BI283" i="3"/>
  <c r="BH283" i="3"/>
  <c r="BG283" i="3"/>
  <c r="BF283" i="3"/>
  <c r="T283" i="3"/>
  <c r="R283" i="3"/>
  <c r="P283" i="3"/>
  <c r="BI279" i="3"/>
  <c r="BH279" i="3"/>
  <c r="BG279" i="3"/>
  <c r="BF279" i="3"/>
  <c r="T279" i="3"/>
  <c r="R279" i="3"/>
  <c r="P279" i="3"/>
  <c r="BI275" i="3"/>
  <c r="BH275" i="3"/>
  <c r="BG275" i="3"/>
  <c r="BF275" i="3"/>
  <c r="T275" i="3"/>
  <c r="R275" i="3"/>
  <c r="R270" i="3" s="1"/>
  <c r="P275" i="3"/>
  <c r="BI271" i="3"/>
  <c r="BH271" i="3"/>
  <c r="BG271" i="3"/>
  <c r="BF271" i="3"/>
  <c r="T271" i="3"/>
  <c r="R271" i="3"/>
  <c r="P271" i="3"/>
  <c r="BI265" i="3"/>
  <c r="BH265" i="3"/>
  <c r="BG265" i="3"/>
  <c r="BF265" i="3"/>
  <c r="T265" i="3"/>
  <c r="R265" i="3"/>
  <c r="P265" i="3"/>
  <c r="BI261" i="3"/>
  <c r="BH261" i="3"/>
  <c r="BG261" i="3"/>
  <c r="BF261" i="3"/>
  <c r="T261" i="3"/>
  <c r="R261" i="3"/>
  <c r="P261" i="3"/>
  <c r="BI256" i="3"/>
  <c r="BH256" i="3"/>
  <c r="BG256" i="3"/>
  <c r="BF256" i="3"/>
  <c r="T256" i="3"/>
  <c r="R256" i="3"/>
  <c r="P256" i="3"/>
  <c r="BI252" i="3"/>
  <c r="BH252" i="3"/>
  <c r="BG252" i="3"/>
  <c r="BF252" i="3"/>
  <c r="T252" i="3"/>
  <c r="R252" i="3"/>
  <c r="P252" i="3"/>
  <c r="BI247" i="3"/>
  <c r="BH247" i="3"/>
  <c r="BG247" i="3"/>
  <c r="BF247" i="3"/>
  <c r="T247" i="3"/>
  <c r="R247" i="3"/>
  <c r="P247" i="3"/>
  <c r="BI242" i="3"/>
  <c r="BH242" i="3"/>
  <c r="BG242" i="3"/>
  <c r="BF242" i="3"/>
  <c r="T242" i="3"/>
  <c r="R242" i="3"/>
  <c r="P242" i="3"/>
  <c r="BI238" i="3"/>
  <c r="BH238" i="3"/>
  <c r="BG238" i="3"/>
  <c r="BF238" i="3"/>
  <c r="T238" i="3"/>
  <c r="R238" i="3"/>
  <c r="P238" i="3"/>
  <c r="BI233" i="3"/>
  <c r="BH233" i="3"/>
  <c r="BG233" i="3"/>
  <c r="BF233" i="3"/>
  <c r="T233" i="3"/>
  <c r="R233" i="3"/>
  <c r="P233" i="3"/>
  <c r="BI226" i="3"/>
  <c r="BH226" i="3"/>
  <c r="BG226" i="3"/>
  <c r="BF226" i="3"/>
  <c r="T226" i="3"/>
  <c r="R226" i="3"/>
  <c r="P226" i="3"/>
  <c r="BI222" i="3"/>
  <c r="BH222" i="3"/>
  <c r="BG222" i="3"/>
  <c r="BF222" i="3"/>
  <c r="T222" i="3"/>
  <c r="R222" i="3"/>
  <c r="P222" i="3"/>
  <c r="BI217" i="3"/>
  <c r="BH217" i="3"/>
  <c r="BG217" i="3"/>
  <c r="BF217" i="3"/>
  <c r="T217" i="3"/>
  <c r="R217" i="3"/>
  <c r="P217" i="3"/>
  <c r="BI213" i="3"/>
  <c r="BH213" i="3"/>
  <c r="BG213" i="3"/>
  <c r="BF213" i="3"/>
  <c r="T213" i="3"/>
  <c r="R213" i="3"/>
  <c r="P213" i="3"/>
  <c r="BI208" i="3"/>
  <c r="BH208" i="3"/>
  <c r="BG208" i="3"/>
  <c r="BF208" i="3"/>
  <c r="T208" i="3"/>
  <c r="R208" i="3"/>
  <c r="P208" i="3"/>
  <c r="BI196" i="3"/>
  <c r="BH196" i="3"/>
  <c r="BG196" i="3"/>
  <c r="BF196" i="3"/>
  <c r="T196" i="3"/>
  <c r="R196" i="3"/>
  <c r="P196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7" i="3"/>
  <c r="BH177" i="3"/>
  <c r="BG177" i="3"/>
  <c r="BF177" i="3"/>
  <c r="T177" i="3"/>
  <c r="R177" i="3"/>
  <c r="P177" i="3"/>
  <c r="BI173" i="3"/>
  <c r="BH173" i="3"/>
  <c r="BG173" i="3"/>
  <c r="BF173" i="3"/>
  <c r="T173" i="3"/>
  <c r="R173" i="3"/>
  <c r="P173" i="3"/>
  <c r="BI167" i="3"/>
  <c r="BH167" i="3"/>
  <c r="BG167" i="3"/>
  <c r="BF167" i="3"/>
  <c r="T167" i="3"/>
  <c r="R167" i="3"/>
  <c r="P167" i="3"/>
  <c r="BI161" i="3"/>
  <c r="BH161" i="3"/>
  <c r="BG161" i="3"/>
  <c r="BF161" i="3"/>
  <c r="T161" i="3"/>
  <c r="R161" i="3"/>
  <c r="P161" i="3"/>
  <c r="BI155" i="3"/>
  <c r="BH155" i="3"/>
  <c r="BG155" i="3"/>
  <c r="BF155" i="3"/>
  <c r="T155" i="3"/>
  <c r="R155" i="3"/>
  <c r="P155" i="3"/>
  <c r="BI145" i="3"/>
  <c r="BH145" i="3"/>
  <c r="BG145" i="3"/>
  <c r="BF145" i="3"/>
  <c r="T145" i="3"/>
  <c r="R145" i="3"/>
  <c r="P145" i="3"/>
  <c r="BI138" i="3"/>
  <c r="BH138" i="3"/>
  <c r="BG138" i="3"/>
  <c r="BF138" i="3"/>
  <c r="T138" i="3"/>
  <c r="R138" i="3"/>
  <c r="P138" i="3"/>
  <c r="BI134" i="3"/>
  <c r="BH134" i="3"/>
  <c r="BG134" i="3"/>
  <c r="BF134" i="3"/>
  <c r="T134" i="3"/>
  <c r="R134" i="3"/>
  <c r="P134" i="3"/>
  <c r="BI130" i="3"/>
  <c r="BH130" i="3"/>
  <c r="BG130" i="3"/>
  <c r="BF130" i="3"/>
  <c r="T130" i="3"/>
  <c r="R130" i="3"/>
  <c r="P130" i="3"/>
  <c r="BI127" i="3"/>
  <c r="BH127" i="3"/>
  <c r="BG127" i="3"/>
  <c r="BF127" i="3"/>
  <c r="T127" i="3"/>
  <c r="R127" i="3"/>
  <c r="P127" i="3"/>
  <c r="F118" i="3"/>
  <c r="E116" i="3"/>
  <c r="F89" i="3"/>
  <c r="E87" i="3"/>
  <c r="J24" i="3"/>
  <c r="E24" i="3"/>
  <c r="J92" i="3"/>
  <c r="J23" i="3"/>
  <c r="J21" i="3"/>
  <c r="E21" i="3"/>
  <c r="J91" i="3" s="1"/>
  <c r="J20" i="3"/>
  <c r="J18" i="3"/>
  <c r="E18" i="3"/>
  <c r="F121" i="3" s="1"/>
  <c r="J17" i="3"/>
  <c r="J15" i="3"/>
  <c r="E15" i="3"/>
  <c r="F91" i="3"/>
  <c r="J14" i="3"/>
  <c r="J12" i="3"/>
  <c r="J89" i="3"/>
  <c r="E7" i="3"/>
  <c r="E114" i="3"/>
  <c r="J37" i="2"/>
  <c r="J36" i="2"/>
  <c r="AY95" i="1" s="1"/>
  <c r="J35" i="2"/>
  <c r="AX95" i="1"/>
  <c r="BI273" i="2"/>
  <c r="BH273" i="2"/>
  <c r="BG273" i="2"/>
  <c r="BF273" i="2"/>
  <c r="T273" i="2"/>
  <c r="R273" i="2"/>
  <c r="P273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59" i="2"/>
  <c r="BH259" i="2"/>
  <c r="BG259" i="2"/>
  <c r="BF259" i="2"/>
  <c r="T259" i="2"/>
  <c r="R259" i="2"/>
  <c r="P259" i="2"/>
  <c r="BI256" i="2"/>
  <c r="BH256" i="2"/>
  <c r="BG256" i="2"/>
  <c r="BF256" i="2"/>
  <c r="T256" i="2"/>
  <c r="R256" i="2"/>
  <c r="P256" i="2"/>
  <c r="BI251" i="2"/>
  <c r="BH251" i="2"/>
  <c r="BG251" i="2"/>
  <c r="BF251" i="2"/>
  <c r="T251" i="2"/>
  <c r="R251" i="2"/>
  <c r="P251" i="2"/>
  <c r="BI248" i="2"/>
  <c r="BH248" i="2"/>
  <c r="BG248" i="2"/>
  <c r="BF248" i="2"/>
  <c r="T248" i="2"/>
  <c r="R248" i="2"/>
  <c r="P248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19" i="2"/>
  <c r="BH219" i="2"/>
  <c r="BG219" i="2"/>
  <c r="BF219" i="2"/>
  <c r="T219" i="2"/>
  <c r="T218" i="2"/>
  <c r="R219" i="2"/>
  <c r="R218" i="2"/>
  <c r="P219" i="2"/>
  <c r="P218" i="2"/>
  <c r="BI216" i="2"/>
  <c r="BH216" i="2"/>
  <c r="BG216" i="2"/>
  <c r="BF216" i="2"/>
  <c r="T216" i="2"/>
  <c r="R216" i="2"/>
  <c r="P216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1" i="2"/>
  <c r="BH201" i="2"/>
  <c r="BG201" i="2"/>
  <c r="BF201" i="2"/>
  <c r="T201" i="2"/>
  <c r="T200" i="2"/>
  <c r="R201" i="2"/>
  <c r="R200" i="2"/>
  <c r="P201" i="2"/>
  <c r="P200" i="2"/>
  <c r="BI197" i="2"/>
  <c r="BH197" i="2"/>
  <c r="BG197" i="2"/>
  <c r="BF197" i="2"/>
  <c r="T197" i="2"/>
  <c r="R197" i="2"/>
  <c r="P197" i="2"/>
  <c r="BI191" i="2"/>
  <c r="BH191" i="2"/>
  <c r="BG191" i="2"/>
  <c r="BF191" i="2"/>
  <c r="T191" i="2"/>
  <c r="R191" i="2"/>
  <c r="P191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F120" i="2"/>
  <c r="E118" i="2"/>
  <c r="F89" i="2"/>
  <c r="E87" i="2"/>
  <c r="J24" i="2"/>
  <c r="E24" i="2"/>
  <c r="J92" i="2"/>
  <c r="J23" i="2"/>
  <c r="J21" i="2"/>
  <c r="E21" i="2"/>
  <c r="J91" i="2" s="1"/>
  <c r="J20" i="2"/>
  <c r="J18" i="2"/>
  <c r="E18" i="2"/>
  <c r="F123" i="2"/>
  <c r="J17" i="2"/>
  <c r="J15" i="2"/>
  <c r="E15" i="2"/>
  <c r="F122" i="2"/>
  <c r="J14" i="2"/>
  <c r="J12" i="2"/>
  <c r="J89" i="2"/>
  <c r="E7" i="2"/>
  <c r="E85" i="2"/>
  <c r="L90" i="1"/>
  <c r="AM90" i="1"/>
  <c r="AM89" i="1"/>
  <c r="L89" i="1"/>
  <c r="AM87" i="1"/>
  <c r="L87" i="1"/>
  <c r="L85" i="1"/>
  <c r="L84" i="1"/>
  <c r="BK144" i="4"/>
  <c r="J139" i="4"/>
  <c r="BK134" i="4"/>
  <c r="J127" i="4"/>
  <c r="J261" i="3"/>
  <c r="BK247" i="3"/>
  <c r="BK238" i="3"/>
  <c r="J267" i="2"/>
  <c r="BK241" i="2"/>
  <c r="BK231" i="2"/>
  <c r="BK223" i="2"/>
  <c r="J216" i="2"/>
  <c r="J211" i="2"/>
  <c r="BK209" i="2"/>
  <c r="BK153" i="2"/>
  <c r="BK138" i="2"/>
  <c r="BK132" i="2"/>
  <c r="BK226" i="3"/>
  <c r="BK208" i="3"/>
  <c r="J181" i="3"/>
  <c r="J155" i="3"/>
  <c r="J251" i="2"/>
  <c r="BK248" i="2"/>
  <c r="BK238" i="2"/>
  <c r="J209" i="2"/>
  <c r="BK170" i="2"/>
  <c r="BK167" i="2"/>
  <c r="BK146" i="4"/>
  <c r="J144" i="4"/>
  <c r="J141" i="4"/>
  <c r="BK139" i="4"/>
  <c r="BK136" i="4"/>
  <c r="J134" i="4"/>
  <c r="J132" i="4"/>
  <c r="BK129" i="4"/>
  <c r="J125" i="4"/>
  <c r="J177" i="3"/>
  <c r="BK167" i="3"/>
  <c r="J145" i="3"/>
  <c r="J134" i="3"/>
  <c r="J130" i="3"/>
  <c r="J228" i="2"/>
  <c r="J225" i="2"/>
  <c r="BK216" i="2"/>
  <c r="J197" i="2"/>
  <c r="J182" i="2"/>
  <c r="BK267" i="2"/>
  <c r="J238" i="2"/>
  <c r="BK182" i="2"/>
  <c r="J165" i="2"/>
  <c r="BK159" i="2"/>
  <c r="J156" i="2"/>
  <c r="J153" i="2"/>
  <c r="J144" i="2"/>
  <c r="BK129" i="2"/>
  <c r="J146" i="4"/>
  <c r="BK141" i="4"/>
  <c r="J129" i="4"/>
  <c r="BK123" i="4"/>
  <c r="BK279" i="3"/>
  <c r="J265" i="3"/>
  <c r="BK256" i="3"/>
  <c r="BK252" i="3"/>
  <c r="J183" i="3"/>
  <c r="BK262" i="2"/>
  <c r="BK256" i="2"/>
  <c r="BK251" i="2"/>
  <c r="BK201" i="2"/>
  <c r="BK197" i="2"/>
  <c r="BK191" i="2"/>
  <c r="J217" i="3"/>
  <c r="BK213" i="3"/>
  <c r="J208" i="3"/>
  <c r="J185" i="2"/>
  <c r="J180" i="2"/>
  <c r="BK156" i="2"/>
  <c r="J283" i="3"/>
  <c r="J271" i="3"/>
  <c r="BK261" i="3"/>
  <c r="J242" i="3"/>
  <c r="J196" i="3"/>
  <c r="BK177" i="3"/>
  <c r="BK155" i="3"/>
  <c r="J256" i="2"/>
  <c r="BK233" i="2"/>
  <c r="BK150" i="2"/>
  <c r="BK147" i="2"/>
  <c r="J136" i="4"/>
  <c r="BK132" i="4"/>
  <c r="BK127" i="4"/>
  <c r="BK125" i="4"/>
  <c r="BK225" i="2"/>
  <c r="J288" i="3"/>
  <c r="BK181" i="3"/>
  <c r="J167" i="3"/>
  <c r="J270" i="2"/>
  <c r="J248" i="2"/>
  <c r="BK211" i="2"/>
  <c r="BK178" i="2"/>
  <c r="J167" i="2"/>
  <c r="J301" i="3"/>
  <c r="BK293" i="3"/>
  <c r="J252" i="3"/>
  <c r="J213" i="3"/>
  <c r="J123" i="4"/>
  <c r="BK283" i="3"/>
  <c r="J279" i="3"/>
  <c r="BK271" i="3"/>
  <c r="J256" i="3"/>
  <c r="BK173" i="3"/>
  <c r="BK145" i="3"/>
  <c r="BK138" i="3"/>
  <c r="BK134" i="3"/>
  <c r="BK130" i="3"/>
  <c r="J127" i="3"/>
  <c r="BK219" i="2"/>
  <c r="J162" i="2"/>
  <c r="J275" i="3"/>
  <c r="BK301" i="3"/>
  <c r="BK288" i="3"/>
  <c r="BK273" i="2"/>
  <c r="BK270" i="2"/>
  <c r="J264" i="2"/>
  <c r="J259" i="2"/>
  <c r="BK235" i="2"/>
  <c r="J233" i="2"/>
  <c r="BK141" i="2"/>
  <c r="J135" i="2"/>
  <c r="J161" i="3"/>
  <c r="J191" i="2"/>
  <c r="J178" i="2"/>
  <c r="J238" i="3"/>
  <c r="BK233" i="3"/>
  <c r="J226" i="3"/>
  <c r="J222" i="3"/>
  <c r="BK183" i="3"/>
  <c r="J273" i="2"/>
  <c r="BK264" i="2"/>
  <c r="J293" i="3"/>
  <c r="J241" i="2"/>
  <c r="BK180" i="2"/>
  <c r="BK165" i="2"/>
  <c r="J150" i="2"/>
  <c r="J147" i="2"/>
  <c r="BK144" i="2"/>
  <c r="J141" i="2"/>
  <c r="J132" i="2"/>
  <c r="BK265" i="3"/>
  <c r="J247" i="3"/>
  <c r="BK242" i="3"/>
  <c r="J233" i="3"/>
  <c r="BK196" i="3"/>
  <c r="BK161" i="3"/>
  <c r="J138" i="3"/>
  <c r="BK127" i="3"/>
  <c r="BK275" i="3"/>
  <c r="J262" i="2"/>
  <c r="BK259" i="2"/>
  <c r="J231" i="2"/>
  <c r="J223" i="2"/>
  <c r="J219" i="2"/>
  <c r="BK207" i="2"/>
  <c r="J159" i="2"/>
  <c r="J138" i="2"/>
  <c r="BK135" i="2"/>
  <c r="J129" i="2"/>
  <c r="BK222" i="3"/>
  <c r="BK217" i="3"/>
  <c r="J173" i="3"/>
  <c r="BK185" i="2"/>
  <c r="BK162" i="2"/>
  <c r="J235" i="2"/>
  <c r="BK228" i="2"/>
  <c r="J207" i="2"/>
  <c r="J201" i="2"/>
  <c r="J170" i="2"/>
  <c r="AS94" i="1"/>
  <c r="F36" i="4"/>
  <c r="BC97" i="1" s="1"/>
  <c r="R121" i="4" l="1"/>
  <c r="R120" i="4" s="1"/>
  <c r="F34" i="4"/>
  <c r="BA97" i="1" s="1"/>
  <c r="R222" i="2"/>
  <c r="P146" i="2"/>
  <c r="BK266" i="2"/>
  <c r="J266" i="2"/>
  <c r="J106" i="2" s="1"/>
  <c r="P222" i="2"/>
  <c r="T146" i="2"/>
  <c r="T222" i="2"/>
  <c r="R146" i="2"/>
  <c r="P240" i="2"/>
  <c r="T128" i="2"/>
  <c r="R240" i="2"/>
  <c r="T212" i="3"/>
  <c r="BK122" i="4"/>
  <c r="J122" i="4"/>
  <c r="J98" i="4"/>
  <c r="P206" i="2"/>
  <c r="P266" i="2"/>
  <c r="P221" i="3"/>
  <c r="T122" i="4"/>
  <c r="BK221" i="3"/>
  <c r="J221" i="3"/>
  <c r="J100" i="3" s="1"/>
  <c r="R126" i="3"/>
  <c r="P128" i="2"/>
  <c r="P127" i="2" s="1"/>
  <c r="T240" i="2"/>
  <c r="T126" i="3"/>
  <c r="P270" i="3"/>
  <c r="P131" i="4"/>
  <c r="BK206" i="2"/>
  <c r="J206" i="2" s="1"/>
  <c r="J101" i="2" s="1"/>
  <c r="T221" i="3"/>
  <c r="T131" i="4"/>
  <c r="R128" i="2"/>
  <c r="T206" i="2"/>
  <c r="T266" i="2"/>
  <c r="P126" i="3"/>
  <c r="P125" i="3" s="1"/>
  <c r="P124" i="3" s="1"/>
  <c r="AU96" i="1" s="1"/>
  <c r="P212" i="3"/>
  <c r="BK270" i="3"/>
  <c r="J270" i="3"/>
  <c r="J101" i="3" s="1"/>
  <c r="BK143" i="4"/>
  <c r="J143" i="4"/>
  <c r="J100" i="4"/>
  <c r="BK240" i="2"/>
  <c r="J240" i="2"/>
  <c r="J105" i="2"/>
  <c r="BK126" i="3"/>
  <c r="T270" i="3"/>
  <c r="BK131" i="4"/>
  <c r="J131" i="4" s="1"/>
  <c r="J99" i="4" s="1"/>
  <c r="BK128" i="2"/>
  <c r="J128" i="2" s="1"/>
  <c r="J98" i="2" s="1"/>
  <c r="R206" i="2"/>
  <c r="R266" i="2"/>
  <c r="BK212" i="3"/>
  <c r="J212" i="3"/>
  <c r="J99" i="3" s="1"/>
  <c r="R212" i="3"/>
  <c r="P143" i="4"/>
  <c r="P121" i="4" s="1"/>
  <c r="P120" i="4" s="1"/>
  <c r="AU97" i="1" s="1"/>
  <c r="BK222" i="2"/>
  <c r="BK146" i="2"/>
  <c r="J146" i="2" s="1"/>
  <c r="J99" i="2" s="1"/>
  <c r="R221" i="3"/>
  <c r="T143" i="4"/>
  <c r="BE165" i="2"/>
  <c r="BE185" i="2"/>
  <c r="BE150" i="2"/>
  <c r="BE197" i="2"/>
  <c r="BE213" i="3"/>
  <c r="F92" i="3"/>
  <c r="J120" i="3"/>
  <c r="BE134" i="3"/>
  <c r="BE138" i="3"/>
  <c r="BD97" i="1"/>
  <c r="BK218" i="2"/>
  <c r="J218" i="2"/>
  <c r="J102" i="2"/>
  <c r="F120" i="3"/>
  <c r="BE130" i="3"/>
  <c r="E116" i="2"/>
  <c r="BE153" i="2"/>
  <c r="BE208" i="3"/>
  <c r="BE293" i="3"/>
  <c r="BB97" i="1"/>
  <c r="F91" i="2"/>
  <c r="J123" i="2"/>
  <c r="BE301" i="3"/>
  <c r="J120" i="2"/>
  <c r="BE162" i="2"/>
  <c r="BE167" i="2"/>
  <c r="F92" i="2"/>
  <c r="BE159" i="2"/>
  <c r="BE225" i="2"/>
  <c r="BE238" i="2"/>
  <c r="BE241" i="2"/>
  <c r="BE256" i="2"/>
  <c r="BE226" i="3"/>
  <c r="AW97" i="1"/>
  <c r="BE170" i="2"/>
  <c r="BE178" i="2"/>
  <c r="BE180" i="2"/>
  <c r="BE207" i="2"/>
  <c r="J118" i="3"/>
  <c r="J121" i="3"/>
  <c r="BE247" i="3"/>
  <c r="BK287" i="3"/>
  <c r="J287" i="3" s="1"/>
  <c r="J102" i="3" s="1"/>
  <c r="F91" i="4"/>
  <c r="BE196" i="3"/>
  <c r="BE238" i="3"/>
  <c r="BE265" i="3"/>
  <c r="BK300" i="3"/>
  <c r="J300" i="3"/>
  <c r="J104" i="3" s="1"/>
  <c r="BE138" i="2"/>
  <c r="BE147" i="2"/>
  <c r="BE228" i="2"/>
  <c r="BE251" i="2"/>
  <c r="BE262" i="2"/>
  <c r="BE273" i="2"/>
  <c r="BE173" i="3"/>
  <c r="BE233" i="3"/>
  <c r="BE129" i="2"/>
  <c r="BE135" i="2"/>
  <c r="BE144" i="2"/>
  <c r="BE191" i="2"/>
  <c r="BE201" i="2"/>
  <c r="BE211" i="2"/>
  <c r="BE231" i="2"/>
  <c r="BE155" i="3"/>
  <c r="J91" i="4"/>
  <c r="J114" i="4"/>
  <c r="BE129" i="4"/>
  <c r="BE134" i="4"/>
  <c r="J122" i="2"/>
  <c r="BE132" i="2"/>
  <c r="BE235" i="2"/>
  <c r="BE259" i="2"/>
  <c r="E85" i="3"/>
  <c r="BE161" i="3"/>
  <c r="BE217" i="3"/>
  <c r="BE167" i="3"/>
  <c r="BE183" i="3"/>
  <c r="F117" i="4"/>
  <c r="BE264" i="2"/>
  <c r="BE267" i="2"/>
  <c r="BE177" i="3"/>
  <c r="BE181" i="3"/>
  <c r="BE261" i="3"/>
  <c r="BE271" i="3"/>
  <c r="BE288" i="3"/>
  <c r="E110" i="4"/>
  <c r="BE125" i="4"/>
  <c r="BE219" i="2"/>
  <c r="BE223" i="2"/>
  <c r="BE256" i="3"/>
  <c r="BE279" i="3"/>
  <c r="J92" i="4"/>
  <c r="BE156" i="2"/>
  <c r="BE209" i="2"/>
  <c r="BE233" i="2"/>
  <c r="BE127" i="3"/>
  <c r="BE145" i="3"/>
  <c r="BE283" i="3"/>
  <c r="BK292" i="3"/>
  <c r="J292" i="3" s="1"/>
  <c r="J103" i="3" s="1"/>
  <c r="BE123" i="4"/>
  <c r="BE127" i="4"/>
  <c r="BE182" i="2"/>
  <c r="BE216" i="2"/>
  <c r="BK200" i="2"/>
  <c r="J200" i="2"/>
  <c r="J100" i="2" s="1"/>
  <c r="BE242" i="3"/>
  <c r="BE252" i="3"/>
  <c r="BE141" i="2"/>
  <c r="BE248" i="2"/>
  <c r="BE270" i="2"/>
  <c r="BE222" i="3"/>
  <c r="BE275" i="3"/>
  <c r="BE132" i="4"/>
  <c r="BE136" i="4"/>
  <c r="BE139" i="4"/>
  <c r="BE141" i="4"/>
  <c r="BE144" i="4"/>
  <c r="BE146" i="4"/>
  <c r="F37" i="2"/>
  <c r="BD95" i="1" s="1"/>
  <c r="F36" i="2"/>
  <c r="BC95" i="1"/>
  <c r="F35" i="3"/>
  <c r="BB96" i="1"/>
  <c r="F34" i="2"/>
  <c r="BA95" i="1"/>
  <c r="J34" i="2"/>
  <c r="AW95" i="1"/>
  <c r="F34" i="3"/>
  <c r="BA96" i="1"/>
  <c r="F36" i="3"/>
  <c r="BC96" i="1" s="1"/>
  <c r="J34" i="3"/>
  <c r="AW96" i="1"/>
  <c r="F37" i="3"/>
  <c r="BD96" i="1" s="1"/>
  <c r="F35" i="2"/>
  <c r="BB95" i="1" s="1"/>
  <c r="BK125" i="3" l="1"/>
  <c r="BK124" i="3"/>
  <c r="J124" i="3" s="1"/>
  <c r="J96" i="3" s="1"/>
  <c r="T125" i="3"/>
  <c r="T124" i="3"/>
  <c r="BK221" i="2"/>
  <c r="J221" i="2"/>
  <c r="J103" i="2"/>
  <c r="R125" i="3"/>
  <c r="R124" i="3"/>
  <c r="T121" i="4"/>
  <c r="T120" i="4" s="1"/>
  <c r="T127" i="2"/>
  <c r="R221" i="2"/>
  <c r="R127" i="2"/>
  <c r="R126" i="2"/>
  <c r="T221" i="2"/>
  <c r="P221" i="2"/>
  <c r="P126" i="2"/>
  <c r="AU95" i="1"/>
  <c r="AU94" i="1" s="1"/>
  <c r="BK127" i="2"/>
  <c r="J127" i="2"/>
  <c r="J97" i="2"/>
  <c r="J222" i="2"/>
  <c r="J104" i="2"/>
  <c r="BK121" i="4"/>
  <c r="J121" i="4"/>
  <c r="J97" i="4"/>
  <c r="J126" i="3"/>
  <c r="J98" i="3"/>
  <c r="J33" i="2"/>
  <c r="AV95" i="1" s="1"/>
  <c r="AT95" i="1" s="1"/>
  <c r="F33" i="4"/>
  <c r="AZ97" i="1"/>
  <c r="BB94" i="1"/>
  <c r="AX94" i="1"/>
  <c r="BD94" i="1"/>
  <c r="W33" i="1"/>
  <c r="J33" i="3"/>
  <c r="AV96" i="1"/>
  <c r="AT96" i="1"/>
  <c r="BA94" i="1"/>
  <c r="AW94" i="1"/>
  <c r="AK30" i="1"/>
  <c r="F33" i="3"/>
  <c r="AZ96" i="1"/>
  <c r="F33" i="2"/>
  <c r="AZ95" i="1"/>
  <c r="BC94" i="1"/>
  <c r="AY94" i="1"/>
  <c r="J33" i="4"/>
  <c r="AV97" i="1" s="1"/>
  <c r="AT97" i="1" s="1"/>
  <c r="T126" i="2" l="1"/>
  <c r="BK126" i="2"/>
  <c r="J126" i="2" s="1"/>
  <c r="J96" i="2" s="1"/>
  <c r="BK120" i="4"/>
  <c r="J120" i="4"/>
  <c r="J96" i="4"/>
  <c r="J125" i="3"/>
  <c r="J97" i="3"/>
  <c r="AZ94" i="1"/>
  <c r="W29" i="1"/>
  <c r="W32" i="1"/>
  <c r="W30" i="1"/>
  <c r="J30" i="3"/>
  <c r="AG96" i="1"/>
  <c r="AN96" i="1"/>
  <c r="W31" i="1"/>
  <c r="J39" i="3" l="1"/>
  <c r="J30" i="2"/>
  <c r="AG95" i="1"/>
  <c r="AN95" i="1"/>
  <c r="J30" i="4"/>
  <c r="AG97" i="1"/>
  <c r="AN97" i="1"/>
  <c r="AV94" i="1"/>
  <c r="AK29" i="1" s="1"/>
  <c r="J39" i="2" l="1"/>
  <c r="J39" i="4"/>
  <c r="AG94" i="1"/>
  <c r="AT94" i="1"/>
  <c r="AN94" i="1" l="1"/>
  <c r="AK26" i="1"/>
  <c r="AK35" i="1"/>
</calcChain>
</file>

<file path=xl/sharedStrings.xml><?xml version="1.0" encoding="utf-8"?>
<sst xmlns="http://schemas.openxmlformats.org/spreadsheetml/2006/main" count="3671" uniqueCount="591">
  <si>
    <t>Export Komplet</t>
  </si>
  <si>
    <t/>
  </si>
  <si>
    <t>2.0</t>
  </si>
  <si>
    <t>ZAMOK</t>
  </si>
  <si>
    <t>False</t>
  </si>
  <si>
    <t>{33fb73c9-86c2-4b95-a742-79d366356109}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</si>
  <si>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</si>
  <si>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</si>
  <si>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</si>
  <si>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</si>
  <si>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</si>
  <si>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</si>
  <si>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</si>
  <si>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</si>
  <si>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20260128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</si>
  <si>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</si>
  <si>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</si>
  <si>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Odpočinkové molo u Billy Varnsdorf - výběr</t>
  </si>
  <si>
    <t>KSO:</t>
  </si>
  <si>
    <t>CC-CZ:</t>
  </si>
  <si>
    <t>Místo:</t>
  </si>
  <si>
    <t xml:space="preserve"> </t>
  </si>
  <si>
    <t>Datum:</t>
  </si>
  <si>
    <t>28. 1. 2026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</si>
  <si>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</si>
  <si>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</si>
  <si>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</si>
  <si>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</si>
  <si>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</si>
  <si>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</si>
  <si>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</si>
  <si>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</si>
  <si>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</si>
  <si>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</si>
  <si>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</si>
  <si>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</si>
  <si>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</si>
  <si>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</si>
  <si>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</si>
  <si>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</si>
  <si>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</si>
  <si>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</si>
  <si>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</si>
  <si>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</si>
  <si>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</si>
  <si>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</si>
  <si>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</si>
  <si>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</si>
  <si>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</si>
  <si>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</si>
  <si>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</si>
  <si>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</si>
  <si>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</si>
  <si>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</si>
  <si>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</si>
  <si>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</si>
  <si>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</si>
  <si>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</si>
  <si>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</si>
  <si>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</si>
  <si>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</si>
  <si>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</si>
  <si>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</si>
  <si>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</si>
  <si>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</si>
  <si>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</si>
  <si>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</si>
  <si>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</si>
  <si>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</si>
  <si>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</si>
  <si>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</si>
  <si>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</si>
  <si>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</si>
  <si>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</si>
  <si>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</si>
  <si>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</si>
  <si>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</si>
  <si>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</si>
  <si>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</si>
  <si>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Odpočinkové molo</t>
  </si>
  <si>
    <t>STA</t>
  </si>
  <si>
    <t>1</t>
  </si>
  <si>
    <t>{17c435c8-4472-44d7-b4ce-487242879bca}</t>
  </si>
  <si>
    <t>2</t>
  </si>
  <si>
    <t>05</t>
  </si>
  <si>
    <t>SO05 Oprava břehu rybníka</t>
  </si>
  <si>
    <t>{47c8c062-9299-4bb6-83aa-5b1e34d8e325}</t>
  </si>
  <si>
    <t>09</t>
  </si>
  <si>
    <t>VRN</t>
  </si>
  <si>
    <t>{1985efcb-c896-455b-9b7f-3f8618e1b80a}</t>
  </si>
  <si>
    <t>KRYCÍ LIST SOUPISU PRACÍ</t>
  </si>
  <si>
    <t>Objekt:</t>
  </si>
  <si>
    <t>01 - SO 01 Odpočinkové molo</t>
  </si>
  <si>
    <t>Varnsdorf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</si>
  <si>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</si>
  <si>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</si>
  <si>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</si>
  <si>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</si>
  <si>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</si>
  <si>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</si>
  <si>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</si>
  <si>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</si>
  <si>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</si>
  <si>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9 - Ostatní konstrukce a práce, bourání</t>
  </si>
  <si>
    <t xml:space="preserve">    998 - Přesun hmot</t>
  </si>
  <si>
    <t>PSV - Práce a dodávky PSV</t>
  </si>
  <si>
    <t xml:space="preserve">    741 - Elektroinstalace - silnoproud</t>
  </si>
  <si>
    <t xml:space="preserve">    762 - Konstrukce tesařské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</si>
  <si>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</si>
  <si>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</si>
  <si>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</si>
  <si>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</si>
  <si>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</si>
  <si>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</si>
  <si>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</si>
  <si>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</si>
  <si>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</si>
  <si>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</si>
  <si>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</si>
  <si>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</si>
  <si>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</si>
  <si>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</si>
  <si>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</si>
  <si>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</si>
  <si>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</si>
  <si>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</si>
  <si>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</si>
  <si>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131351102</t>
  </si>
  <si>
    <t>Hloubení jam nezapažených v hornině třídy těžitelnosti II skupiny 4 objem do 50 m3 strojně</t>
  </si>
  <si>
    <t>m3</t>
  </si>
  <si>
    <t>CS ÚRS 2025 02</t>
  </si>
  <si>
    <t>4</t>
  </si>
  <si>
    <t>-1945563015</t>
  </si>
  <si>
    <t>PP</t>
  </si>
  <si>
    <t>Hloubení nezapažených jam a zářezů strojně s urovnáním dna do předepsaného profilu a spádu v hornině třídy těžitelnosti II skupiny 4 přes 20 do 50 m3</t>
  </si>
  <si>
    <t>VV</t>
  </si>
  <si>
    <t>21,5*1,1</t>
  </si>
  <si>
    <t>132351252</t>
  </si>
  <si>
    <t>Hloubení rýh nezapažených š do 2000 mm v hornině třídy těžitelnosti II skupiny 4 objem do 50 m3 strojně</t>
  </si>
  <si>
    <t>-1870840532</t>
  </si>
  <si>
    <t>Hloubení nezapažených rýh šířky přes 800 do 2 000 mm strojně s urovnáním dna do předepsaného profilu a spádu v hornině třídy těžitelnosti II skupiny 4 přes 20 do 50 m3</t>
  </si>
  <si>
    <t>28</t>
  </si>
  <si>
    <t>3</t>
  </si>
  <si>
    <t>16275111R</t>
  </si>
  <si>
    <t>Vodorovné přemístění výkopku na skládku zhotovitele vč. uložení</t>
  </si>
  <si>
    <t>408260329</t>
  </si>
  <si>
    <t>23,65+28</t>
  </si>
  <si>
    <t>174151101</t>
  </si>
  <si>
    <t>Zásyp jam, šachet rýh nebo kolem objektů sypaninou se zhutněním</t>
  </si>
  <si>
    <t>1187283940</t>
  </si>
  <si>
    <t>Zásyp sypaninou z jakékoliv horniny strojně s uložením výkopku ve vrstvách se zhutněním jam, šachet, rýh nebo kolem objektů v těchto vykopávkách</t>
  </si>
  <si>
    <t xml:space="preserve">18"kolem pasů </t>
  </si>
  <si>
    <t>5</t>
  </si>
  <si>
    <t>M</t>
  </si>
  <si>
    <t>58337344</t>
  </si>
  <si>
    <t>štěrkopísek frakce 0/32</t>
  </si>
  <si>
    <t>t</t>
  </si>
  <si>
    <t>8</t>
  </si>
  <si>
    <t>-1819928349</t>
  </si>
  <si>
    <t>18*1,8 'Přepočtené koeficientem množství</t>
  </si>
  <si>
    <t>6</t>
  </si>
  <si>
    <t>181951114</t>
  </si>
  <si>
    <t>Úprava pláně v hornině třídy těžitelnosti II skupiny 4 a 5 se zhutněním strojně</t>
  </si>
  <si>
    <t>m2</t>
  </si>
  <si>
    <t>415367790</t>
  </si>
  <si>
    <t>Úprava pláně vyrovnáním výškových rozdílů strojně v hornině třídy těžitelnosti II, skupiny 4 a 5 se zhutněním</t>
  </si>
  <si>
    <t>Zakládání</t>
  </si>
  <si>
    <t>7</t>
  </si>
  <si>
    <t>213111121</t>
  </si>
  <si>
    <t>Stabilizace základové spáry zřízením vrstvy z geomříže tuhé</t>
  </si>
  <si>
    <t>-1574385172</t>
  </si>
  <si>
    <t>21,5</t>
  </si>
  <si>
    <t>GMT.0026040.URS</t>
  </si>
  <si>
    <t>Tuhá dvouosá monolitická geomříž – Eurogrid BX 30/30 - pevnost 30/30 kN/m; otvor 40/40 mm - 3,95×50 m [197,5 m²]</t>
  </si>
  <si>
    <t>2008552343</t>
  </si>
  <si>
    <t>21,5*1,1845 'Přepočtené koeficientem množství</t>
  </si>
  <si>
    <t>9</t>
  </si>
  <si>
    <t>213311113</t>
  </si>
  <si>
    <t>Polštáře zhutněné pod základy z kameniva drceného frakce 16 až 63 mm</t>
  </si>
  <si>
    <t>1738265750</t>
  </si>
  <si>
    <t>Polštáře zhutněné pod základy z kameniva hrubého drceného, frakce 16 - 63 mm</t>
  </si>
  <si>
    <t>21,5*0,6</t>
  </si>
  <si>
    <t>10</t>
  </si>
  <si>
    <t>213311161</t>
  </si>
  <si>
    <t>Polštáře zhutněné pod základy z lomového kamene hmotnosti do 200 kg s vyplněním spár a dutin kamenivem</t>
  </si>
  <si>
    <t>619467484</t>
  </si>
  <si>
    <t>Polštáře zhutněné pod základy z lomového kamene s vyplněním spár a dutin kamenivem hmotnosti jednotlivých kamenů do 200 kg</t>
  </si>
  <si>
    <t>21,5*0,5</t>
  </si>
  <si>
    <t>42</t>
  </si>
  <si>
    <t>273322611</t>
  </si>
  <si>
    <t>Základové desky ze ŽB se zvýšenými nároky na prostředí tř. C 30/37</t>
  </si>
  <si>
    <t>665221591</t>
  </si>
  <si>
    <t>Základy z betonu železového (bez výztuže) desky z betonu se zvýšenými nároky na prostředí tř. C 30/37</t>
  </si>
  <si>
    <t>11,6*0,2</t>
  </si>
  <si>
    <t>273351121</t>
  </si>
  <si>
    <t>Zřízení bednění základových desek</t>
  </si>
  <si>
    <t>623058368</t>
  </si>
  <si>
    <t>Bednění základů desek zřízení</t>
  </si>
  <si>
    <t>(7,008+0,2+3,827+5,871+0,2)*0,2</t>
  </si>
  <si>
    <t>13</t>
  </si>
  <si>
    <t>273351122</t>
  </si>
  <si>
    <t>Odstranění bednění základových desek</t>
  </si>
  <si>
    <t>2065231313</t>
  </si>
  <si>
    <t>Bednění základů desek odstranění</t>
  </si>
  <si>
    <t>14</t>
  </si>
  <si>
    <t>273362021</t>
  </si>
  <si>
    <t>Výztuž základových desek svařovanými sítěmi Kari</t>
  </si>
  <si>
    <t>-1171981076</t>
  </si>
  <si>
    <t>Výztuž základů desek ze svařovaných sítí z drátů typu KARI</t>
  </si>
  <si>
    <t>24*2*0,004</t>
  </si>
  <si>
    <t>15</t>
  </si>
  <si>
    <t>274322611</t>
  </si>
  <si>
    <t>Základové pasy ze ŽB se zvýšenými nároky na prostředí tř. C 30/37</t>
  </si>
  <si>
    <t>-1252362635</t>
  </si>
  <si>
    <t>Základy z betonu železového (bez výztuže) pasy z betonu se zvýšenými nároky na prostředí tř. C 30/37</t>
  </si>
  <si>
    <t>11,334*0,5*0,35</t>
  </si>
  <si>
    <t>0,55*0,55+0,25*0,55*4</t>
  </si>
  <si>
    <t>3,35*0,3</t>
  </si>
  <si>
    <t>0,6*0,45</t>
  </si>
  <si>
    <t>0,22*0,8</t>
  </si>
  <si>
    <t>Součet</t>
  </si>
  <si>
    <t>16</t>
  </si>
  <si>
    <t>274351121</t>
  </si>
  <si>
    <t>Zřízení bednění základových pasů rovného</t>
  </si>
  <si>
    <t>396119287</t>
  </si>
  <si>
    <t>Bednění základů pasů rovné zřízení</t>
  </si>
  <si>
    <t>17</t>
  </si>
  <si>
    <t>274351122</t>
  </si>
  <si>
    <t>Odstranění bednění základových pasů rovného</t>
  </si>
  <si>
    <t>1255720005</t>
  </si>
  <si>
    <t>Bednění základů pasů rovné odstranění</t>
  </si>
  <si>
    <t>18</t>
  </si>
  <si>
    <t>274361821</t>
  </si>
  <si>
    <t>Výztuž základových pasů betonářskou ocelí 10 505 (R)</t>
  </si>
  <si>
    <t>-349989165</t>
  </si>
  <si>
    <t>Výztuž základů pasů z betonářské oceli 10 505 (R) nebo BSt 500</t>
  </si>
  <si>
    <t>4,287*0,08</t>
  </si>
  <si>
    <t>19</t>
  </si>
  <si>
    <t>279113153</t>
  </si>
  <si>
    <t>Základová zeď tl přes 200 do 250 mm z tvárnic ztraceného bednění včetně výplně z betonu tř. C 25/30</t>
  </si>
  <si>
    <t>-259398799</t>
  </si>
  <si>
    <t>Základové zdi z tvárnic ztraceného bednění včetně výplně z betonu bez zvláštních nároků na vliv prostředí třídy C 25/30, tloušťky zdiva přes 200 do 250 mm</t>
  </si>
  <si>
    <t>(0,95+1,75+0,25)*0,25</t>
  </si>
  <si>
    <t>2,9*0,25</t>
  </si>
  <si>
    <t>6,1*0,75</t>
  </si>
  <si>
    <t>20</t>
  </si>
  <si>
    <t>279113155</t>
  </si>
  <si>
    <t>Základová zeď tl přes 300 do 400 mm z tvárnic ztraceného bednění včetně výplně z betonu tř. C 25/30</t>
  </si>
  <si>
    <t>1904795778</t>
  </si>
  <si>
    <t>Základové zdi z tvárnic ztraceného bednění včetně výplně z betonu bez zvláštních nároků na vliv prostředí třídy C 25/30, tloušťky zdiva přes 300 do 400 mm</t>
  </si>
  <si>
    <t>11,25*1</t>
  </si>
  <si>
    <t>1,255</t>
  </si>
  <si>
    <t>(0,95+1,75+0,25)*0,5</t>
  </si>
  <si>
    <t>279361821</t>
  </si>
  <si>
    <t>Výztuž základových zdí nosných betonářskou ocelí 10 505</t>
  </si>
  <si>
    <t>-648990409</t>
  </si>
  <si>
    <t>Výztuž základových zdí nosných svislých nebo odkloněných od svislice, rovinných nebo oblých, deskových nebo žebrových, včetně výztuže jejich žeber z betonářské oceli 10 505 (R) nebo BSt 500</t>
  </si>
  <si>
    <t>0,335</t>
  </si>
  <si>
    <t>Svislé a kompletní konstrukce</t>
  </si>
  <si>
    <t>22</t>
  </si>
  <si>
    <t>327211113</t>
  </si>
  <si>
    <t>Zdivo opěrných zdí z nepravidelných kamenů na maltu obj kamene do 0,02 m3 š spáry přes 10 do 20 mm</t>
  </si>
  <si>
    <t>1663884786</t>
  </si>
  <si>
    <t>Zdivo nadzákladové opěrných zdí a valů z lomového kamene štípaného nebo ručně vybíraného na maltu z nepravidelných kamenů objemu 1 kusu kamene do 0,02 m3, šířka spáry přes 10 do 20 mm</t>
  </si>
  <si>
    <t>2,9*0,15*0,5</t>
  </si>
  <si>
    <t>(1,75+0,68+0,8)*0,15*0,5</t>
  </si>
  <si>
    <t>Ostatní konstrukce a práce, bourání</t>
  </si>
  <si>
    <t>23</t>
  </si>
  <si>
    <t>916331112</t>
  </si>
  <si>
    <t>Osazení zahradního obrubníku betonového do lože z betonu s boční opěrou</t>
  </si>
  <si>
    <t>m</t>
  </si>
  <si>
    <t>1413950173</t>
  </si>
  <si>
    <t>Osazení zahradního obrubníku betonového s ložem tl. od 50 do 100 mm z betonu prostého tř. C 12/15 s boční opěrou z betonu prostého tř. C 12/15</t>
  </si>
  <si>
    <t>24</t>
  </si>
  <si>
    <t>59217001</t>
  </si>
  <si>
    <t>obrubník zahradní betonový 1000x50x250mm</t>
  </si>
  <si>
    <t>2062435839</t>
  </si>
  <si>
    <t>25</t>
  </si>
  <si>
    <t>953961215</t>
  </si>
  <si>
    <t>Kotva chemickou patronou M 20 hl 170 mm do betonu, ŽB nebo kamene s vyvrtáním otvoru</t>
  </si>
  <si>
    <t>kus</t>
  </si>
  <si>
    <t>-1102890839</t>
  </si>
  <si>
    <t>Kotva chemická s vyvrtáním otvoru do betonu, železobetonu nebo tvrdého kamene chemická patrona, velikost M 20, hloubka 170 mm</t>
  </si>
  <si>
    <t>5*4</t>
  </si>
  <si>
    <t>26</t>
  </si>
  <si>
    <t>953965141</t>
  </si>
  <si>
    <t>Kotevní šroub pro chemické kotvy M 20 dl 240 mm</t>
  </si>
  <si>
    <t>1747838942</t>
  </si>
  <si>
    <t>Kotva chemická s vyvrtáním otvoru kotevní šrouby pro chemické kotvy, velikost M 20, délka 240 mm</t>
  </si>
  <si>
    <t>998</t>
  </si>
  <si>
    <t>Přesun hmot</t>
  </si>
  <si>
    <t>27</t>
  </si>
  <si>
    <t>998011008</t>
  </si>
  <si>
    <t>Přesun hmot pro budovy zděné s omezením mechanizace pro budovy v do 6 m</t>
  </si>
  <si>
    <t>-61429726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</si>
  <si>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</si>
  <si>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PSV</t>
  </si>
  <si>
    <t>Práce a dodávky PSV</t>
  </si>
  <si>
    <t>741</t>
  </si>
  <si>
    <t>Elektroinstalace - silnoproud</t>
  </si>
  <si>
    <t>741110053</t>
  </si>
  <si>
    <t>Montáž trubka plastová ohebná D přes 35 mm uložená volně</t>
  </si>
  <si>
    <t>-838282972</t>
  </si>
  <si>
    <t>Montáž trubek elektroinstalačních s nasunutím nebo našroubováním do krabic plastových ohebných, uložených volně, vnější Ø přes 35 mm</t>
  </si>
  <si>
    <t>29</t>
  </si>
  <si>
    <t>34571372</t>
  </si>
  <si>
    <t>trubka elektroinstalační ohebná dvouplášťová korugovaná HDPE UV stab (chránička) D 52/63mm</t>
  </si>
  <si>
    <t>32</t>
  </si>
  <si>
    <t>-1975593296</t>
  </si>
  <si>
    <t>10*1,05 'Přepočtené koeficientem množství</t>
  </si>
  <si>
    <t>30</t>
  </si>
  <si>
    <t>34571375</t>
  </si>
  <si>
    <t>trubka elektroinstalační ohebná dvouplášťová korugovaná HDPE UV stab (chránička) D 94/110mm</t>
  </si>
  <si>
    <t>-1449744331</t>
  </si>
  <si>
    <t>31</t>
  </si>
  <si>
    <t>741313085</t>
  </si>
  <si>
    <t>Montáž zásuvek chráněných v krabici šroubové připojení 3P+N+PE prostředí venkovní, mokré se zapojením vodičů</t>
  </si>
  <si>
    <t>-1480649378</t>
  </si>
  <si>
    <t>Montáž zásuvek domovních se zapojením vodičů šroubové připojení venkovní nebo mokré, provedení 3P + N + PE</t>
  </si>
  <si>
    <t>1747119</t>
  </si>
  <si>
    <t>PODLAH. ZASUVKA STAKOHOME-SV-016</t>
  </si>
  <si>
    <t>-1122628411</t>
  </si>
  <si>
    <t>33</t>
  </si>
  <si>
    <t>741375001</t>
  </si>
  <si>
    <t>Montáž modulový osvětlovací systém - nosná soustava stropní přisazená</t>
  </si>
  <si>
    <t>-1316354924</t>
  </si>
  <si>
    <t>Montáž modulového osvětlovacího systému se zapojením vodičů nosné soustavy ze spojovacích a upevňovacích prvků stropní přisazené</t>
  </si>
  <si>
    <t>21+10,3+6,7</t>
  </si>
  <si>
    <t>34</t>
  </si>
  <si>
    <t>8765132R</t>
  </si>
  <si>
    <t>LED osvětlení Neonflex 1616S vč. lišty</t>
  </si>
  <si>
    <t>1239303464</t>
  </si>
  <si>
    <t>762</t>
  </si>
  <si>
    <t>Konstrukce tesařské</t>
  </si>
  <si>
    <t>35</t>
  </si>
  <si>
    <t>762952014</t>
  </si>
  <si>
    <t>Montáž teras z prken přes 135 mm z dřevin tvrdých šroubovaných broušených bez povrchové úpravy</t>
  </si>
  <si>
    <t>610969938</t>
  </si>
  <si>
    <t>Montáž terasy nášlapné vrstvy z prken z dřevin tvrdých nebo neobyčejně tvrdých, s broušením, omytím a kartáčováním, bez povrchové úpravy, spojovaných šroubováním, šířky přes 135 mm</t>
  </si>
  <si>
    <t>P</t>
  </si>
  <si>
    <t>Poznámka k položce:_x000D_
včetně podložek, spojovacího materiálu nerez</t>
  </si>
  <si>
    <t>20,51+3,78+4,41+22,65</t>
  </si>
  <si>
    <t>21*0,15</t>
  </si>
  <si>
    <t>6,5*0,25</t>
  </si>
  <si>
    <t>36</t>
  </si>
  <si>
    <t>61198137</t>
  </si>
  <si>
    <t>profil terasový dřevěný garaba (brazilský jasan) š 140mm tl 25mm</t>
  </si>
  <si>
    <t>1500063466</t>
  </si>
  <si>
    <t>56,125*1,08 'Přepočtené koeficientem množství</t>
  </si>
  <si>
    <t>37</t>
  </si>
  <si>
    <t>762952111</t>
  </si>
  <si>
    <t>Montáž ukončovací lišty terasy šroubováním</t>
  </si>
  <si>
    <t>-345409388</t>
  </si>
  <si>
    <t>Montáž terasy nášlapné vrstvy z prken z dřevoplastu spojovaných skrytými spojkami na podkladní rošt ukončovací lišty připevněné šroubováním</t>
  </si>
  <si>
    <t>38</t>
  </si>
  <si>
    <t>545R1</t>
  </si>
  <si>
    <t>lišta ukončovací 40x40mm garaba</t>
  </si>
  <si>
    <t>-659521146</t>
  </si>
  <si>
    <t>39</t>
  </si>
  <si>
    <t>545R2</t>
  </si>
  <si>
    <t>profil ukonřovací 40x25mm garaba</t>
  </si>
  <si>
    <t>45660578</t>
  </si>
  <si>
    <t>40</t>
  </si>
  <si>
    <t>762953002</t>
  </si>
  <si>
    <t>Nátěr dřevěných teras olejový dvojnásobný s očištěním</t>
  </si>
  <si>
    <t>-807221663</t>
  </si>
  <si>
    <t>Montáž terasy nátěr dřevěných teras olejem, včetně očištění dvojnásobně</t>
  </si>
  <si>
    <t>41</t>
  </si>
  <si>
    <t>998762111</t>
  </si>
  <si>
    <t>Přesun hmot tonážní pro kce tesařské s omezením mechanizace v objektech v do 6 m</t>
  </si>
  <si>
    <t>2042950496</t>
  </si>
  <si>
    <t>Přesun hmot pro konstrukce tesařské stanovený z hmotnosti přesunovaného materiálu vodorovná dopravní vzdálenost do 50 m s omezením mechanizace v objektech výšky do 6 m</t>
  </si>
  <si>
    <t>767</t>
  </si>
  <si>
    <t>Konstrukce zámečnické</t>
  </si>
  <si>
    <t>43</t>
  </si>
  <si>
    <t>767995113</t>
  </si>
  <si>
    <t>Montáž atypických zámečnických konstrukcí hmotnosti přes 10 do 20 kg</t>
  </si>
  <si>
    <t>kg</t>
  </si>
  <si>
    <t>-1917848576</t>
  </si>
  <si>
    <t>Montáž ostatních atypických zámečnických konstrukcí hmotnosti přes 10 do 20 kg</t>
  </si>
  <si>
    <t>Poznámka k položce:_x000D_
montáž při napuštění vodní hladiny</t>
  </si>
  <si>
    <t>44</t>
  </si>
  <si>
    <t>68145R</t>
  </si>
  <si>
    <t>OK plošiny</t>
  </si>
  <si>
    <t>-1301087249</t>
  </si>
  <si>
    <t>Poznámka k položce:_x000D_
materiál nerez, včetně spojovacího materiálu</t>
  </si>
  <si>
    <t>45</t>
  </si>
  <si>
    <t>998767111</t>
  </si>
  <si>
    <t>Přesun hmot tonážní pro zámečnické konstrukce s omezením mechanizace v objektech v do 6 m</t>
  </si>
  <si>
    <t>-693227323</t>
  </si>
  <si>
    <t>Přesun hmot pro zámečnické konstrukce stanovený z hmotnosti přesunovaného materiálu vodorovná dopravní vzdálenost do 50 m s omezením mechanizace v objektech výšky do 6 m</t>
  </si>
  <si>
    <t>05 - SO05 Oprava břehu rybníka</t>
  </si>
  <si>
    <t xml:space="preserve">    4 - Vodorovné konstrukce</t>
  </si>
  <si>
    <t xml:space="preserve">    8 - Vedení trubní dálková a přípojná</t>
  </si>
  <si>
    <t xml:space="preserve">    997 - Přesun sutě</t>
  </si>
  <si>
    <t>112251223</t>
  </si>
  <si>
    <t>Odstranění pařezů na svahu přes 1:2 do 1:1 odfrézováním hl přes 0,2 do 0,5 m</t>
  </si>
  <si>
    <t>-1109876938</t>
  </si>
  <si>
    <t>Odstranění pařezu odfrézováním nebo odvrtáním hloubky přes 200 do 500 mm na svahu přes 1:2 do 1:1</t>
  </si>
  <si>
    <t>(PI*0,3*0,3*1)</t>
  </si>
  <si>
    <t>114203104</t>
  </si>
  <si>
    <t>Rozebrání dlažeb nebo záhozů s naložením na dopravní prostředek záhozů, rovnanin a soustřeďovacích staveb provedených na sucho</t>
  </si>
  <si>
    <t>(50+28+32)*0,5 "1.4.D.1 TZ, 1.4.D.2 Oprava břehu rybníka - přeskládání kamenné rovnaniny; plocha * tloušťka</t>
  </si>
  <si>
    <t>114203201</t>
  </si>
  <si>
    <t>Očištění lomového kamene nebo betonových tvárnic získaných při rozebrání dlažeb, záhozů, rovnanin a soustřeďovacích staveb od hlíny nebo písku</t>
  </si>
  <si>
    <t>129951113</t>
  </si>
  <si>
    <t>Bourání konstrukcí v odkopávkách a prokopávkách strojně s přemístěním suti na hromady na vzdálenost do 20 m nebo s naložením na dopravní prostředek ze zdiva kamenného, pro jakýkoliv druh kamene na maltu cementovou</t>
  </si>
  <si>
    <t>0,85 "1.4.D.1 TZ, 1.4.D.2 Oprava břehu rybníka, část okolo nátoku - bourání zdiva na MC pro práh</t>
  </si>
  <si>
    <t>0,9 "1.4.D.1 TZ, 1.4.D.2 Oprava břehu rybníka, část okolo nátoku - bourání zdiva na MC pro potrubí</t>
  </si>
  <si>
    <t>0,85 "1.4.D.1 TZ, 1.4.D.2 Oprava břehu rybníka, část okolo nátoku - bourání zdiva na MC pro dlažbu na MC</t>
  </si>
  <si>
    <t>2,5 "1.4.D.1 TZ, 1.4.D.2 Oprava břehu rybníka, část okolo nátoku - bourání zdiva na MC pro dlažbu na sucho a rovnaninu</t>
  </si>
  <si>
    <t>131213702</t>
  </si>
  <si>
    <t>Hloubení nezapažených jam ručně s urovnáním dna do předepsaného profilu a spádu v hornině třídy těžitelnosti I skupiny 3 nesoudržných</t>
  </si>
  <si>
    <t>42,46 "1.4.D.1 TZ, 1.4.D.2 Oprava břehu rybníka - výkop</t>
  </si>
  <si>
    <t>Mezisoučet</t>
  </si>
  <si>
    <t>1,85 "1.4.D.1 TZ, 1.4.D.2 Oprava břehu rybníka, část okolo nátoku - výkop pro dlažbu; objem</t>
  </si>
  <si>
    <t>17,9 "1.4.D.1 TZ, 1.4.D.2 Oprava břehu rybníka, část okolo nátoku - výkop pro rovnaninu a dlažbu v terénu; objem</t>
  </si>
  <si>
    <t>1,2 "1.4.D.1 TZ, 1.4.D.2 Oprava břehu rybníka, část okolo nátoku - výkop pro potrubí; objem</t>
  </si>
  <si>
    <t>1,9 "1.4.D.1 TZ, 1.4.D.2 Oprava břehu rybníka, část okolo nátoku - výkop pro novou dlažbu; objem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</si>
  <si>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</si>
  <si>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</si>
  <si>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2*0,5 "1.4.D.1 TZ, 1.4.D.2 Oprava břehu rybníka, část okolo nátoku - zpětný zásyp pro práh, odvoz na deponii a zpět; objem</t>
  </si>
  <si>
    <t>2*1 "1.4.D.1 TZ, 1.4.D.2 Oprava břehu rybníka, část okolo nátoku - zpětný zásyp pro dlažbu do betonu, odvoz na deponii a zpět; objem</t>
  </si>
  <si>
    <t>2*0,5 "1.4.D.1 TZ, 1.4.D.2 Oprava břehu rybníka, část okolo nátoku - zpětný zásyp pro dlažbu na sucho, odvoz na deponii a zpět; objem</t>
  </si>
  <si>
    <t>167151101</t>
  </si>
  <si>
    <t>Nakládání, skládání a překládání neulehlého výkopku nebo sypaniny strojně nakládání, množství do 100 m3, z horniny třídy těžitelnosti I, skupiny 1 až 3</t>
  </si>
  <si>
    <t>0,5 "1.4.D.1 TZ, 1.4.D.2 Oprava břehu rybníka, část okolo nátoku - zpětný zásyp pro práh, nakládání na deponii; objem</t>
  </si>
  <si>
    <t>1 "1.4.D.1 TZ, 1.4.D.2 Oprava břehu rybníka, část okolo nátoku - zpětný zásyp pro dlažbu do betonu, nakládání na deponii; objem</t>
  </si>
  <si>
    <t>0,5 "1.4.D.1 TZ, 1.4.D.2 Oprava břehu rybníka, část okolo nátoku - zpětný zásyp pro dlažbu na sucho, nakládání na deponii; objem</t>
  </si>
  <si>
    <t>0,5 "1.4.D.1 TZ, 1.4.D.2 Oprava břehu rybníka, část okolo nátoku - zpětný zásyp pro práh; objem</t>
  </si>
  <si>
    <t>1 "1.4.D.1 TZ, 1.4.D.2 Oprava břehu rybníka, část okolo nátoku - zpětný zásyp pro dlažbu do betonu; objem</t>
  </si>
  <si>
    <t>0,5 "1.4.D.1 TZ, 1.4.D.2 Oprava břehu rybníka, část okolo nátoku - zpětný zásyp pro dlažbu na sucho; objem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</si>
  <si>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</si>
  <si>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</si>
  <si>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0,6 "1.4.D.1 TZ, 1.4.D.2 Oprava břehu rybníka, část okolo nátoku - obsyp potrubí DN600 píske fr. 0-4 mm; objem</t>
  </si>
  <si>
    <t>58331351</t>
  </si>
  <si>
    <t>kamenivo těžené drobné frakce 0/4</t>
  </si>
  <si>
    <t>0,6*2 "Přepočtené koeficientem množství</t>
  </si>
  <si>
    <t>AGR 05.01</t>
  </si>
  <si>
    <t>Převádění vody, včetně dodávky potřebného materiálu (potrubí, pytle, čerpání), včetně odstranění a likvidace po dokončení stavby</t>
  </si>
  <si>
    <t>kpl</t>
  </si>
  <si>
    <t>11</t>
  </si>
  <si>
    <t>R162701</t>
  </si>
  <si>
    <t>Vodorovné přemístění výkopku vč. uložení na skládku (poplatku) dle platné legislativy</t>
  </si>
  <si>
    <t>-0,5 "1.4.D.1 TZ, 1.4.D.2 Oprava břehu rybníka, část okolo nátoku - zpětný zásyp pro práh; objem</t>
  </si>
  <si>
    <t>-1 "1.4.D.1 TZ, 1.4.D.2 Oprava břehu rybníka, část okolo nátoku - zpětný zásyp pro dlažbu do betonu; objem</t>
  </si>
  <si>
    <t>-0,5 "1.4.D.1 TZ, 1.4.D.2 Oprava břehu rybníka, část okolo nátoku - zpětný zásyp pro dlažbu na sucho; objem</t>
  </si>
  <si>
    <t>R1711111</t>
  </si>
  <si>
    <t>Hutnění zeminy v základové spáře</t>
  </si>
  <si>
    <t>50 "1.4.D.1 TZ, 1.4.D.2 Oprava břehu rybníka - hutnění plochy základové spáry přeskládání rovnaniny</t>
  </si>
  <si>
    <t>97,17 "1.4.D.1 TZ, 1.4.D.2 Oprava břehu rybníka - zhutnění pod ŠP podkl. vrstvou</t>
  </si>
  <si>
    <t>4 "1.4.D.1 TZ, 1.4.D.2 Oprava břehu rybníka, část okolo nátoku - hutnění zákl. spáry - podkladní beton</t>
  </si>
  <si>
    <t>4,3 "1.4.D.1 TZ, 1.4.D.2 Oprava břehu rybníka, část okolo nátoku - hutnění zákl. spáry - práh</t>
  </si>
  <si>
    <t>8,4 "1.4.D.1 TZ, 1.4.D.2 Oprava břehu rybníka, část okolo nátoku - hutnění zákl. spáry - dlažba do betonu</t>
  </si>
  <si>
    <t>15,35 "1.4.D.1 TZ, 1.4.D.2 Oprava břehu rybníka, část okolo nátoku - hutnění zákl. spáry - dlažba na sucho</t>
  </si>
  <si>
    <t>17,8 "1.4.D.1 TZ, 1.4.D.2 Oprava břehu rybníka, část okolo nátoku - hutnění zákl. spáry - kamenná rovnanina</t>
  </si>
  <si>
    <t>184818232</t>
  </si>
  <si>
    <t>Ochrana kmene bedněním před poškozením stavebním provozem zřízení včetně odstranění výšky bednění do 2 m průměru kmene přes 300 do 500 mm</t>
  </si>
  <si>
    <t>6 "1.4.D.1 TZ, 1.4.D.2 Oprava břehu rybníka - stromy do 5 m od stavby</t>
  </si>
  <si>
    <t>321213345</t>
  </si>
  <si>
    <t>Zdivo nadzákladové z lomového kamene vodních staveb přehrad, jezů a plavebních komor, spodní stavby vodních elektráren, odběrných věží a výpustných zařízení, opěrných zdí, šachet, šachtic a ostatních konstrukcí obkladní z lomového kamene lomařsky upravené</t>
  </si>
  <si>
    <t>Zdivo nadzákladové z lomového kamene vodních staveb přehrad, jezů a plavebních komor, spodní stavby vodních elektráren, odběrných věží a výpustných zařízení, opěrných zdí, šachet, šachtic a ostatních konstrukcí obkladní z lomového kamene lomařsky upraveného s vyspárováním, na cementovou maltu</t>
  </si>
  <si>
    <t>1,15 "1.4.D.1 TZ, 1.4.D.2 Oprava břehu rybníka, část okolo nátoku - zdivo na MC 25; objem</t>
  </si>
  <si>
    <t>321311116</t>
  </si>
  <si>
    <t>Konstrukce vodních staveb z betonu přehrad, jezů a plavebních komor, spodní stavby vodních elektráren, jader přehrad, odběrných věží a výpustných zařízení, opěrných zdí, šachet, šachtic a ostatních konstrukcí prostého pro prostředí s mrazovými cykly tř. C</t>
  </si>
  <si>
    <t>Konstrukce vodních staveb z betonu přehrad, jezů a plavebních komor, spodní stavby vodních elektráren, jader přehrad, odběrných věží a výpustných zařízení, opěrných zdí, šachet, šachtic a ostatních konstrukcí prostého pro prostředí s mrazovými cykly tř. C 30/37</t>
  </si>
  <si>
    <t>1,1 "1.4.D.1 TZ, 1.4.D.2 Oprava břehu rybníka, část okolo nátoku - lože dlažby; objem</t>
  </si>
  <si>
    <t>Vodorovné konstrukce</t>
  </si>
  <si>
    <t>452311131</t>
  </si>
  <si>
    <t>Podkladní a zajišťovací konstrukce z betonu prostého v otevřeném výkopu bez zvýšených nároků na prostředí desky pod potrubí, stoky a drobné objekty z betonu tř. C 12/15</t>
  </si>
  <si>
    <t>2*0,1 "1.4.D.1 TZ, 1.4.D.2 Oprava břehu rybníka, část okolo nátoku - podkladní beton C12/15 tl. 100 mm; plocha * tloušťka</t>
  </si>
  <si>
    <t>457572111</t>
  </si>
  <si>
    <t>Filtrační vrstvy jakékoliv tloušťky a sklonu ze štěrkopísků se zhutněním do 10 pojezdů/m3, frakce od 0-8 do 0-32 mm</t>
  </si>
  <si>
    <t>50*0,15 "1.4.D.1 TZ, 1.4.D.2 Oprava břehu rybníka - podkladní vrstva pro přeskládání kamenné rovnaniny; plocha * tloušťka</t>
  </si>
  <si>
    <t>14,40 "1.4.D.1 TZ, 1.4.D.2 Oprava břehu rybníka - štěrkopískový podsyp dlažby</t>
  </si>
  <si>
    <t>15,4 "1.4.D.1 TZ, 1.4.D.2 Oprava břehu rybníka, část okolo nátoku - štěrkopískový podsyp kamenné dlažby</t>
  </si>
  <si>
    <t>12,3 "1.4.D.1 TZ, 1.4.D.2 Oprava břehu rybníka, část okolo nátoku - štěrkopískový podsyp kamenné rovnaniny</t>
  </si>
  <si>
    <t>457572114</t>
  </si>
  <si>
    <t>Filtrační vrstvy jakékoliv tloušťky a sklonu ze štěrkopísků se zhutněním do 10 pojezdů/m3, frakce od 0-45 do 0-63 mm</t>
  </si>
  <si>
    <t>0,42 "1.4.D.1 TZ, 1.4.D.2 Oprava břehu rybníka, část okolo nátoku - podkaldní štěrk fr. 23-63 mm pod dlažbu; objem</t>
  </si>
  <si>
    <t>0,9 "1.4.D.1 TZ, 1.4.D.2 Oprava břehu rybníka, část okolo nátoku - podkaldní štěrk fr. 23-63 mm pod práh; objem</t>
  </si>
  <si>
    <t>457572217</t>
  </si>
  <si>
    <t>Filtrační vrstvy jakékoliv tloušťky a sklonu z hrubého těženého kameniva se zhutněním do 10 pojezdů/m3, frakce od 63 do 125 mm</t>
  </si>
  <si>
    <t>9,94 "1.4.D.1 TZ, 1.4.D.2 Oprava břehu rybníka - štěrk 63-125 pod molem</t>
  </si>
  <si>
    <t>463212121</t>
  </si>
  <si>
    <t>Rovnanina z lomového kamene upraveného, tříděného jakékoliv tloušťky rovnaniny s vyplněním spár a dutin těženým kamenivem</t>
  </si>
  <si>
    <t>5,1 "1.4.D.1 TZ, 1.4.D.2 Oprava břehu rybníka, část okolo nátoku - nová kamenná rovnanina</t>
  </si>
  <si>
    <t>5,3 "1.4.D.1 TZ, 1.4.D.2 Oprava břehu rybníka, část okolo nátoku - nová patka kamenné rovnaniny</t>
  </si>
  <si>
    <t>465511227</t>
  </si>
  <si>
    <t>Dlažba z lomového kamene lomařsky upraveného na sucho s vyklínováním kamenem, s vyplněním spár těženým kamenivem, drnem nebo ornicí s osetím, tl. kamene 250 mm</t>
  </si>
  <si>
    <t>12,82/0,25 "1.4.D.1 TZ, 1.4.D.2 Oprava břehu rybníka - kamenná dlažba; plocha/tloušťka</t>
  </si>
  <si>
    <t>15,4 "1.4.D.1 TZ, 1.4.D.2 Oprava břehu rybníka, část okolo nátoku - kamenná dlažba</t>
  </si>
  <si>
    <t>465513327</t>
  </si>
  <si>
    <t>Dlažba z lomového kamene lomařsky upraveného na cementovou maltu, s vyspárováním cementovou maltou, tl. kamene 300 mm</t>
  </si>
  <si>
    <t>3,5 "1.4.D.1 TZ, 1.4.D.2 Oprava břehu rybníka, část okolo nátoku - kamenná dlažba; plocha</t>
  </si>
  <si>
    <t>R4632121</t>
  </si>
  <si>
    <t>Rovnanina z lomového kamene upraveného, tříděného jakékoliv tloušťky rovnaniny s vyklínováním spár a dutin úlomky kamene - bez dodávky kamene</t>
  </si>
  <si>
    <t>46</t>
  </si>
  <si>
    <t>2,33 "1.4.D.1 TZ, 1.4.D.2 Oprava břehu rybníka, část okolo nátoku - přeskládání kamenné rovnaniny</t>
  </si>
  <si>
    <t>463212191</t>
  </si>
  <si>
    <t>Rovnanina z lomového kamene upraveného, tříděného Příplatek k cenám za vypracování líce</t>
  </si>
  <si>
    <t>48</t>
  </si>
  <si>
    <t>(50+28+32) "1.4.D.1 TZ, 1.4.D.2 Oprava břehu rybníka - přeskládání kamenné rovnaniny; plocha</t>
  </si>
  <si>
    <t>R4632122</t>
  </si>
  <si>
    <t>Vyklínování a proštěrkovéní stávající kamenné rovnaniny</t>
  </si>
  <si>
    <t>50</t>
  </si>
  <si>
    <t>175 "1.4.D.1 TZ, 1.4.D.2 Oprava břehu rybníka - vyklínování a proštěrkování</t>
  </si>
  <si>
    <t>4,66 "1.4.D.1 TZ, 1.4.D.2 Oprava břehu rybníka, část okolo nátoku - přeskládání kamenné rovnaniny</t>
  </si>
  <si>
    <t>Vedení trubní dálková a přípojná</t>
  </si>
  <si>
    <t>812442121</t>
  </si>
  <si>
    <t>Montáž potrubí z trub betonových hrdlových v otevřeném výkopu ve sklonu do 20 % s integrovaným pryžovým těsněním DN 600</t>
  </si>
  <si>
    <t>52</t>
  </si>
  <si>
    <t>2 "1.4.D.1 TZ, 1.4.D.2 Oprava břehu rybníka, část okolo nátoku - potrubí DN600; metry</t>
  </si>
  <si>
    <t>59223023</t>
  </si>
  <si>
    <t>trouba betonová hrdlová DN 600</t>
  </si>
  <si>
    <t>54</t>
  </si>
  <si>
    <t>2*1,01 "Přepočtené koeficientem množství</t>
  </si>
  <si>
    <t>812442222</t>
  </si>
  <si>
    <t>Montáž potrubí z trub betonových hrdlových v otevřeném výkopu ve sklonu do 20 % podkladků pod trouby hrdlové DN od 600 do 800</t>
  </si>
  <si>
    <t>56</t>
  </si>
  <si>
    <t>2 "1.4.D.1 TZ, 1.4.D.2 Oprava břehu rybníka, část okolo nátoku - podkladky; počet</t>
  </si>
  <si>
    <t>59223734</t>
  </si>
  <si>
    <t>podkladek pod trouby betonové/ŽB DN 600-800</t>
  </si>
  <si>
    <t>58</t>
  </si>
  <si>
    <t>919726121</t>
  </si>
  <si>
    <t>Geotextilie netkaná pro ochranu, separaci nebo filtraci měrná hmotnost do 200 g/m2</t>
  </si>
  <si>
    <t>60</t>
  </si>
  <si>
    <t xml:space="preserve">38,5 "1.4.D.1 TZ, 1.4.D.2 Oprava břehu rybníka - protiplevelná fólie </t>
  </si>
  <si>
    <t>997</t>
  </si>
  <si>
    <t>Přesun sutě</t>
  </si>
  <si>
    <t>R997002</t>
  </si>
  <si>
    <t>Vodorovné přemístění suti vč. uložení na skládku (poplatku) dle platné legislativy</t>
  </si>
  <si>
    <t>62</t>
  </si>
  <si>
    <t>0,85*2,7 "1.4.D.1 TZ, 1.4.D.2 Oprava břehu rybníka, část okolo nátoku - bourání zdiva na MC pro práh * hmotnost</t>
  </si>
  <si>
    <t>0,9*2,7 "1.4.D.1 TZ, 1.4.D.2 Oprava břehu rybníka, část okolo nátoku - bourání zdiva na MC pro potrubí * hmotnost</t>
  </si>
  <si>
    <t>0,85*2,7 "1.4.D.1 TZ, 1.4.D.2 Oprava břehu rybníka, část okolo nátoku - bourání zdiva na MC pro dlažbu na MC * hmotnost</t>
  </si>
  <si>
    <t>2,5*2,7 "1.4.D.1 TZ, 1.4.D.2 Oprava břehu rybníka, část okolo nátoku - bourání zdiva na MC pro dlažbu na sucho a rovnaninu * hmotnost</t>
  </si>
  <si>
    <t>998332011</t>
  </si>
  <si>
    <t>Přesun hmot pro úpravy vodních toků a kanály, hráze rybníků apod. dopravní vzdálenost do 500 m</t>
  </si>
  <si>
    <t>64</t>
  </si>
  <si>
    <t>09 - VRN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</si>
  <si>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</si>
  <si>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</si>
  <si>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</si>
  <si>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</si>
  <si>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</si>
  <si>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</si>
  <si>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zeměměřičské a projektové práce</t>
  </si>
  <si>
    <t>012164000</t>
  </si>
  <si>
    <t>Vytyčení a zaměření inženýrských sítí</t>
  </si>
  <si>
    <t>soubor</t>
  </si>
  <si>
    <t>1024</t>
  </si>
  <si>
    <t>-176438357</t>
  </si>
  <si>
    <t>012344000</t>
  </si>
  <si>
    <t>Vytyčovací práce</t>
  </si>
  <si>
    <t>1145410200</t>
  </si>
  <si>
    <t>012414000</t>
  </si>
  <si>
    <t>Geometrický plán</t>
  </si>
  <si>
    <t>soubuor</t>
  </si>
  <si>
    <t>-1294045256</t>
  </si>
  <si>
    <t>013254000</t>
  </si>
  <si>
    <t>Dokumentace skutečného provedení stavby</t>
  </si>
  <si>
    <t>898004603</t>
  </si>
  <si>
    <t>VRN3</t>
  </si>
  <si>
    <t>Zařízení staveniště</t>
  </si>
  <si>
    <t>031002000</t>
  </si>
  <si>
    <t>zajištění zajímkování a čerpání vody při pracech na spodní části stavby při vypuštěné vodní ploše</t>
  </si>
  <si>
    <t>1306551952</t>
  </si>
  <si>
    <t>031002000R</t>
  </si>
  <si>
    <t>koordinaci a přípravu vypuštění a následného napuštění vodní plochy dle termínů stanovených zadavatelem</t>
  </si>
  <si>
    <t>-1174152891</t>
  </si>
  <si>
    <t>032903000</t>
  </si>
  <si>
    <t>Náklady na provoz a údržbu vybavení staveniště</t>
  </si>
  <si>
    <t>946333592</t>
  </si>
  <si>
    <t>Poznámka k položce:_x000D_
včetně likvidace odpadu ze stavby</t>
  </si>
  <si>
    <t>034103000</t>
  </si>
  <si>
    <t>Oplocení staveniště</t>
  </si>
  <si>
    <t>-1970204661</t>
  </si>
  <si>
    <t>034303000</t>
  </si>
  <si>
    <t>Dopravní značení na staveništi</t>
  </si>
  <si>
    <t>-1498200165</t>
  </si>
  <si>
    <t>VRN4</t>
  </si>
  <si>
    <t>Inženýrská činnost</t>
  </si>
  <si>
    <t>041903000</t>
  </si>
  <si>
    <t>Dozor jiné osoby - geologa</t>
  </si>
  <si>
    <t>-555451871</t>
  </si>
  <si>
    <t>Dozor jiné osoby</t>
  </si>
  <si>
    <t>043154000</t>
  </si>
  <si>
    <t>Zkoušky hutnicí</t>
  </si>
  <si>
    <t>1805791650</t>
  </si>
  <si>
    <t>Poznámka k položce:_x000D_
pod deskou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</si>
</sst>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BH19" sqref="BH19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86" t="s">
        <v>14</v>
      </c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R5" s="19"/>
      <c r="BE5" s="183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88" t="s">
        <v>17</v>
      </c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R6" s="19"/>
      <c r="BE6" s="184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84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84"/>
      <c r="BS8" s="16" t="s">
        <v>6</v>
      </c>
    </row>
    <row r="9" spans="1:74" ht="14.45" customHeight="1">
      <c r="B9" s="19"/>
      <c r="AR9" s="19"/>
      <c r="BE9" s="184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84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184"/>
      <c r="BS11" s="16" t="s">
        <v>6</v>
      </c>
    </row>
    <row r="12" spans="1:74" ht="6.95" customHeight="1">
      <c r="B12" s="19"/>
      <c r="AR12" s="19"/>
      <c r="BE12" s="184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184"/>
      <c r="BS13" s="16" t="s">
        <v>6</v>
      </c>
    </row>
    <row r="14" spans="1:74" ht="12.75">
      <c r="B14" s="19"/>
      <c r="E14" s="189" t="s">
        <v>28</v>
      </c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26" t="s">
        <v>26</v>
      </c>
      <c r="AN14" s="28" t="s">
        <v>28</v>
      </c>
      <c r="AR14" s="19"/>
      <c r="BE14" s="184"/>
      <c r="BS14" s="16" t="s">
        <v>6</v>
      </c>
    </row>
    <row r="15" spans="1:74" ht="6.95" customHeight="1">
      <c r="B15" s="19"/>
      <c r="AR15" s="19"/>
      <c r="BE15" s="184"/>
      <c r="BS15" s="16" t="s">
        <v>4</v>
      </c>
    </row>
    <row r="16" spans="1:74" ht="12" customHeight="1">
      <c r="B16" s="19"/>
      <c r="D16" s="26" t="s">
        <v>29</v>
      </c>
      <c r="AK16" s="26" t="s">
        <v>25</v>
      </c>
      <c r="AN16" s="24" t="s">
        <v>1</v>
      </c>
      <c r="AR16" s="19"/>
      <c r="BE16" s="184"/>
      <c r="BS16" s="16" t="s">
        <v>4</v>
      </c>
    </row>
    <row r="17" spans="2:71" ht="18.399999999999999" customHeight="1">
      <c r="B17" s="19"/>
      <c r="E17" s="24" t="s">
        <v>21</v>
      </c>
      <c r="AK17" s="26" t="s">
        <v>26</v>
      </c>
      <c r="AN17" s="24" t="s">
        <v>1</v>
      </c>
      <c r="AR17" s="19"/>
      <c r="BE17" s="184"/>
      <c r="BS17" s="16" t="s">
        <v>30</v>
      </c>
    </row>
    <row r="18" spans="2:71" ht="6.95" customHeight="1">
      <c r="B18" s="19"/>
      <c r="AR18" s="19"/>
      <c r="BE18" s="184"/>
      <c r="BS18" s="16" t="s">
        <v>6</v>
      </c>
    </row>
    <row r="19" spans="2:71" ht="12" customHeight="1">
      <c r="B19" s="19"/>
      <c r="D19" s="26" t="s">
        <v>31</v>
      </c>
      <c r="AK19" s="26" t="s">
        <v>25</v>
      </c>
      <c r="AN19" s="24" t="s">
        <v>1</v>
      </c>
      <c r="AR19" s="19"/>
      <c r="BE19" s="184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184"/>
      <c r="BS20" s="16" t="s">
        <v>30</v>
      </c>
    </row>
    <row r="21" spans="2:71" ht="6.95" customHeight="1">
      <c r="B21" s="19"/>
      <c r="AR21" s="19"/>
      <c r="BE21" s="184"/>
    </row>
    <row r="22" spans="2:71" ht="12" customHeight="1">
      <c r="B22" s="19"/>
      <c r="D22" s="26" t="s">
        <v>32</v>
      </c>
      <c r="AR22" s="19"/>
      <c r="BE22" s="184"/>
    </row>
    <row r="23" spans="2:71" ht="16.5" customHeight="1">
      <c r="B23" s="19"/>
      <c r="E23" s="191" t="s">
        <v>1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R23" s="19"/>
      <c r="BE23" s="184"/>
    </row>
    <row r="24" spans="2:71" ht="6.95" customHeight="1">
      <c r="B24" s="19"/>
      <c r="AR24" s="19"/>
      <c r="BE24" s="184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4"/>
    </row>
    <row r="26" spans="2:71" s="1" customFormat="1" ht="25.9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2">
        <f>ROUND(AG94,2)</f>
        <v>0</v>
      </c>
      <c r="AL26" s="193"/>
      <c r="AM26" s="193"/>
      <c r="AN26" s="193"/>
      <c r="AO26" s="193"/>
      <c r="AR26" s="31"/>
      <c r="BE26" s="184"/>
    </row>
    <row r="27" spans="2:71" s="1" customFormat="1" ht="6.95" customHeight="1">
      <c r="B27" s="31"/>
      <c r="AR27" s="31"/>
      <c r="BE27" s="184"/>
    </row>
    <row r="28" spans="2:71" s="1" customFormat="1" ht="12.75">
      <c r="B28" s="31"/>
      <c r="L28" s="194" t="s">
        <v>34</v>
      </c>
      <c r="M28" s="194"/>
      <c r="N28" s="194"/>
      <c r="O28" s="194"/>
      <c r="P28" s="194"/>
      <c r="W28" s="194" t="s">
        <v>35</v>
      </c>
      <c r="X28" s="194"/>
      <c r="Y28" s="194"/>
      <c r="Z28" s="194"/>
      <c r="AA28" s="194"/>
      <c r="AB28" s="194"/>
      <c r="AC28" s="194"/>
      <c r="AD28" s="194"/>
      <c r="AE28" s="194"/>
      <c r="AK28" s="194" t="s">
        <v>36</v>
      </c>
      <c r="AL28" s="194"/>
      <c r="AM28" s="194"/>
      <c r="AN28" s="194"/>
      <c r="AO28" s="194"/>
      <c r="AR28" s="31"/>
      <c r="BE28" s="184"/>
    </row>
    <row r="29" spans="2:71" s="2" customFormat="1" ht="14.45" customHeight="1">
      <c r="B29" s="35"/>
      <c r="D29" s="26" t="s">
        <v>37</v>
      </c>
      <c r="F29" s="26" t="s">
        <v>38</v>
      </c>
      <c r="L29" s="197">
        <v>0.21</v>
      </c>
      <c r="M29" s="196"/>
      <c r="N29" s="196"/>
      <c r="O29" s="196"/>
      <c r="P29" s="196"/>
      <c r="W29" s="195">
        <f>ROUND(AZ94, 2)</f>
        <v>0</v>
      </c>
      <c r="X29" s="196"/>
      <c r="Y29" s="196"/>
      <c r="Z29" s="196"/>
      <c r="AA29" s="196"/>
      <c r="AB29" s="196"/>
      <c r="AC29" s="196"/>
      <c r="AD29" s="196"/>
      <c r="AE29" s="196"/>
      <c r="AK29" s="195">
        <f>ROUND(AV94, 2)</f>
        <v>0</v>
      </c>
      <c r="AL29" s="196"/>
      <c r="AM29" s="196"/>
      <c r="AN29" s="196"/>
      <c r="AO29" s="196"/>
      <c r="AR29" s="35"/>
      <c r="BE29" s="185"/>
    </row>
    <row r="30" spans="2:71" s="2" customFormat="1" ht="14.45" customHeight="1">
      <c r="B30" s="35"/>
      <c r="F30" s="26" t="s">
        <v>39</v>
      </c>
      <c r="L30" s="197">
        <v>0.12</v>
      </c>
      <c r="M30" s="196"/>
      <c r="N30" s="196"/>
      <c r="O30" s="196"/>
      <c r="P30" s="196"/>
      <c r="W30" s="195">
        <f>ROUND(BA94, 2)</f>
        <v>0</v>
      </c>
      <c r="X30" s="196"/>
      <c r="Y30" s="196"/>
      <c r="Z30" s="196"/>
      <c r="AA30" s="196"/>
      <c r="AB30" s="196"/>
      <c r="AC30" s="196"/>
      <c r="AD30" s="196"/>
      <c r="AE30" s="196"/>
      <c r="AK30" s="195">
        <f>ROUND(AW94, 2)</f>
        <v>0</v>
      </c>
      <c r="AL30" s="196"/>
      <c r="AM30" s="196"/>
      <c r="AN30" s="196"/>
      <c r="AO30" s="196"/>
      <c r="AR30" s="35"/>
      <c r="BE30" s="185"/>
    </row>
    <row r="31" spans="2:71" s="2" customFormat="1" ht="14.45" hidden="1" customHeight="1">
      <c r="B31" s="35"/>
      <c r="F31" s="26" t="s">
        <v>40</v>
      </c>
      <c r="L31" s="197">
        <v>0.21</v>
      </c>
      <c r="M31" s="196"/>
      <c r="N31" s="196"/>
      <c r="O31" s="196"/>
      <c r="P31" s="196"/>
      <c r="W31" s="195">
        <f>ROUND(BB94, 2)</f>
        <v>0</v>
      </c>
      <c r="X31" s="196"/>
      <c r="Y31" s="196"/>
      <c r="Z31" s="196"/>
      <c r="AA31" s="196"/>
      <c r="AB31" s="196"/>
      <c r="AC31" s="196"/>
      <c r="AD31" s="196"/>
      <c r="AE31" s="196"/>
      <c r="AK31" s="195">
        <v>0</v>
      </c>
      <c r="AL31" s="196"/>
      <c r="AM31" s="196"/>
      <c r="AN31" s="196"/>
      <c r="AO31" s="196"/>
      <c r="AR31" s="35"/>
      <c r="BE31" s="185"/>
    </row>
    <row r="32" spans="2:71" s="2" customFormat="1" ht="14.45" hidden="1" customHeight="1">
      <c r="B32" s="35"/>
      <c r="F32" s="26" t="s">
        <v>41</v>
      </c>
      <c r="L32" s="197">
        <v>0.12</v>
      </c>
      <c r="M32" s="196"/>
      <c r="N32" s="196"/>
      <c r="O32" s="196"/>
      <c r="P32" s="196"/>
      <c r="W32" s="195">
        <f>ROUND(BC94, 2)</f>
        <v>0</v>
      </c>
      <c r="X32" s="196"/>
      <c r="Y32" s="196"/>
      <c r="Z32" s="196"/>
      <c r="AA32" s="196"/>
      <c r="AB32" s="196"/>
      <c r="AC32" s="196"/>
      <c r="AD32" s="196"/>
      <c r="AE32" s="196"/>
      <c r="AK32" s="195">
        <v>0</v>
      </c>
      <c r="AL32" s="196"/>
      <c r="AM32" s="196"/>
      <c r="AN32" s="196"/>
      <c r="AO32" s="196"/>
      <c r="AR32" s="35"/>
      <c r="BE32" s="185"/>
    </row>
    <row r="33" spans="2:57" s="2" customFormat="1" ht="14.45" hidden="1" customHeight="1">
      <c r="B33" s="35"/>
      <c r="F33" s="26" t="s">
        <v>42</v>
      </c>
      <c r="L33" s="197">
        <v>0</v>
      </c>
      <c r="M33" s="196"/>
      <c r="N33" s="196"/>
      <c r="O33" s="196"/>
      <c r="P33" s="196"/>
      <c r="W33" s="195">
        <f>ROUND(BD94, 2)</f>
        <v>0</v>
      </c>
      <c r="X33" s="196"/>
      <c r="Y33" s="196"/>
      <c r="Z33" s="196"/>
      <c r="AA33" s="196"/>
      <c r="AB33" s="196"/>
      <c r="AC33" s="196"/>
      <c r="AD33" s="196"/>
      <c r="AE33" s="196"/>
      <c r="AK33" s="195">
        <v>0</v>
      </c>
      <c r="AL33" s="196"/>
      <c r="AM33" s="196"/>
      <c r="AN33" s="196"/>
      <c r="AO33" s="196"/>
      <c r="AR33" s="35"/>
      <c r="BE33" s="185"/>
    </row>
    <row r="34" spans="2:57" s="1" customFormat="1" ht="6.95" customHeight="1">
      <c r="B34" s="31"/>
      <c r="AR34" s="31"/>
      <c r="BE34" s="184"/>
    </row>
    <row r="35" spans="2:57" s="1" customFormat="1" ht="25.9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198" t="s">
        <v>45</v>
      </c>
      <c r="Y35" s="199"/>
      <c r="Z35" s="199"/>
      <c r="AA35" s="199"/>
      <c r="AB35" s="199"/>
      <c r="AC35" s="38"/>
      <c r="AD35" s="38"/>
      <c r="AE35" s="38"/>
      <c r="AF35" s="38"/>
      <c r="AG35" s="38"/>
      <c r="AH35" s="38"/>
      <c r="AI35" s="38"/>
      <c r="AJ35" s="38"/>
      <c r="AK35" s="200">
        <f>SUM(AK26:AK33)</f>
        <v>0</v>
      </c>
      <c r="AL35" s="199"/>
      <c r="AM35" s="199"/>
      <c r="AN35" s="199"/>
      <c r="AO35" s="201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20260128</v>
      </c>
      <c r="AR84" s="47"/>
    </row>
    <row r="85" spans="1:91" s="4" customFormat="1" ht="36.950000000000003" customHeight="1">
      <c r="B85" s="48"/>
      <c r="C85" s="49" t="s">
        <v>16</v>
      </c>
      <c r="L85" s="202" t="str">
        <f>K6</f>
        <v>Odpočinkové molo u Billy Varnsdorf - výběr</v>
      </c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4" t="str">
        <f>IF(AN8= "","",AN8)</f>
        <v>28. 1. 2026</v>
      </c>
      <c r="AN87" s="204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05" t="str">
        <f>IF(E17="","",E17)</f>
        <v xml:space="preserve"> </v>
      </c>
      <c r="AN89" s="206"/>
      <c r="AO89" s="206"/>
      <c r="AP89" s="206"/>
      <c r="AR89" s="31"/>
      <c r="AS89" s="207" t="s">
        <v>53</v>
      </c>
      <c r="AT89" s="208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205" t="str">
        <f>IF(E20="","",E20)</f>
        <v xml:space="preserve"> </v>
      </c>
      <c r="AN90" s="206"/>
      <c r="AO90" s="206"/>
      <c r="AP90" s="206"/>
      <c r="AR90" s="31"/>
      <c r="AS90" s="209"/>
      <c r="AT90" s="210"/>
      <c r="BD90" s="55"/>
    </row>
    <row r="91" spans="1:91" s="1" customFormat="1" ht="10.9" customHeight="1">
      <c r="B91" s="31"/>
      <c r="AR91" s="31"/>
      <c r="AS91" s="209"/>
      <c r="AT91" s="210"/>
      <c r="BD91" s="55"/>
    </row>
    <row r="92" spans="1:91" s="1" customFormat="1" ht="29.25" customHeight="1">
      <c r="B92" s="31"/>
      <c r="C92" s="211" t="s">
        <v>54</v>
      </c>
      <c r="D92" s="212"/>
      <c r="E92" s="212"/>
      <c r="F92" s="212"/>
      <c r="G92" s="212"/>
      <c r="H92" s="56"/>
      <c r="I92" s="213" t="s">
        <v>55</v>
      </c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4" t="s">
        <v>56</v>
      </c>
      <c r="AH92" s="212"/>
      <c r="AI92" s="212"/>
      <c r="AJ92" s="212"/>
      <c r="AK92" s="212"/>
      <c r="AL92" s="212"/>
      <c r="AM92" s="212"/>
      <c r="AN92" s="213" t="s">
        <v>57</v>
      </c>
      <c r="AO92" s="212"/>
      <c r="AP92" s="215"/>
      <c r="AQ92" s="57" t="s">
        <v>58</v>
      </c>
      <c r="AR92" s="31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9">
        <f>ROUND(SUM(AG95:AG97),2)</f>
        <v>0</v>
      </c>
      <c r="AH94" s="219"/>
      <c r="AI94" s="219"/>
      <c r="AJ94" s="219"/>
      <c r="AK94" s="219"/>
      <c r="AL94" s="219"/>
      <c r="AM94" s="219"/>
      <c r="AN94" s="220">
        <f>SUM(AG94,AT94)</f>
        <v>0</v>
      </c>
      <c r="AO94" s="220"/>
      <c r="AP94" s="220"/>
      <c r="AQ94" s="66" t="s">
        <v>1</v>
      </c>
      <c r="AR94" s="62"/>
      <c r="AS94" s="67">
        <f>ROUND(SUM(AS95:AS97),2)</f>
        <v>0</v>
      </c>
      <c r="AT94" s="68">
        <f>ROUND(SUM(AV94:AW94),2)</f>
        <v>0</v>
      </c>
      <c r="AU94" s="69">
        <f>ROUND(SUM(AU95:AU97),5)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ROUND(SUM(AZ95:AZ97),2)</f>
        <v>0</v>
      </c>
      <c r="BA94" s="68">
        <f>ROUND(SUM(BA95:BA97),2)</f>
        <v>0</v>
      </c>
      <c r="BB94" s="68">
        <f>ROUND(SUM(BB95:BB97),2)</f>
        <v>0</v>
      </c>
      <c r="BC94" s="68">
        <f>ROUND(SUM(BC95:BC97),2)</f>
        <v>0</v>
      </c>
      <c r="BD94" s="70">
        <f>ROUND(SUM(BD95:BD97),2)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5</v>
      </c>
      <c r="BX94" s="71" t="s">
        <v>76</v>
      </c>
      <c r="CL94" s="71" t="s">
        <v>1</v>
      </c>
    </row>
    <row r="95" spans="1:91" s="6" customFormat="1" ht="16.5" customHeight="1">
      <c r="A95" s="73" t="s">
        <v>77</v>
      </c>
      <c r="B95" s="74"/>
      <c r="C95" s="75"/>
      <c r="D95" s="218" t="s">
        <v>78</v>
      </c>
      <c r="E95" s="218"/>
      <c r="F95" s="218"/>
      <c r="G95" s="218"/>
      <c r="H95" s="218"/>
      <c r="I95" s="76"/>
      <c r="J95" s="218" t="s">
        <v>79</v>
      </c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6">
        <f>'01 - SO 01 Odpočinkové molo'!J30</f>
        <v>0</v>
      </c>
      <c r="AH95" s="217"/>
      <c r="AI95" s="217"/>
      <c r="AJ95" s="217"/>
      <c r="AK95" s="217"/>
      <c r="AL95" s="217"/>
      <c r="AM95" s="217"/>
      <c r="AN95" s="216">
        <f>SUM(AG95,AT95)</f>
        <v>0</v>
      </c>
      <c r="AO95" s="217"/>
      <c r="AP95" s="217"/>
      <c r="AQ95" s="77" t="s">
        <v>80</v>
      </c>
      <c r="AR95" s="74"/>
      <c r="AS95" s="78">
        <v>0</v>
      </c>
      <c r="AT95" s="79">
        <f>ROUND(SUM(AV95:AW95),2)</f>
        <v>0</v>
      </c>
      <c r="AU95" s="80">
        <f>'01 - SO 01 Odpočinkové molo'!P126</f>
        <v>0</v>
      </c>
      <c r="AV95" s="79">
        <f>'01 - SO 01 Odpočinkové molo'!J33</f>
        <v>0</v>
      </c>
      <c r="AW95" s="79">
        <f>'01 - SO 01 Odpočinkové molo'!J34</f>
        <v>0</v>
      </c>
      <c r="AX95" s="79">
        <f>'01 - SO 01 Odpočinkové molo'!J35</f>
        <v>0</v>
      </c>
      <c r="AY95" s="79">
        <f>'01 - SO 01 Odpočinkové molo'!J36</f>
        <v>0</v>
      </c>
      <c r="AZ95" s="79">
        <f>'01 - SO 01 Odpočinkové molo'!F33</f>
        <v>0</v>
      </c>
      <c r="BA95" s="79">
        <f>'01 - SO 01 Odpočinkové molo'!F34</f>
        <v>0</v>
      </c>
      <c r="BB95" s="79">
        <f>'01 - SO 01 Odpočinkové molo'!F35</f>
        <v>0</v>
      </c>
      <c r="BC95" s="79">
        <f>'01 - SO 01 Odpočinkové molo'!F36</f>
        <v>0</v>
      </c>
      <c r="BD95" s="81">
        <f>'01 - SO 01 Odpočinkové molo'!F37</f>
        <v>0</v>
      </c>
      <c r="BT95" s="82" t="s">
        <v>81</v>
      </c>
      <c r="BV95" s="82" t="s">
        <v>75</v>
      </c>
      <c r="BW95" s="82" t="s">
        <v>82</v>
      </c>
      <c r="BX95" s="82" t="s">
        <v>5</v>
      </c>
      <c r="CL95" s="82" t="s">
        <v>1</v>
      </c>
      <c r="CM95" s="82" t="s">
        <v>83</v>
      </c>
    </row>
    <row r="96" spans="1:91" s="6" customFormat="1" ht="16.5" customHeight="1">
      <c r="A96" s="73" t="s">
        <v>77</v>
      </c>
      <c r="B96" s="74"/>
      <c r="C96" s="75"/>
      <c r="D96" s="218" t="s">
        <v>84</v>
      </c>
      <c r="E96" s="218"/>
      <c r="F96" s="218"/>
      <c r="G96" s="218"/>
      <c r="H96" s="218"/>
      <c r="I96" s="76"/>
      <c r="J96" s="218" t="s">
        <v>85</v>
      </c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18"/>
      <c r="AE96" s="218"/>
      <c r="AF96" s="218"/>
      <c r="AG96" s="216">
        <f>'05 - SO05 Oprava břehu ry...'!J30</f>
        <v>0</v>
      </c>
      <c r="AH96" s="217"/>
      <c r="AI96" s="217"/>
      <c r="AJ96" s="217"/>
      <c r="AK96" s="217"/>
      <c r="AL96" s="217"/>
      <c r="AM96" s="217"/>
      <c r="AN96" s="216">
        <f>SUM(AG96,AT96)</f>
        <v>0</v>
      </c>
      <c r="AO96" s="217"/>
      <c r="AP96" s="217"/>
      <c r="AQ96" s="77" t="s">
        <v>80</v>
      </c>
      <c r="AR96" s="74"/>
      <c r="AS96" s="78">
        <v>0</v>
      </c>
      <c r="AT96" s="79">
        <f>ROUND(SUM(AV96:AW96),2)</f>
        <v>0</v>
      </c>
      <c r="AU96" s="80">
        <f>'05 - SO05 Oprava břehu ry...'!P124</f>
        <v>0</v>
      </c>
      <c r="AV96" s="79">
        <f>'05 - SO05 Oprava břehu ry...'!J33</f>
        <v>0</v>
      </c>
      <c r="AW96" s="79">
        <f>'05 - SO05 Oprava břehu ry...'!J34</f>
        <v>0</v>
      </c>
      <c r="AX96" s="79">
        <f>'05 - SO05 Oprava břehu ry...'!J35</f>
        <v>0</v>
      </c>
      <c r="AY96" s="79">
        <f>'05 - SO05 Oprava břehu ry...'!J36</f>
        <v>0</v>
      </c>
      <c r="AZ96" s="79">
        <f>'05 - SO05 Oprava břehu ry...'!F33</f>
        <v>0</v>
      </c>
      <c r="BA96" s="79">
        <f>'05 - SO05 Oprava břehu ry...'!F34</f>
        <v>0</v>
      </c>
      <c r="BB96" s="79">
        <f>'05 - SO05 Oprava břehu ry...'!F35</f>
        <v>0</v>
      </c>
      <c r="BC96" s="79">
        <f>'05 - SO05 Oprava břehu ry...'!F36</f>
        <v>0</v>
      </c>
      <c r="BD96" s="81">
        <f>'05 - SO05 Oprava břehu ry...'!F37</f>
        <v>0</v>
      </c>
      <c r="BT96" s="82" t="s">
        <v>81</v>
      </c>
      <c r="BV96" s="82" t="s">
        <v>75</v>
      </c>
      <c r="BW96" s="82" t="s">
        <v>86</v>
      </c>
      <c r="BX96" s="82" t="s">
        <v>5</v>
      </c>
      <c r="CL96" s="82" t="s">
        <v>1</v>
      </c>
      <c r="CM96" s="82" t="s">
        <v>83</v>
      </c>
    </row>
    <row r="97" spans="1:91" s="6" customFormat="1" ht="16.5" customHeight="1">
      <c r="A97" s="73" t="s">
        <v>77</v>
      </c>
      <c r="B97" s="74"/>
      <c r="C97" s="75"/>
      <c r="D97" s="218" t="s">
        <v>87</v>
      </c>
      <c r="E97" s="218"/>
      <c r="F97" s="218"/>
      <c r="G97" s="218"/>
      <c r="H97" s="218"/>
      <c r="I97" s="76"/>
      <c r="J97" s="218" t="s">
        <v>88</v>
      </c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  <c r="AA97" s="218"/>
      <c r="AB97" s="218"/>
      <c r="AC97" s="218"/>
      <c r="AD97" s="218"/>
      <c r="AE97" s="218"/>
      <c r="AF97" s="218"/>
      <c r="AG97" s="216">
        <f>'09 - VRN'!J30</f>
        <v>0</v>
      </c>
      <c r="AH97" s="217"/>
      <c r="AI97" s="217"/>
      <c r="AJ97" s="217"/>
      <c r="AK97" s="217"/>
      <c r="AL97" s="217"/>
      <c r="AM97" s="217"/>
      <c r="AN97" s="216">
        <f>SUM(AG97,AT97)</f>
        <v>0</v>
      </c>
      <c r="AO97" s="217"/>
      <c r="AP97" s="217"/>
      <c r="AQ97" s="77" t="s">
        <v>80</v>
      </c>
      <c r="AR97" s="74"/>
      <c r="AS97" s="83">
        <v>0</v>
      </c>
      <c r="AT97" s="84">
        <f>ROUND(SUM(AV97:AW97),2)</f>
        <v>0</v>
      </c>
      <c r="AU97" s="85">
        <f>'09 - VRN'!P120</f>
        <v>0</v>
      </c>
      <c r="AV97" s="84">
        <f>'09 - VRN'!J33</f>
        <v>0</v>
      </c>
      <c r="AW97" s="84">
        <f>'09 - VRN'!J34</f>
        <v>0</v>
      </c>
      <c r="AX97" s="84">
        <f>'09 - VRN'!J35</f>
        <v>0</v>
      </c>
      <c r="AY97" s="84">
        <f>'09 - VRN'!J36</f>
        <v>0</v>
      </c>
      <c r="AZ97" s="84">
        <f>'09 - VRN'!F33</f>
        <v>0</v>
      </c>
      <c r="BA97" s="84">
        <f>'09 - VRN'!F34</f>
        <v>0</v>
      </c>
      <c r="BB97" s="84">
        <f>'09 - VRN'!F35</f>
        <v>0</v>
      </c>
      <c r="BC97" s="84">
        <f>'09 - VRN'!F36</f>
        <v>0</v>
      </c>
      <c r="BD97" s="86">
        <f>'09 - VRN'!F37</f>
        <v>0</v>
      </c>
      <c r="BT97" s="82" t="s">
        <v>81</v>
      </c>
      <c r="BV97" s="82" t="s">
        <v>75</v>
      </c>
      <c r="BW97" s="82" t="s">
        <v>89</v>
      </c>
      <c r="BX97" s="82" t="s">
        <v>5</v>
      </c>
      <c r="CL97" s="82" t="s">
        <v>1</v>
      </c>
      <c r="CM97" s="82" t="s">
        <v>83</v>
      </c>
    </row>
    <row r="98" spans="1:91" s="1" customFormat="1" ht="30" customHeight="1">
      <c r="B98" s="31"/>
      <c r="AR98" s="31"/>
    </row>
    <row r="99" spans="1:91" s="1" customFormat="1" ht="6.95" customHeight="1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31"/>
    </row>
  </sheetData>
  <sheetProtection algorithmName="SHA-512" hashValue="rmiaks5hrWId2u8iIVg/58e41VNXoB9mXq4aDUGlvvkk15YPnfAXttWDoFFcDoOYP/dkNU5TxAmYwIRa2om6Xg==" saltValue="S7TjbogQRWatLCuqqW+4VprsWJZwSbxQQ/PwuuyG3MMEZ4jjCJ69vc4MsBHsLsvGVjcBJuMbMdYiK9KTzXA+ow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SO 01 Odpočinkové molo'!C2" display="/" xr:uid="{00000000-0004-0000-0000-000000000000}"/>
    <hyperlink ref="A96" location="'05 - SO05 Oprava břehu ry...'!C2" display="/" xr:uid="{00000000-0004-0000-0000-000001000000}"/>
    <hyperlink ref="A97" location="'09 - VRN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7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90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Odpočinkové molo u Billy Varnsdorf - výběr</v>
      </c>
      <c r="F7" s="222"/>
      <c r="G7" s="222"/>
      <c r="H7" s="222"/>
      <c r="L7" s="19"/>
    </row>
    <row r="8" spans="2:46" s="1" customFormat="1" ht="12" customHeight="1">
      <c r="B8" s="31"/>
      <c r="D8" s="26" t="s">
        <v>91</v>
      </c>
      <c r="L8" s="31"/>
    </row>
    <row r="9" spans="2:46" s="1" customFormat="1" ht="16.5" customHeight="1">
      <c r="B9" s="31"/>
      <c r="E9" s="202" t="s">
        <v>92</v>
      </c>
      <c r="F9" s="223"/>
      <c r="G9" s="223"/>
      <c r="H9" s="22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93</v>
      </c>
      <c r="I12" s="26" t="s">
        <v>22</v>
      </c>
      <c r="J12" s="51" t="str">
        <f>'Rekapitulace stavby'!AN8</f>
        <v>28. 1. 2026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86"/>
      <c r="G18" s="186"/>
      <c r="H18" s="186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191" t="s">
        <v>1</v>
      </c>
      <c r="F27" s="191"/>
      <c r="G27" s="191"/>
      <c r="H27" s="191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ROUND(J126,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ROUND((SUM(BE126:BE274)),  2)</f>
        <v>0</v>
      </c>
      <c r="I33" s="91">
        <v>0.21</v>
      </c>
      <c r="J33" s="90">
        <f>ROUND(((SUM(BE126:BE274))*I33),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ROUND((SUM(BF126:BF274)),  2)</f>
        <v>0</v>
      </c>
      <c r="I34" s="91">
        <v>0.12</v>
      </c>
      <c r="J34" s="90">
        <f>ROUND(((SUM(BF126:BF274))*I34),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ROUND((SUM(BG126:BG274)),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ROUND((SUM(BH126:BH274)),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ROUND((SUM(BI126:BI274)),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94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Odpočinkové molo u Billy Varnsdorf - výběr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91</v>
      </c>
      <c r="L86" s="31"/>
    </row>
    <row r="87" spans="2:47" s="1" customFormat="1" ht="16.5" customHeight="1">
      <c r="B87" s="31"/>
      <c r="E87" s="202" t="str">
        <f>E9</f>
        <v>01 - SO 01 Odpočinkové molo</v>
      </c>
      <c r="F87" s="223"/>
      <c r="G87" s="223"/>
      <c r="H87" s="22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Varnsdorf</v>
      </c>
      <c r="I89" s="26" t="s">
        <v>22</v>
      </c>
      <c r="J89" s="51" t="str">
        <f>IF(J12="","",J12)</f>
        <v>28. 1. 2026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95</v>
      </c>
      <c r="D94" s="92"/>
      <c r="E94" s="92"/>
      <c r="F94" s="92"/>
      <c r="G94" s="92"/>
      <c r="H94" s="92"/>
      <c r="I94" s="92"/>
      <c r="J94" s="101" t="s">
        <v>96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97</v>
      </c>
      <c r="J96" s="65">
        <f>J126</f>
        <v>0</v>
      </c>
      <c r="L96" s="31"/>
      <c r="AU96" s="16" t="s">
        <v>98</v>
      </c>
    </row>
    <row r="97" spans="2:12" s="8" customFormat="1" ht="24.95" customHeight="1">
      <c r="B97" s="103"/>
      <c r="D97" s="104" t="s">
        <v>99</v>
      </c>
      <c r="E97" s="105"/>
      <c r="F97" s="105"/>
      <c r="G97" s="105"/>
      <c r="H97" s="105"/>
      <c r="I97" s="105"/>
      <c r="J97" s="106">
        <f>J127</f>
        <v>0</v>
      </c>
      <c r="L97" s="103"/>
    </row>
    <row r="98" spans="2:12" s="9" customFormat="1" ht="19.899999999999999" customHeight="1">
      <c r="B98" s="107"/>
      <c r="D98" s="108" t="s">
        <v>100</v>
      </c>
      <c r="E98" s="109"/>
      <c r="F98" s="109"/>
      <c r="G98" s="109"/>
      <c r="H98" s="109"/>
      <c r="I98" s="109"/>
      <c r="J98" s="110">
        <f>J128</f>
        <v>0</v>
      </c>
      <c r="L98" s="107"/>
    </row>
    <row r="99" spans="2:12" s="9" customFormat="1" ht="19.899999999999999" customHeight="1">
      <c r="B99" s="107"/>
      <c r="D99" s="108" t="s">
        <v>101</v>
      </c>
      <c r="E99" s="109"/>
      <c r="F99" s="109"/>
      <c r="G99" s="109"/>
      <c r="H99" s="109"/>
      <c r="I99" s="109"/>
      <c r="J99" s="110">
        <f>J146</f>
        <v>0</v>
      </c>
      <c r="L99" s="107"/>
    </row>
    <row r="100" spans="2:12" s="9" customFormat="1" ht="19.899999999999999" customHeight="1">
      <c r="B100" s="107"/>
      <c r="D100" s="108" t="s">
        <v>102</v>
      </c>
      <c r="E100" s="109"/>
      <c r="F100" s="109"/>
      <c r="G100" s="109"/>
      <c r="H100" s="109"/>
      <c r="I100" s="109"/>
      <c r="J100" s="110">
        <f>J200</f>
        <v>0</v>
      </c>
      <c r="L100" s="107"/>
    </row>
    <row r="101" spans="2:12" s="9" customFormat="1" ht="19.899999999999999" customHeight="1">
      <c r="B101" s="107"/>
      <c r="D101" s="108" t="s">
        <v>103</v>
      </c>
      <c r="E101" s="109"/>
      <c r="F101" s="109"/>
      <c r="G101" s="109"/>
      <c r="H101" s="109"/>
      <c r="I101" s="109"/>
      <c r="J101" s="110">
        <f>J206</f>
        <v>0</v>
      </c>
      <c r="L101" s="107"/>
    </row>
    <row r="102" spans="2:12" s="9" customFormat="1" ht="19.899999999999999" customHeight="1">
      <c r="B102" s="107"/>
      <c r="D102" s="108" t="s">
        <v>104</v>
      </c>
      <c r="E102" s="109"/>
      <c r="F102" s="109"/>
      <c r="G102" s="109"/>
      <c r="H102" s="109"/>
      <c r="I102" s="109"/>
      <c r="J102" s="110">
        <f>J218</f>
        <v>0</v>
      </c>
      <c r="L102" s="107"/>
    </row>
    <row r="103" spans="2:12" s="8" customFormat="1" ht="24.95" customHeight="1">
      <c r="B103" s="103"/>
      <c r="D103" s="104" t="s">
        <v>105</v>
      </c>
      <c r="E103" s="105"/>
      <c r="F103" s="105"/>
      <c r="G103" s="105"/>
      <c r="H103" s="105"/>
      <c r="I103" s="105"/>
      <c r="J103" s="106">
        <f>J221</f>
        <v>0</v>
      </c>
      <c r="L103" s="103"/>
    </row>
    <row r="104" spans="2:12" s="9" customFormat="1" ht="19.899999999999999" customHeight="1">
      <c r="B104" s="107"/>
      <c r="D104" s="108" t="s">
        <v>106</v>
      </c>
      <c r="E104" s="109"/>
      <c r="F104" s="109"/>
      <c r="G104" s="109"/>
      <c r="H104" s="109"/>
      <c r="I104" s="109"/>
      <c r="J104" s="110">
        <f>J222</f>
        <v>0</v>
      </c>
      <c r="L104" s="107"/>
    </row>
    <row r="105" spans="2:12" s="9" customFormat="1" ht="19.899999999999999" customHeight="1">
      <c r="B105" s="107"/>
      <c r="D105" s="108" t="s">
        <v>107</v>
      </c>
      <c r="E105" s="109"/>
      <c r="F105" s="109"/>
      <c r="G105" s="109"/>
      <c r="H105" s="109"/>
      <c r="I105" s="109"/>
      <c r="J105" s="110">
        <f>J240</f>
        <v>0</v>
      </c>
      <c r="L105" s="107"/>
    </row>
    <row r="106" spans="2:12" s="9" customFormat="1" ht="19.899999999999999" customHeight="1">
      <c r="B106" s="107"/>
      <c r="D106" s="108" t="s">
        <v>108</v>
      </c>
      <c r="E106" s="109"/>
      <c r="F106" s="109"/>
      <c r="G106" s="109"/>
      <c r="H106" s="109"/>
      <c r="I106" s="109"/>
      <c r="J106" s="110">
        <f>J266</f>
        <v>0</v>
      </c>
      <c r="L106" s="107"/>
    </row>
    <row r="107" spans="2:12" s="1" customFormat="1" ht="21.75" customHeight="1">
      <c r="B107" s="31"/>
      <c r="L107" s="31"/>
    </row>
    <row r="108" spans="2:12" s="1" customFormat="1" ht="6.9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1"/>
    </row>
    <row r="112" spans="2:12" s="1" customFormat="1" ht="6.95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31"/>
    </row>
    <row r="113" spans="2:63" s="1" customFormat="1" ht="24.95" customHeight="1">
      <c r="B113" s="31"/>
      <c r="C113" s="20" t="s">
        <v>109</v>
      </c>
      <c r="L113" s="31"/>
    </row>
    <row r="114" spans="2:63" s="1" customFormat="1" ht="6.95" customHeight="1">
      <c r="B114" s="31"/>
      <c r="L114" s="31"/>
    </row>
    <row r="115" spans="2:63" s="1" customFormat="1" ht="12" customHeight="1">
      <c r="B115" s="31"/>
      <c r="C115" s="26" t="s">
        <v>16</v>
      </c>
      <c r="L115" s="31"/>
    </row>
    <row r="116" spans="2:63" s="1" customFormat="1" ht="16.5" customHeight="1">
      <c r="B116" s="31"/>
      <c r="E116" s="221" t="str">
        <f>E7</f>
        <v>Odpočinkové molo u Billy Varnsdorf - výběr</v>
      </c>
      <c r="F116" s="222"/>
      <c r="G116" s="222"/>
      <c r="H116" s="222"/>
      <c r="L116" s="31"/>
    </row>
    <row r="117" spans="2:63" s="1" customFormat="1" ht="12" customHeight="1">
      <c r="B117" s="31"/>
      <c r="C117" s="26" t="s">
        <v>91</v>
      </c>
      <c r="L117" s="31"/>
    </row>
    <row r="118" spans="2:63" s="1" customFormat="1" ht="16.5" customHeight="1">
      <c r="B118" s="31"/>
      <c r="E118" s="202" t="str">
        <f>E9</f>
        <v>01 - SO 01 Odpočinkové molo</v>
      </c>
      <c r="F118" s="223"/>
      <c r="G118" s="223"/>
      <c r="H118" s="223"/>
      <c r="L118" s="31"/>
    </row>
    <row r="119" spans="2:63" s="1" customFormat="1" ht="6.95" customHeight="1">
      <c r="B119" s="31"/>
      <c r="L119" s="31"/>
    </row>
    <row r="120" spans="2:63" s="1" customFormat="1" ht="12" customHeight="1">
      <c r="B120" s="31"/>
      <c r="C120" s="26" t="s">
        <v>20</v>
      </c>
      <c r="F120" s="24" t="str">
        <f>F12</f>
        <v>Varnsdorf</v>
      </c>
      <c r="I120" s="26" t="s">
        <v>22</v>
      </c>
      <c r="J120" s="51" t="str">
        <f>IF(J12="","",J12)</f>
        <v>28. 1. 2026</v>
      </c>
      <c r="L120" s="31"/>
    </row>
    <row r="121" spans="2:63" s="1" customFormat="1" ht="6.95" customHeight="1">
      <c r="B121" s="31"/>
      <c r="L121" s="31"/>
    </row>
    <row r="122" spans="2:63" s="1" customFormat="1" ht="15.2" customHeight="1">
      <c r="B122" s="31"/>
      <c r="C122" s="26" t="s">
        <v>24</v>
      </c>
      <c r="F122" s="24" t="str">
        <f>E15</f>
        <v xml:space="preserve"> </v>
      </c>
      <c r="I122" s="26" t="s">
        <v>29</v>
      </c>
      <c r="J122" s="29" t="str">
        <f>E21</f>
        <v xml:space="preserve"> </v>
      </c>
      <c r="L122" s="31"/>
    </row>
    <row r="123" spans="2:63" s="1" customFormat="1" ht="15.2" customHeight="1">
      <c r="B123" s="31"/>
      <c r="C123" s="26" t="s">
        <v>27</v>
      </c>
      <c r="F123" s="24" t="str">
        <f>IF(E18="","",E18)</f>
        <v>Vyplň údaj</v>
      </c>
      <c r="I123" s="26" t="s">
        <v>31</v>
      </c>
      <c r="J123" s="29" t="str">
        <f>E24</f>
        <v xml:space="preserve"> </v>
      </c>
      <c r="L123" s="31"/>
    </row>
    <row r="124" spans="2:63" s="1" customFormat="1" ht="10.35" customHeight="1">
      <c r="B124" s="31"/>
      <c r="L124" s="31"/>
    </row>
    <row r="125" spans="2:63" s="10" customFormat="1" ht="29.25" customHeight="1">
      <c r="B125" s="111"/>
      <c r="C125" s="112" t="s">
        <v>110</v>
      </c>
      <c r="D125" s="113" t="s">
        <v>58</v>
      </c>
      <c r="E125" s="113" t="s">
        <v>54</v>
      </c>
      <c r="F125" s="113" t="s">
        <v>55</v>
      </c>
      <c r="G125" s="113" t="s">
        <v>111</v>
      </c>
      <c r="H125" s="113" t="s">
        <v>112</v>
      </c>
      <c r="I125" s="113" t="s">
        <v>113</v>
      </c>
      <c r="J125" s="113" t="s">
        <v>96</v>
      </c>
      <c r="K125" s="114" t="s">
        <v>114</v>
      </c>
      <c r="L125" s="111"/>
      <c r="M125" s="58" t="s">
        <v>1</v>
      </c>
      <c r="N125" s="59" t="s">
        <v>37</v>
      </c>
      <c r="O125" s="59" t="s">
        <v>115</v>
      </c>
      <c r="P125" s="59" t="s">
        <v>116</v>
      </c>
      <c r="Q125" s="59" t="s">
        <v>117</v>
      </c>
      <c r="R125" s="59" t="s">
        <v>118</v>
      </c>
      <c r="S125" s="59" t="s">
        <v>119</v>
      </c>
      <c r="T125" s="60" t="s">
        <v>120</v>
      </c>
    </row>
    <row r="126" spans="2:63" s="1" customFormat="1" ht="22.9" customHeight="1">
      <c r="B126" s="31"/>
      <c r="C126" s="63" t="s">
        <v>121</v>
      </c>
      <c r="J126" s="115">
        <f>BK126</f>
        <v>0</v>
      </c>
      <c r="L126" s="31"/>
      <c r="M126" s="61"/>
      <c r="N126" s="52"/>
      <c r="O126" s="52"/>
      <c r="P126" s="116">
        <f>P127+P221</f>
        <v>0</v>
      </c>
      <c r="Q126" s="52"/>
      <c r="R126" s="116">
        <f>R127+R221</f>
        <v>127.84301830000001</v>
      </c>
      <c r="S126" s="52"/>
      <c r="T126" s="117">
        <f>T127+T221</f>
        <v>0</v>
      </c>
      <c r="AT126" s="16" t="s">
        <v>72</v>
      </c>
      <c r="AU126" s="16" t="s">
        <v>98</v>
      </c>
      <c r="BK126" s="118">
        <f>BK127+BK221</f>
        <v>0</v>
      </c>
    </row>
    <row r="127" spans="2:63" s="11" customFormat="1" ht="25.9" customHeight="1">
      <c r="B127" s="119"/>
      <c r="D127" s="120" t="s">
        <v>72</v>
      </c>
      <c r="E127" s="121" t="s">
        <v>122</v>
      </c>
      <c r="F127" s="121" t="s">
        <v>123</v>
      </c>
      <c r="I127" s="122"/>
      <c r="J127" s="123">
        <f>BK127</f>
        <v>0</v>
      </c>
      <c r="L127" s="119"/>
      <c r="M127" s="124"/>
      <c r="P127" s="125">
        <f>P128+P146+P200+P206+P218</f>
        <v>0</v>
      </c>
      <c r="R127" s="125">
        <f>R128+R146+R200+R206+R218</f>
        <v>124.40349080000001</v>
      </c>
      <c r="T127" s="126">
        <f>T128+T146+T200+T206+T218</f>
        <v>0</v>
      </c>
      <c r="AR127" s="120" t="s">
        <v>81</v>
      </c>
      <c r="AT127" s="127" t="s">
        <v>72</v>
      </c>
      <c r="AU127" s="127" t="s">
        <v>73</v>
      </c>
      <c r="AY127" s="120" t="s">
        <v>124</v>
      </c>
      <c r="BK127" s="128">
        <f>BK128+BK146+BK200+BK206+BK218</f>
        <v>0</v>
      </c>
    </row>
    <row r="128" spans="2:63" s="11" customFormat="1" ht="22.9" customHeight="1">
      <c r="B128" s="119"/>
      <c r="D128" s="120" t="s">
        <v>72</v>
      </c>
      <c r="E128" s="129" t="s">
        <v>81</v>
      </c>
      <c r="F128" s="129" t="s">
        <v>125</v>
      </c>
      <c r="I128" s="122"/>
      <c r="J128" s="130">
        <f>BK128</f>
        <v>0</v>
      </c>
      <c r="L128" s="119"/>
      <c r="M128" s="124"/>
      <c r="P128" s="125">
        <f>SUM(P129:P145)</f>
        <v>0</v>
      </c>
      <c r="R128" s="125">
        <f>SUM(R129:R145)</f>
        <v>32.4</v>
      </c>
      <c r="T128" s="126">
        <f>SUM(T129:T145)</f>
        <v>0</v>
      </c>
      <c r="AR128" s="120" t="s">
        <v>81</v>
      </c>
      <c r="AT128" s="127" t="s">
        <v>72</v>
      </c>
      <c r="AU128" s="127" t="s">
        <v>81</v>
      </c>
      <c r="AY128" s="120" t="s">
        <v>124</v>
      </c>
      <c r="BK128" s="128">
        <f>SUM(BK129:BK145)</f>
        <v>0</v>
      </c>
    </row>
    <row r="129" spans="2:65" s="1" customFormat="1" ht="33" customHeight="1">
      <c r="B129" s="31"/>
      <c r="C129" s="131" t="s">
        <v>81</v>
      </c>
      <c r="D129" s="131" t="s">
        <v>126</v>
      </c>
      <c r="E129" s="132" t="s">
        <v>127</v>
      </c>
      <c r="F129" s="133" t="s">
        <v>128</v>
      </c>
      <c r="G129" s="134" t="s">
        <v>129</v>
      </c>
      <c r="H129" s="135">
        <v>23.65</v>
      </c>
      <c r="I129" s="136"/>
      <c r="J129" s="137">
        <f>ROUND(I129*H129,2)</f>
        <v>0</v>
      </c>
      <c r="K129" s="133" t="s">
        <v>130</v>
      </c>
      <c r="L129" s="31"/>
      <c r="M129" s="138" t="s">
        <v>1</v>
      </c>
      <c r="N129" s="139" t="s">
        <v>38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131</v>
      </c>
      <c r="AT129" s="142" t="s">
        <v>126</v>
      </c>
      <c r="AU129" s="142" t="s">
        <v>83</v>
      </c>
      <c r="AY129" s="16" t="s">
        <v>124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6" t="s">
        <v>81</v>
      </c>
      <c r="BK129" s="143">
        <f>ROUND(I129*H129,2)</f>
        <v>0</v>
      </c>
      <c r="BL129" s="16" t="s">
        <v>131</v>
      </c>
      <c r="BM129" s="142" t="s">
        <v>132</v>
      </c>
    </row>
    <row r="130" spans="2:65" s="1" customFormat="1" ht="29.25">
      <c r="B130" s="31"/>
      <c r="D130" s="144" t="s">
        <v>133</v>
      </c>
      <c r="F130" s="145" t="s">
        <v>134</v>
      </c>
      <c r="I130" s="146"/>
      <c r="L130" s="31"/>
      <c r="M130" s="147"/>
      <c r="T130" s="55"/>
      <c r="AT130" s="16" t="s">
        <v>133</v>
      </c>
      <c r="AU130" s="16" t="s">
        <v>83</v>
      </c>
    </row>
    <row r="131" spans="2:65" s="12" customFormat="1" ht="11.25">
      <c r="B131" s="148"/>
      <c r="D131" s="144" t="s">
        <v>135</v>
      </c>
      <c r="E131" s="149" t="s">
        <v>1</v>
      </c>
      <c r="F131" s="150" t="s">
        <v>136</v>
      </c>
      <c r="H131" s="151">
        <v>23.65</v>
      </c>
      <c r="I131" s="152"/>
      <c r="L131" s="148"/>
      <c r="M131" s="153"/>
      <c r="T131" s="154"/>
      <c r="AT131" s="149" t="s">
        <v>135</v>
      </c>
      <c r="AU131" s="149" t="s">
        <v>83</v>
      </c>
      <c r="AV131" s="12" t="s">
        <v>83</v>
      </c>
      <c r="AW131" s="12" t="s">
        <v>30</v>
      </c>
      <c r="AX131" s="12" t="s">
        <v>81</v>
      </c>
      <c r="AY131" s="149" t="s">
        <v>124</v>
      </c>
    </row>
    <row r="132" spans="2:65" s="1" customFormat="1" ht="33" customHeight="1">
      <c r="B132" s="31"/>
      <c r="C132" s="131" t="s">
        <v>83</v>
      </c>
      <c r="D132" s="131" t="s">
        <v>126</v>
      </c>
      <c r="E132" s="132" t="s">
        <v>137</v>
      </c>
      <c r="F132" s="133" t="s">
        <v>138</v>
      </c>
      <c r="G132" s="134" t="s">
        <v>129</v>
      </c>
      <c r="H132" s="135">
        <v>28</v>
      </c>
      <c r="I132" s="136"/>
      <c r="J132" s="137">
        <f>ROUND(I132*H132,2)</f>
        <v>0</v>
      </c>
      <c r="K132" s="133" t="s">
        <v>130</v>
      </c>
      <c r="L132" s="31"/>
      <c r="M132" s="138" t="s">
        <v>1</v>
      </c>
      <c r="N132" s="139" t="s">
        <v>38</v>
      </c>
      <c r="P132" s="140">
        <f>O132*H132</f>
        <v>0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AR132" s="142" t="s">
        <v>131</v>
      </c>
      <c r="AT132" s="142" t="s">
        <v>126</v>
      </c>
      <c r="AU132" s="142" t="s">
        <v>83</v>
      </c>
      <c r="AY132" s="16" t="s">
        <v>124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6" t="s">
        <v>81</v>
      </c>
      <c r="BK132" s="143">
        <f>ROUND(I132*H132,2)</f>
        <v>0</v>
      </c>
      <c r="BL132" s="16" t="s">
        <v>131</v>
      </c>
      <c r="BM132" s="142" t="s">
        <v>139</v>
      </c>
    </row>
    <row r="133" spans="2:65" s="1" customFormat="1" ht="29.25">
      <c r="B133" s="31"/>
      <c r="D133" s="144" t="s">
        <v>133</v>
      </c>
      <c r="F133" s="145" t="s">
        <v>140</v>
      </c>
      <c r="I133" s="146"/>
      <c r="L133" s="31"/>
      <c r="M133" s="147"/>
      <c r="T133" s="55"/>
      <c r="AT133" s="16" t="s">
        <v>133</v>
      </c>
      <c r="AU133" s="16" t="s">
        <v>83</v>
      </c>
    </row>
    <row r="134" spans="2:65" s="12" customFormat="1" ht="11.25">
      <c r="B134" s="148"/>
      <c r="D134" s="144" t="s">
        <v>135</v>
      </c>
      <c r="E134" s="149" t="s">
        <v>1</v>
      </c>
      <c r="F134" s="150" t="s">
        <v>141</v>
      </c>
      <c r="H134" s="151">
        <v>28</v>
      </c>
      <c r="I134" s="152"/>
      <c r="L134" s="148"/>
      <c r="M134" s="153"/>
      <c r="T134" s="154"/>
      <c r="AT134" s="149" t="s">
        <v>135</v>
      </c>
      <c r="AU134" s="149" t="s">
        <v>83</v>
      </c>
      <c r="AV134" s="12" t="s">
        <v>83</v>
      </c>
      <c r="AW134" s="12" t="s">
        <v>30</v>
      </c>
      <c r="AX134" s="12" t="s">
        <v>81</v>
      </c>
      <c r="AY134" s="149" t="s">
        <v>124</v>
      </c>
    </row>
    <row r="135" spans="2:65" s="1" customFormat="1" ht="24.2" customHeight="1">
      <c r="B135" s="31"/>
      <c r="C135" s="131" t="s">
        <v>142</v>
      </c>
      <c r="D135" s="131" t="s">
        <v>126</v>
      </c>
      <c r="E135" s="132" t="s">
        <v>143</v>
      </c>
      <c r="F135" s="133" t="s">
        <v>144</v>
      </c>
      <c r="G135" s="134" t="s">
        <v>129</v>
      </c>
      <c r="H135" s="135">
        <v>51.65</v>
      </c>
      <c r="I135" s="136"/>
      <c r="J135" s="137">
        <f>ROUND(I135*H135,2)</f>
        <v>0</v>
      </c>
      <c r="K135" s="133" t="s">
        <v>1</v>
      </c>
      <c r="L135" s="31"/>
      <c r="M135" s="138" t="s">
        <v>1</v>
      </c>
      <c r="N135" s="139" t="s">
        <v>38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131</v>
      </c>
      <c r="AT135" s="142" t="s">
        <v>126</v>
      </c>
      <c r="AU135" s="142" t="s">
        <v>83</v>
      </c>
      <c r="AY135" s="16" t="s">
        <v>124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81</v>
      </c>
      <c r="BK135" s="143">
        <f>ROUND(I135*H135,2)</f>
        <v>0</v>
      </c>
      <c r="BL135" s="16" t="s">
        <v>131</v>
      </c>
      <c r="BM135" s="142" t="s">
        <v>145</v>
      </c>
    </row>
    <row r="136" spans="2:65" s="1" customFormat="1" ht="11.25">
      <c r="B136" s="31"/>
      <c r="D136" s="144" t="s">
        <v>133</v>
      </c>
      <c r="F136" s="145" t="s">
        <v>144</v>
      </c>
      <c r="I136" s="146"/>
      <c r="L136" s="31"/>
      <c r="M136" s="147"/>
      <c r="T136" s="55"/>
      <c r="AT136" s="16" t="s">
        <v>133</v>
      </c>
      <c r="AU136" s="16" t="s">
        <v>83</v>
      </c>
    </row>
    <row r="137" spans="2:65" s="12" customFormat="1" ht="11.25">
      <c r="B137" s="148"/>
      <c r="D137" s="144" t="s">
        <v>135</v>
      </c>
      <c r="E137" s="149" t="s">
        <v>1</v>
      </c>
      <c r="F137" s="150" t="s">
        <v>146</v>
      </c>
      <c r="H137" s="151">
        <v>51.65</v>
      </c>
      <c r="I137" s="152"/>
      <c r="L137" s="148"/>
      <c r="M137" s="153"/>
      <c r="T137" s="154"/>
      <c r="AT137" s="149" t="s">
        <v>135</v>
      </c>
      <c r="AU137" s="149" t="s">
        <v>83</v>
      </c>
      <c r="AV137" s="12" t="s">
        <v>83</v>
      </c>
      <c r="AW137" s="12" t="s">
        <v>30</v>
      </c>
      <c r="AX137" s="12" t="s">
        <v>81</v>
      </c>
      <c r="AY137" s="149" t="s">
        <v>124</v>
      </c>
    </row>
    <row r="138" spans="2:65" s="1" customFormat="1" ht="24.2" customHeight="1">
      <c r="B138" s="31"/>
      <c r="C138" s="131" t="s">
        <v>131</v>
      </c>
      <c r="D138" s="131" t="s">
        <v>126</v>
      </c>
      <c r="E138" s="132" t="s">
        <v>147</v>
      </c>
      <c r="F138" s="133" t="s">
        <v>148</v>
      </c>
      <c r="G138" s="134" t="s">
        <v>129</v>
      </c>
      <c r="H138" s="135">
        <v>18</v>
      </c>
      <c r="I138" s="136"/>
      <c r="J138" s="137">
        <f>ROUND(I138*H138,2)</f>
        <v>0</v>
      </c>
      <c r="K138" s="133" t="s">
        <v>130</v>
      </c>
      <c r="L138" s="31"/>
      <c r="M138" s="138" t="s">
        <v>1</v>
      </c>
      <c r="N138" s="139" t="s">
        <v>38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131</v>
      </c>
      <c r="AT138" s="142" t="s">
        <v>126</v>
      </c>
      <c r="AU138" s="142" t="s">
        <v>83</v>
      </c>
      <c r="AY138" s="16" t="s">
        <v>124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81</v>
      </c>
      <c r="BK138" s="143">
        <f>ROUND(I138*H138,2)</f>
        <v>0</v>
      </c>
      <c r="BL138" s="16" t="s">
        <v>131</v>
      </c>
      <c r="BM138" s="142" t="s">
        <v>149</v>
      </c>
    </row>
    <row r="139" spans="2:65" s="1" customFormat="1" ht="29.25">
      <c r="B139" s="31"/>
      <c r="D139" s="144" t="s">
        <v>133</v>
      </c>
      <c r="F139" s="145" t="s">
        <v>150</v>
      </c>
      <c r="I139" s="146"/>
      <c r="L139" s="31"/>
      <c r="M139" s="147"/>
      <c r="T139" s="55"/>
      <c r="AT139" s="16" t="s">
        <v>133</v>
      </c>
      <c r="AU139" s="16" t="s">
        <v>83</v>
      </c>
    </row>
    <row r="140" spans="2:65" s="12" customFormat="1" ht="11.25">
      <c r="B140" s="148"/>
      <c r="D140" s="144" t="s">
        <v>135</v>
      </c>
      <c r="E140" s="149" t="s">
        <v>1</v>
      </c>
      <c r="F140" s="150" t="s">
        <v>151</v>
      </c>
      <c r="H140" s="151">
        <v>18</v>
      </c>
      <c r="I140" s="152"/>
      <c r="L140" s="148"/>
      <c r="M140" s="153"/>
      <c r="T140" s="154"/>
      <c r="AT140" s="149" t="s">
        <v>135</v>
      </c>
      <c r="AU140" s="149" t="s">
        <v>83</v>
      </c>
      <c r="AV140" s="12" t="s">
        <v>83</v>
      </c>
      <c r="AW140" s="12" t="s">
        <v>30</v>
      </c>
      <c r="AX140" s="12" t="s">
        <v>81</v>
      </c>
      <c r="AY140" s="149" t="s">
        <v>124</v>
      </c>
    </row>
    <row r="141" spans="2:65" s="1" customFormat="1" ht="16.5" customHeight="1">
      <c r="B141" s="31"/>
      <c r="C141" s="155" t="s">
        <v>152</v>
      </c>
      <c r="D141" s="155" t="s">
        <v>153</v>
      </c>
      <c r="E141" s="156" t="s">
        <v>154</v>
      </c>
      <c r="F141" s="157" t="s">
        <v>155</v>
      </c>
      <c r="G141" s="158" t="s">
        <v>156</v>
      </c>
      <c r="H141" s="159">
        <v>32.4</v>
      </c>
      <c r="I141" s="160"/>
      <c r="J141" s="161">
        <f>ROUND(I141*H141,2)</f>
        <v>0</v>
      </c>
      <c r="K141" s="157" t="s">
        <v>130</v>
      </c>
      <c r="L141" s="162"/>
      <c r="M141" s="163" t="s">
        <v>1</v>
      </c>
      <c r="N141" s="164" t="s">
        <v>38</v>
      </c>
      <c r="P141" s="140">
        <f>O141*H141</f>
        <v>0</v>
      </c>
      <c r="Q141" s="140">
        <v>1</v>
      </c>
      <c r="R141" s="140">
        <f>Q141*H141</f>
        <v>32.4</v>
      </c>
      <c r="S141" s="140">
        <v>0</v>
      </c>
      <c r="T141" s="141">
        <f>S141*H141</f>
        <v>0</v>
      </c>
      <c r="AR141" s="142" t="s">
        <v>157</v>
      </c>
      <c r="AT141" s="142" t="s">
        <v>153</v>
      </c>
      <c r="AU141" s="142" t="s">
        <v>83</v>
      </c>
      <c r="AY141" s="16" t="s">
        <v>124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6" t="s">
        <v>81</v>
      </c>
      <c r="BK141" s="143">
        <f>ROUND(I141*H141,2)</f>
        <v>0</v>
      </c>
      <c r="BL141" s="16" t="s">
        <v>131</v>
      </c>
      <c r="BM141" s="142" t="s">
        <v>158</v>
      </c>
    </row>
    <row r="142" spans="2:65" s="1" customFormat="1" ht="11.25">
      <c r="B142" s="31"/>
      <c r="D142" s="144" t="s">
        <v>133</v>
      </c>
      <c r="F142" s="145" t="s">
        <v>155</v>
      </c>
      <c r="I142" s="146"/>
      <c r="L142" s="31"/>
      <c r="M142" s="147"/>
      <c r="T142" s="55"/>
      <c r="AT142" s="16" t="s">
        <v>133</v>
      </c>
      <c r="AU142" s="16" t="s">
        <v>83</v>
      </c>
    </row>
    <row r="143" spans="2:65" s="12" customFormat="1" ht="11.25">
      <c r="B143" s="148"/>
      <c r="D143" s="144" t="s">
        <v>135</v>
      </c>
      <c r="F143" s="150" t="s">
        <v>159</v>
      </c>
      <c r="H143" s="151">
        <v>32.4</v>
      </c>
      <c r="I143" s="152"/>
      <c r="L143" s="148"/>
      <c r="M143" s="153"/>
      <c r="T143" s="154"/>
      <c r="AT143" s="149" t="s">
        <v>135</v>
      </c>
      <c r="AU143" s="149" t="s">
        <v>83</v>
      </c>
      <c r="AV143" s="12" t="s">
        <v>83</v>
      </c>
      <c r="AW143" s="12" t="s">
        <v>4</v>
      </c>
      <c r="AX143" s="12" t="s">
        <v>81</v>
      </c>
      <c r="AY143" s="149" t="s">
        <v>124</v>
      </c>
    </row>
    <row r="144" spans="2:65" s="1" customFormat="1" ht="24.2" customHeight="1">
      <c r="B144" s="31"/>
      <c r="C144" s="131" t="s">
        <v>160</v>
      </c>
      <c r="D144" s="131" t="s">
        <v>126</v>
      </c>
      <c r="E144" s="132" t="s">
        <v>161</v>
      </c>
      <c r="F144" s="133" t="s">
        <v>162</v>
      </c>
      <c r="G144" s="134" t="s">
        <v>163</v>
      </c>
      <c r="H144" s="135">
        <v>21.5</v>
      </c>
      <c r="I144" s="136"/>
      <c r="J144" s="137">
        <f>ROUND(I144*H144,2)</f>
        <v>0</v>
      </c>
      <c r="K144" s="133" t="s">
        <v>130</v>
      </c>
      <c r="L144" s="31"/>
      <c r="M144" s="138" t="s">
        <v>1</v>
      </c>
      <c r="N144" s="139" t="s">
        <v>38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131</v>
      </c>
      <c r="AT144" s="142" t="s">
        <v>126</v>
      </c>
      <c r="AU144" s="142" t="s">
        <v>83</v>
      </c>
      <c r="AY144" s="16" t="s">
        <v>124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6" t="s">
        <v>81</v>
      </c>
      <c r="BK144" s="143">
        <f>ROUND(I144*H144,2)</f>
        <v>0</v>
      </c>
      <c r="BL144" s="16" t="s">
        <v>131</v>
      </c>
      <c r="BM144" s="142" t="s">
        <v>164</v>
      </c>
    </row>
    <row r="145" spans="2:65" s="1" customFormat="1" ht="19.5">
      <c r="B145" s="31"/>
      <c r="D145" s="144" t="s">
        <v>133</v>
      </c>
      <c r="F145" s="145" t="s">
        <v>165</v>
      </c>
      <c r="I145" s="146"/>
      <c r="L145" s="31"/>
      <c r="M145" s="147"/>
      <c r="T145" s="55"/>
      <c r="AT145" s="16" t="s">
        <v>133</v>
      </c>
      <c r="AU145" s="16" t="s">
        <v>83</v>
      </c>
    </row>
    <row r="146" spans="2:65" s="11" customFormat="1" ht="22.9" customHeight="1">
      <c r="B146" s="119"/>
      <c r="D146" s="120" t="s">
        <v>72</v>
      </c>
      <c r="E146" s="129" t="s">
        <v>83</v>
      </c>
      <c r="F146" s="129" t="s">
        <v>166</v>
      </c>
      <c r="I146" s="122"/>
      <c r="J146" s="130">
        <f>BK146</f>
        <v>0</v>
      </c>
      <c r="L146" s="119"/>
      <c r="M146" s="124"/>
      <c r="P146" s="125">
        <f>SUM(P147:P199)</f>
        <v>0</v>
      </c>
      <c r="R146" s="125">
        <f>SUM(R147:R199)</f>
        <v>89.907107800000006</v>
      </c>
      <c r="T146" s="126">
        <f>SUM(T147:T199)</f>
        <v>0</v>
      </c>
      <c r="AR146" s="120" t="s">
        <v>81</v>
      </c>
      <c r="AT146" s="127" t="s">
        <v>72</v>
      </c>
      <c r="AU146" s="127" t="s">
        <v>81</v>
      </c>
      <c r="AY146" s="120" t="s">
        <v>124</v>
      </c>
      <c r="BK146" s="128">
        <f>SUM(BK147:BK199)</f>
        <v>0</v>
      </c>
    </row>
    <row r="147" spans="2:65" s="1" customFormat="1" ht="24.2" customHeight="1">
      <c r="B147" s="31"/>
      <c r="C147" s="131" t="s">
        <v>167</v>
      </c>
      <c r="D147" s="131" t="s">
        <v>126</v>
      </c>
      <c r="E147" s="132" t="s">
        <v>168</v>
      </c>
      <c r="F147" s="133" t="s">
        <v>169</v>
      </c>
      <c r="G147" s="134" t="s">
        <v>163</v>
      </c>
      <c r="H147" s="135">
        <v>21.5</v>
      </c>
      <c r="I147" s="136"/>
      <c r="J147" s="137">
        <f>ROUND(I147*H147,2)</f>
        <v>0</v>
      </c>
      <c r="K147" s="133" t="s">
        <v>130</v>
      </c>
      <c r="L147" s="31"/>
      <c r="M147" s="138" t="s">
        <v>1</v>
      </c>
      <c r="N147" s="139" t="s">
        <v>38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131</v>
      </c>
      <c r="AT147" s="142" t="s">
        <v>126</v>
      </c>
      <c r="AU147" s="142" t="s">
        <v>83</v>
      </c>
      <c r="AY147" s="16" t="s">
        <v>124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6" t="s">
        <v>81</v>
      </c>
      <c r="BK147" s="143">
        <f>ROUND(I147*H147,2)</f>
        <v>0</v>
      </c>
      <c r="BL147" s="16" t="s">
        <v>131</v>
      </c>
      <c r="BM147" s="142" t="s">
        <v>170</v>
      </c>
    </row>
    <row r="148" spans="2:65" s="1" customFormat="1" ht="11.25">
      <c r="B148" s="31"/>
      <c r="D148" s="144" t="s">
        <v>133</v>
      </c>
      <c r="F148" s="145" t="s">
        <v>169</v>
      </c>
      <c r="I148" s="146"/>
      <c r="L148" s="31"/>
      <c r="M148" s="147"/>
      <c r="T148" s="55"/>
      <c r="AT148" s="16" t="s">
        <v>133</v>
      </c>
      <c r="AU148" s="16" t="s">
        <v>83</v>
      </c>
    </row>
    <row r="149" spans="2:65" s="12" customFormat="1" ht="11.25">
      <c r="B149" s="148"/>
      <c r="D149" s="144" t="s">
        <v>135</v>
      </c>
      <c r="E149" s="149" t="s">
        <v>1</v>
      </c>
      <c r="F149" s="150" t="s">
        <v>171</v>
      </c>
      <c r="H149" s="151">
        <v>21.5</v>
      </c>
      <c r="I149" s="152"/>
      <c r="L149" s="148"/>
      <c r="M149" s="153"/>
      <c r="T149" s="154"/>
      <c r="AT149" s="149" t="s">
        <v>135</v>
      </c>
      <c r="AU149" s="149" t="s">
        <v>83</v>
      </c>
      <c r="AV149" s="12" t="s">
        <v>83</v>
      </c>
      <c r="AW149" s="12" t="s">
        <v>30</v>
      </c>
      <c r="AX149" s="12" t="s">
        <v>81</v>
      </c>
      <c r="AY149" s="149" t="s">
        <v>124</v>
      </c>
    </row>
    <row r="150" spans="2:65" s="1" customFormat="1" ht="37.9" customHeight="1">
      <c r="B150" s="31"/>
      <c r="C150" s="155" t="s">
        <v>157</v>
      </c>
      <c r="D150" s="155" t="s">
        <v>153</v>
      </c>
      <c r="E150" s="156" t="s">
        <v>172</v>
      </c>
      <c r="F150" s="157" t="s">
        <v>173</v>
      </c>
      <c r="G150" s="158" t="s">
        <v>163</v>
      </c>
      <c r="H150" s="159">
        <v>25.466999999999999</v>
      </c>
      <c r="I150" s="160"/>
      <c r="J150" s="161">
        <f>ROUND(I150*H150,2)</f>
        <v>0</v>
      </c>
      <c r="K150" s="157" t="s">
        <v>1</v>
      </c>
      <c r="L150" s="162"/>
      <c r="M150" s="163" t="s">
        <v>1</v>
      </c>
      <c r="N150" s="164" t="s">
        <v>38</v>
      </c>
      <c r="P150" s="140">
        <f>O150*H150</f>
        <v>0</v>
      </c>
      <c r="Q150" s="140">
        <v>2.9999999999999997E-4</v>
      </c>
      <c r="R150" s="140">
        <f>Q150*H150</f>
        <v>7.6400999999999986E-3</v>
      </c>
      <c r="S150" s="140">
        <v>0</v>
      </c>
      <c r="T150" s="141">
        <f>S150*H150</f>
        <v>0</v>
      </c>
      <c r="AR150" s="142" t="s">
        <v>157</v>
      </c>
      <c r="AT150" s="142" t="s">
        <v>153</v>
      </c>
      <c r="AU150" s="142" t="s">
        <v>83</v>
      </c>
      <c r="AY150" s="16" t="s">
        <v>124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6" t="s">
        <v>81</v>
      </c>
      <c r="BK150" s="143">
        <f>ROUND(I150*H150,2)</f>
        <v>0</v>
      </c>
      <c r="BL150" s="16" t="s">
        <v>131</v>
      </c>
      <c r="BM150" s="142" t="s">
        <v>174</v>
      </c>
    </row>
    <row r="151" spans="2:65" s="1" customFormat="1" ht="19.5">
      <c r="B151" s="31"/>
      <c r="D151" s="144" t="s">
        <v>133</v>
      </c>
      <c r="F151" s="145" t="s">
        <v>173</v>
      </c>
      <c r="I151" s="146"/>
      <c r="L151" s="31"/>
      <c r="M151" s="147"/>
      <c r="T151" s="55"/>
      <c r="AT151" s="16" t="s">
        <v>133</v>
      </c>
      <c r="AU151" s="16" t="s">
        <v>83</v>
      </c>
    </row>
    <row r="152" spans="2:65" s="12" customFormat="1" ht="11.25">
      <c r="B152" s="148"/>
      <c r="D152" s="144" t="s">
        <v>135</v>
      </c>
      <c r="F152" s="150" t="s">
        <v>175</v>
      </c>
      <c r="H152" s="151">
        <v>25.466999999999999</v>
      </c>
      <c r="I152" s="152"/>
      <c r="L152" s="148"/>
      <c r="M152" s="153"/>
      <c r="T152" s="154"/>
      <c r="AT152" s="149" t="s">
        <v>135</v>
      </c>
      <c r="AU152" s="149" t="s">
        <v>83</v>
      </c>
      <c r="AV152" s="12" t="s">
        <v>83</v>
      </c>
      <c r="AW152" s="12" t="s">
        <v>4</v>
      </c>
      <c r="AX152" s="12" t="s">
        <v>81</v>
      </c>
      <c r="AY152" s="149" t="s">
        <v>124</v>
      </c>
    </row>
    <row r="153" spans="2:65" s="1" customFormat="1" ht="24.2" customHeight="1">
      <c r="B153" s="31"/>
      <c r="C153" s="131" t="s">
        <v>176</v>
      </c>
      <c r="D153" s="131" t="s">
        <v>126</v>
      </c>
      <c r="E153" s="132" t="s">
        <v>177</v>
      </c>
      <c r="F153" s="133" t="s">
        <v>178</v>
      </c>
      <c r="G153" s="134" t="s">
        <v>129</v>
      </c>
      <c r="H153" s="135">
        <v>12.9</v>
      </c>
      <c r="I153" s="136"/>
      <c r="J153" s="137">
        <f>ROUND(I153*H153,2)</f>
        <v>0</v>
      </c>
      <c r="K153" s="133" t="s">
        <v>130</v>
      </c>
      <c r="L153" s="31"/>
      <c r="M153" s="138" t="s">
        <v>1</v>
      </c>
      <c r="N153" s="139" t="s">
        <v>38</v>
      </c>
      <c r="P153" s="140">
        <f>O153*H153</f>
        <v>0</v>
      </c>
      <c r="Q153" s="140">
        <v>2.16</v>
      </c>
      <c r="R153" s="140">
        <f>Q153*H153</f>
        <v>27.864000000000004</v>
      </c>
      <c r="S153" s="140">
        <v>0</v>
      </c>
      <c r="T153" s="141">
        <f>S153*H153</f>
        <v>0</v>
      </c>
      <c r="AR153" s="142" t="s">
        <v>131</v>
      </c>
      <c r="AT153" s="142" t="s">
        <v>126</v>
      </c>
      <c r="AU153" s="142" t="s">
        <v>83</v>
      </c>
      <c r="AY153" s="16" t="s">
        <v>124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6" t="s">
        <v>81</v>
      </c>
      <c r="BK153" s="143">
        <f>ROUND(I153*H153,2)</f>
        <v>0</v>
      </c>
      <c r="BL153" s="16" t="s">
        <v>131</v>
      </c>
      <c r="BM153" s="142" t="s">
        <v>179</v>
      </c>
    </row>
    <row r="154" spans="2:65" s="1" customFormat="1" ht="19.5">
      <c r="B154" s="31"/>
      <c r="D154" s="144" t="s">
        <v>133</v>
      </c>
      <c r="F154" s="145" t="s">
        <v>180</v>
      </c>
      <c r="I154" s="146"/>
      <c r="L154" s="31"/>
      <c r="M154" s="147"/>
      <c r="T154" s="55"/>
      <c r="AT154" s="16" t="s">
        <v>133</v>
      </c>
      <c r="AU154" s="16" t="s">
        <v>83</v>
      </c>
    </row>
    <row r="155" spans="2:65" s="12" customFormat="1" ht="11.25">
      <c r="B155" s="148"/>
      <c r="D155" s="144" t="s">
        <v>135</v>
      </c>
      <c r="E155" s="149" t="s">
        <v>1</v>
      </c>
      <c r="F155" s="150" t="s">
        <v>181</v>
      </c>
      <c r="H155" s="151">
        <v>12.9</v>
      </c>
      <c r="I155" s="152"/>
      <c r="L155" s="148"/>
      <c r="M155" s="153"/>
      <c r="T155" s="154"/>
      <c r="AT155" s="149" t="s">
        <v>135</v>
      </c>
      <c r="AU155" s="149" t="s">
        <v>83</v>
      </c>
      <c r="AV155" s="12" t="s">
        <v>83</v>
      </c>
      <c r="AW155" s="12" t="s">
        <v>30</v>
      </c>
      <c r="AX155" s="12" t="s">
        <v>81</v>
      </c>
      <c r="AY155" s="149" t="s">
        <v>124</v>
      </c>
    </row>
    <row r="156" spans="2:65" s="1" customFormat="1" ht="37.9" customHeight="1">
      <c r="B156" s="31"/>
      <c r="C156" s="131" t="s">
        <v>182</v>
      </c>
      <c r="D156" s="131" t="s">
        <v>126</v>
      </c>
      <c r="E156" s="132" t="s">
        <v>183</v>
      </c>
      <c r="F156" s="133" t="s">
        <v>184</v>
      </c>
      <c r="G156" s="134" t="s">
        <v>129</v>
      </c>
      <c r="H156" s="135">
        <v>10.75</v>
      </c>
      <c r="I156" s="136"/>
      <c r="J156" s="137">
        <f>ROUND(I156*H156,2)</f>
        <v>0</v>
      </c>
      <c r="K156" s="133" t="s">
        <v>130</v>
      </c>
      <c r="L156" s="31"/>
      <c r="M156" s="138" t="s">
        <v>1</v>
      </c>
      <c r="N156" s="139" t="s">
        <v>38</v>
      </c>
      <c r="P156" s="140">
        <f>O156*H156</f>
        <v>0</v>
      </c>
      <c r="Q156" s="140">
        <v>2.5099999999999998</v>
      </c>
      <c r="R156" s="140">
        <f>Q156*H156</f>
        <v>26.982499999999998</v>
      </c>
      <c r="S156" s="140">
        <v>0</v>
      </c>
      <c r="T156" s="141">
        <f>S156*H156</f>
        <v>0</v>
      </c>
      <c r="AR156" s="142" t="s">
        <v>131</v>
      </c>
      <c r="AT156" s="142" t="s">
        <v>126</v>
      </c>
      <c r="AU156" s="142" t="s">
        <v>83</v>
      </c>
      <c r="AY156" s="16" t="s">
        <v>124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6" t="s">
        <v>81</v>
      </c>
      <c r="BK156" s="143">
        <f>ROUND(I156*H156,2)</f>
        <v>0</v>
      </c>
      <c r="BL156" s="16" t="s">
        <v>131</v>
      </c>
      <c r="BM156" s="142" t="s">
        <v>185</v>
      </c>
    </row>
    <row r="157" spans="2:65" s="1" customFormat="1" ht="19.5">
      <c r="B157" s="31"/>
      <c r="D157" s="144" t="s">
        <v>133</v>
      </c>
      <c r="F157" s="145" t="s">
        <v>186</v>
      </c>
      <c r="I157" s="146"/>
      <c r="L157" s="31"/>
      <c r="M157" s="147"/>
      <c r="T157" s="55"/>
      <c r="AT157" s="16" t="s">
        <v>133</v>
      </c>
      <c r="AU157" s="16" t="s">
        <v>83</v>
      </c>
    </row>
    <row r="158" spans="2:65" s="12" customFormat="1" ht="11.25">
      <c r="B158" s="148"/>
      <c r="D158" s="144" t="s">
        <v>135</v>
      </c>
      <c r="E158" s="149" t="s">
        <v>1</v>
      </c>
      <c r="F158" s="150" t="s">
        <v>187</v>
      </c>
      <c r="H158" s="151">
        <v>10.75</v>
      </c>
      <c r="I158" s="152"/>
      <c r="L158" s="148"/>
      <c r="M158" s="153"/>
      <c r="T158" s="154"/>
      <c r="AT158" s="149" t="s">
        <v>135</v>
      </c>
      <c r="AU158" s="149" t="s">
        <v>83</v>
      </c>
      <c r="AV158" s="12" t="s">
        <v>83</v>
      </c>
      <c r="AW158" s="12" t="s">
        <v>30</v>
      </c>
      <c r="AX158" s="12" t="s">
        <v>81</v>
      </c>
      <c r="AY158" s="149" t="s">
        <v>124</v>
      </c>
    </row>
    <row r="159" spans="2:65" s="1" customFormat="1" ht="24.2" customHeight="1">
      <c r="B159" s="31"/>
      <c r="C159" s="131" t="s">
        <v>188</v>
      </c>
      <c r="D159" s="131" t="s">
        <v>126</v>
      </c>
      <c r="E159" s="132" t="s">
        <v>189</v>
      </c>
      <c r="F159" s="133" t="s">
        <v>190</v>
      </c>
      <c r="G159" s="134" t="s">
        <v>129</v>
      </c>
      <c r="H159" s="135">
        <v>2.3199999999999998</v>
      </c>
      <c r="I159" s="136"/>
      <c r="J159" s="137">
        <f>ROUND(I159*H159,2)</f>
        <v>0</v>
      </c>
      <c r="K159" s="133" t="s">
        <v>130</v>
      </c>
      <c r="L159" s="31"/>
      <c r="M159" s="138" t="s">
        <v>1</v>
      </c>
      <c r="N159" s="139" t="s">
        <v>38</v>
      </c>
      <c r="P159" s="140">
        <f>O159*H159</f>
        <v>0</v>
      </c>
      <c r="Q159" s="140">
        <v>2.5018699999999998</v>
      </c>
      <c r="R159" s="140">
        <f>Q159*H159</f>
        <v>5.8043383999999989</v>
      </c>
      <c r="S159" s="140">
        <v>0</v>
      </c>
      <c r="T159" s="141">
        <f>S159*H159</f>
        <v>0</v>
      </c>
      <c r="AR159" s="142" t="s">
        <v>131</v>
      </c>
      <c r="AT159" s="142" t="s">
        <v>126</v>
      </c>
      <c r="AU159" s="142" t="s">
        <v>83</v>
      </c>
      <c r="AY159" s="16" t="s">
        <v>124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6" t="s">
        <v>81</v>
      </c>
      <c r="BK159" s="143">
        <f>ROUND(I159*H159,2)</f>
        <v>0</v>
      </c>
      <c r="BL159" s="16" t="s">
        <v>131</v>
      </c>
      <c r="BM159" s="142" t="s">
        <v>191</v>
      </c>
    </row>
    <row r="160" spans="2:65" s="1" customFormat="1" ht="19.5">
      <c r="B160" s="31"/>
      <c r="D160" s="144" t="s">
        <v>133</v>
      </c>
      <c r="F160" s="145" t="s">
        <v>192</v>
      </c>
      <c r="I160" s="146"/>
      <c r="L160" s="31"/>
      <c r="M160" s="147"/>
      <c r="T160" s="55"/>
      <c r="AT160" s="16" t="s">
        <v>133</v>
      </c>
      <c r="AU160" s="16" t="s">
        <v>83</v>
      </c>
    </row>
    <row r="161" spans="2:65" s="12" customFormat="1" ht="11.25">
      <c r="B161" s="148"/>
      <c r="D161" s="144" t="s">
        <v>135</v>
      </c>
      <c r="E161" s="149" t="s">
        <v>1</v>
      </c>
      <c r="F161" s="150" t="s">
        <v>193</v>
      </c>
      <c r="H161" s="151">
        <v>2.3199999999999998</v>
      </c>
      <c r="I161" s="152"/>
      <c r="L161" s="148"/>
      <c r="M161" s="153"/>
      <c r="T161" s="154"/>
      <c r="AT161" s="149" t="s">
        <v>135</v>
      </c>
      <c r="AU161" s="149" t="s">
        <v>83</v>
      </c>
      <c r="AV161" s="12" t="s">
        <v>83</v>
      </c>
      <c r="AW161" s="12" t="s">
        <v>30</v>
      </c>
      <c r="AX161" s="12" t="s">
        <v>81</v>
      </c>
      <c r="AY161" s="149" t="s">
        <v>124</v>
      </c>
    </row>
    <row r="162" spans="2:65" s="1" customFormat="1" ht="16.5" customHeight="1">
      <c r="B162" s="31"/>
      <c r="C162" s="131" t="s">
        <v>8</v>
      </c>
      <c r="D162" s="131" t="s">
        <v>126</v>
      </c>
      <c r="E162" s="132" t="s">
        <v>194</v>
      </c>
      <c r="F162" s="133" t="s">
        <v>195</v>
      </c>
      <c r="G162" s="134" t="s">
        <v>163</v>
      </c>
      <c r="H162" s="135">
        <v>3.4209999999999998</v>
      </c>
      <c r="I162" s="136"/>
      <c r="J162" s="137">
        <f>ROUND(I162*H162,2)</f>
        <v>0</v>
      </c>
      <c r="K162" s="133" t="s">
        <v>130</v>
      </c>
      <c r="L162" s="31"/>
      <c r="M162" s="138" t="s">
        <v>1</v>
      </c>
      <c r="N162" s="139" t="s">
        <v>38</v>
      </c>
      <c r="P162" s="140">
        <f>O162*H162</f>
        <v>0</v>
      </c>
      <c r="Q162" s="140">
        <v>2.9399999999999999E-3</v>
      </c>
      <c r="R162" s="140">
        <f>Q162*H162</f>
        <v>1.0057739999999999E-2</v>
      </c>
      <c r="S162" s="140">
        <v>0</v>
      </c>
      <c r="T162" s="141">
        <f>S162*H162</f>
        <v>0</v>
      </c>
      <c r="AR162" s="142" t="s">
        <v>131</v>
      </c>
      <c r="AT162" s="142" t="s">
        <v>126</v>
      </c>
      <c r="AU162" s="142" t="s">
        <v>83</v>
      </c>
      <c r="AY162" s="16" t="s">
        <v>124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6" t="s">
        <v>81</v>
      </c>
      <c r="BK162" s="143">
        <f>ROUND(I162*H162,2)</f>
        <v>0</v>
      </c>
      <c r="BL162" s="16" t="s">
        <v>131</v>
      </c>
      <c r="BM162" s="142" t="s">
        <v>196</v>
      </c>
    </row>
    <row r="163" spans="2:65" s="1" customFormat="1" ht="11.25">
      <c r="B163" s="31"/>
      <c r="D163" s="144" t="s">
        <v>133</v>
      </c>
      <c r="F163" s="145" t="s">
        <v>197</v>
      </c>
      <c r="I163" s="146"/>
      <c r="L163" s="31"/>
      <c r="M163" s="147"/>
      <c r="T163" s="55"/>
      <c r="AT163" s="16" t="s">
        <v>133</v>
      </c>
      <c r="AU163" s="16" t="s">
        <v>83</v>
      </c>
    </row>
    <row r="164" spans="2:65" s="12" customFormat="1" ht="11.25">
      <c r="B164" s="148"/>
      <c r="D164" s="144" t="s">
        <v>135</v>
      </c>
      <c r="E164" s="149" t="s">
        <v>1</v>
      </c>
      <c r="F164" s="150" t="s">
        <v>198</v>
      </c>
      <c r="H164" s="151">
        <v>3.4209999999999998</v>
      </c>
      <c r="I164" s="152"/>
      <c r="L164" s="148"/>
      <c r="M164" s="153"/>
      <c r="T164" s="154"/>
      <c r="AT164" s="149" t="s">
        <v>135</v>
      </c>
      <c r="AU164" s="149" t="s">
        <v>83</v>
      </c>
      <c r="AV164" s="12" t="s">
        <v>83</v>
      </c>
      <c r="AW164" s="12" t="s">
        <v>30</v>
      </c>
      <c r="AX164" s="12" t="s">
        <v>81</v>
      </c>
      <c r="AY164" s="149" t="s">
        <v>124</v>
      </c>
    </row>
    <row r="165" spans="2:65" s="1" customFormat="1" ht="16.5" customHeight="1">
      <c r="B165" s="31"/>
      <c r="C165" s="131" t="s">
        <v>199</v>
      </c>
      <c r="D165" s="131" t="s">
        <v>126</v>
      </c>
      <c r="E165" s="132" t="s">
        <v>200</v>
      </c>
      <c r="F165" s="133" t="s">
        <v>201</v>
      </c>
      <c r="G165" s="134" t="s">
        <v>163</v>
      </c>
      <c r="H165" s="135">
        <v>3.4209999999999998</v>
      </c>
      <c r="I165" s="136"/>
      <c r="J165" s="137">
        <f>ROUND(I165*H165,2)</f>
        <v>0</v>
      </c>
      <c r="K165" s="133" t="s">
        <v>130</v>
      </c>
      <c r="L165" s="31"/>
      <c r="M165" s="138" t="s">
        <v>1</v>
      </c>
      <c r="N165" s="139" t="s">
        <v>38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131</v>
      </c>
      <c r="AT165" s="142" t="s">
        <v>126</v>
      </c>
      <c r="AU165" s="142" t="s">
        <v>83</v>
      </c>
      <c r="AY165" s="16" t="s">
        <v>124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6" t="s">
        <v>81</v>
      </c>
      <c r="BK165" s="143">
        <f>ROUND(I165*H165,2)</f>
        <v>0</v>
      </c>
      <c r="BL165" s="16" t="s">
        <v>131</v>
      </c>
      <c r="BM165" s="142" t="s">
        <v>202</v>
      </c>
    </row>
    <row r="166" spans="2:65" s="1" customFormat="1" ht="11.25">
      <c r="B166" s="31"/>
      <c r="D166" s="144" t="s">
        <v>133</v>
      </c>
      <c r="F166" s="145" t="s">
        <v>203</v>
      </c>
      <c r="I166" s="146"/>
      <c r="L166" s="31"/>
      <c r="M166" s="147"/>
      <c r="T166" s="55"/>
      <c r="AT166" s="16" t="s">
        <v>133</v>
      </c>
      <c r="AU166" s="16" t="s">
        <v>83</v>
      </c>
    </row>
    <row r="167" spans="2:65" s="1" customFormat="1" ht="16.5" customHeight="1">
      <c r="B167" s="31"/>
      <c r="C167" s="131" t="s">
        <v>204</v>
      </c>
      <c r="D167" s="131" t="s">
        <v>126</v>
      </c>
      <c r="E167" s="132" t="s">
        <v>205</v>
      </c>
      <c r="F167" s="133" t="s">
        <v>206</v>
      </c>
      <c r="G167" s="134" t="s">
        <v>156</v>
      </c>
      <c r="H167" s="135">
        <v>0.192</v>
      </c>
      <c r="I167" s="136"/>
      <c r="J167" s="137">
        <f>ROUND(I167*H167,2)</f>
        <v>0</v>
      </c>
      <c r="K167" s="133" t="s">
        <v>130</v>
      </c>
      <c r="L167" s="31"/>
      <c r="M167" s="138" t="s">
        <v>1</v>
      </c>
      <c r="N167" s="139" t="s">
        <v>38</v>
      </c>
      <c r="P167" s="140">
        <f>O167*H167</f>
        <v>0</v>
      </c>
      <c r="Q167" s="140">
        <v>1.06277</v>
      </c>
      <c r="R167" s="140">
        <f>Q167*H167</f>
        <v>0.20405184000000001</v>
      </c>
      <c r="S167" s="140">
        <v>0</v>
      </c>
      <c r="T167" s="141">
        <f>S167*H167</f>
        <v>0</v>
      </c>
      <c r="AR167" s="142" t="s">
        <v>131</v>
      </c>
      <c r="AT167" s="142" t="s">
        <v>126</v>
      </c>
      <c r="AU167" s="142" t="s">
        <v>83</v>
      </c>
      <c r="AY167" s="16" t="s">
        <v>124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6" t="s">
        <v>81</v>
      </c>
      <c r="BK167" s="143">
        <f>ROUND(I167*H167,2)</f>
        <v>0</v>
      </c>
      <c r="BL167" s="16" t="s">
        <v>131</v>
      </c>
      <c r="BM167" s="142" t="s">
        <v>207</v>
      </c>
    </row>
    <row r="168" spans="2:65" s="1" customFormat="1" ht="11.25">
      <c r="B168" s="31"/>
      <c r="D168" s="144" t="s">
        <v>133</v>
      </c>
      <c r="F168" s="145" t="s">
        <v>208</v>
      </c>
      <c r="I168" s="146"/>
      <c r="L168" s="31"/>
      <c r="M168" s="147"/>
      <c r="T168" s="55"/>
      <c r="AT168" s="16" t="s">
        <v>133</v>
      </c>
      <c r="AU168" s="16" t="s">
        <v>83</v>
      </c>
    </row>
    <row r="169" spans="2:65" s="12" customFormat="1" ht="11.25">
      <c r="B169" s="148"/>
      <c r="D169" s="144" t="s">
        <v>135</v>
      </c>
      <c r="E169" s="149" t="s">
        <v>1</v>
      </c>
      <c r="F169" s="150" t="s">
        <v>209</v>
      </c>
      <c r="H169" s="151">
        <v>0.192</v>
      </c>
      <c r="I169" s="152"/>
      <c r="L169" s="148"/>
      <c r="M169" s="153"/>
      <c r="T169" s="154"/>
      <c r="AT169" s="149" t="s">
        <v>135</v>
      </c>
      <c r="AU169" s="149" t="s">
        <v>83</v>
      </c>
      <c r="AV169" s="12" t="s">
        <v>83</v>
      </c>
      <c r="AW169" s="12" t="s">
        <v>30</v>
      </c>
      <c r="AX169" s="12" t="s">
        <v>81</v>
      </c>
      <c r="AY169" s="149" t="s">
        <v>124</v>
      </c>
    </row>
    <row r="170" spans="2:65" s="1" customFormat="1" ht="24.2" customHeight="1">
      <c r="B170" s="31"/>
      <c r="C170" s="131" t="s">
        <v>210</v>
      </c>
      <c r="D170" s="131" t="s">
        <v>126</v>
      </c>
      <c r="E170" s="132" t="s">
        <v>211</v>
      </c>
      <c r="F170" s="133" t="s">
        <v>212</v>
      </c>
      <c r="G170" s="134" t="s">
        <v>129</v>
      </c>
      <c r="H170" s="135">
        <v>4.2869999999999999</v>
      </c>
      <c r="I170" s="136"/>
      <c r="J170" s="137">
        <f>ROUND(I170*H170,2)</f>
        <v>0</v>
      </c>
      <c r="K170" s="133" t="s">
        <v>130</v>
      </c>
      <c r="L170" s="31"/>
      <c r="M170" s="138" t="s">
        <v>1</v>
      </c>
      <c r="N170" s="139" t="s">
        <v>38</v>
      </c>
      <c r="P170" s="140">
        <f>O170*H170</f>
        <v>0</v>
      </c>
      <c r="Q170" s="140">
        <v>2.5018699999999998</v>
      </c>
      <c r="R170" s="140">
        <f>Q170*H170</f>
        <v>10.725516689999999</v>
      </c>
      <c r="S170" s="140">
        <v>0</v>
      </c>
      <c r="T170" s="141">
        <f>S170*H170</f>
        <v>0</v>
      </c>
      <c r="AR170" s="142" t="s">
        <v>131</v>
      </c>
      <c r="AT170" s="142" t="s">
        <v>126</v>
      </c>
      <c r="AU170" s="142" t="s">
        <v>83</v>
      </c>
      <c r="AY170" s="16" t="s">
        <v>124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6" t="s">
        <v>81</v>
      </c>
      <c r="BK170" s="143">
        <f>ROUND(I170*H170,2)</f>
        <v>0</v>
      </c>
      <c r="BL170" s="16" t="s">
        <v>131</v>
      </c>
      <c r="BM170" s="142" t="s">
        <v>213</v>
      </c>
    </row>
    <row r="171" spans="2:65" s="1" customFormat="1" ht="19.5">
      <c r="B171" s="31"/>
      <c r="D171" s="144" t="s">
        <v>133</v>
      </c>
      <c r="F171" s="145" t="s">
        <v>214</v>
      </c>
      <c r="I171" s="146"/>
      <c r="L171" s="31"/>
      <c r="M171" s="147"/>
      <c r="T171" s="55"/>
      <c r="AT171" s="16" t="s">
        <v>133</v>
      </c>
      <c r="AU171" s="16" t="s">
        <v>83</v>
      </c>
    </row>
    <row r="172" spans="2:65" s="12" customFormat="1" ht="11.25">
      <c r="B172" s="148"/>
      <c r="D172" s="144" t="s">
        <v>135</v>
      </c>
      <c r="E172" s="149" t="s">
        <v>1</v>
      </c>
      <c r="F172" s="150" t="s">
        <v>215</v>
      </c>
      <c r="H172" s="151">
        <v>1.9830000000000001</v>
      </c>
      <c r="I172" s="152"/>
      <c r="L172" s="148"/>
      <c r="M172" s="153"/>
      <c r="T172" s="154"/>
      <c r="AT172" s="149" t="s">
        <v>135</v>
      </c>
      <c r="AU172" s="149" t="s">
        <v>83</v>
      </c>
      <c r="AV172" s="12" t="s">
        <v>83</v>
      </c>
      <c r="AW172" s="12" t="s">
        <v>30</v>
      </c>
      <c r="AX172" s="12" t="s">
        <v>73</v>
      </c>
      <c r="AY172" s="149" t="s">
        <v>124</v>
      </c>
    </row>
    <row r="173" spans="2:65" s="12" customFormat="1" ht="11.25">
      <c r="B173" s="148"/>
      <c r="D173" s="144" t="s">
        <v>135</v>
      </c>
      <c r="E173" s="149" t="s">
        <v>1</v>
      </c>
      <c r="F173" s="150" t="s">
        <v>216</v>
      </c>
      <c r="H173" s="151">
        <v>0.85299999999999998</v>
      </c>
      <c r="I173" s="152"/>
      <c r="L173" s="148"/>
      <c r="M173" s="153"/>
      <c r="T173" s="154"/>
      <c r="AT173" s="149" t="s">
        <v>135</v>
      </c>
      <c r="AU173" s="149" t="s">
        <v>83</v>
      </c>
      <c r="AV173" s="12" t="s">
        <v>83</v>
      </c>
      <c r="AW173" s="12" t="s">
        <v>30</v>
      </c>
      <c r="AX173" s="12" t="s">
        <v>73</v>
      </c>
      <c r="AY173" s="149" t="s">
        <v>124</v>
      </c>
    </row>
    <row r="174" spans="2:65" s="12" customFormat="1" ht="11.25">
      <c r="B174" s="148"/>
      <c r="D174" s="144" t="s">
        <v>135</v>
      </c>
      <c r="E174" s="149" t="s">
        <v>1</v>
      </c>
      <c r="F174" s="150" t="s">
        <v>217</v>
      </c>
      <c r="H174" s="151">
        <v>1.0049999999999999</v>
      </c>
      <c r="I174" s="152"/>
      <c r="L174" s="148"/>
      <c r="M174" s="153"/>
      <c r="T174" s="154"/>
      <c r="AT174" s="149" t="s">
        <v>135</v>
      </c>
      <c r="AU174" s="149" t="s">
        <v>83</v>
      </c>
      <c r="AV174" s="12" t="s">
        <v>83</v>
      </c>
      <c r="AW174" s="12" t="s">
        <v>30</v>
      </c>
      <c r="AX174" s="12" t="s">
        <v>73</v>
      </c>
      <c r="AY174" s="149" t="s">
        <v>124</v>
      </c>
    </row>
    <row r="175" spans="2:65" s="12" customFormat="1" ht="11.25">
      <c r="B175" s="148"/>
      <c r="D175" s="144" t="s">
        <v>135</v>
      </c>
      <c r="E175" s="149" t="s">
        <v>1</v>
      </c>
      <c r="F175" s="150" t="s">
        <v>218</v>
      </c>
      <c r="H175" s="151">
        <v>0.27</v>
      </c>
      <c r="I175" s="152"/>
      <c r="L175" s="148"/>
      <c r="M175" s="153"/>
      <c r="T175" s="154"/>
      <c r="AT175" s="149" t="s">
        <v>135</v>
      </c>
      <c r="AU175" s="149" t="s">
        <v>83</v>
      </c>
      <c r="AV175" s="12" t="s">
        <v>83</v>
      </c>
      <c r="AW175" s="12" t="s">
        <v>30</v>
      </c>
      <c r="AX175" s="12" t="s">
        <v>73</v>
      </c>
      <c r="AY175" s="149" t="s">
        <v>124</v>
      </c>
    </row>
    <row r="176" spans="2:65" s="12" customFormat="1" ht="11.25">
      <c r="B176" s="148"/>
      <c r="D176" s="144" t="s">
        <v>135</v>
      </c>
      <c r="E176" s="149" t="s">
        <v>1</v>
      </c>
      <c r="F176" s="150" t="s">
        <v>219</v>
      </c>
      <c r="H176" s="151">
        <v>0.17599999999999999</v>
      </c>
      <c r="I176" s="152"/>
      <c r="L176" s="148"/>
      <c r="M176" s="153"/>
      <c r="T176" s="154"/>
      <c r="AT176" s="149" t="s">
        <v>135</v>
      </c>
      <c r="AU176" s="149" t="s">
        <v>83</v>
      </c>
      <c r="AV176" s="12" t="s">
        <v>83</v>
      </c>
      <c r="AW176" s="12" t="s">
        <v>30</v>
      </c>
      <c r="AX176" s="12" t="s">
        <v>73</v>
      </c>
      <c r="AY176" s="149" t="s">
        <v>124</v>
      </c>
    </row>
    <row r="177" spans="2:65" s="13" customFormat="1" ht="11.25">
      <c r="B177" s="165"/>
      <c r="D177" s="144" t="s">
        <v>135</v>
      </c>
      <c r="E177" s="166" t="s">
        <v>1</v>
      </c>
      <c r="F177" s="167" t="s">
        <v>220</v>
      </c>
      <c r="H177" s="168">
        <v>4.2870000000000008</v>
      </c>
      <c r="I177" s="169"/>
      <c r="L177" s="165"/>
      <c r="M177" s="170"/>
      <c r="T177" s="171"/>
      <c r="AT177" s="166" t="s">
        <v>135</v>
      </c>
      <c r="AU177" s="166" t="s">
        <v>83</v>
      </c>
      <c r="AV177" s="13" t="s">
        <v>131</v>
      </c>
      <c r="AW177" s="13" t="s">
        <v>30</v>
      </c>
      <c r="AX177" s="13" t="s">
        <v>81</v>
      </c>
      <c r="AY177" s="166" t="s">
        <v>124</v>
      </c>
    </row>
    <row r="178" spans="2:65" s="1" customFormat="1" ht="16.5" customHeight="1">
      <c r="B178" s="31"/>
      <c r="C178" s="131" t="s">
        <v>221</v>
      </c>
      <c r="D178" s="131" t="s">
        <v>126</v>
      </c>
      <c r="E178" s="132" t="s">
        <v>222</v>
      </c>
      <c r="F178" s="133" t="s">
        <v>223</v>
      </c>
      <c r="G178" s="134" t="s">
        <v>163</v>
      </c>
      <c r="H178" s="135">
        <v>19.797000000000001</v>
      </c>
      <c r="I178" s="136"/>
      <c r="J178" s="137">
        <f>ROUND(I178*H178,2)</f>
        <v>0</v>
      </c>
      <c r="K178" s="133" t="s">
        <v>130</v>
      </c>
      <c r="L178" s="31"/>
      <c r="M178" s="138" t="s">
        <v>1</v>
      </c>
      <c r="N178" s="139" t="s">
        <v>38</v>
      </c>
      <c r="P178" s="140">
        <f>O178*H178</f>
        <v>0</v>
      </c>
      <c r="Q178" s="140">
        <v>2.6900000000000001E-3</v>
      </c>
      <c r="R178" s="140">
        <f>Q178*H178</f>
        <v>5.3253930000000005E-2</v>
      </c>
      <c r="S178" s="140">
        <v>0</v>
      </c>
      <c r="T178" s="141">
        <f>S178*H178</f>
        <v>0</v>
      </c>
      <c r="AR178" s="142" t="s">
        <v>131</v>
      </c>
      <c r="AT178" s="142" t="s">
        <v>126</v>
      </c>
      <c r="AU178" s="142" t="s">
        <v>83</v>
      </c>
      <c r="AY178" s="16" t="s">
        <v>124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6" t="s">
        <v>81</v>
      </c>
      <c r="BK178" s="143">
        <f>ROUND(I178*H178,2)</f>
        <v>0</v>
      </c>
      <c r="BL178" s="16" t="s">
        <v>131</v>
      </c>
      <c r="BM178" s="142" t="s">
        <v>224</v>
      </c>
    </row>
    <row r="179" spans="2:65" s="1" customFormat="1" ht="11.25">
      <c r="B179" s="31"/>
      <c r="D179" s="144" t="s">
        <v>133</v>
      </c>
      <c r="F179" s="145" t="s">
        <v>225</v>
      </c>
      <c r="I179" s="146"/>
      <c r="L179" s="31"/>
      <c r="M179" s="147"/>
      <c r="T179" s="55"/>
      <c r="AT179" s="16" t="s">
        <v>133</v>
      </c>
      <c r="AU179" s="16" t="s">
        <v>83</v>
      </c>
    </row>
    <row r="180" spans="2:65" s="1" customFormat="1" ht="16.5" customHeight="1">
      <c r="B180" s="31"/>
      <c r="C180" s="131" t="s">
        <v>226</v>
      </c>
      <c r="D180" s="131" t="s">
        <v>126</v>
      </c>
      <c r="E180" s="132" t="s">
        <v>227</v>
      </c>
      <c r="F180" s="133" t="s">
        <v>228</v>
      </c>
      <c r="G180" s="134" t="s">
        <v>163</v>
      </c>
      <c r="H180" s="135">
        <v>19.797000000000001</v>
      </c>
      <c r="I180" s="136"/>
      <c r="J180" s="137">
        <f>ROUND(I180*H180,2)</f>
        <v>0</v>
      </c>
      <c r="K180" s="133" t="s">
        <v>130</v>
      </c>
      <c r="L180" s="31"/>
      <c r="M180" s="138" t="s">
        <v>1</v>
      </c>
      <c r="N180" s="139" t="s">
        <v>38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131</v>
      </c>
      <c r="AT180" s="142" t="s">
        <v>126</v>
      </c>
      <c r="AU180" s="142" t="s">
        <v>83</v>
      </c>
      <c r="AY180" s="16" t="s">
        <v>124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6" t="s">
        <v>81</v>
      </c>
      <c r="BK180" s="143">
        <f>ROUND(I180*H180,2)</f>
        <v>0</v>
      </c>
      <c r="BL180" s="16" t="s">
        <v>131</v>
      </c>
      <c r="BM180" s="142" t="s">
        <v>229</v>
      </c>
    </row>
    <row r="181" spans="2:65" s="1" customFormat="1" ht="11.25">
      <c r="B181" s="31"/>
      <c r="D181" s="144" t="s">
        <v>133</v>
      </c>
      <c r="F181" s="145" t="s">
        <v>230</v>
      </c>
      <c r="I181" s="146"/>
      <c r="L181" s="31"/>
      <c r="M181" s="147"/>
      <c r="T181" s="55"/>
      <c r="AT181" s="16" t="s">
        <v>133</v>
      </c>
      <c r="AU181" s="16" t="s">
        <v>83</v>
      </c>
    </row>
    <row r="182" spans="2:65" s="1" customFormat="1" ht="21.75" customHeight="1">
      <c r="B182" s="31"/>
      <c r="C182" s="131" t="s">
        <v>231</v>
      </c>
      <c r="D182" s="131" t="s">
        <v>126</v>
      </c>
      <c r="E182" s="132" t="s">
        <v>232</v>
      </c>
      <c r="F182" s="133" t="s">
        <v>233</v>
      </c>
      <c r="G182" s="134" t="s">
        <v>156</v>
      </c>
      <c r="H182" s="135">
        <v>0.34300000000000003</v>
      </c>
      <c r="I182" s="136"/>
      <c r="J182" s="137">
        <f>ROUND(I182*H182,2)</f>
        <v>0</v>
      </c>
      <c r="K182" s="133" t="s">
        <v>130</v>
      </c>
      <c r="L182" s="31"/>
      <c r="M182" s="138" t="s">
        <v>1</v>
      </c>
      <c r="N182" s="139" t="s">
        <v>38</v>
      </c>
      <c r="P182" s="140">
        <f>O182*H182</f>
        <v>0</v>
      </c>
      <c r="Q182" s="140">
        <v>1.0606199999999999</v>
      </c>
      <c r="R182" s="140">
        <f>Q182*H182</f>
        <v>0.36379265999999999</v>
      </c>
      <c r="S182" s="140">
        <v>0</v>
      </c>
      <c r="T182" s="141">
        <f>S182*H182</f>
        <v>0</v>
      </c>
      <c r="AR182" s="142" t="s">
        <v>131</v>
      </c>
      <c r="AT182" s="142" t="s">
        <v>126</v>
      </c>
      <c r="AU182" s="142" t="s">
        <v>83</v>
      </c>
      <c r="AY182" s="16" t="s">
        <v>124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6" t="s">
        <v>81</v>
      </c>
      <c r="BK182" s="143">
        <f>ROUND(I182*H182,2)</f>
        <v>0</v>
      </c>
      <c r="BL182" s="16" t="s">
        <v>131</v>
      </c>
      <c r="BM182" s="142" t="s">
        <v>234</v>
      </c>
    </row>
    <row r="183" spans="2:65" s="1" customFormat="1" ht="11.25">
      <c r="B183" s="31"/>
      <c r="D183" s="144" t="s">
        <v>133</v>
      </c>
      <c r="F183" s="145" t="s">
        <v>235</v>
      </c>
      <c r="I183" s="146"/>
      <c r="L183" s="31"/>
      <c r="M183" s="147"/>
      <c r="T183" s="55"/>
      <c r="AT183" s="16" t="s">
        <v>133</v>
      </c>
      <c r="AU183" s="16" t="s">
        <v>83</v>
      </c>
    </row>
    <row r="184" spans="2:65" s="12" customFormat="1" ht="11.25">
      <c r="B184" s="148"/>
      <c r="D184" s="144" t="s">
        <v>135</v>
      </c>
      <c r="E184" s="149" t="s">
        <v>1</v>
      </c>
      <c r="F184" s="150" t="s">
        <v>236</v>
      </c>
      <c r="H184" s="151">
        <v>0.34300000000000003</v>
      </c>
      <c r="I184" s="152"/>
      <c r="L184" s="148"/>
      <c r="M184" s="153"/>
      <c r="T184" s="154"/>
      <c r="AT184" s="149" t="s">
        <v>135</v>
      </c>
      <c r="AU184" s="149" t="s">
        <v>83</v>
      </c>
      <c r="AV184" s="12" t="s">
        <v>83</v>
      </c>
      <c r="AW184" s="12" t="s">
        <v>30</v>
      </c>
      <c r="AX184" s="12" t="s">
        <v>81</v>
      </c>
      <c r="AY184" s="149" t="s">
        <v>124</v>
      </c>
    </row>
    <row r="185" spans="2:65" s="1" customFormat="1" ht="33" customHeight="1">
      <c r="B185" s="31"/>
      <c r="C185" s="131" t="s">
        <v>237</v>
      </c>
      <c r="D185" s="131" t="s">
        <v>126</v>
      </c>
      <c r="E185" s="132" t="s">
        <v>238</v>
      </c>
      <c r="F185" s="133" t="s">
        <v>239</v>
      </c>
      <c r="G185" s="134" t="s">
        <v>163</v>
      </c>
      <c r="H185" s="135">
        <v>6.0380000000000003</v>
      </c>
      <c r="I185" s="136"/>
      <c r="J185" s="137">
        <f>ROUND(I185*H185,2)</f>
        <v>0</v>
      </c>
      <c r="K185" s="133" t="s">
        <v>130</v>
      </c>
      <c r="L185" s="31"/>
      <c r="M185" s="138" t="s">
        <v>1</v>
      </c>
      <c r="N185" s="139" t="s">
        <v>38</v>
      </c>
      <c r="P185" s="140">
        <f>O185*H185</f>
        <v>0</v>
      </c>
      <c r="Q185" s="140">
        <v>0.61207999999999996</v>
      </c>
      <c r="R185" s="140">
        <f>Q185*H185</f>
        <v>3.6957390399999999</v>
      </c>
      <c r="S185" s="140">
        <v>0</v>
      </c>
      <c r="T185" s="141">
        <f>S185*H185</f>
        <v>0</v>
      </c>
      <c r="AR185" s="142" t="s">
        <v>131</v>
      </c>
      <c r="AT185" s="142" t="s">
        <v>126</v>
      </c>
      <c r="AU185" s="142" t="s">
        <v>83</v>
      </c>
      <c r="AY185" s="16" t="s">
        <v>124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6" t="s">
        <v>81</v>
      </c>
      <c r="BK185" s="143">
        <f>ROUND(I185*H185,2)</f>
        <v>0</v>
      </c>
      <c r="BL185" s="16" t="s">
        <v>131</v>
      </c>
      <c r="BM185" s="142" t="s">
        <v>240</v>
      </c>
    </row>
    <row r="186" spans="2:65" s="1" customFormat="1" ht="29.25">
      <c r="B186" s="31"/>
      <c r="D186" s="144" t="s">
        <v>133</v>
      </c>
      <c r="F186" s="145" t="s">
        <v>241</v>
      </c>
      <c r="I186" s="146"/>
      <c r="L186" s="31"/>
      <c r="M186" s="147"/>
      <c r="T186" s="55"/>
      <c r="AT186" s="16" t="s">
        <v>133</v>
      </c>
      <c r="AU186" s="16" t="s">
        <v>83</v>
      </c>
    </row>
    <row r="187" spans="2:65" s="12" customFormat="1" ht="11.25">
      <c r="B187" s="148"/>
      <c r="D187" s="144" t="s">
        <v>135</v>
      </c>
      <c r="E187" s="149" t="s">
        <v>1</v>
      </c>
      <c r="F187" s="150" t="s">
        <v>242</v>
      </c>
      <c r="H187" s="151">
        <v>0.73799999999999999</v>
      </c>
      <c r="I187" s="152"/>
      <c r="L187" s="148"/>
      <c r="M187" s="153"/>
      <c r="T187" s="154"/>
      <c r="AT187" s="149" t="s">
        <v>135</v>
      </c>
      <c r="AU187" s="149" t="s">
        <v>83</v>
      </c>
      <c r="AV187" s="12" t="s">
        <v>83</v>
      </c>
      <c r="AW187" s="12" t="s">
        <v>30</v>
      </c>
      <c r="AX187" s="12" t="s">
        <v>73</v>
      </c>
      <c r="AY187" s="149" t="s">
        <v>124</v>
      </c>
    </row>
    <row r="188" spans="2:65" s="12" customFormat="1" ht="11.25">
      <c r="B188" s="148"/>
      <c r="D188" s="144" t="s">
        <v>135</v>
      </c>
      <c r="E188" s="149" t="s">
        <v>1</v>
      </c>
      <c r="F188" s="150" t="s">
        <v>243</v>
      </c>
      <c r="H188" s="151">
        <v>0.72499999999999998</v>
      </c>
      <c r="I188" s="152"/>
      <c r="L188" s="148"/>
      <c r="M188" s="153"/>
      <c r="T188" s="154"/>
      <c r="AT188" s="149" t="s">
        <v>135</v>
      </c>
      <c r="AU188" s="149" t="s">
        <v>83</v>
      </c>
      <c r="AV188" s="12" t="s">
        <v>83</v>
      </c>
      <c r="AW188" s="12" t="s">
        <v>30</v>
      </c>
      <c r="AX188" s="12" t="s">
        <v>73</v>
      </c>
      <c r="AY188" s="149" t="s">
        <v>124</v>
      </c>
    </row>
    <row r="189" spans="2:65" s="12" customFormat="1" ht="11.25">
      <c r="B189" s="148"/>
      <c r="D189" s="144" t="s">
        <v>135</v>
      </c>
      <c r="E189" s="149" t="s">
        <v>1</v>
      </c>
      <c r="F189" s="150" t="s">
        <v>244</v>
      </c>
      <c r="H189" s="151">
        <v>4.5750000000000002</v>
      </c>
      <c r="I189" s="152"/>
      <c r="L189" s="148"/>
      <c r="M189" s="153"/>
      <c r="T189" s="154"/>
      <c r="AT189" s="149" t="s">
        <v>135</v>
      </c>
      <c r="AU189" s="149" t="s">
        <v>83</v>
      </c>
      <c r="AV189" s="12" t="s">
        <v>83</v>
      </c>
      <c r="AW189" s="12" t="s">
        <v>30</v>
      </c>
      <c r="AX189" s="12" t="s">
        <v>73</v>
      </c>
      <c r="AY189" s="149" t="s">
        <v>124</v>
      </c>
    </row>
    <row r="190" spans="2:65" s="13" customFormat="1" ht="11.25">
      <c r="B190" s="165"/>
      <c r="D190" s="144" t="s">
        <v>135</v>
      </c>
      <c r="E190" s="166" t="s">
        <v>1</v>
      </c>
      <c r="F190" s="167" t="s">
        <v>220</v>
      </c>
      <c r="H190" s="168">
        <v>6.0380000000000003</v>
      </c>
      <c r="I190" s="169"/>
      <c r="L190" s="165"/>
      <c r="M190" s="170"/>
      <c r="T190" s="171"/>
      <c r="AT190" s="166" t="s">
        <v>135</v>
      </c>
      <c r="AU190" s="166" t="s">
        <v>83</v>
      </c>
      <c r="AV190" s="13" t="s">
        <v>131</v>
      </c>
      <c r="AW190" s="13" t="s">
        <v>30</v>
      </c>
      <c r="AX190" s="13" t="s">
        <v>81</v>
      </c>
      <c r="AY190" s="166" t="s">
        <v>124</v>
      </c>
    </row>
    <row r="191" spans="2:65" s="1" customFormat="1" ht="33" customHeight="1">
      <c r="B191" s="31"/>
      <c r="C191" s="131" t="s">
        <v>245</v>
      </c>
      <c r="D191" s="131" t="s">
        <v>126</v>
      </c>
      <c r="E191" s="132" t="s">
        <v>246</v>
      </c>
      <c r="F191" s="133" t="s">
        <v>247</v>
      </c>
      <c r="G191" s="134" t="s">
        <v>163</v>
      </c>
      <c r="H191" s="135">
        <v>13.98</v>
      </c>
      <c r="I191" s="136"/>
      <c r="J191" s="137">
        <f>ROUND(I191*H191,2)</f>
        <v>0</v>
      </c>
      <c r="K191" s="133" t="s">
        <v>130</v>
      </c>
      <c r="L191" s="31"/>
      <c r="M191" s="138" t="s">
        <v>1</v>
      </c>
      <c r="N191" s="139" t="s">
        <v>38</v>
      </c>
      <c r="P191" s="140">
        <f>O191*H191</f>
        <v>0</v>
      </c>
      <c r="Q191" s="140">
        <v>0.99007999999999996</v>
      </c>
      <c r="R191" s="140">
        <f>Q191*H191</f>
        <v>13.8413184</v>
      </c>
      <c r="S191" s="140">
        <v>0</v>
      </c>
      <c r="T191" s="141">
        <f>S191*H191</f>
        <v>0</v>
      </c>
      <c r="AR191" s="142" t="s">
        <v>131</v>
      </c>
      <c r="AT191" s="142" t="s">
        <v>126</v>
      </c>
      <c r="AU191" s="142" t="s">
        <v>83</v>
      </c>
      <c r="AY191" s="16" t="s">
        <v>124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6" t="s">
        <v>81</v>
      </c>
      <c r="BK191" s="143">
        <f>ROUND(I191*H191,2)</f>
        <v>0</v>
      </c>
      <c r="BL191" s="16" t="s">
        <v>131</v>
      </c>
      <c r="BM191" s="142" t="s">
        <v>248</v>
      </c>
    </row>
    <row r="192" spans="2:65" s="1" customFormat="1" ht="29.25">
      <c r="B192" s="31"/>
      <c r="D192" s="144" t="s">
        <v>133</v>
      </c>
      <c r="F192" s="145" t="s">
        <v>249</v>
      </c>
      <c r="I192" s="146"/>
      <c r="L192" s="31"/>
      <c r="M192" s="147"/>
      <c r="T192" s="55"/>
      <c r="AT192" s="16" t="s">
        <v>133</v>
      </c>
      <c r="AU192" s="16" t="s">
        <v>83</v>
      </c>
    </row>
    <row r="193" spans="2:65" s="12" customFormat="1" ht="11.25">
      <c r="B193" s="148"/>
      <c r="D193" s="144" t="s">
        <v>135</v>
      </c>
      <c r="E193" s="149" t="s">
        <v>1</v>
      </c>
      <c r="F193" s="150" t="s">
        <v>250</v>
      </c>
      <c r="H193" s="151">
        <v>11.25</v>
      </c>
      <c r="I193" s="152"/>
      <c r="L193" s="148"/>
      <c r="M193" s="153"/>
      <c r="T193" s="154"/>
      <c r="AT193" s="149" t="s">
        <v>135</v>
      </c>
      <c r="AU193" s="149" t="s">
        <v>83</v>
      </c>
      <c r="AV193" s="12" t="s">
        <v>83</v>
      </c>
      <c r="AW193" s="12" t="s">
        <v>30</v>
      </c>
      <c r="AX193" s="12" t="s">
        <v>73</v>
      </c>
      <c r="AY193" s="149" t="s">
        <v>124</v>
      </c>
    </row>
    <row r="194" spans="2:65" s="12" customFormat="1" ht="11.25">
      <c r="B194" s="148"/>
      <c r="D194" s="144" t="s">
        <v>135</v>
      </c>
      <c r="E194" s="149" t="s">
        <v>1</v>
      </c>
      <c r="F194" s="150" t="s">
        <v>251</v>
      </c>
      <c r="H194" s="151">
        <v>1.2549999999999999</v>
      </c>
      <c r="I194" s="152"/>
      <c r="L194" s="148"/>
      <c r="M194" s="153"/>
      <c r="T194" s="154"/>
      <c r="AT194" s="149" t="s">
        <v>135</v>
      </c>
      <c r="AU194" s="149" t="s">
        <v>83</v>
      </c>
      <c r="AV194" s="12" t="s">
        <v>83</v>
      </c>
      <c r="AW194" s="12" t="s">
        <v>30</v>
      </c>
      <c r="AX194" s="12" t="s">
        <v>73</v>
      </c>
      <c r="AY194" s="149" t="s">
        <v>124</v>
      </c>
    </row>
    <row r="195" spans="2:65" s="12" customFormat="1" ht="11.25">
      <c r="B195" s="148"/>
      <c r="D195" s="144" t="s">
        <v>135</v>
      </c>
      <c r="E195" s="149" t="s">
        <v>1</v>
      </c>
      <c r="F195" s="150" t="s">
        <v>252</v>
      </c>
      <c r="H195" s="151">
        <v>1.4750000000000001</v>
      </c>
      <c r="I195" s="152"/>
      <c r="L195" s="148"/>
      <c r="M195" s="153"/>
      <c r="T195" s="154"/>
      <c r="AT195" s="149" t="s">
        <v>135</v>
      </c>
      <c r="AU195" s="149" t="s">
        <v>83</v>
      </c>
      <c r="AV195" s="12" t="s">
        <v>83</v>
      </c>
      <c r="AW195" s="12" t="s">
        <v>30</v>
      </c>
      <c r="AX195" s="12" t="s">
        <v>73</v>
      </c>
      <c r="AY195" s="149" t="s">
        <v>124</v>
      </c>
    </row>
    <row r="196" spans="2:65" s="13" customFormat="1" ht="11.25">
      <c r="B196" s="165"/>
      <c r="D196" s="144" t="s">
        <v>135</v>
      </c>
      <c r="E196" s="166" t="s">
        <v>1</v>
      </c>
      <c r="F196" s="167" t="s">
        <v>220</v>
      </c>
      <c r="H196" s="168">
        <v>13.979999999999999</v>
      </c>
      <c r="I196" s="169"/>
      <c r="L196" s="165"/>
      <c r="M196" s="170"/>
      <c r="T196" s="171"/>
      <c r="AT196" s="166" t="s">
        <v>135</v>
      </c>
      <c r="AU196" s="166" t="s">
        <v>83</v>
      </c>
      <c r="AV196" s="13" t="s">
        <v>131</v>
      </c>
      <c r="AW196" s="13" t="s">
        <v>30</v>
      </c>
      <c r="AX196" s="13" t="s">
        <v>81</v>
      </c>
      <c r="AY196" s="166" t="s">
        <v>124</v>
      </c>
    </row>
    <row r="197" spans="2:65" s="1" customFormat="1" ht="24.2" customHeight="1">
      <c r="B197" s="31"/>
      <c r="C197" s="131" t="s">
        <v>7</v>
      </c>
      <c r="D197" s="131" t="s">
        <v>126</v>
      </c>
      <c r="E197" s="132" t="s">
        <v>253</v>
      </c>
      <c r="F197" s="133" t="s">
        <v>254</v>
      </c>
      <c r="G197" s="134" t="s">
        <v>156</v>
      </c>
      <c r="H197" s="135">
        <v>0.33500000000000002</v>
      </c>
      <c r="I197" s="136"/>
      <c r="J197" s="137">
        <f>ROUND(I197*H197,2)</f>
        <v>0</v>
      </c>
      <c r="K197" s="133" t="s">
        <v>130</v>
      </c>
      <c r="L197" s="31"/>
      <c r="M197" s="138" t="s">
        <v>1</v>
      </c>
      <c r="N197" s="139" t="s">
        <v>38</v>
      </c>
      <c r="P197" s="140">
        <f>O197*H197</f>
        <v>0</v>
      </c>
      <c r="Q197" s="140">
        <v>1.0593999999999999</v>
      </c>
      <c r="R197" s="140">
        <f>Q197*H197</f>
        <v>0.35489899999999996</v>
      </c>
      <c r="S197" s="140">
        <v>0</v>
      </c>
      <c r="T197" s="141">
        <f>S197*H197</f>
        <v>0</v>
      </c>
      <c r="AR197" s="142" t="s">
        <v>131</v>
      </c>
      <c r="AT197" s="142" t="s">
        <v>126</v>
      </c>
      <c r="AU197" s="142" t="s">
        <v>83</v>
      </c>
      <c r="AY197" s="16" t="s">
        <v>124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6" t="s">
        <v>81</v>
      </c>
      <c r="BK197" s="143">
        <f>ROUND(I197*H197,2)</f>
        <v>0</v>
      </c>
      <c r="BL197" s="16" t="s">
        <v>131</v>
      </c>
      <c r="BM197" s="142" t="s">
        <v>255</v>
      </c>
    </row>
    <row r="198" spans="2:65" s="1" customFormat="1" ht="29.25">
      <c r="B198" s="31"/>
      <c r="D198" s="144" t="s">
        <v>133</v>
      </c>
      <c r="F198" s="145" t="s">
        <v>256</v>
      </c>
      <c r="I198" s="146"/>
      <c r="L198" s="31"/>
      <c r="M198" s="147"/>
      <c r="T198" s="55"/>
      <c r="AT198" s="16" t="s">
        <v>133</v>
      </c>
      <c r="AU198" s="16" t="s">
        <v>83</v>
      </c>
    </row>
    <row r="199" spans="2:65" s="12" customFormat="1" ht="11.25">
      <c r="B199" s="148"/>
      <c r="D199" s="144" t="s">
        <v>135</v>
      </c>
      <c r="E199" s="149" t="s">
        <v>1</v>
      </c>
      <c r="F199" s="150" t="s">
        <v>257</v>
      </c>
      <c r="H199" s="151">
        <v>0.33500000000000002</v>
      </c>
      <c r="I199" s="152"/>
      <c r="L199" s="148"/>
      <c r="M199" s="153"/>
      <c r="T199" s="154"/>
      <c r="AT199" s="149" t="s">
        <v>135</v>
      </c>
      <c r="AU199" s="149" t="s">
        <v>83</v>
      </c>
      <c r="AV199" s="12" t="s">
        <v>83</v>
      </c>
      <c r="AW199" s="12" t="s">
        <v>30</v>
      </c>
      <c r="AX199" s="12" t="s">
        <v>81</v>
      </c>
      <c r="AY199" s="149" t="s">
        <v>124</v>
      </c>
    </row>
    <row r="200" spans="2:65" s="11" customFormat="1" ht="22.9" customHeight="1">
      <c r="B200" s="119"/>
      <c r="D200" s="120" t="s">
        <v>72</v>
      </c>
      <c r="E200" s="129" t="s">
        <v>142</v>
      </c>
      <c r="F200" s="129" t="s">
        <v>258</v>
      </c>
      <c r="I200" s="122"/>
      <c r="J200" s="130">
        <f>BK200</f>
        <v>0</v>
      </c>
      <c r="L200" s="119"/>
      <c r="M200" s="124"/>
      <c r="P200" s="125">
        <f>SUM(P201:P205)</f>
        <v>0</v>
      </c>
      <c r="R200" s="125">
        <f>SUM(R201:R205)</f>
        <v>1.231328</v>
      </c>
      <c r="T200" s="126">
        <f>SUM(T201:T205)</f>
        <v>0</v>
      </c>
      <c r="AR200" s="120" t="s">
        <v>81</v>
      </c>
      <c r="AT200" s="127" t="s">
        <v>72</v>
      </c>
      <c r="AU200" s="127" t="s">
        <v>81</v>
      </c>
      <c r="AY200" s="120" t="s">
        <v>124</v>
      </c>
      <c r="BK200" s="128">
        <f>SUM(BK201:BK205)</f>
        <v>0</v>
      </c>
    </row>
    <row r="201" spans="2:65" s="1" customFormat="1" ht="33" customHeight="1">
      <c r="B201" s="31"/>
      <c r="C201" s="131" t="s">
        <v>259</v>
      </c>
      <c r="D201" s="131" t="s">
        <v>126</v>
      </c>
      <c r="E201" s="132" t="s">
        <v>260</v>
      </c>
      <c r="F201" s="133" t="s">
        <v>261</v>
      </c>
      <c r="G201" s="134" t="s">
        <v>129</v>
      </c>
      <c r="H201" s="135">
        <v>0.46</v>
      </c>
      <c r="I201" s="136"/>
      <c r="J201" s="137">
        <f>ROUND(I201*H201,2)</f>
        <v>0</v>
      </c>
      <c r="K201" s="133" t="s">
        <v>130</v>
      </c>
      <c r="L201" s="31"/>
      <c r="M201" s="138" t="s">
        <v>1</v>
      </c>
      <c r="N201" s="139" t="s">
        <v>38</v>
      </c>
      <c r="P201" s="140">
        <f>O201*H201</f>
        <v>0</v>
      </c>
      <c r="Q201" s="140">
        <v>2.6768000000000001</v>
      </c>
      <c r="R201" s="140">
        <f>Q201*H201</f>
        <v>1.231328</v>
      </c>
      <c r="S201" s="140">
        <v>0</v>
      </c>
      <c r="T201" s="141">
        <f>S201*H201</f>
        <v>0</v>
      </c>
      <c r="AR201" s="142" t="s">
        <v>131</v>
      </c>
      <c r="AT201" s="142" t="s">
        <v>126</v>
      </c>
      <c r="AU201" s="142" t="s">
        <v>83</v>
      </c>
      <c r="AY201" s="16" t="s">
        <v>124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6" t="s">
        <v>81</v>
      </c>
      <c r="BK201" s="143">
        <f>ROUND(I201*H201,2)</f>
        <v>0</v>
      </c>
      <c r="BL201" s="16" t="s">
        <v>131</v>
      </c>
      <c r="BM201" s="142" t="s">
        <v>262</v>
      </c>
    </row>
    <row r="202" spans="2:65" s="1" customFormat="1" ht="39">
      <c r="B202" s="31"/>
      <c r="D202" s="144" t="s">
        <v>133</v>
      </c>
      <c r="F202" s="145" t="s">
        <v>263</v>
      </c>
      <c r="I202" s="146"/>
      <c r="L202" s="31"/>
      <c r="M202" s="147"/>
      <c r="T202" s="55"/>
      <c r="AT202" s="16" t="s">
        <v>133</v>
      </c>
      <c r="AU202" s="16" t="s">
        <v>83</v>
      </c>
    </row>
    <row r="203" spans="2:65" s="12" customFormat="1" ht="11.25">
      <c r="B203" s="148"/>
      <c r="D203" s="144" t="s">
        <v>135</v>
      </c>
      <c r="E203" s="149" t="s">
        <v>1</v>
      </c>
      <c r="F203" s="150" t="s">
        <v>264</v>
      </c>
      <c r="H203" s="151">
        <v>0.218</v>
      </c>
      <c r="I203" s="152"/>
      <c r="L203" s="148"/>
      <c r="M203" s="153"/>
      <c r="T203" s="154"/>
      <c r="AT203" s="149" t="s">
        <v>135</v>
      </c>
      <c r="AU203" s="149" t="s">
        <v>83</v>
      </c>
      <c r="AV203" s="12" t="s">
        <v>83</v>
      </c>
      <c r="AW203" s="12" t="s">
        <v>30</v>
      </c>
      <c r="AX203" s="12" t="s">
        <v>73</v>
      </c>
      <c r="AY203" s="149" t="s">
        <v>124</v>
      </c>
    </row>
    <row r="204" spans="2:65" s="12" customFormat="1" ht="11.25">
      <c r="B204" s="148"/>
      <c r="D204" s="144" t="s">
        <v>135</v>
      </c>
      <c r="E204" s="149" t="s">
        <v>1</v>
      </c>
      <c r="F204" s="150" t="s">
        <v>265</v>
      </c>
      <c r="H204" s="151">
        <v>0.24199999999999999</v>
      </c>
      <c r="I204" s="152"/>
      <c r="L204" s="148"/>
      <c r="M204" s="153"/>
      <c r="T204" s="154"/>
      <c r="AT204" s="149" t="s">
        <v>135</v>
      </c>
      <c r="AU204" s="149" t="s">
        <v>83</v>
      </c>
      <c r="AV204" s="12" t="s">
        <v>83</v>
      </c>
      <c r="AW204" s="12" t="s">
        <v>30</v>
      </c>
      <c r="AX204" s="12" t="s">
        <v>73</v>
      </c>
      <c r="AY204" s="149" t="s">
        <v>124</v>
      </c>
    </row>
    <row r="205" spans="2:65" s="13" customFormat="1" ht="11.25">
      <c r="B205" s="165"/>
      <c r="D205" s="144" t="s">
        <v>135</v>
      </c>
      <c r="E205" s="166" t="s">
        <v>1</v>
      </c>
      <c r="F205" s="167" t="s">
        <v>220</v>
      </c>
      <c r="H205" s="168">
        <v>0.45999999999999996</v>
      </c>
      <c r="I205" s="169"/>
      <c r="L205" s="165"/>
      <c r="M205" s="170"/>
      <c r="T205" s="171"/>
      <c r="AT205" s="166" t="s">
        <v>135</v>
      </c>
      <c r="AU205" s="166" t="s">
        <v>83</v>
      </c>
      <c r="AV205" s="13" t="s">
        <v>131</v>
      </c>
      <c r="AW205" s="13" t="s">
        <v>30</v>
      </c>
      <c r="AX205" s="13" t="s">
        <v>81</v>
      </c>
      <c r="AY205" s="166" t="s">
        <v>124</v>
      </c>
    </row>
    <row r="206" spans="2:65" s="11" customFormat="1" ht="22.9" customHeight="1">
      <c r="B206" s="119"/>
      <c r="D206" s="120" t="s">
        <v>72</v>
      </c>
      <c r="E206" s="129" t="s">
        <v>176</v>
      </c>
      <c r="F206" s="129" t="s">
        <v>266</v>
      </c>
      <c r="I206" s="122"/>
      <c r="J206" s="130">
        <f>BK206</f>
        <v>0</v>
      </c>
      <c r="L206" s="119"/>
      <c r="M206" s="124"/>
      <c r="P206" s="125">
        <f>SUM(P207:P217)</f>
        <v>0</v>
      </c>
      <c r="R206" s="125">
        <f>SUM(R207:R217)</f>
        <v>0.86505499999999991</v>
      </c>
      <c r="T206" s="126">
        <f>SUM(T207:T217)</f>
        <v>0</v>
      </c>
      <c r="AR206" s="120" t="s">
        <v>81</v>
      </c>
      <c r="AT206" s="127" t="s">
        <v>72</v>
      </c>
      <c r="AU206" s="127" t="s">
        <v>81</v>
      </c>
      <c r="AY206" s="120" t="s">
        <v>124</v>
      </c>
      <c r="BK206" s="128">
        <f>SUM(BK207:BK217)</f>
        <v>0</v>
      </c>
    </row>
    <row r="207" spans="2:65" s="1" customFormat="1" ht="24.2" customHeight="1">
      <c r="B207" s="31"/>
      <c r="C207" s="131" t="s">
        <v>267</v>
      </c>
      <c r="D207" s="131" t="s">
        <v>126</v>
      </c>
      <c r="E207" s="132" t="s">
        <v>268</v>
      </c>
      <c r="F207" s="133" t="s">
        <v>269</v>
      </c>
      <c r="G207" s="134" t="s">
        <v>270</v>
      </c>
      <c r="H207" s="135">
        <v>6.5</v>
      </c>
      <c r="I207" s="136"/>
      <c r="J207" s="137">
        <f>ROUND(I207*H207,2)</f>
        <v>0</v>
      </c>
      <c r="K207" s="133" t="s">
        <v>130</v>
      </c>
      <c r="L207" s="31"/>
      <c r="M207" s="138" t="s">
        <v>1</v>
      </c>
      <c r="N207" s="139" t="s">
        <v>38</v>
      </c>
      <c r="P207" s="140">
        <f>O207*H207</f>
        <v>0</v>
      </c>
      <c r="Q207" s="140">
        <v>0.10095</v>
      </c>
      <c r="R207" s="140">
        <f>Q207*H207</f>
        <v>0.65617499999999995</v>
      </c>
      <c r="S207" s="140">
        <v>0</v>
      </c>
      <c r="T207" s="141">
        <f>S207*H207</f>
        <v>0</v>
      </c>
      <c r="AR207" s="142" t="s">
        <v>131</v>
      </c>
      <c r="AT207" s="142" t="s">
        <v>126</v>
      </c>
      <c r="AU207" s="142" t="s">
        <v>83</v>
      </c>
      <c r="AY207" s="16" t="s">
        <v>124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6" t="s">
        <v>81</v>
      </c>
      <c r="BK207" s="143">
        <f>ROUND(I207*H207,2)</f>
        <v>0</v>
      </c>
      <c r="BL207" s="16" t="s">
        <v>131</v>
      </c>
      <c r="BM207" s="142" t="s">
        <v>271</v>
      </c>
    </row>
    <row r="208" spans="2:65" s="1" customFormat="1" ht="29.25">
      <c r="B208" s="31"/>
      <c r="D208" s="144" t="s">
        <v>133</v>
      </c>
      <c r="F208" s="145" t="s">
        <v>272</v>
      </c>
      <c r="I208" s="146"/>
      <c r="L208" s="31"/>
      <c r="M208" s="147"/>
      <c r="T208" s="55"/>
      <c r="AT208" s="16" t="s">
        <v>133</v>
      </c>
      <c r="AU208" s="16" t="s">
        <v>83</v>
      </c>
    </row>
    <row r="209" spans="2:65" s="1" customFormat="1" ht="16.5" customHeight="1">
      <c r="B209" s="31"/>
      <c r="C209" s="155" t="s">
        <v>273</v>
      </c>
      <c r="D209" s="155" t="s">
        <v>153</v>
      </c>
      <c r="E209" s="156" t="s">
        <v>274</v>
      </c>
      <c r="F209" s="157" t="s">
        <v>275</v>
      </c>
      <c r="G209" s="158" t="s">
        <v>270</v>
      </c>
      <c r="H209" s="159">
        <v>6.5</v>
      </c>
      <c r="I209" s="160"/>
      <c r="J209" s="161">
        <f>ROUND(I209*H209,2)</f>
        <v>0</v>
      </c>
      <c r="K209" s="157" t="s">
        <v>130</v>
      </c>
      <c r="L209" s="162"/>
      <c r="M209" s="163" t="s">
        <v>1</v>
      </c>
      <c r="N209" s="164" t="s">
        <v>38</v>
      </c>
      <c r="P209" s="140">
        <f>O209*H209</f>
        <v>0</v>
      </c>
      <c r="Q209" s="140">
        <v>2.8000000000000001E-2</v>
      </c>
      <c r="R209" s="140">
        <f>Q209*H209</f>
        <v>0.182</v>
      </c>
      <c r="S209" s="140">
        <v>0</v>
      </c>
      <c r="T209" s="141">
        <f>S209*H209</f>
        <v>0</v>
      </c>
      <c r="AR209" s="142" t="s">
        <v>157</v>
      </c>
      <c r="AT209" s="142" t="s">
        <v>153</v>
      </c>
      <c r="AU209" s="142" t="s">
        <v>83</v>
      </c>
      <c r="AY209" s="16" t="s">
        <v>124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6" t="s">
        <v>81</v>
      </c>
      <c r="BK209" s="143">
        <f>ROUND(I209*H209,2)</f>
        <v>0</v>
      </c>
      <c r="BL209" s="16" t="s">
        <v>131</v>
      </c>
      <c r="BM209" s="142" t="s">
        <v>276</v>
      </c>
    </row>
    <row r="210" spans="2:65" s="1" customFormat="1" ht="11.25">
      <c r="B210" s="31"/>
      <c r="D210" s="144" t="s">
        <v>133</v>
      </c>
      <c r="F210" s="145" t="s">
        <v>275</v>
      </c>
      <c r="I210" s="146"/>
      <c r="L210" s="31"/>
      <c r="M210" s="147"/>
      <c r="T210" s="55"/>
      <c r="AT210" s="16" t="s">
        <v>133</v>
      </c>
      <c r="AU210" s="16" t="s">
        <v>83</v>
      </c>
    </row>
    <row r="211" spans="2:65" s="1" customFormat="1" ht="24.2" customHeight="1">
      <c r="B211" s="31"/>
      <c r="C211" s="131" t="s">
        <v>277</v>
      </c>
      <c r="D211" s="131" t="s">
        <v>126</v>
      </c>
      <c r="E211" s="132" t="s">
        <v>278</v>
      </c>
      <c r="F211" s="133" t="s">
        <v>279</v>
      </c>
      <c r="G211" s="134" t="s">
        <v>280</v>
      </c>
      <c r="H211" s="135">
        <v>42</v>
      </c>
      <c r="I211" s="136"/>
      <c r="J211" s="137">
        <f>ROUND(I211*H211,2)</f>
        <v>0</v>
      </c>
      <c r="K211" s="133" t="s">
        <v>130</v>
      </c>
      <c r="L211" s="31"/>
      <c r="M211" s="138" t="s">
        <v>1</v>
      </c>
      <c r="N211" s="139" t="s">
        <v>38</v>
      </c>
      <c r="P211" s="140">
        <f>O211*H211</f>
        <v>0</v>
      </c>
      <c r="Q211" s="140">
        <v>8.0000000000000007E-5</v>
      </c>
      <c r="R211" s="140">
        <f>Q211*H211</f>
        <v>3.3600000000000001E-3</v>
      </c>
      <c r="S211" s="140">
        <v>0</v>
      </c>
      <c r="T211" s="141">
        <f>S211*H211</f>
        <v>0</v>
      </c>
      <c r="AR211" s="142" t="s">
        <v>131</v>
      </c>
      <c r="AT211" s="142" t="s">
        <v>126</v>
      </c>
      <c r="AU211" s="142" t="s">
        <v>83</v>
      </c>
      <c r="AY211" s="16" t="s">
        <v>124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6" t="s">
        <v>81</v>
      </c>
      <c r="BK211" s="143">
        <f>ROUND(I211*H211,2)</f>
        <v>0</v>
      </c>
      <c r="BL211" s="16" t="s">
        <v>131</v>
      </c>
      <c r="BM211" s="142" t="s">
        <v>281</v>
      </c>
    </row>
    <row r="212" spans="2:65" s="1" customFormat="1" ht="19.5">
      <c r="B212" s="31"/>
      <c r="D212" s="144" t="s">
        <v>133</v>
      </c>
      <c r="F212" s="145" t="s">
        <v>282</v>
      </c>
      <c r="I212" s="146"/>
      <c r="L212" s="31"/>
      <c r="M212" s="147"/>
      <c r="T212" s="55"/>
      <c r="AT212" s="16" t="s">
        <v>133</v>
      </c>
      <c r="AU212" s="16" t="s">
        <v>83</v>
      </c>
    </row>
    <row r="213" spans="2:65" s="12" customFormat="1" ht="11.25">
      <c r="B213" s="148"/>
      <c r="D213" s="144" t="s">
        <v>135</v>
      </c>
      <c r="E213" s="149" t="s">
        <v>1</v>
      </c>
      <c r="F213" s="150" t="s">
        <v>259</v>
      </c>
      <c r="H213" s="151">
        <v>22</v>
      </c>
      <c r="I213" s="152"/>
      <c r="L213" s="148"/>
      <c r="M213" s="153"/>
      <c r="T213" s="154"/>
      <c r="AT213" s="149" t="s">
        <v>135</v>
      </c>
      <c r="AU213" s="149" t="s">
        <v>83</v>
      </c>
      <c r="AV213" s="12" t="s">
        <v>83</v>
      </c>
      <c r="AW213" s="12" t="s">
        <v>30</v>
      </c>
      <c r="AX213" s="12" t="s">
        <v>73</v>
      </c>
      <c r="AY213" s="149" t="s">
        <v>124</v>
      </c>
    </row>
    <row r="214" spans="2:65" s="12" customFormat="1" ht="11.25">
      <c r="B214" s="148"/>
      <c r="D214" s="144" t="s">
        <v>135</v>
      </c>
      <c r="E214" s="149" t="s">
        <v>1</v>
      </c>
      <c r="F214" s="150" t="s">
        <v>283</v>
      </c>
      <c r="H214" s="151">
        <v>20</v>
      </c>
      <c r="I214" s="152"/>
      <c r="L214" s="148"/>
      <c r="M214" s="153"/>
      <c r="T214" s="154"/>
      <c r="AT214" s="149" t="s">
        <v>135</v>
      </c>
      <c r="AU214" s="149" t="s">
        <v>83</v>
      </c>
      <c r="AV214" s="12" t="s">
        <v>83</v>
      </c>
      <c r="AW214" s="12" t="s">
        <v>30</v>
      </c>
      <c r="AX214" s="12" t="s">
        <v>73</v>
      </c>
      <c r="AY214" s="149" t="s">
        <v>124</v>
      </c>
    </row>
    <row r="215" spans="2:65" s="13" customFormat="1" ht="11.25">
      <c r="B215" s="165"/>
      <c r="D215" s="144" t="s">
        <v>135</v>
      </c>
      <c r="E215" s="166" t="s">
        <v>1</v>
      </c>
      <c r="F215" s="167" t="s">
        <v>220</v>
      </c>
      <c r="H215" s="168">
        <v>42</v>
      </c>
      <c r="I215" s="169"/>
      <c r="L215" s="165"/>
      <c r="M215" s="170"/>
      <c r="T215" s="171"/>
      <c r="AT215" s="166" t="s">
        <v>135</v>
      </c>
      <c r="AU215" s="166" t="s">
        <v>83</v>
      </c>
      <c r="AV215" s="13" t="s">
        <v>131</v>
      </c>
      <c r="AW215" s="13" t="s">
        <v>30</v>
      </c>
      <c r="AX215" s="13" t="s">
        <v>81</v>
      </c>
      <c r="AY215" s="166" t="s">
        <v>124</v>
      </c>
    </row>
    <row r="216" spans="2:65" s="1" customFormat="1" ht="21.75" customHeight="1">
      <c r="B216" s="31"/>
      <c r="C216" s="131" t="s">
        <v>284</v>
      </c>
      <c r="D216" s="131" t="s">
        <v>126</v>
      </c>
      <c r="E216" s="132" t="s">
        <v>285</v>
      </c>
      <c r="F216" s="133" t="s">
        <v>286</v>
      </c>
      <c r="G216" s="134" t="s">
        <v>280</v>
      </c>
      <c r="H216" s="135">
        <v>42</v>
      </c>
      <c r="I216" s="136"/>
      <c r="J216" s="137">
        <f>ROUND(I216*H216,2)</f>
        <v>0</v>
      </c>
      <c r="K216" s="133" t="s">
        <v>130</v>
      </c>
      <c r="L216" s="31"/>
      <c r="M216" s="138" t="s">
        <v>1</v>
      </c>
      <c r="N216" s="139" t="s">
        <v>38</v>
      </c>
      <c r="P216" s="140">
        <f>O216*H216</f>
        <v>0</v>
      </c>
      <c r="Q216" s="140">
        <v>5.5999999999999995E-4</v>
      </c>
      <c r="R216" s="140">
        <f>Q216*H216</f>
        <v>2.3519999999999999E-2</v>
      </c>
      <c r="S216" s="140">
        <v>0</v>
      </c>
      <c r="T216" s="141">
        <f>S216*H216</f>
        <v>0</v>
      </c>
      <c r="AR216" s="142" t="s">
        <v>131</v>
      </c>
      <c r="AT216" s="142" t="s">
        <v>126</v>
      </c>
      <c r="AU216" s="142" t="s">
        <v>83</v>
      </c>
      <c r="AY216" s="16" t="s">
        <v>124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6" t="s">
        <v>81</v>
      </c>
      <c r="BK216" s="143">
        <f>ROUND(I216*H216,2)</f>
        <v>0</v>
      </c>
      <c r="BL216" s="16" t="s">
        <v>131</v>
      </c>
      <c r="BM216" s="142" t="s">
        <v>287</v>
      </c>
    </row>
    <row r="217" spans="2:65" s="1" customFormat="1" ht="19.5">
      <c r="B217" s="31"/>
      <c r="D217" s="144" t="s">
        <v>133</v>
      </c>
      <c r="F217" s="145" t="s">
        <v>288</v>
      </c>
      <c r="I217" s="146"/>
      <c r="L217" s="31"/>
      <c r="M217" s="147"/>
      <c r="T217" s="55"/>
      <c r="AT217" s="16" t="s">
        <v>133</v>
      </c>
      <c r="AU217" s="16" t="s">
        <v>83</v>
      </c>
    </row>
    <row r="218" spans="2:65" s="11" customFormat="1" ht="22.9" customHeight="1">
      <c r="B218" s="119"/>
      <c r="D218" s="120" t="s">
        <v>72</v>
      </c>
      <c r="E218" s="129" t="s">
        <v>289</v>
      </c>
      <c r="F218" s="129" t="s">
        <v>290</v>
      </c>
      <c r="I218" s="122"/>
      <c r="J218" s="130">
        <f>BK218</f>
        <v>0</v>
      </c>
      <c r="L218" s="119"/>
      <c r="M218" s="124"/>
      <c r="P218" s="125">
        <f>SUM(P219:P220)</f>
        <v>0</v>
      </c>
      <c r="R218" s="125">
        <f>SUM(R219:R220)</f>
        <v>0</v>
      </c>
      <c r="T218" s="126">
        <f>SUM(T219:T220)</f>
        <v>0</v>
      </c>
      <c r="AR218" s="120" t="s">
        <v>81</v>
      </c>
      <c r="AT218" s="127" t="s">
        <v>72</v>
      </c>
      <c r="AU218" s="127" t="s">
        <v>81</v>
      </c>
      <c r="AY218" s="120" t="s">
        <v>124</v>
      </c>
      <c r="BK218" s="128">
        <f>SUM(BK219:BK220)</f>
        <v>0</v>
      </c>
    </row>
    <row r="219" spans="2:65" s="1" customFormat="1" ht="24.2" customHeight="1">
      <c r="B219" s="31"/>
      <c r="C219" s="131" t="s">
        <v>291</v>
      </c>
      <c r="D219" s="131" t="s">
        <v>126</v>
      </c>
      <c r="E219" s="132" t="s">
        <v>292</v>
      </c>
      <c r="F219" s="133" t="s">
        <v>293</v>
      </c>
      <c r="G219" s="134" t="s">
        <v>156</v>
      </c>
      <c r="H219" s="135">
        <v>124.40300000000001</v>
      </c>
      <c r="I219" s="136"/>
      <c r="J219" s="137">
        <f>ROUND(I219*H219,2)</f>
        <v>0</v>
      </c>
      <c r="K219" s="133" t="s">
        <v>130</v>
      </c>
      <c r="L219" s="31"/>
      <c r="M219" s="138" t="s">
        <v>1</v>
      </c>
      <c r="N219" s="139" t="s">
        <v>38</v>
      </c>
      <c r="P219" s="140">
        <f>O219*H219</f>
        <v>0</v>
      </c>
      <c r="Q219" s="140">
        <v>0</v>
      </c>
      <c r="R219" s="140">
        <f>Q219*H219</f>
        <v>0</v>
      </c>
      <c r="S219" s="140">
        <v>0</v>
      </c>
      <c r="T219" s="141">
        <f>S219*H219</f>
        <v>0</v>
      </c>
      <c r="AR219" s="142" t="s">
        <v>131</v>
      </c>
      <c r="AT219" s="142" t="s">
        <v>126</v>
      </c>
      <c r="AU219" s="142" t="s">
        <v>83</v>
      </c>
      <c r="AY219" s="16" t="s">
        <v>124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6" t="s">
        <v>81</v>
      </c>
      <c r="BK219" s="143">
        <f>ROUND(I219*H219,2)</f>
        <v>0</v>
      </c>
      <c r="BL219" s="16" t="s">
        <v>131</v>
      </c>
      <c r="BM219" s="142" t="s">
        <v>294</v>
      </c>
    </row>
    <row r="220" spans="2:65" s="1" customFormat="1" ht="39">
      <c r="B220" s="31"/>
      <c r="D220" s="144" t="s">
        <v>133</v>
      </c>
      <c r="F220" s="145" t="s">
        <v>295</v>
      </c>
      <c r="I220" s="146"/>
      <c r="L220" s="31"/>
      <c r="M220" s="147"/>
      <c r="T220" s="55"/>
      <c r="AT220" s="16" t="s">
        <v>133</v>
      </c>
      <c r="AU220" s="16" t="s">
        <v>83</v>
      </c>
    </row>
    <row r="221" spans="2:65" s="11" customFormat="1" ht="25.9" customHeight="1">
      <c r="B221" s="119"/>
      <c r="D221" s="120" t="s">
        <v>72</v>
      </c>
      <c r="E221" s="121" t="s">
        <v>296</v>
      </c>
      <c r="F221" s="121" t="s">
        <v>297</v>
      </c>
      <c r="I221" s="122"/>
      <c r="J221" s="123">
        <f>BK221</f>
        <v>0</v>
      </c>
      <c r="L221" s="119"/>
      <c r="M221" s="124"/>
      <c r="P221" s="125">
        <f>P222+P240+P266</f>
        <v>0</v>
      </c>
      <c r="R221" s="125">
        <f>R222+R240+R266</f>
        <v>3.4395275000000001</v>
      </c>
      <c r="T221" s="126">
        <f>T222+T240+T266</f>
        <v>0</v>
      </c>
      <c r="AR221" s="120" t="s">
        <v>83</v>
      </c>
      <c r="AT221" s="127" t="s">
        <v>72</v>
      </c>
      <c r="AU221" s="127" t="s">
        <v>73</v>
      </c>
      <c r="AY221" s="120" t="s">
        <v>124</v>
      </c>
      <c r="BK221" s="128">
        <f>BK222+BK240+BK266</f>
        <v>0</v>
      </c>
    </row>
    <row r="222" spans="2:65" s="11" customFormat="1" ht="22.9" customHeight="1">
      <c r="B222" s="119"/>
      <c r="D222" s="120" t="s">
        <v>72</v>
      </c>
      <c r="E222" s="129" t="s">
        <v>298</v>
      </c>
      <c r="F222" s="129" t="s">
        <v>299</v>
      </c>
      <c r="I222" s="122"/>
      <c r="J222" s="130">
        <f>BK222</f>
        <v>0</v>
      </c>
      <c r="L222" s="119"/>
      <c r="M222" s="124"/>
      <c r="P222" s="125">
        <f>SUM(P223:P239)</f>
        <v>0</v>
      </c>
      <c r="R222" s="125">
        <f>SUM(R223:R239)</f>
        <v>1.342E-2</v>
      </c>
      <c r="T222" s="126">
        <f>SUM(T223:T239)</f>
        <v>0</v>
      </c>
      <c r="AR222" s="120" t="s">
        <v>83</v>
      </c>
      <c r="AT222" s="127" t="s">
        <v>72</v>
      </c>
      <c r="AU222" s="127" t="s">
        <v>81</v>
      </c>
      <c r="AY222" s="120" t="s">
        <v>124</v>
      </c>
      <c r="BK222" s="128">
        <f>SUM(BK223:BK239)</f>
        <v>0</v>
      </c>
    </row>
    <row r="223" spans="2:65" s="1" customFormat="1" ht="24.2" customHeight="1">
      <c r="B223" s="31"/>
      <c r="C223" s="131" t="s">
        <v>141</v>
      </c>
      <c r="D223" s="131" t="s">
        <v>126</v>
      </c>
      <c r="E223" s="132" t="s">
        <v>300</v>
      </c>
      <c r="F223" s="133" t="s">
        <v>301</v>
      </c>
      <c r="G223" s="134" t="s">
        <v>270</v>
      </c>
      <c r="H223" s="135">
        <v>20</v>
      </c>
      <c r="I223" s="136"/>
      <c r="J223" s="137">
        <f>ROUND(I223*H223,2)</f>
        <v>0</v>
      </c>
      <c r="K223" s="133" t="s">
        <v>130</v>
      </c>
      <c r="L223" s="31"/>
      <c r="M223" s="138" t="s">
        <v>1</v>
      </c>
      <c r="N223" s="139" t="s">
        <v>38</v>
      </c>
      <c r="P223" s="140">
        <f>O223*H223</f>
        <v>0</v>
      </c>
      <c r="Q223" s="140">
        <v>0</v>
      </c>
      <c r="R223" s="140">
        <f>Q223*H223</f>
        <v>0</v>
      </c>
      <c r="S223" s="140">
        <v>0</v>
      </c>
      <c r="T223" s="141">
        <f>S223*H223</f>
        <v>0</v>
      </c>
      <c r="AR223" s="142" t="s">
        <v>221</v>
      </c>
      <c r="AT223" s="142" t="s">
        <v>126</v>
      </c>
      <c r="AU223" s="142" t="s">
        <v>83</v>
      </c>
      <c r="AY223" s="16" t="s">
        <v>124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6" t="s">
        <v>81</v>
      </c>
      <c r="BK223" s="143">
        <f>ROUND(I223*H223,2)</f>
        <v>0</v>
      </c>
      <c r="BL223" s="16" t="s">
        <v>221</v>
      </c>
      <c r="BM223" s="142" t="s">
        <v>302</v>
      </c>
    </row>
    <row r="224" spans="2:65" s="1" customFormat="1" ht="29.25">
      <c r="B224" s="31"/>
      <c r="D224" s="144" t="s">
        <v>133</v>
      </c>
      <c r="F224" s="145" t="s">
        <v>303</v>
      </c>
      <c r="I224" s="146"/>
      <c r="L224" s="31"/>
      <c r="M224" s="147"/>
      <c r="T224" s="55"/>
      <c r="AT224" s="16" t="s">
        <v>133</v>
      </c>
      <c r="AU224" s="16" t="s">
        <v>83</v>
      </c>
    </row>
    <row r="225" spans="2:65" s="1" customFormat="1" ht="33" customHeight="1">
      <c r="B225" s="31"/>
      <c r="C225" s="155" t="s">
        <v>304</v>
      </c>
      <c r="D225" s="155" t="s">
        <v>153</v>
      </c>
      <c r="E225" s="156" t="s">
        <v>305</v>
      </c>
      <c r="F225" s="157" t="s">
        <v>306</v>
      </c>
      <c r="G225" s="158" t="s">
        <v>270</v>
      </c>
      <c r="H225" s="159">
        <v>10.5</v>
      </c>
      <c r="I225" s="160"/>
      <c r="J225" s="161">
        <f>ROUND(I225*H225,2)</f>
        <v>0</v>
      </c>
      <c r="K225" s="157" t="s">
        <v>130</v>
      </c>
      <c r="L225" s="162"/>
      <c r="M225" s="163" t="s">
        <v>1</v>
      </c>
      <c r="N225" s="164" t="s">
        <v>38</v>
      </c>
      <c r="P225" s="140">
        <f>O225*H225</f>
        <v>0</v>
      </c>
      <c r="Q225" s="140">
        <v>3.5E-4</v>
      </c>
      <c r="R225" s="140">
        <f>Q225*H225</f>
        <v>3.6749999999999999E-3</v>
      </c>
      <c r="S225" s="140">
        <v>0</v>
      </c>
      <c r="T225" s="141">
        <f>S225*H225</f>
        <v>0</v>
      </c>
      <c r="AR225" s="142" t="s">
        <v>307</v>
      </c>
      <c r="AT225" s="142" t="s">
        <v>153</v>
      </c>
      <c r="AU225" s="142" t="s">
        <v>83</v>
      </c>
      <c r="AY225" s="16" t="s">
        <v>124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6" t="s">
        <v>81</v>
      </c>
      <c r="BK225" s="143">
        <f>ROUND(I225*H225,2)</f>
        <v>0</v>
      </c>
      <c r="BL225" s="16" t="s">
        <v>221</v>
      </c>
      <c r="BM225" s="142" t="s">
        <v>308</v>
      </c>
    </row>
    <row r="226" spans="2:65" s="1" customFormat="1" ht="19.5">
      <c r="B226" s="31"/>
      <c r="D226" s="144" t="s">
        <v>133</v>
      </c>
      <c r="F226" s="145" t="s">
        <v>306</v>
      </c>
      <c r="I226" s="146"/>
      <c r="L226" s="31"/>
      <c r="M226" s="147"/>
      <c r="T226" s="55"/>
      <c r="AT226" s="16" t="s">
        <v>133</v>
      </c>
      <c r="AU226" s="16" t="s">
        <v>83</v>
      </c>
    </row>
    <row r="227" spans="2:65" s="12" customFormat="1" ht="11.25">
      <c r="B227" s="148"/>
      <c r="D227" s="144" t="s">
        <v>135</v>
      </c>
      <c r="F227" s="150" t="s">
        <v>309</v>
      </c>
      <c r="H227" s="151">
        <v>10.5</v>
      </c>
      <c r="I227" s="152"/>
      <c r="L227" s="148"/>
      <c r="M227" s="153"/>
      <c r="T227" s="154"/>
      <c r="AT227" s="149" t="s">
        <v>135</v>
      </c>
      <c r="AU227" s="149" t="s">
        <v>83</v>
      </c>
      <c r="AV227" s="12" t="s">
        <v>83</v>
      </c>
      <c r="AW227" s="12" t="s">
        <v>4</v>
      </c>
      <c r="AX227" s="12" t="s">
        <v>81</v>
      </c>
      <c r="AY227" s="149" t="s">
        <v>124</v>
      </c>
    </row>
    <row r="228" spans="2:65" s="1" customFormat="1" ht="33" customHeight="1">
      <c r="B228" s="31"/>
      <c r="C228" s="155" t="s">
        <v>310</v>
      </c>
      <c r="D228" s="155" t="s">
        <v>153</v>
      </c>
      <c r="E228" s="156" t="s">
        <v>311</v>
      </c>
      <c r="F228" s="157" t="s">
        <v>312</v>
      </c>
      <c r="G228" s="158" t="s">
        <v>270</v>
      </c>
      <c r="H228" s="159">
        <v>10.5</v>
      </c>
      <c r="I228" s="160"/>
      <c r="J228" s="161">
        <f>ROUND(I228*H228,2)</f>
        <v>0</v>
      </c>
      <c r="K228" s="157" t="s">
        <v>130</v>
      </c>
      <c r="L228" s="162"/>
      <c r="M228" s="163" t="s">
        <v>1</v>
      </c>
      <c r="N228" s="164" t="s">
        <v>38</v>
      </c>
      <c r="P228" s="140">
        <f>O228*H228</f>
        <v>0</v>
      </c>
      <c r="Q228" s="140">
        <v>6.8999999999999997E-4</v>
      </c>
      <c r="R228" s="140">
        <f>Q228*H228</f>
        <v>7.2449999999999997E-3</v>
      </c>
      <c r="S228" s="140">
        <v>0</v>
      </c>
      <c r="T228" s="141">
        <f>S228*H228</f>
        <v>0</v>
      </c>
      <c r="AR228" s="142" t="s">
        <v>307</v>
      </c>
      <c r="AT228" s="142" t="s">
        <v>153</v>
      </c>
      <c r="AU228" s="142" t="s">
        <v>83</v>
      </c>
      <c r="AY228" s="16" t="s">
        <v>124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6" t="s">
        <v>81</v>
      </c>
      <c r="BK228" s="143">
        <f>ROUND(I228*H228,2)</f>
        <v>0</v>
      </c>
      <c r="BL228" s="16" t="s">
        <v>221</v>
      </c>
      <c r="BM228" s="142" t="s">
        <v>313</v>
      </c>
    </row>
    <row r="229" spans="2:65" s="1" customFormat="1" ht="19.5">
      <c r="B229" s="31"/>
      <c r="D229" s="144" t="s">
        <v>133</v>
      </c>
      <c r="F229" s="145" t="s">
        <v>312</v>
      </c>
      <c r="I229" s="146"/>
      <c r="L229" s="31"/>
      <c r="M229" s="147"/>
      <c r="T229" s="55"/>
      <c r="AT229" s="16" t="s">
        <v>133</v>
      </c>
      <c r="AU229" s="16" t="s">
        <v>83</v>
      </c>
    </row>
    <row r="230" spans="2:65" s="12" customFormat="1" ht="11.25">
      <c r="B230" s="148"/>
      <c r="D230" s="144" t="s">
        <v>135</v>
      </c>
      <c r="F230" s="150" t="s">
        <v>309</v>
      </c>
      <c r="H230" s="151">
        <v>10.5</v>
      </c>
      <c r="I230" s="152"/>
      <c r="L230" s="148"/>
      <c r="M230" s="153"/>
      <c r="T230" s="154"/>
      <c r="AT230" s="149" t="s">
        <v>135</v>
      </c>
      <c r="AU230" s="149" t="s">
        <v>83</v>
      </c>
      <c r="AV230" s="12" t="s">
        <v>83</v>
      </c>
      <c r="AW230" s="12" t="s">
        <v>4</v>
      </c>
      <c r="AX230" s="12" t="s">
        <v>81</v>
      </c>
      <c r="AY230" s="149" t="s">
        <v>124</v>
      </c>
    </row>
    <row r="231" spans="2:65" s="1" customFormat="1" ht="37.9" customHeight="1">
      <c r="B231" s="31"/>
      <c r="C231" s="131" t="s">
        <v>314</v>
      </c>
      <c r="D231" s="131" t="s">
        <v>126</v>
      </c>
      <c r="E231" s="132" t="s">
        <v>315</v>
      </c>
      <c r="F231" s="133" t="s">
        <v>316</v>
      </c>
      <c r="G231" s="134" t="s">
        <v>280</v>
      </c>
      <c r="H231" s="135">
        <v>1</v>
      </c>
      <c r="I231" s="136"/>
      <c r="J231" s="137">
        <f>ROUND(I231*H231,2)</f>
        <v>0</v>
      </c>
      <c r="K231" s="133" t="s">
        <v>130</v>
      </c>
      <c r="L231" s="31"/>
      <c r="M231" s="138" t="s">
        <v>1</v>
      </c>
      <c r="N231" s="139" t="s">
        <v>38</v>
      </c>
      <c r="P231" s="140">
        <f>O231*H231</f>
        <v>0</v>
      </c>
      <c r="Q231" s="140">
        <v>0</v>
      </c>
      <c r="R231" s="140">
        <f>Q231*H231</f>
        <v>0</v>
      </c>
      <c r="S231" s="140">
        <v>0</v>
      </c>
      <c r="T231" s="141">
        <f>S231*H231</f>
        <v>0</v>
      </c>
      <c r="AR231" s="142" t="s">
        <v>221</v>
      </c>
      <c r="AT231" s="142" t="s">
        <v>126</v>
      </c>
      <c r="AU231" s="142" t="s">
        <v>83</v>
      </c>
      <c r="AY231" s="16" t="s">
        <v>124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6" t="s">
        <v>81</v>
      </c>
      <c r="BK231" s="143">
        <f>ROUND(I231*H231,2)</f>
        <v>0</v>
      </c>
      <c r="BL231" s="16" t="s">
        <v>221</v>
      </c>
      <c r="BM231" s="142" t="s">
        <v>317</v>
      </c>
    </row>
    <row r="232" spans="2:65" s="1" customFormat="1" ht="19.5">
      <c r="B232" s="31"/>
      <c r="D232" s="144" t="s">
        <v>133</v>
      </c>
      <c r="F232" s="145" t="s">
        <v>318</v>
      </c>
      <c r="I232" s="146"/>
      <c r="L232" s="31"/>
      <c r="M232" s="147"/>
      <c r="T232" s="55"/>
      <c r="AT232" s="16" t="s">
        <v>133</v>
      </c>
      <c r="AU232" s="16" t="s">
        <v>83</v>
      </c>
    </row>
    <row r="233" spans="2:65" s="1" customFormat="1" ht="16.5" customHeight="1">
      <c r="B233" s="31"/>
      <c r="C233" s="155" t="s">
        <v>307</v>
      </c>
      <c r="D233" s="155" t="s">
        <v>153</v>
      </c>
      <c r="E233" s="156" t="s">
        <v>319</v>
      </c>
      <c r="F233" s="157" t="s">
        <v>320</v>
      </c>
      <c r="G233" s="158" t="s">
        <v>280</v>
      </c>
      <c r="H233" s="159">
        <v>1</v>
      </c>
      <c r="I233" s="160"/>
      <c r="J233" s="161">
        <f>ROUND(I233*H233,2)</f>
        <v>0</v>
      </c>
      <c r="K233" s="157" t="s">
        <v>1</v>
      </c>
      <c r="L233" s="162"/>
      <c r="M233" s="163" t="s">
        <v>1</v>
      </c>
      <c r="N233" s="164" t="s">
        <v>38</v>
      </c>
      <c r="P233" s="140">
        <f>O233*H233</f>
        <v>0</v>
      </c>
      <c r="Q233" s="140">
        <v>2.5000000000000001E-3</v>
      </c>
      <c r="R233" s="140">
        <f>Q233*H233</f>
        <v>2.5000000000000001E-3</v>
      </c>
      <c r="S233" s="140">
        <v>0</v>
      </c>
      <c r="T233" s="141">
        <f>S233*H233</f>
        <v>0</v>
      </c>
      <c r="AR233" s="142" t="s">
        <v>307</v>
      </c>
      <c r="AT233" s="142" t="s">
        <v>153</v>
      </c>
      <c r="AU233" s="142" t="s">
        <v>83</v>
      </c>
      <c r="AY233" s="16" t="s">
        <v>124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6" t="s">
        <v>81</v>
      </c>
      <c r="BK233" s="143">
        <f>ROUND(I233*H233,2)</f>
        <v>0</v>
      </c>
      <c r="BL233" s="16" t="s">
        <v>221</v>
      </c>
      <c r="BM233" s="142" t="s">
        <v>321</v>
      </c>
    </row>
    <row r="234" spans="2:65" s="1" customFormat="1" ht="11.25">
      <c r="B234" s="31"/>
      <c r="D234" s="144" t="s">
        <v>133</v>
      </c>
      <c r="F234" s="145" t="s">
        <v>320</v>
      </c>
      <c r="I234" s="146"/>
      <c r="L234" s="31"/>
      <c r="M234" s="147"/>
      <c r="T234" s="55"/>
      <c r="AT234" s="16" t="s">
        <v>133</v>
      </c>
      <c r="AU234" s="16" t="s">
        <v>83</v>
      </c>
    </row>
    <row r="235" spans="2:65" s="1" customFormat="1" ht="24.2" customHeight="1">
      <c r="B235" s="31"/>
      <c r="C235" s="131" t="s">
        <v>322</v>
      </c>
      <c r="D235" s="131" t="s">
        <v>126</v>
      </c>
      <c r="E235" s="132" t="s">
        <v>323</v>
      </c>
      <c r="F235" s="133" t="s">
        <v>324</v>
      </c>
      <c r="G235" s="134" t="s">
        <v>270</v>
      </c>
      <c r="H235" s="135">
        <v>38</v>
      </c>
      <c r="I235" s="136"/>
      <c r="J235" s="137">
        <f>ROUND(I235*H235,2)</f>
        <v>0</v>
      </c>
      <c r="K235" s="133" t="s">
        <v>130</v>
      </c>
      <c r="L235" s="31"/>
      <c r="M235" s="138" t="s">
        <v>1</v>
      </c>
      <c r="N235" s="139" t="s">
        <v>38</v>
      </c>
      <c r="P235" s="140">
        <f>O235*H235</f>
        <v>0</v>
      </c>
      <c r="Q235" s="140">
        <v>0</v>
      </c>
      <c r="R235" s="140">
        <f>Q235*H235</f>
        <v>0</v>
      </c>
      <c r="S235" s="140">
        <v>0</v>
      </c>
      <c r="T235" s="141">
        <f>S235*H235</f>
        <v>0</v>
      </c>
      <c r="AR235" s="142" t="s">
        <v>221</v>
      </c>
      <c r="AT235" s="142" t="s">
        <v>126</v>
      </c>
      <c r="AU235" s="142" t="s">
        <v>83</v>
      </c>
      <c r="AY235" s="16" t="s">
        <v>124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6" t="s">
        <v>81</v>
      </c>
      <c r="BK235" s="143">
        <f>ROUND(I235*H235,2)</f>
        <v>0</v>
      </c>
      <c r="BL235" s="16" t="s">
        <v>221</v>
      </c>
      <c r="BM235" s="142" t="s">
        <v>325</v>
      </c>
    </row>
    <row r="236" spans="2:65" s="1" customFormat="1" ht="29.25">
      <c r="B236" s="31"/>
      <c r="D236" s="144" t="s">
        <v>133</v>
      </c>
      <c r="F236" s="145" t="s">
        <v>326</v>
      </c>
      <c r="I236" s="146"/>
      <c r="L236" s="31"/>
      <c r="M236" s="147"/>
      <c r="T236" s="55"/>
      <c r="AT236" s="16" t="s">
        <v>133</v>
      </c>
      <c r="AU236" s="16" t="s">
        <v>83</v>
      </c>
    </row>
    <row r="237" spans="2:65" s="12" customFormat="1" ht="11.25">
      <c r="B237" s="148"/>
      <c r="D237" s="144" t="s">
        <v>135</v>
      </c>
      <c r="E237" s="149" t="s">
        <v>1</v>
      </c>
      <c r="F237" s="150" t="s">
        <v>327</v>
      </c>
      <c r="H237" s="151">
        <v>38</v>
      </c>
      <c r="I237" s="152"/>
      <c r="L237" s="148"/>
      <c r="M237" s="153"/>
      <c r="T237" s="154"/>
      <c r="AT237" s="149" t="s">
        <v>135</v>
      </c>
      <c r="AU237" s="149" t="s">
        <v>83</v>
      </c>
      <c r="AV237" s="12" t="s">
        <v>83</v>
      </c>
      <c r="AW237" s="12" t="s">
        <v>30</v>
      </c>
      <c r="AX237" s="12" t="s">
        <v>81</v>
      </c>
      <c r="AY237" s="149" t="s">
        <v>124</v>
      </c>
    </row>
    <row r="238" spans="2:65" s="1" customFormat="1" ht="16.5" customHeight="1">
      <c r="B238" s="31"/>
      <c r="C238" s="155" t="s">
        <v>328</v>
      </c>
      <c r="D238" s="155" t="s">
        <v>153</v>
      </c>
      <c r="E238" s="156" t="s">
        <v>329</v>
      </c>
      <c r="F238" s="157" t="s">
        <v>330</v>
      </c>
      <c r="G238" s="158" t="s">
        <v>270</v>
      </c>
      <c r="H238" s="159">
        <v>38</v>
      </c>
      <c r="I238" s="160"/>
      <c r="J238" s="161">
        <f>ROUND(I238*H238,2)</f>
        <v>0</v>
      </c>
      <c r="K238" s="157" t="s">
        <v>1</v>
      </c>
      <c r="L238" s="162"/>
      <c r="M238" s="163" t="s">
        <v>1</v>
      </c>
      <c r="N238" s="164" t="s">
        <v>38</v>
      </c>
      <c r="P238" s="140">
        <f>O238*H238</f>
        <v>0</v>
      </c>
      <c r="Q238" s="140">
        <v>0</v>
      </c>
      <c r="R238" s="140">
        <f>Q238*H238</f>
        <v>0</v>
      </c>
      <c r="S238" s="140">
        <v>0</v>
      </c>
      <c r="T238" s="141">
        <f>S238*H238</f>
        <v>0</v>
      </c>
      <c r="AR238" s="142" t="s">
        <v>307</v>
      </c>
      <c r="AT238" s="142" t="s">
        <v>153</v>
      </c>
      <c r="AU238" s="142" t="s">
        <v>83</v>
      </c>
      <c r="AY238" s="16" t="s">
        <v>124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6" t="s">
        <v>81</v>
      </c>
      <c r="BK238" s="143">
        <f>ROUND(I238*H238,2)</f>
        <v>0</v>
      </c>
      <c r="BL238" s="16" t="s">
        <v>221</v>
      </c>
      <c r="BM238" s="142" t="s">
        <v>331</v>
      </c>
    </row>
    <row r="239" spans="2:65" s="1" customFormat="1" ht="11.25">
      <c r="B239" s="31"/>
      <c r="D239" s="144" t="s">
        <v>133</v>
      </c>
      <c r="F239" s="145" t="s">
        <v>330</v>
      </c>
      <c r="I239" s="146"/>
      <c r="L239" s="31"/>
      <c r="M239" s="147"/>
      <c r="T239" s="55"/>
      <c r="AT239" s="16" t="s">
        <v>133</v>
      </c>
      <c r="AU239" s="16" t="s">
        <v>83</v>
      </c>
    </row>
    <row r="240" spans="2:65" s="11" customFormat="1" ht="22.9" customHeight="1">
      <c r="B240" s="119"/>
      <c r="D240" s="120" t="s">
        <v>72</v>
      </c>
      <c r="E240" s="129" t="s">
        <v>332</v>
      </c>
      <c r="F240" s="129" t="s">
        <v>333</v>
      </c>
      <c r="I240" s="122"/>
      <c r="J240" s="130">
        <f>BK240</f>
        <v>0</v>
      </c>
      <c r="L240" s="119"/>
      <c r="M240" s="124"/>
      <c r="P240" s="125">
        <f>SUM(P241:P265)</f>
        <v>0</v>
      </c>
      <c r="R240" s="125">
        <f>SUM(R241:R265)</f>
        <v>1.0230875000000004</v>
      </c>
      <c r="T240" s="126">
        <f>SUM(T241:T265)</f>
        <v>0</v>
      </c>
      <c r="AR240" s="120" t="s">
        <v>83</v>
      </c>
      <c r="AT240" s="127" t="s">
        <v>72</v>
      </c>
      <c r="AU240" s="127" t="s">
        <v>81</v>
      </c>
      <c r="AY240" s="120" t="s">
        <v>124</v>
      </c>
      <c r="BK240" s="128">
        <f>SUM(BK241:BK265)</f>
        <v>0</v>
      </c>
    </row>
    <row r="241" spans="2:65" s="1" customFormat="1" ht="33" customHeight="1">
      <c r="B241" s="31"/>
      <c r="C241" s="131" t="s">
        <v>334</v>
      </c>
      <c r="D241" s="131" t="s">
        <v>126</v>
      </c>
      <c r="E241" s="132" t="s">
        <v>335</v>
      </c>
      <c r="F241" s="133" t="s">
        <v>336</v>
      </c>
      <c r="G241" s="134" t="s">
        <v>163</v>
      </c>
      <c r="H241" s="135">
        <v>56.125</v>
      </c>
      <c r="I241" s="136"/>
      <c r="J241" s="137">
        <f>ROUND(I241*H241,2)</f>
        <v>0</v>
      </c>
      <c r="K241" s="133" t="s">
        <v>130</v>
      </c>
      <c r="L241" s="31"/>
      <c r="M241" s="138" t="s">
        <v>1</v>
      </c>
      <c r="N241" s="139" t="s">
        <v>38</v>
      </c>
      <c r="P241" s="140">
        <f>O241*H241</f>
        <v>0</v>
      </c>
      <c r="Q241" s="140">
        <v>2.1000000000000001E-4</v>
      </c>
      <c r="R241" s="140">
        <f>Q241*H241</f>
        <v>1.178625E-2</v>
      </c>
      <c r="S241" s="140">
        <v>0</v>
      </c>
      <c r="T241" s="141">
        <f>S241*H241</f>
        <v>0</v>
      </c>
      <c r="AR241" s="142" t="s">
        <v>221</v>
      </c>
      <c r="AT241" s="142" t="s">
        <v>126</v>
      </c>
      <c r="AU241" s="142" t="s">
        <v>83</v>
      </c>
      <c r="AY241" s="16" t="s">
        <v>124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6" t="s">
        <v>81</v>
      </c>
      <c r="BK241" s="143">
        <f>ROUND(I241*H241,2)</f>
        <v>0</v>
      </c>
      <c r="BL241" s="16" t="s">
        <v>221</v>
      </c>
      <c r="BM241" s="142" t="s">
        <v>337</v>
      </c>
    </row>
    <row r="242" spans="2:65" s="1" customFormat="1" ht="29.25">
      <c r="B242" s="31"/>
      <c r="D242" s="144" t="s">
        <v>133</v>
      </c>
      <c r="F242" s="145" t="s">
        <v>338</v>
      </c>
      <c r="I242" s="146"/>
      <c r="L242" s="31"/>
      <c r="M242" s="147"/>
      <c r="T242" s="55"/>
      <c r="AT242" s="16" t="s">
        <v>133</v>
      </c>
      <c r="AU242" s="16" t="s">
        <v>83</v>
      </c>
    </row>
    <row r="243" spans="2:65" s="1" customFormat="1" ht="19.5">
      <c r="B243" s="31"/>
      <c r="D243" s="144" t="s">
        <v>339</v>
      </c>
      <c r="F243" s="172" t="s">
        <v>340</v>
      </c>
      <c r="I243" s="146"/>
      <c r="L243" s="31"/>
      <c r="M243" s="147"/>
      <c r="T243" s="55"/>
      <c r="AT243" s="16" t="s">
        <v>339</v>
      </c>
      <c r="AU243" s="16" t="s">
        <v>83</v>
      </c>
    </row>
    <row r="244" spans="2:65" s="12" customFormat="1" ht="11.25">
      <c r="B244" s="148"/>
      <c r="D244" s="144" t="s">
        <v>135</v>
      </c>
      <c r="E244" s="149" t="s">
        <v>1</v>
      </c>
      <c r="F244" s="150" t="s">
        <v>341</v>
      </c>
      <c r="H244" s="151">
        <v>51.35</v>
      </c>
      <c r="I244" s="152"/>
      <c r="L244" s="148"/>
      <c r="M244" s="153"/>
      <c r="T244" s="154"/>
      <c r="AT244" s="149" t="s">
        <v>135</v>
      </c>
      <c r="AU244" s="149" t="s">
        <v>83</v>
      </c>
      <c r="AV244" s="12" t="s">
        <v>83</v>
      </c>
      <c r="AW244" s="12" t="s">
        <v>30</v>
      </c>
      <c r="AX244" s="12" t="s">
        <v>73</v>
      </c>
      <c r="AY244" s="149" t="s">
        <v>124</v>
      </c>
    </row>
    <row r="245" spans="2:65" s="12" customFormat="1" ht="11.25">
      <c r="B245" s="148"/>
      <c r="D245" s="144" t="s">
        <v>135</v>
      </c>
      <c r="E245" s="149" t="s">
        <v>1</v>
      </c>
      <c r="F245" s="150" t="s">
        <v>342</v>
      </c>
      <c r="H245" s="151">
        <v>3.15</v>
      </c>
      <c r="I245" s="152"/>
      <c r="L245" s="148"/>
      <c r="M245" s="153"/>
      <c r="T245" s="154"/>
      <c r="AT245" s="149" t="s">
        <v>135</v>
      </c>
      <c r="AU245" s="149" t="s">
        <v>83</v>
      </c>
      <c r="AV245" s="12" t="s">
        <v>83</v>
      </c>
      <c r="AW245" s="12" t="s">
        <v>30</v>
      </c>
      <c r="AX245" s="12" t="s">
        <v>73</v>
      </c>
      <c r="AY245" s="149" t="s">
        <v>124</v>
      </c>
    </row>
    <row r="246" spans="2:65" s="12" customFormat="1" ht="11.25">
      <c r="B246" s="148"/>
      <c r="D246" s="144" t="s">
        <v>135</v>
      </c>
      <c r="E246" s="149" t="s">
        <v>1</v>
      </c>
      <c r="F246" s="150" t="s">
        <v>343</v>
      </c>
      <c r="H246" s="151">
        <v>1.625</v>
      </c>
      <c r="I246" s="152"/>
      <c r="L246" s="148"/>
      <c r="M246" s="153"/>
      <c r="T246" s="154"/>
      <c r="AT246" s="149" t="s">
        <v>135</v>
      </c>
      <c r="AU246" s="149" t="s">
        <v>83</v>
      </c>
      <c r="AV246" s="12" t="s">
        <v>83</v>
      </c>
      <c r="AW246" s="12" t="s">
        <v>30</v>
      </c>
      <c r="AX246" s="12" t="s">
        <v>73</v>
      </c>
      <c r="AY246" s="149" t="s">
        <v>124</v>
      </c>
    </row>
    <row r="247" spans="2:65" s="13" customFormat="1" ht="11.25">
      <c r="B247" s="165"/>
      <c r="D247" s="144" t="s">
        <v>135</v>
      </c>
      <c r="E247" s="166" t="s">
        <v>1</v>
      </c>
      <c r="F247" s="167" t="s">
        <v>220</v>
      </c>
      <c r="H247" s="168">
        <v>56.125</v>
      </c>
      <c r="I247" s="169"/>
      <c r="L247" s="165"/>
      <c r="M247" s="170"/>
      <c r="T247" s="171"/>
      <c r="AT247" s="166" t="s">
        <v>135</v>
      </c>
      <c r="AU247" s="166" t="s">
        <v>83</v>
      </c>
      <c r="AV247" s="13" t="s">
        <v>131</v>
      </c>
      <c r="AW247" s="13" t="s">
        <v>30</v>
      </c>
      <c r="AX247" s="13" t="s">
        <v>81</v>
      </c>
      <c r="AY247" s="166" t="s">
        <v>124</v>
      </c>
    </row>
    <row r="248" spans="2:65" s="1" customFormat="1" ht="24.2" customHeight="1">
      <c r="B248" s="31"/>
      <c r="C248" s="155" t="s">
        <v>344</v>
      </c>
      <c r="D248" s="155" t="s">
        <v>153</v>
      </c>
      <c r="E248" s="156" t="s">
        <v>345</v>
      </c>
      <c r="F248" s="157" t="s">
        <v>346</v>
      </c>
      <c r="G248" s="158" t="s">
        <v>163</v>
      </c>
      <c r="H248" s="159">
        <v>60.615000000000002</v>
      </c>
      <c r="I248" s="160"/>
      <c r="J248" s="161">
        <f>ROUND(I248*H248,2)</f>
        <v>0</v>
      </c>
      <c r="K248" s="157" t="s">
        <v>130</v>
      </c>
      <c r="L248" s="162"/>
      <c r="M248" s="163" t="s">
        <v>1</v>
      </c>
      <c r="N248" s="164" t="s">
        <v>38</v>
      </c>
      <c r="P248" s="140">
        <f>O248*H248</f>
        <v>0</v>
      </c>
      <c r="Q248" s="140">
        <v>1.6500000000000001E-2</v>
      </c>
      <c r="R248" s="140">
        <f>Q248*H248</f>
        <v>1.0001475000000002</v>
      </c>
      <c r="S248" s="140">
        <v>0</v>
      </c>
      <c r="T248" s="141">
        <f>S248*H248</f>
        <v>0</v>
      </c>
      <c r="AR248" s="142" t="s">
        <v>307</v>
      </c>
      <c r="AT248" s="142" t="s">
        <v>153</v>
      </c>
      <c r="AU248" s="142" t="s">
        <v>83</v>
      </c>
      <c r="AY248" s="16" t="s">
        <v>124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6" t="s">
        <v>81</v>
      </c>
      <c r="BK248" s="143">
        <f>ROUND(I248*H248,2)</f>
        <v>0</v>
      </c>
      <c r="BL248" s="16" t="s">
        <v>221</v>
      </c>
      <c r="BM248" s="142" t="s">
        <v>347</v>
      </c>
    </row>
    <row r="249" spans="2:65" s="1" customFormat="1" ht="11.25">
      <c r="B249" s="31"/>
      <c r="D249" s="144" t="s">
        <v>133</v>
      </c>
      <c r="F249" s="145" t="s">
        <v>346</v>
      </c>
      <c r="I249" s="146"/>
      <c r="L249" s="31"/>
      <c r="M249" s="147"/>
      <c r="T249" s="55"/>
      <c r="AT249" s="16" t="s">
        <v>133</v>
      </c>
      <c r="AU249" s="16" t="s">
        <v>83</v>
      </c>
    </row>
    <row r="250" spans="2:65" s="12" customFormat="1" ht="11.25">
      <c r="B250" s="148"/>
      <c r="D250" s="144" t="s">
        <v>135</v>
      </c>
      <c r="F250" s="150" t="s">
        <v>348</v>
      </c>
      <c r="H250" s="151">
        <v>60.615000000000002</v>
      </c>
      <c r="I250" s="152"/>
      <c r="L250" s="148"/>
      <c r="M250" s="153"/>
      <c r="T250" s="154"/>
      <c r="AT250" s="149" t="s">
        <v>135</v>
      </c>
      <c r="AU250" s="149" t="s">
        <v>83</v>
      </c>
      <c r="AV250" s="12" t="s">
        <v>83</v>
      </c>
      <c r="AW250" s="12" t="s">
        <v>4</v>
      </c>
      <c r="AX250" s="12" t="s">
        <v>81</v>
      </c>
      <c r="AY250" s="149" t="s">
        <v>124</v>
      </c>
    </row>
    <row r="251" spans="2:65" s="1" customFormat="1" ht="16.5" customHeight="1">
      <c r="B251" s="31"/>
      <c r="C251" s="131" t="s">
        <v>349</v>
      </c>
      <c r="D251" s="131" t="s">
        <v>126</v>
      </c>
      <c r="E251" s="132" t="s">
        <v>350</v>
      </c>
      <c r="F251" s="133" t="s">
        <v>351</v>
      </c>
      <c r="G251" s="134" t="s">
        <v>270</v>
      </c>
      <c r="H251" s="135">
        <v>49</v>
      </c>
      <c r="I251" s="136"/>
      <c r="J251" s="137">
        <f>ROUND(I251*H251,2)</f>
        <v>0</v>
      </c>
      <c r="K251" s="133" t="s">
        <v>130</v>
      </c>
      <c r="L251" s="31"/>
      <c r="M251" s="138" t="s">
        <v>1</v>
      </c>
      <c r="N251" s="139" t="s">
        <v>38</v>
      </c>
      <c r="P251" s="140">
        <f>O251*H251</f>
        <v>0</v>
      </c>
      <c r="Q251" s="140">
        <v>1.0000000000000001E-5</v>
      </c>
      <c r="R251" s="140">
        <f>Q251*H251</f>
        <v>4.9000000000000009E-4</v>
      </c>
      <c r="S251" s="140">
        <v>0</v>
      </c>
      <c r="T251" s="141">
        <f>S251*H251</f>
        <v>0</v>
      </c>
      <c r="AR251" s="142" t="s">
        <v>221</v>
      </c>
      <c r="AT251" s="142" t="s">
        <v>126</v>
      </c>
      <c r="AU251" s="142" t="s">
        <v>83</v>
      </c>
      <c r="AY251" s="16" t="s">
        <v>124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6" t="s">
        <v>81</v>
      </c>
      <c r="BK251" s="143">
        <f>ROUND(I251*H251,2)</f>
        <v>0</v>
      </c>
      <c r="BL251" s="16" t="s">
        <v>221</v>
      </c>
      <c r="BM251" s="142" t="s">
        <v>352</v>
      </c>
    </row>
    <row r="252" spans="2:65" s="1" customFormat="1" ht="29.25">
      <c r="B252" s="31"/>
      <c r="D252" s="144" t="s">
        <v>133</v>
      </c>
      <c r="F252" s="145" t="s">
        <v>353</v>
      </c>
      <c r="I252" s="146"/>
      <c r="L252" s="31"/>
      <c r="M252" s="147"/>
      <c r="T252" s="55"/>
      <c r="AT252" s="16" t="s">
        <v>133</v>
      </c>
      <c r="AU252" s="16" t="s">
        <v>83</v>
      </c>
    </row>
    <row r="253" spans="2:65" s="12" customFormat="1" ht="11.25">
      <c r="B253" s="148"/>
      <c r="D253" s="144" t="s">
        <v>135</v>
      </c>
      <c r="E253" s="149" t="s">
        <v>1</v>
      </c>
      <c r="F253" s="150" t="s">
        <v>349</v>
      </c>
      <c r="H253" s="151">
        <v>37</v>
      </c>
      <c r="I253" s="152"/>
      <c r="L253" s="148"/>
      <c r="M253" s="153"/>
      <c r="T253" s="154"/>
      <c r="AT253" s="149" t="s">
        <v>135</v>
      </c>
      <c r="AU253" s="149" t="s">
        <v>83</v>
      </c>
      <c r="AV253" s="12" t="s">
        <v>83</v>
      </c>
      <c r="AW253" s="12" t="s">
        <v>30</v>
      </c>
      <c r="AX253" s="12" t="s">
        <v>73</v>
      </c>
      <c r="AY253" s="149" t="s">
        <v>124</v>
      </c>
    </row>
    <row r="254" spans="2:65" s="12" customFormat="1" ht="11.25">
      <c r="B254" s="148"/>
      <c r="D254" s="144" t="s">
        <v>135</v>
      </c>
      <c r="E254" s="149" t="s">
        <v>1</v>
      </c>
      <c r="F254" s="150" t="s">
        <v>8</v>
      </c>
      <c r="H254" s="151">
        <v>12</v>
      </c>
      <c r="I254" s="152"/>
      <c r="L254" s="148"/>
      <c r="M254" s="153"/>
      <c r="T254" s="154"/>
      <c r="AT254" s="149" t="s">
        <v>135</v>
      </c>
      <c r="AU254" s="149" t="s">
        <v>83</v>
      </c>
      <c r="AV254" s="12" t="s">
        <v>83</v>
      </c>
      <c r="AW254" s="12" t="s">
        <v>30</v>
      </c>
      <c r="AX254" s="12" t="s">
        <v>73</v>
      </c>
      <c r="AY254" s="149" t="s">
        <v>124</v>
      </c>
    </row>
    <row r="255" spans="2:65" s="13" customFormat="1" ht="11.25">
      <c r="B255" s="165"/>
      <c r="D255" s="144" t="s">
        <v>135</v>
      </c>
      <c r="E255" s="166" t="s">
        <v>1</v>
      </c>
      <c r="F255" s="167" t="s">
        <v>220</v>
      </c>
      <c r="H255" s="168">
        <v>49</v>
      </c>
      <c r="I255" s="169"/>
      <c r="L255" s="165"/>
      <c r="M255" s="170"/>
      <c r="T255" s="171"/>
      <c r="AT255" s="166" t="s">
        <v>135</v>
      </c>
      <c r="AU255" s="166" t="s">
        <v>83</v>
      </c>
      <c r="AV255" s="13" t="s">
        <v>131</v>
      </c>
      <c r="AW255" s="13" t="s">
        <v>30</v>
      </c>
      <c r="AX255" s="13" t="s">
        <v>81</v>
      </c>
      <c r="AY255" s="166" t="s">
        <v>124</v>
      </c>
    </row>
    <row r="256" spans="2:65" s="1" customFormat="1" ht="16.5" customHeight="1">
      <c r="B256" s="31"/>
      <c r="C256" s="155" t="s">
        <v>354</v>
      </c>
      <c r="D256" s="155" t="s">
        <v>153</v>
      </c>
      <c r="E256" s="156" t="s">
        <v>355</v>
      </c>
      <c r="F256" s="157" t="s">
        <v>356</v>
      </c>
      <c r="G256" s="158" t="s">
        <v>270</v>
      </c>
      <c r="H256" s="159">
        <v>37</v>
      </c>
      <c r="I256" s="160"/>
      <c r="J256" s="161">
        <f>ROUND(I256*H256,2)</f>
        <v>0</v>
      </c>
      <c r="K256" s="157" t="s">
        <v>1</v>
      </c>
      <c r="L256" s="162"/>
      <c r="M256" s="163" t="s">
        <v>1</v>
      </c>
      <c r="N256" s="164" t="s">
        <v>38</v>
      </c>
      <c r="P256" s="140">
        <f>O256*H256</f>
        <v>0</v>
      </c>
      <c r="Q256" s="140">
        <v>0</v>
      </c>
      <c r="R256" s="140">
        <f>Q256*H256</f>
        <v>0</v>
      </c>
      <c r="S256" s="140">
        <v>0</v>
      </c>
      <c r="T256" s="141">
        <f>S256*H256</f>
        <v>0</v>
      </c>
      <c r="AR256" s="142" t="s">
        <v>307</v>
      </c>
      <c r="AT256" s="142" t="s">
        <v>153</v>
      </c>
      <c r="AU256" s="142" t="s">
        <v>83</v>
      </c>
      <c r="AY256" s="16" t="s">
        <v>124</v>
      </c>
      <c r="BE256" s="143">
        <f>IF(N256="základní",J256,0)</f>
        <v>0</v>
      </c>
      <c r="BF256" s="143">
        <f>IF(N256="snížená",J256,0)</f>
        <v>0</v>
      </c>
      <c r="BG256" s="143">
        <f>IF(N256="zákl. přenesená",J256,0)</f>
        <v>0</v>
      </c>
      <c r="BH256" s="143">
        <f>IF(N256="sníž. přenesená",J256,0)</f>
        <v>0</v>
      </c>
      <c r="BI256" s="143">
        <f>IF(N256="nulová",J256,0)</f>
        <v>0</v>
      </c>
      <c r="BJ256" s="16" t="s">
        <v>81</v>
      </c>
      <c r="BK256" s="143">
        <f>ROUND(I256*H256,2)</f>
        <v>0</v>
      </c>
      <c r="BL256" s="16" t="s">
        <v>221</v>
      </c>
      <c r="BM256" s="142" t="s">
        <v>357</v>
      </c>
    </row>
    <row r="257" spans="2:65" s="1" customFormat="1" ht="11.25">
      <c r="B257" s="31"/>
      <c r="D257" s="144" t="s">
        <v>133</v>
      </c>
      <c r="F257" s="145" t="s">
        <v>356</v>
      </c>
      <c r="I257" s="146"/>
      <c r="L257" s="31"/>
      <c r="M257" s="147"/>
      <c r="T257" s="55"/>
      <c r="AT257" s="16" t="s">
        <v>133</v>
      </c>
      <c r="AU257" s="16" t="s">
        <v>83</v>
      </c>
    </row>
    <row r="258" spans="2:65" s="12" customFormat="1" ht="11.25">
      <c r="B258" s="148"/>
      <c r="D258" s="144" t="s">
        <v>135</v>
      </c>
      <c r="E258" s="149" t="s">
        <v>1</v>
      </c>
      <c r="F258" s="150" t="s">
        <v>349</v>
      </c>
      <c r="H258" s="151">
        <v>37</v>
      </c>
      <c r="I258" s="152"/>
      <c r="L258" s="148"/>
      <c r="M258" s="153"/>
      <c r="T258" s="154"/>
      <c r="AT258" s="149" t="s">
        <v>135</v>
      </c>
      <c r="AU258" s="149" t="s">
        <v>83</v>
      </c>
      <c r="AV258" s="12" t="s">
        <v>83</v>
      </c>
      <c r="AW258" s="12" t="s">
        <v>30</v>
      </c>
      <c r="AX258" s="12" t="s">
        <v>81</v>
      </c>
      <c r="AY258" s="149" t="s">
        <v>124</v>
      </c>
    </row>
    <row r="259" spans="2:65" s="1" customFormat="1" ht="16.5" customHeight="1">
      <c r="B259" s="31"/>
      <c r="C259" s="155" t="s">
        <v>358</v>
      </c>
      <c r="D259" s="155" t="s">
        <v>153</v>
      </c>
      <c r="E259" s="156" t="s">
        <v>359</v>
      </c>
      <c r="F259" s="157" t="s">
        <v>360</v>
      </c>
      <c r="G259" s="158" t="s">
        <v>270</v>
      </c>
      <c r="H259" s="159">
        <v>12</v>
      </c>
      <c r="I259" s="160"/>
      <c r="J259" s="161">
        <f>ROUND(I259*H259,2)</f>
        <v>0</v>
      </c>
      <c r="K259" s="157" t="s">
        <v>1</v>
      </c>
      <c r="L259" s="162"/>
      <c r="M259" s="163" t="s">
        <v>1</v>
      </c>
      <c r="N259" s="164" t="s">
        <v>38</v>
      </c>
      <c r="P259" s="140">
        <f>O259*H259</f>
        <v>0</v>
      </c>
      <c r="Q259" s="140">
        <v>0</v>
      </c>
      <c r="R259" s="140">
        <f>Q259*H259</f>
        <v>0</v>
      </c>
      <c r="S259" s="140">
        <v>0</v>
      </c>
      <c r="T259" s="141">
        <f>S259*H259</f>
        <v>0</v>
      </c>
      <c r="AR259" s="142" t="s">
        <v>307</v>
      </c>
      <c r="AT259" s="142" t="s">
        <v>153</v>
      </c>
      <c r="AU259" s="142" t="s">
        <v>83</v>
      </c>
      <c r="AY259" s="16" t="s">
        <v>124</v>
      </c>
      <c r="BE259" s="143">
        <f>IF(N259="základní",J259,0)</f>
        <v>0</v>
      </c>
      <c r="BF259" s="143">
        <f>IF(N259="snížená",J259,0)</f>
        <v>0</v>
      </c>
      <c r="BG259" s="143">
        <f>IF(N259="zákl. přenesená",J259,0)</f>
        <v>0</v>
      </c>
      <c r="BH259" s="143">
        <f>IF(N259="sníž. přenesená",J259,0)</f>
        <v>0</v>
      </c>
      <c r="BI259" s="143">
        <f>IF(N259="nulová",J259,0)</f>
        <v>0</v>
      </c>
      <c r="BJ259" s="16" t="s">
        <v>81</v>
      </c>
      <c r="BK259" s="143">
        <f>ROUND(I259*H259,2)</f>
        <v>0</v>
      </c>
      <c r="BL259" s="16" t="s">
        <v>221</v>
      </c>
      <c r="BM259" s="142" t="s">
        <v>361</v>
      </c>
    </row>
    <row r="260" spans="2:65" s="1" customFormat="1" ht="11.25">
      <c r="B260" s="31"/>
      <c r="D260" s="144" t="s">
        <v>133</v>
      </c>
      <c r="F260" s="145" t="s">
        <v>360</v>
      </c>
      <c r="I260" s="146"/>
      <c r="L260" s="31"/>
      <c r="M260" s="147"/>
      <c r="T260" s="55"/>
      <c r="AT260" s="16" t="s">
        <v>133</v>
      </c>
      <c r="AU260" s="16" t="s">
        <v>83</v>
      </c>
    </row>
    <row r="261" spans="2:65" s="12" customFormat="1" ht="11.25">
      <c r="B261" s="148"/>
      <c r="D261" s="144" t="s">
        <v>135</v>
      </c>
      <c r="E261" s="149" t="s">
        <v>1</v>
      </c>
      <c r="F261" s="150" t="s">
        <v>8</v>
      </c>
      <c r="H261" s="151">
        <v>12</v>
      </c>
      <c r="I261" s="152"/>
      <c r="L261" s="148"/>
      <c r="M261" s="153"/>
      <c r="T261" s="154"/>
      <c r="AT261" s="149" t="s">
        <v>135</v>
      </c>
      <c r="AU261" s="149" t="s">
        <v>83</v>
      </c>
      <c r="AV261" s="12" t="s">
        <v>83</v>
      </c>
      <c r="AW261" s="12" t="s">
        <v>30</v>
      </c>
      <c r="AX261" s="12" t="s">
        <v>81</v>
      </c>
      <c r="AY261" s="149" t="s">
        <v>124</v>
      </c>
    </row>
    <row r="262" spans="2:65" s="1" customFormat="1" ht="21.75" customHeight="1">
      <c r="B262" s="31"/>
      <c r="C262" s="131" t="s">
        <v>362</v>
      </c>
      <c r="D262" s="131" t="s">
        <v>126</v>
      </c>
      <c r="E262" s="132" t="s">
        <v>363</v>
      </c>
      <c r="F262" s="133" t="s">
        <v>364</v>
      </c>
      <c r="G262" s="134" t="s">
        <v>163</v>
      </c>
      <c r="H262" s="135">
        <v>56.125</v>
      </c>
      <c r="I262" s="136"/>
      <c r="J262" s="137">
        <f>ROUND(I262*H262,2)</f>
        <v>0</v>
      </c>
      <c r="K262" s="133" t="s">
        <v>130</v>
      </c>
      <c r="L262" s="31"/>
      <c r="M262" s="138" t="s">
        <v>1</v>
      </c>
      <c r="N262" s="139" t="s">
        <v>38</v>
      </c>
      <c r="P262" s="140">
        <f>O262*H262</f>
        <v>0</v>
      </c>
      <c r="Q262" s="140">
        <v>1.9000000000000001E-4</v>
      </c>
      <c r="R262" s="140">
        <f>Q262*H262</f>
        <v>1.0663750000000001E-2</v>
      </c>
      <c r="S262" s="140">
        <v>0</v>
      </c>
      <c r="T262" s="141">
        <f>S262*H262</f>
        <v>0</v>
      </c>
      <c r="AR262" s="142" t="s">
        <v>221</v>
      </c>
      <c r="AT262" s="142" t="s">
        <v>126</v>
      </c>
      <c r="AU262" s="142" t="s">
        <v>83</v>
      </c>
      <c r="AY262" s="16" t="s">
        <v>124</v>
      </c>
      <c r="BE262" s="143">
        <f>IF(N262="základní",J262,0)</f>
        <v>0</v>
      </c>
      <c r="BF262" s="143">
        <f>IF(N262="snížená",J262,0)</f>
        <v>0</v>
      </c>
      <c r="BG262" s="143">
        <f>IF(N262="zákl. přenesená",J262,0)</f>
        <v>0</v>
      </c>
      <c r="BH262" s="143">
        <f>IF(N262="sníž. přenesená",J262,0)</f>
        <v>0</v>
      </c>
      <c r="BI262" s="143">
        <f>IF(N262="nulová",J262,0)</f>
        <v>0</v>
      </c>
      <c r="BJ262" s="16" t="s">
        <v>81</v>
      </c>
      <c r="BK262" s="143">
        <f>ROUND(I262*H262,2)</f>
        <v>0</v>
      </c>
      <c r="BL262" s="16" t="s">
        <v>221</v>
      </c>
      <c r="BM262" s="142" t="s">
        <v>365</v>
      </c>
    </row>
    <row r="263" spans="2:65" s="1" customFormat="1" ht="19.5">
      <c r="B263" s="31"/>
      <c r="D263" s="144" t="s">
        <v>133</v>
      </c>
      <c r="F263" s="145" t="s">
        <v>366</v>
      </c>
      <c r="I263" s="146"/>
      <c r="L263" s="31"/>
      <c r="M263" s="147"/>
      <c r="T263" s="55"/>
      <c r="AT263" s="16" t="s">
        <v>133</v>
      </c>
      <c r="AU263" s="16" t="s">
        <v>83</v>
      </c>
    </row>
    <row r="264" spans="2:65" s="1" customFormat="1" ht="24.2" customHeight="1">
      <c r="B264" s="31"/>
      <c r="C264" s="131" t="s">
        <v>367</v>
      </c>
      <c r="D264" s="131" t="s">
        <v>126</v>
      </c>
      <c r="E264" s="132" t="s">
        <v>368</v>
      </c>
      <c r="F264" s="133" t="s">
        <v>369</v>
      </c>
      <c r="G264" s="134" t="s">
        <v>156</v>
      </c>
      <c r="H264" s="135">
        <v>1.0229999999999999</v>
      </c>
      <c r="I264" s="136"/>
      <c r="J264" s="137">
        <f>ROUND(I264*H264,2)</f>
        <v>0</v>
      </c>
      <c r="K264" s="133" t="s">
        <v>130</v>
      </c>
      <c r="L264" s="31"/>
      <c r="M264" s="138" t="s">
        <v>1</v>
      </c>
      <c r="N264" s="139" t="s">
        <v>38</v>
      </c>
      <c r="P264" s="140">
        <f>O264*H264</f>
        <v>0</v>
      </c>
      <c r="Q264" s="140">
        <v>0</v>
      </c>
      <c r="R264" s="140">
        <f>Q264*H264</f>
        <v>0</v>
      </c>
      <c r="S264" s="140">
        <v>0</v>
      </c>
      <c r="T264" s="141">
        <f>S264*H264</f>
        <v>0</v>
      </c>
      <c r="AR264" s="142" t="s">
        <v>221</v>
      </c>
      <c r="AT264" s="142" t="s">
        <v>126</v>
      </c>
      <c r="AU264" s="142" t="s">
        <v>83</v>
      </c>
      <c r="AY264" s="16" t="s">
        <v>124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6" t="s">
        <v>81</v>
      </c>
      <c r="BK264" s="143">
        <f>ROUND(I264*H264,2)</f>
        <v>0</v>
      </c>
      <c r="BL264" s="16" t="s">
        <v>221</v>
      </c>
      <c r="BM264" s="142" t="s">
        <v>370</v>
      </c>
    </row>
    <row r="265" spans="2:65" s="1" customFormat="1" ht="29.25">
      <c r="B265" s="31"/>
      <c r="D265" s="144" t="s">
        <v>133</v>
      </c>
      <c r="F265" s="145" t="s">
        <v>371</v>
      </c>
      <c r="I265" s="146"/>
      <c r="L265" s="31"/>
      <c r="M265" s="147"/>
      <c r="T265" s="55"/>
      <c r="AT265" s="16" t="s">
        <v>133</v>
      </c>
      <c r="AU265" s="16" t="s">
        <v>83</v>
      </c>
    </row>
    <row r="266" spans="2:65" s="11" customFormat="1" ht="22.9" customHeight="1">
      <c r="B266" s="119"/>
      <c r="D266" s="120" t="s">
        <v>72</v>
      </c>
      <c r="E266" s="129" t="s">
        <v>372</v>
      </c>
      <c r="F266" s="129" t="s">
        <v>373</v>
      </c>
      <c r="I266" s="122"/>
      <c r="J266" s="130">
        <f>BK266</f>
        <v>0</v>
      </c>
      <c r="L266" s="119"/>
      <c r="M266" s="124"/>
      <c r="P266" s="125">
        <f>SUM(P267:P274)</f>
        <v>0</v>
      </c>
      <c r="R266" s="125">
        <f>SUM(R267:R274)</f>
        <v>2.4030199999999997</v>
      </c>
      <c r="T266" s="126">
        <f>SUM(T267:T274)</f>
        <v>0</v>
      </c>
      <c r="AR266" s="120" t="s">
        <v>83</v>
      </c>
      <c r="AT266" s="127" t="s">
        <v>72</v>
      </c>
      <c r="AU266" s="127" t="s">
        <v>81</v>
      </c>
      <c r="AY266" s="120" t="s">
        <v>124</v>
      </c>
      <c r="BK266" s="128">
        <f>SUM(BK267:BK274)</f>
        <v>0</v>
      </c>
    </row>
    <row r="267" spans="2:65" s="1" customFormat="1" ht="24.2" customHeight="1">
      <c r="B267" s="31"/>
      <c r="C267" s="131" t="s">
        <v>374</v>
      </c>
      <c r="D267" s="131" t="s">
        <v>126</v>
      </c>
      <c r="E267" s="132" t="s">
        <v>375</v>
      </c>
      <c r="F267" s="133" t="s">
        <v>376</v>
      </c>
      <c r="G267" s="134" t="s">
        <v>377</v>
      </c>
      <c r="H267" s="135">
        <v>2267</v>
      </c>
      <c r="I267" s="136"/>
      <c r="J267" s="137">
        <f>ROUND(I267*H267,2)</f>
        <v>0</v>
      </c>
      <c r="K267" s="133" t="s">
        <v>130</v>
      </c>
      <c r="L267" s="31"/>
      <c r="M267" s="138" t="s">
        <v>1</v>
      </c>
      <c r="N267" s="139" t="s">
        <v>38</v>
      </c>
      <c r="P267" s="140">
        <f>O267*H267</f>
        <v>0</v>
      </c>
      <c r="Q267" s="140">
        <v>6.0000000000000002E-5</v>
      </c>
      <c r="R267" s="140">
        <f>Q267*H267</f>
        <v>0.13602</v>
      </c>
      <c r="S267" s="140">
        <v>0</v>
      </c>
      <c r="T267" s="141">
        <f>S267*H267</f>
        <v>0</v>
      </c>
      <c r="AR267" s="142" t="s">
        <v>221</v>
      </c>
      <c r="AT267" s="142" t="s">
        <v>126</v>
      </c>
      <c r="AU267" s="142" t="s">
        <v>83</v>
      </c>
      <c r="AY267" s="16" t="s">
        <v>124</v>
      </c>
      <c r="BE267" s="143">
        <f>IF(N267="základní",J267,0)</f>
        <v>0</v>
      </c>
      <c r="BF267" s="143">
        <f>IF(N267="snížená",J267,0)</f>
        <v>0</v>
      </c>
      <c r="BG267" s="143">
        <f>IF(N267="zákl. přenesená",J267,0)</f>
        <v>0</v>
      </c>
      <c r="BH267" s="143">
        <f>IF(N267="sníž. přenesená",J267,0)</f>
        <v>0</v>
      </c>
      <c r="BI267" s="143">
        <f>IF(N267="nulová",J267,0)</f>
        <v>0</v>
      </c>
      <c r="BJ267" s="16" t="s">
        <v>81</v>
      </c>
      <c r="BK267" s="143">
        <f>ROUND(I267*H267,2)</f>
        <v>0</v>
      </c>
      <c r="BL267" s="16" t="s">
        <v>221</v>
      </c>
      <c r="BM267" s="142" t="s">
        <v>378</v>
      </c>
    </row>
    <row r="268" spans="2:65" s="1" customFormat="1" ht="19.5">
      <c r="B268" s="31"/>
      <c r="D268" s="144" t="s">
        <v>133</v>
      </c>
      <c r="F268" s="145" t="s">
        <v>379</v>
      </c>
      <c r="I268" s="146"/>
      <c r="L268" s="31"/>
      <c r="M268" s="147"/>
      <c r="T268" s="55"/>
      <c r="AT268" s="16" t="s">
        <v>133</v>
      </c>
      <c r="AU268" s="16" t="s">
        <v>83</v>
      </c>
    </row>
    <row r="269" spans="2:65" s="1" customFormat="1" ht="19.5">
      <c r="B269" s="31"/>
      <c r="D269" s="144" t="s">
        <v>339</v>
      </c>
      <c r="F269" s="172" t="s">
        <v>380</v>
      </c>
      <c r="I269" s="146"/>
      <c r="L269" s="31"/>
      <c r="M269" s="147"/>
      <c r="T269" s="55"/>
      <c r="AT269" s="16" t="s">
        <v>339</v>
      </c>
      <c r="AU269" s="16" t="s">
        <v>83</v>
      </c>
    </row>
    <row r="270" spans="2:65" s="1" customFormat="1" ht="16.5" customHeight="1">
      <c r="B270" s="31"/>
      <c r="C270" s="155" t="s">
        <v>381</v>
      </c>
      <c r="D270" s="155" t="s">
        <v>153</v>
      </c>
      <c r="E270" s="156" t="s">
        <v>382</v>
      </c>
      <c r="F270" s="157" t="s">
        <v>383</v>
      </c>
      <c r="G270" s="158" t="s">
        <v>377</v>
      </c>
      <c r="H270" s="159">
        <v>2267</v>
      </c>
      <c r="I270" s="160"/>
      <c r="J270" s="161">
        <f>ROUND(I270*H270,2)</f>
        <v>0</v>
      </c>
      <c r="K270" s="157" t="s">
        <v>1</v>
      </c>
      <c r="L270" s="162"/>
      <c r="M270" s="163" t="s">
        <v>1</v>
      </c>
      <c r="N270" s="164" t="s">
        <v>38</v>
      </c>
      <c r="P270" s="140">
        <f>O270*H270</f>
        <v>0</v>
      </c>
      <c r="Q270" s="140">
        <v>1E-3</v>
      </c>
      <c r="R270" s="140">
        <f>Q270*H270</f>
        <v>2.2669999999999999</v>
      </c>
      <c r="S270" s="140">
        <v>0</v>
      </c>
      <c r="T270" s="141">
        <f>S270*H270</f>
        <v>0</v>
      </c>
      <c r="AR270" s="142" t="s">
        <v>307</v>
      </c>
      <c r="AT270" s="142" t="s">
        <v>153</v>
      </c>
      <c r="AU270" s="142" t="s">
        <v>83</v>
      </c>
      <c r="AY270" s="16" t="s">
        <v>124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6" t="s">
        <v>81</v>
      </c>
      <c r="BK270" s="143">
        <f>ROUND(I270*H270,2)</f>
        <v>0</v>
      </c>
      <c r="BL270" s="16" t="s">
        <v>221</v>
      </c>
      <c r="BM270" s="142" t="s">
        <v>384</v>
      </c>
    </row>
    <row r="271" spans="2:65" s="1" customFormat="1" ht="11.25">
      <c r="B271" s="31"/>
      <c r="D271" s="144" t="s">
        <v>133</v>
      </c>
      <c r="F271" s="145" t="s">
        <v>383</v>
      </c>
      <c r="I271" s="146"/>
      <c r="L271" s="31"/>
      <c r="M271" s="147"/>
      <c r="T271" s="55"/>
      <c r="AT271" s="16" t="s">
        <v>133</v>
      </c>
      <c r="AU271" s="16" t="s">
        <v>83</v>
      </c>
    </row>
    <row r="272" spans="2:65" s="1" customFormat="1" ht="19.5">
      <c r="B272" s="31"/>
      <c r="D272" s="144" t="s">
        <v>339</v>
      </c>
      <c r="F272" s="172" t="s">
        <v>385</v>
      </c>
      <c r="I272" s="146"/>
      <c r="L272" s="31"/>
      <c r="M272" s="147"/>
      <c r="T272" s="55"/>
      <c r="AT272" s="16" t="s">
        <v>339</v>
      </c>
      <c r="AU272" s="16" t="s">
        <v>83</v>
      </c>
    </row>
    <row r="273" spans="2:65" s="1" customFormat="1" ht="33" customHeight="1">
      <c r="B273" s="31"/>
      <c r="C273" s="131" t="s">
        <v>386</v>
      </c>
      <c r="D273" s="131" t="s">
        <v>126</v>
      </c>
      <c r="E273" s="132" t="s">
        <v>387</v>
      </c>
      <c r="F273" s="133" t="s">
        <v>388</v>
      </c>
      <c r="G273" s="134" t="s">
        <v>156</v>
      </c>
      <c r="H273" s="135">
        <v>2.403</v>
      </c>
      <c r="I273" s="136"/>
      <c r="J273" s="137">
        <f>ROUND(I273*H273,2)</f>
        <v>0</v>
      </c>
      <c r="K273" s="133" t="s">
        <v>130</v>
      </c>
      <c r="L273" s="31"/>
      <c r="M273" s="138" t="s">
        <v>1</v>
      </c>
      <c r="N273" s="139" t="s">
        <v>38</v>
      </c>
      <c r="P273" s="140">
        <f>O273*H273</f>
        <v>0</v>
      </c>
      <c r="Q273" s="140">
        <v>0</v>
      </c>
      <c r="R273" s="140">
        <f>Q273*H273</f>
        <v>0</v>
      </c>
      <c r="S273" s="140">
        <v>0</v>
      </c>
      <c r="T273" s="141">
        <f>S273*H273</f>
        <v>0</v>
      </c>
      <c r="AR273" s="142" t="s">
        <v>221</v>
      </c>
      <c r="AT273" s="142" t="s">
        <v>126</v>
      </c>
      <c r="AU273" s="142" t="s">
        <v>83</v>
      </c>
      <c r="AY273" s="16" t="s">
        <v>124</v>
      </c>
      <c r="BE273" s="143">
        <f>IF(N273="základní",J273,0)</f>
        <v>0</v>
      </c>
      <c r="BF273" s="143">
        <f>IF(N273="snížená",J273,0)</f>
        <v>0</v>
      </c>
      <c r="BG273" s="143">
        <f>IF(N273="zákl. přenesená",J273,0)</f>
        <v>0</v>
      </c>
      <c r="BH273" s="143">
        <f>IF(N273="sníž. přenesená",J273,0)</f>
        <v>0</v>
      </c>
      <c r="BI273" s="143">
        <f>IF(N273="nulová",J273,0)</f>
        <v>0</v>
      </c>
      <c r="BJ273" s="16" t="s">
        <v>81</v>
      </c>
      <c r="BK273" s="143">
        <f>ROUND(I273*H273,2)</f>
        <v>0</v>
      </c>
      <c r="BL273" s="16" t="s">
        <v>221</v>
      </c>
      <c r="BM273" s="142" t="s">
        <v>389</v>
      </c>
    </row>
    <row r="274" spans="2:65" s="1" customFormat="1" ht="29.25">
      <c r="B274" s="31"/>
      <c r="D274" s="144" t="s">
        <v>133</v>
      </c>
      <c r="F274" s="145" t="s">
        <v>390</v>
      </c>
      <c r="I274" s="146"/>
      <c r="L274" s="31"/>
      <c r="M274" s="173"/>
      <c r="N274" s="174"/>
      <c r="O274" s="174"/>
      <c r="P274" s="174"/>
      <c r="Q274" s="174"/>
      <c r="R274" s="174"/>
      <c r="S274" s="174"/>
      <c r="T274" s="175"/>
      <c r="AT274" s="16" t="s">
        <v>133</v>
      </c>
      <c r="AU274" s="16" t="s">
        <v>83</v>
      </c>
    </row>
    <row r="275" spans="2:65" s="1" customFormat="1" ht="6.95" customHeight="1">
      <c r="B275" s="43"/>
      <c r="C275" s="44"/>
      <c r="D275" s="44"/>
      <c r="E275" s="44"/>
      <c r="F275" s="44"/>
      <c r="G275" s="44"/>
      <c r="H275" s="44"/>
      <c r="I275" s="44"/>
      <c r="J275" s="44"/>
      <c r="K275" s="44"/>
      <c r="L275" s="31"/>
    </row>
  </sheetData>
  <sheetProtection algorithmName="SHA-512" hashValue="0o0CHdGbgm35MfDIutlgRc+iXfGDz7mhLF1Xzt4sz7mccZgmg9Xbnj/V5nPiwrvXiiwQFaRBOrSygzTP8V1PiQ==" saltValue="bcLEXcfFSgc7Jc1taz8sJi/Pog5F3bKSnDhxZnt8P1/cINuKblOvxbVEZ7g+XtNACg5nVQnu+ukErsQebrZlog==" spinCount="100000" sheet="1" objects="1" scenarios="1" formatColumns="0" formatRows="0" autoFilter="0"/>
  <autoFilter ref="C125:K274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0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6" t="s">
        <v>86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90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Odpočinkové molo u Billy Varnsdorf - výběr</v>
      </c>
      <c r="F7" s="222"/>
      <c r="G7" s="222"/>
      <c r="H7" s="222"/>
      <c r="L7" s="19"/>
    </row>
    <row r="8" spans="2:46" s="1" customFormat="1" ht="12" customHeight="1">
      <c r="B8" s="31"/>
      <c r="D8" s="26" t="s">
        <v>91</v>
      </c>
      <c r="L8" s="31"/>
    </row>
    <row r="9" spans="2:46" s="1" customFormat="1" ht="16.5" customHeight="1">
      <c r="B9" s="31"/>
      <c r="E9" s="202" t="s">
        <v>391</v>
      </c>
      <c r="F9" s="223"/>
      <c r="G9" s="223"/>
      <c r="H9" s="22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28. 1. 2026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86"/>
      <c r="G18" s="186"/>
      <c r="H18" s="186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191" t="s">
        <v>1</v>
      </c>
      <c r="F27" s="191"/>
      <c r="G27" s="191"/>
      <c r="H27" s="191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ROUND((SUM(BE124:BE302)),  2)</f>
        <v>0</v>
      </c>
      <c r="I33" s="91">
        <v>0.21</v>
      </c>
      <c r="J33" s="90">
        <f>ROUND(((SUM(BE124:BE302))*I33),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ROUND((SUM(BF124:BF302)),  2)</f>
        <v>0</v>
      </c>
      <c r="I34" s="91">
        <v>0.12</v>
      </c>
      <c r="J34" s="90">
        <f>ROUND(((SUM(BF124:BF302))*I34),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ROUND((SUM(BG124:BG302)),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ROUND((SUM(BH124:BH302)),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ROUND((SUM(BI124:BI302)),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94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Odpočinkové molo u Billy Varnsdorf - výběr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91</v>
      </c>
      <c r="L86" s="31"/>
    </row>
    <row r="87" spans="2:47" s="1" customFormat="1" ht="16.5" customHeight="1">
      <c r="B87" s="31"/>
      <c r="E87" s="202" t="str">
        <f>E9</f>
        <v>05 - SO05 Oprava břehu rybníka</v>
      </c>
      <c r="F87" s="223"/>
      <c r="G87" s="223"/>
      <c r="H87" s="22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28. 1. 2026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95</v>
      </c>
      <c r="D94" s="92"/>
      <c r="E94" s="92"/>
      <c r="F94" s="92"/>
      <c r="G94" s="92"/>
      <c r="H94" s="92"/>
      <c r="I94" s="92"/>
      <c r="J94" s="101" t="s">
        <v>96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97</v>
      </c>
      <c r="J96" s="65">
        <f>J124</f>
        <v>0</v>
      </c>
      <c r="L96" s="31"/>
      <c r="AU96" s="16" t="s">
        <v>98</v>
      </c>
    </row>
    <row r="97" spans="2:12" s="8" customFormat="1" ht="24.95" customHeight="1">
      <c r="B97" s="103"/>
      <c r="D97" s="104" t="s">
        <v>99</v>
      </c>
      <c r="E97" s="105"/>
      <c r="F97" s="105"/>
      <c r="G97" s="105"/>
      <c r="H97" s="105"/>
      <c r="I97" s="105"/>
      <c r="J97" s="106">
        <f>J125</f>
        <v>0</v>
      </c>
      <c r="L97" s="103"/>
    </row>
    <row r="98" spans="2:12" s="9" customFormat="1" ht="19.899999999999999" customHeight="1">
      <c r="B98" s="107"/>
      <c r="D98" s="108" t="s">
        <v>100</v>
      </c>
      <c r="E98" s="109"/>
      <c r="F98" s="109"/>
      <c r="G98" s="109"/>
      <c r="H98" s="109"/>
      <c r="I98" s="109"/>
      <c r="J98" s="110">
        <f>J126</f>
        <v>0</v>
      </c>
      <c r="L98" s="107"/>
    </row>
    <row r="99" spans="2:12" s="9" customFormat="1" ht="19.899999999999999" customHeight="1">
      <c r="B99" s="107"/>
      <c r="D99" s="108" t="s">
        <v>102</v>
      </c>
      <c r="E99" s="109"/>
      <c r="F99" s="109"/>
      <c r="G99" s="109"/>
      <c r="H99" s="109"/>
      <c r="I99" s="109"/>
      <c r="J99" s="110">
        <f>J212</f>
        <v>0</v>
      </c>
      <c r="L99" s="107"/>
    </row>
    <row r="100" spans="2:12" s="9" customFormat="1" ht="19.899999999999999" customHeight="1">
      <c r="B100" s="107"/>
      <c r="D100" s="108" t="s">
        <v>392</v>
      </c>
      <c r="E100" s="109"/>
      <c r="F100" s="109"/>
      <c r="G100" s="109"/>
      <c r="H100" s="109"/>
      <c r="I100" s="109"/>
      <c r="J100" s="110">
        <f>J221</f>
        <v>0</v>
      </c>
      <c r="L100" s="107"/>
    </row>
    <row r="101" spans="2:12" s="9" customFormat="1" ht="19.899999999999999" customHeight="1">
      <c r="B101" s="107"/>
      <c r="D101" s="108" t="s">
        <v>393</v>
      </c>
      <c r="E101" s="109"/>
      <c r="F101" s="109"/>
      <c r="G101" s="109"/>
      <c r="H101" s="109"/>
      <c r="I101" s="109"/>
      <c r="J101" s="110">
        <f>J270</f>
        <v>0</v>
      </c>
      <c r="L101" s="107"/>
    </row>
    <row r="102" spans="2:12" s="9" customFormat="1" ht="19.899999999999999" customHeight="1">
      <c r="B102" s="107"/>
      <c r="D102" s="108" t="s">
        <v>103</v>
      </c>
      <c r="E102" s="109"/>
      <c r="F102" s="109"/>
      <c r="G102" s="109"/>
      <c r="H102" s="109"/>
      <c r="I102" s="109"/>
      <c r="J102" s="110">
        <f>J287</f>
        <v>0</v>
      </c>
      <c r="L102" s="107"/>
    </row>
    <row r="103" spans="2:12" s="9" customFormat="1" ht="19.899999999999999" customHeight="1">
      <c r="B103" s="107"/>
      <c r="D103" s="108" t="s">
        <v>394</v>
      </c>
      <c r="E103" s="109"/>
      <c r="F103" s="109"/>
      <c r="G103" s="109"/>
      <c r="H103" s="109"/>
      <c r="I103" s="109"/>
      <c r="J103" s="110">
        <f>J292</f>
        <v>0</v>
      </c>
      <c r="L103" s="107"/>
    </row>
    <row r="104" spans="2:12" s="9" customFormat="1" ht="19.899999999999999" customHeight="1">
      <c r="B104" s="107"/>
      <c r="D104" s="108" t="s">
        <v>104</v>
      </c>
      <c r="E104" s="109"/>
      <c r="F104" s="109"/>
      <c r="G104" s="109"/>
      <c r="H104" s="109"/>
      <c r="I104" s="109"/>
      <c r="J104" s="110">
        <f>J300</f>
        <v>0</v>
      </c>
      <c r="L104" s="107"/>
    </row>
    <row r="105" spans="2:12" s="1" customFormat="1" ht="21.75" customHeight="1">
      <c r="B105" s="31"/>
      <c r="L105" s="31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12" s="1" customFormat="1" ht="24.95" customHeight="1">
      <c r="B111" s="31"/>
      <c r="C111" s="20" t="s">
        <v>109</v>
      </c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16</v>
      </c>
      <c r="L113" s="31"/>
    </row>
    <row r="114" spans="2:65" s="1" customFormat="1" ht="16.5" customHeight="1">
      <c r="B114" s="31"/>
      <c r="E114" s="221" t="str">
        <f>E7</f>
        <v>Odpočinkové molo u Billy Varnsdorf - výběr</v>
      </c>
      <c r="F114" s="222"/>
      <c r="G114" s="222"/>
      <c r="H114" s="222"/>
      <c r="L114" s="31"/>
    </row>
    <row r="115" spans="2:65" s="1" customFormat="1" ht="12" customHeight="1">
      <c r="B115" s="31"/>
      <c r="C115" s="26" t="s">
        <v>91</v>
      </c>
      <c r="L115" s="31"/>
    </row>
    <row r="116" spans="2:65" s="1" customFormat="1" ht="16.5" customHeight="1">
      <c r="B116" s="31"/>
      <c r="E116" s="202" t="str">
        <f>E9</f>
        <v>05 - SO05 Oprava břehu rybníka</v>
      </c>
      <c r="F116" s="223"/>
      <c r="G116" s="223"/>
      <c r="H116" s="223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6" t="s">
        <v>20</v>
      </c>
      <c r="F118" s="24" t="str">
        <f>F12</f>
        <v xml:space="preserve"> </v>
      </c>
      <c r="I118" s="26" t="s">
        <v>22</v>
      </c>
      <c r="J118" s="51" t="str">
        <f>IF(J12="","",J12)</f>
        <v>28. 1. 2026</v>
      </c>
      <c r="L118" s="31"/>
    </row>
    <row r="119" spans="2:65" s="1" customFormat="1" ht="6.95" customHeight="1">
      <c r="B119" s="31"/>
      <c r="L119" s="31"/>
    </row>
    <row r="120" spans="2:65" s="1" customFormat="1" ht="15.2" customHeight="1">
      <c r="B120" s="31"/>
      <c r="C120" s="26" t="s">
        <v>24</v>
      </c>
      <c r="F120" s="24" t="str">
        <f>E15</f>
        <v xml:space="preserve"> </v>
      </c>
      <c r="I120" s="26" t="s">
        <v>29</v>
      </c>
      <c r="J120" s="29" t="str">
        <f>E21</f>
        <v xml:space="preserve"> </v>
      </c>
      <c r="L120" s="31"/>
    </row>
    <row r="121" spans="2:65" s="1" customFormat="1" ht="15.2" customHeight="1">
      <c r="B121" s="31"/>
      <c r="C121" s="26" t="s">
        <v>27</v>
      </c>
      <c r="F121" s="24" t="str">
        <f>IF(E18="","",E18)</f>
        <v>Vyplň údaj</v>
      </c>
      <c r="I121" s="26" t="s">
        <v>31</v>
      </c>
      <c r="J121" s="29" t="str">
        <f>E24</f>
        <v xml:space="preserve"> 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11"/>
      <c r="C123" s="112" t="s">
        <v>110</v>
      </c>
      <c r="D123" s="113" t="s">
        <v>58</v>
      </c>
      <c r="E123" s="113" t="s">
        <v>54</v>
      </c>
      <c r="F123" s="113" t="s">
        <v>55</v>
      </c>
      <c r="G123" s="113" t="s">
        <v>111</v>
      </c>
      <c r="H123" s="113" t="s">
        <v>112</v>
      </c>
      <c r="I123" s="113" t="s">
        <v>113</v>
      </c>
      <c r="J123" s="113" t="s">
        <v>96</v>
      </c>
      <c r="K123" s="114" t="s">
        <v>114</v>
      </c>
      <c r="L123" s="111"/>
      <c r="M123" s="58" t="s">
        <v>1</v>
      </c>
      <c r="N123" s="59" t="s">
        <v>37</v>
      </c>
      <c r="O123" s="59" t="s">
        <v>115</v>
      </c>
      <c r="P123" s="59" t="s">
        <v>116</v>
      </c>
      <c r="Q123" s="59" t="s">
        <v>117</v>
      </c>
      <c r="R123" s="59" t="s">
        <v>118</v>
      </c>
      <c r="S123" s="59" t="s">
        <v>119</v>
      </c>
      <c r="T123" s="60" t="s">
        <v>120</v>
      </c>
    </row>
    <row r="124" spans="2:65" s="1" customFormat="1" ht="22.9" customHeight="1">
      <c r="B124" s="31"/>
      <c r="C124" s="63" t="s">
        <v>121</v>
      </c>
      <c r="J124" s="115">
        <f>BK124</f>
        <v>0</v>
      </c>
      <c r="L124" s="31"/>
      <c r="M124" s="61"/>
      <c r="N124" s="52"/>
      <c r="O124" s="52"/>
      <c r="P124" s="116">
        <f>P125</f>
        <v>0</v>
      </c>
      <c r="Q124" s="52"/>
      <c r="R124" s="116">
        <f>R125</f>
        <v>0</v>
      </c>
      <c r="S124" s="52"/>
      <c r="T124" s="117">
        <f>T125</f>
        <v>0</v>
      </c>
      <c r="AT124" s="16" t="s">
        <v>72</v>
      </c>
      <c r="AU124" s="16" t="s">
        <v>98</v>
      </c>
      <c r="BK124" s="118">
        <f>BK125</f>
        <v>0</v>
      </c>
    </row>
    <row r="125" spans="2:65" s="11" customFormat="1" ht="25.9" customHeight="1">
      <c r="B125" s="119"/>
      <c r="D125" s="120" t="s">
        <v>72</v>
      </c>
      <c r="E125" s="121" t="s">
        <v>122</v>
      </c>
      <c r="F125" s="121" t="s">
        <v>123</v>
      </c>
      <c r="I125" s="122"/>
      <c r="J125" s="123">
        <f>BK125</f>
        <v>0</v>
      </c>
      <c r="L125" s="119"/>
      <c r="M125" s="124"/>
      <c r="P125" s="125">
        <f>P126+P212+P221+P270+P287+P292+P300</f>
        <v>0</v>
      </c>
      <c r="R125" s="125">
        <f>R126+R212+R221+R270+R287+R292+R300</f>
        <v>0</v>
      </c>
      <c r="T125" s="126">
        <f>T126+T212+T221+T270+T287+T292+T300</f>
        <v>0</v>
      </c>
      <c r="AR125" s="120" t="s">
        <v>81</v>
      </c>
      <c r="AT125" s="127" t="s">
        <v>72</v>
      </c>
      <c r="AU125" s="127" t="s">
        <v>73</v>
      </c>
      <c r="AY125" s="120" t="s">
        <v>124</v>
      </c>
      <c r="BK125" s="128">
        <f>BK126+BK212+BK221+BK270+BK287+BK292+BK300</f>
        <v>0</v>
      </c>
    </row>
    <row r="126" spans="2:65" s="11" customFormat="1" ht="22.9" customHeight="1">
      <c r="B126" s="119"/>
      <c r="D126" s="120" t="s">
        <v>72</v>
      </c>
      <c r="E126" s="129" t="s">
        <v>81</v>
      </c>
      <c r="F126" s="129" t="s">
        <v>125</v>
      </c>
      <c r="I126" s="122"/>
      <c r="J126" s="130">
        <f>BK126</f>
        <v>0</v>
      </c>
      <c r="L126" s="119"/>
      <c r="M126" s="124"/>
      <c r="P126" s="125">
        <f>SUM(P127:P211)</f>
        <v>0</v>
      </c>
      <c r="R126" s="125">
        <f>SUM(R127:R211)</f>
        <v>0</v>
      </c>
      <c r="T126" s="126">
        <f>SUM(T127:T211)</f>
        <v>0</v>
      </c>
      <c r="AR126" s="120" t="s">
        <v>81</v>
      </c>
      <c r="AT126" s="127" t="s">
        <v>72</v>
      </c>
      <c r="AU126" s="127" t="s">
        <v>81</v>
      </c>
      <c r="AY126" s="120" t="s">
        <v>124</v>
      </c>
      <c r="BK126" s="128">
        <f>SUM(BK127:BK211)</f>
        <v>0</v>
      </c>
    </row>
    <row r="127" spans="2:65" s="1" customFormat="1" ht="24.2" customHeight="1">
      <c r="B127" s="31"/>
      <c r="C127" s="131" t="s">
        <v>322</v>
      </c>
      <c r="D127" s="131" t="s">
        <v>126</v>
      </c>
      <c r="E127" s="132" t="s">
        <v>395</v>
      </c>
      <c r="F127" s="133" t="s">
        <v>396</v>
      </c>
      <c r="G127" s="134" t="s">
        <v>163</v>
      </c>
      <c r="H127" s="135">
        <v>0.28299999999999997</v>
      </c>
      <c r="I127" s="136"/>
      <c r="J127" s="137">
        <f>ROUND(I127*H127,2)</f>
        <v>0</v>
      </c>
      <c r="K127" s="133" t="s">
        <v>130</v>
      </c>
      <c r="L127" s="31"/>
      <c r="M127" s="138" t="s">
        <v>1</v>
      </c>
      <c r="N127" s="139" t="s">
        <v>38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131</v>
      </c>
      <c r="AT127" s="142" t="s">
        <v>126</v>
      </c>
      <c r="AU127" s="142" t="s">
        <v>83</v>
      </c>
      <c r="AY127" s="16" t="s">
        <v>124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6" t="s">
        <v>81</v>
      </c>
      <c r="BK127" s="143">
        <f>ROUND(I127*H127,2)</f>
        <v>0</v>
      </c>
      <c r="BL127" s="16" t="s">
        <v>131</v>
      </c>
      <c r="BM127" s="142" t="s">
        <v>397</v>
      </c>
    </row>
    <row r="128" spans="2:65" s="1" customFormat="1" ht="19.5">
      <c r="B128" s="31"/>
      <c r="D128" s="144" t="s">
        <v>133</v>
      </c>
      <c r="F128" s="145" t="s">
        <v>398</v>
      </c>
      <c r="I128" s="146"/>
      <c r="L128" s="31"/>
      <c r="M128" s="147"/>
      <c r="T128" s="55"/>
      <c r="AT128" s="16" t="s">
        <v>133</v>
      </c>
      <c r="AU128" s="16" t="s">
        <v>83</v>
      </c>
    </row>
    <row r="129" spans="2:65" s="12" customFormat="1" ht="11.25">
      <c r="B129" s="148"/>
      <c r="D129" s="144" t="s">
        <v>135</v>
      </c>
      <c r="E129" s="149" t="s">
        <v>1</v>
      </c>
      <c r="F129" s="150" t="s">
        <v>399</v>
      </c>
      <c r="H129" s="151">
        <v>0.28299999999999997</v>
      </c>
      <c r="I129" s="152"/>
      <c r="L129" s="148"/>
      <c r="M129" s="153"/>
      <c r="T129" s="154"/>
      <c r="AT129" s="149" t="s">
        <v>135</v>
      </c>
      <c r="AU129" s="149" t="s">
        <v>83</v>
      </c>
      <c r="AV129" s="12" t="s">
        <v>83</v>
      </c>
      <c r="AW129" s="12" t="s">
        <v>30</v>
      </c>
      <c r="AX129" s="12" t="s">
        <v>81</v>
      </c>
      <c r="AY129" s="149" t="s">
        <v>124</v>
      </c>
    </row>
    <row r="130" spans="2:65" s="1" customFormat="1" ht="37.9" customHeight="1">
      <c r="B130" s="31"/>
      <c r="C130" s="131" t="s">
        <v>81</v>
      </c>
      <c r="D130" s="131" t="s">
        <v>126</v>
      </c>
      <c r="E130" s="132" t="s">
        <v>400</v>
      </c>
      <c r="F130" s="133" t="s">
        <v>401</v>
      </c>
      <c r="G130" s="134" t="s">
        <v>129</v>
      </c>
      <c r="H130" s="135">
        <v>55</v>
      </c>
      <c r="I130" s="136"/>
      <c r="J130" s="137">
        <f>ROUND(I130*H130,2)</f>
        <v>0</v>
      </c>
      <c r="K130" s="133" t="s">
        <v>130</v>
      </c>
      <c r="L130" s="31"/>
      <c r="M130" s="138" t="s">
        <v>1</v>
      </c>
      <c r="N130" s="139" t="s">
        <v>38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131</v>
      </c>
      <c r="AT130" s="142" t="s">
        <v>126</v>
      </c>
      <c r="AU130" s="142" t="s">
        <v>83</v>
      </c>
      <c r="AY130" s="16" t="s">
        <v>124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6" t="s">
        <v>81</v>
      </c>
      <c r="BK130" s="143">
        <f>ROUND(I130*H130,2)</f>
        <v>0</v>
      </c>
      <c r="BL130" s="16" t="s">
        <v>131</v>
      </c>
      <c r="BM130" s="142" t="s">
        <v>83</v>
      </c>
    </row>
    <row r="131" spans="2:65" s="1" customFormat="1" ht="19.5">
      <c r="B131" s="31"/>
      <c r="D131" s="144" t="s">
        <v>133</v>
      </c>
      <c r="F131" s="145" t="s">
        <v>401</v>
      </c>
      <c r="I131" s="146"/>
      <c r="L131" s="31"/>
      <c r="M131" s="147"/>
      <c r="T131" s="55"/>
      <c r="AT131" s="16" t="s">
        <v>133</v>
      </c>
      <c r="AU131" s="16" t="s">
        <v>83</v>
      </c>
    </row>
    <row r="132" spans="2:65" s="12" customFormat="1" ht="22.5">
      <c r="B132" s="148"/>
      <c r="D132" s="144" t="s">
        <v>135</v>
      </c>
      <c r="E132" s="149" t="s">
        <v>1</v>
      </c>
      <c r="F132" s="150" t="s">
        <v>402</v>
      </c>
      <c r="H132" s="151">
        <v>55</v>
      </c>
      <c r="I132" s="152"/>
      <c r="L132" s="148"/>
      <c r="M132" s="153"/>
      <c r="T132" s="154"/>
      <c r="AT132" s="149" t="s">
        <v>135</v>
      </c>
      <c r="AU132" s="149" t="s">
        <v>83</v>
      </c>
      <c r="AV132" s="12" t="s">
        <v>83</v>
      </c>
      <c r="AW132" s="12" t="s">
        <v>30</v>
      </c>
      <c r="AX132" s="12" t="s">
        <v>73</v>
      </c>
      <c r="AY132" s="149" t="s">
        <v>124</v>
      </c>
    </row>
    <row r="133" spans="2:65" s="13" customFormat="1" ht="11.25">
      <c r="B133" s="165"/>
      <c r="D133" s="144" t="s">
        <v>135</v>
      </c>
      <c r="E133" s="166" t="s">
        <v>1</v>
      </c>
      <c r="F133" s="167" t="s">
        <v>220</v>
      </c>
      <c r="H133" s="168">
        <v>55</v>
      </c>
      <c r="I133" s="169"/>
      <c r="L133" s="165"/>
      <c r="M133" s="170"/>
      <c r="T133" s="171"/>
      <c r="AT133" s="166" t="s">
        <v>135</v>
      </c>
      <c r="AU133" s="166" t="s">
        <v>83</v>
      </c>
      <c r="AV133" s="13" t="s">
        <v>131</v>
      </c>
      <c r="AW133" s="13" t="s">
        <v>30</v>
      </c>
      <c r="AX133" s="13" t="s">
        <v>81</v>
      </c>
      <c r="AY133" s="166" t="s">
        <v>124</v>
      </c>
    </row>
    <row r="134" spans="2:65" s="1" customFormat="1" ht="44.25" customHeight="1">
      <c r="B134" s="31"/>
      <c r="C134" s="131" t="s">
        <v>83</v>
      </c>
      <c r="D134" s="131" t="s">
        <v>126</v>
      </c>
      <c r="E134" s="132" t="s">
        <v>403</v>
      </c>
      <c r="F134" s="133" t="s">
        <v>404</v>
      </c>
      <c r="G134" s="134" t="s">
        <v>129</v>
      </c>
      <c r="H134" s="135">
        <v>55</v>
      </c>
      <c r="I134" s="136"/>
      <c r="J134" s="137">
        <f>ROUND(I134*H134,2)</f>
        <v>0</v>
      </c>
      <c r="K134" s="133" t="s">
        <v>130</v>
      </c>
      <c r="L134" s="31"/>
      <c r="M134" s="138" t="s">
        <v>1</v>
      </c>
      <c r="N134" s="139" t="s">
        <v>38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131</v>
      </c>
      <c r="AT134" s="142" t="s">
        <v>126</v>
      </c>
      <c r="AU134" s="142" t="s">
        <v>83</v>
      </c>
      <c r="AY134" s="16" t="s">
        <v>124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6" t="s">
        <v>81</v>
      </c>
      <c r="BK134" s="143">
        <f>ROUND(I134*H134,2)</f>
        <v>0</v>
      </c>
      <c r="BL134" s="16" t="s">
        <v>131</v>
      </c>
      <c r="BM134" s="142" t="s">
        <v>131</v>
      </c>
    </row>
    <row r="135" spans="2:65" s="1" customFormat="1" ht="29.25">
      <c r="B135" s="31"/>
      <c r="D135" s="144" t="s">
        <v>133</v>
      </c>
      <c r="F135" s="145" t="s">
        <v>404</v>
      </c>
      <c r="I135" s="146"/>
      <c r="L135" s="31"/>
      <c r="M135" s="147"/>
      <c r="T135" s="55"/>
      <c r="AT135" s="16" t="s">
        <v>133</v>
      </c>
      <c r="AU135" s="16" t="s">
        <v>83</v>
      </c>
    </row>
    <row r="136" spans="2:65" s="12" customFormat="1" ht="22.5">
      <c r="B136" s="148"/>
      <c r="D136" s="144" t="s">
        <v>135</v>
      </c>
      <c r="E136" s="149" t="s">
        <v>1</v>
      </c>
      <c r="F136" s="150" t="s">
        <v>402</v>
      </c>
      <c r="H136" s="151">
        <v>55</v>
      </c>
      <c r="I136" s="152"/>
      <c r="L136" s="148"/>
      <c r="M136" s="153"/>
      <c r="T136" s="154"/>
      <c r="AT136" s="149" t="s">
        <v>135</v>
      </c>
      <c r="AU136" s="149" t="s">
        <v>83</v>
      </c>
      <c r="AV136" s="12" t="s">
        <v>83</v>
      </c>
      <c r="AW136" s="12" t="s">
        <v>30</v>
      </c>
      <c r="AX136" s="12" t="s">
        <v>73</v>
      </c>
      <c r="AY136" s="149" t="s">
        <v>124</v>
      </c>
    </row>
    <row r="137" spans="2:65" s="13" customFormat="1" ht="11.25">
      <c r="B137" s="165"/>
      <c r="D137" s="144" t="s">
        <v>135</v>
      </c>
      <c r="E137" s="166" t="s">
        <v>1</v>
      </c>
      <c r="F137" s="167" t="s">
        <v>220</v>
      </c>
      <c r="H137" s="168">
        <v>55</v>
      </c>
      <c r="I137" s="169"/>
      <c r="L137" s="165"/>
      <c r="M137" s="170"/>
      <c r="T137" s="171"/>
      <c r="AT137" s="166" t="s">
        <v>135</v>
      </c>
      <c r="AU137" s="166" t="s">
        <v>83</v>
      </c>
      <c r="AV137" s="13" t="s">
        <v>131</v>
      </c>
      <c r="AW137" s="13" t="s">
        <v>30</v>
      </c>
      <c r="AX137" s="13" t="s">
        <v>81</v>
      </c>
      <c r="AY137" s="166" t="s">
        <v>124</v>
      </c>
    </row>
    <row r="138" spans="2:65" s="1" customFormat="1" ht="66.75" customHeight="1">
      <c r="B138" s="31"/>
      <c r="C138" s="131" t="s">
        <v>142</v>
      </c>
      <c r="D138" s="131" t="s">
        <v>126</v>
      </c>
      <c r="E138" s="132" t="s">
        <v>405</v>
      </c>
      <c r="F138" s="133" t="s">
        <v>406</v>
      </c>
      <c r="G138" s="134" t="s">
        <v>129</v>
      </c>
      <c r="H138" s="135">
        <v>5.0999999999999996</v>
      </c>
      <c r="I138" s="136"/>
      <c r="J138" s="137">
        <f>ROUND(I138*H138,2)</f>
        <v>0</v>
      </c>
      <c r="K138" s="133" t="s">
        <v>130</v>
      </c>
      <c r="L138" s="31"/>
      <c r="M138" s="138" t="s">
        <v>1</v>
      </c>
      <c r="N138" s="139" t="s">
        <v>38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131</v>
      </c>
      <c r="AT138" s="142" t="s">
        <v>126</v>
      </c>
      <c r="AU138" s="142" t="s">
        <v>83</v>
      </c>
      <c r="AY138" s="16" t="s">
        <v>124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81</v>
      </c>
      <c r="BK138" s="143">
        <f>ROUND(I138*H138,2)</f>
        <v>0</v>
      </c>
      <c r="BL138" s="16" t="s">
        <v>131</v>
      </c>
      <c r="BM138" s="142" t="s">
        <v>160</v>
      </c>
    </row>
    <row r="139" spans="2:65" s="1" customFormat="1" ht="39">
      <c r="B139" s="31"/>
      <c r="D139" s="144" t="s">
        <v>133</v>
      </c>
      <c r="F139" s="145" t="s">
        <v>406</v>
      </c>
      <c r="I139" s="146"/>
      <c r="L139" s="31"/>
      <c r="M139" s="147"/>
      <c r="T139" s="55"/>
      <c r="AT139" s="16" t="s">
        <v>133</v>
      </c>
      <c r="AU139" s="16" t="s">
        <v>83</v>
      </c>
    </row>
    <row r="140" spans="2:65" s="12" customFormat="1" ht="22.5">
      <c r="B140" s="148"/>
      <c r="D140" s="144" t="s">
        <v>135</v>
      </c>
      <c r="E140" s="149" t="s">
        <v>1</v>
      </c>
      <c r="F140" s="150" t="s">
        <v>407</v>
      </c>
      <c r="H140" s="151">
        <v>0.85</v>
      </c>
      <c r="I140" s="152"/>
      <c r="L140" s="148"/>
      <c r="M140" s="153"/>
      <c r="T140" s="154"/>
      <c r="AT140" s="149" t="s">
        <v>135</v>
      </c>
      <c r="AU140" s="149" t="s">
        <v>83</v>
      </c>
      <c r="AV140" s="12" t="s">
        <v>83</v>
      </c>
      <c r="AW140" s="12" t="s">
        <v>30</v>
      </c>
      <c r="AX140" s="12" t="s">
        <v>73</v>
      </c>
      <c r="AY140" s="149" t="s">
        <v>124</v>
      </c>
    </row>
    <row r="141" spans="2:65" s="12" customFormat="1" ht="22.5">
      <c r="B141" s="148"/>
      <c r="D141" s="144" t="s">
        <v>135</v>
      </c>
      <c r="E141" s="149" t="s">
        <v>1</v>
      </c>
      <c r="F141" s="150" t="s">
        <v>408</v>
      </c>
      <c r="H141" s="151">
        <v>0.9</v>
      </c>
      <c r="I141" s="152"/>
      <c r="L141" s="148"/>
      <c r="M141" s="153"/>
      <c r="T141" s="154"/>
      <c r="AT141" s="149" t="s">
        <v>135</v>
      </c>
      <c r="AU141" s="149" t="s">
        <v>83</v>
      </c>
      <c r="AV141" s="12" t="s">
        <v>83</v>
      </c>
      <c r="AW141" s="12" t="s">
        <v>30</v>
      </c>
      <c r="AX141" s="12" t="s">
        <v>73</v>
      </c>
      <c r="AY141" s="149" t="s">
        <v>124</v>
      </c>
    </row>
    <row r="142" spans="2:65" s="12" customFormat="1" ht="22.5">
      <c r="B142" s="148"/>
      <c r="D142" s="144" t="s">
        <v>135</v>
      </c>
      <c r="E142" s="149" t="s">
        <v>1</v>
      </c>
      <c r="F142" s="150" t="s">
        <v>409</v>
      </c>
      <c r="H142" s="151">
        <v>0.85</v>
      </c>
      <c r="I142" s="152"/>
      <c r="L142" s="148"/>
      <c r="M142" s="153"/>
      <c r="T142" s="154"/>
      <c r="AT142" s="149" t="s">
        <v>135</v>
      </c>
      <c r="AU142" s="149" t="s">
        <v>83</v>
      </c>
      <c r="AV142" s="12" t="s">
        <v>83</v>
      </c>
      <c r="AW142" s="12" t="s">
        <v>30</v>
      </c>
      <c r="AX142" s="12" t="s">
        <v>73</v>
      </c>
      <c r="AY142" s="149" t="s">
        <v>124</v>
      </c>
    </row>
    <row r="143" spans="2:65" s="12" customFormat="1" ht="33.75">
      <c r="B143" s="148"/>
      <c r="D143" s="144" t="s">
        <v>135</v>
      </c>
      <c r="E143" s="149" t="s">
        <v>1</v>
      </c>
      <c r="F143" s="150" t="s">
        <v>410</v>
      </c>
      <c r="H143" s="151">
        <v>2.5</v>
      </c>
      <c r="I143" s="152"/>
      <c r="L143" s="148"/>
      <c r="M143" s="153"/>
      <c r="T143" s="154"/>
      <c r="AT143" s="149" t="s">
        <v>135</v>
      </c>
      <c r="AU143" s="149" t="s">
        <v>83</v>
      </c>
      <c r="AV143" s="12" t="s">
        <v>83</v>
      </c>
      <c r="AW143" s="12" t="s">
        <v>30</v>
      </c>
      <c r="AX143" s="12" t="s">
        <v>73</v>
      </c>
      <c r="AY143" s="149" t="s">
        <v>124</v>
      </c>
    </row>
    <row r="144" spans="2:65" s="13" customFormat="1" ht="11.25">
      <c r="B144" s="165"/>
      <c r="D144" s="144" t="s">
        <v>135</v>
      </c>
      <c r="E144" s="166" t="s">
        <v>1</v>
      </c>
      <c r="F144" s="167" t="s">
        <v>220</v>
      </c>
      <c r="H144" s="168">
        <v>5.0999999999999996</v>
      </c>
      <c r="I144" s="169"/>
      <c r="L144" s="165"/>
      <c r="M144" s="170"/>
      <c r="T144" s="171"/>
      <c r="AT144" s="166" t="s">
        <v>135</v>
      </c>
      <c r="AU144" s="166" t="s">
        <v>83</v>
      </c>
      <c r="AV144" s="13" t="s">
        <v>131</v>
      </c>
      <c r="AW144" s="13" t="s">
        <v>30</v>
      </c>
      <c r="AX144" s="13" t="s">
        <v>81</v>
      </c>
      <c r="AY144" s="166" t="s">
        <v>124</v>
      </c>
    </row>
    <row r="145" spans="2:65" s="1" customFormat="1" ht="44.25" customHeight="1">
      <c r="B145" s="31"/>
      <c r="C145" s="131" t="s">
        <v>131</v>
      </c>
      <c r="D145" s="131" t="s">
        <v>126</v>
      </c>
      <c r="E145" s="132" t="s">
        <v>411</v>
      </c>
      <c r="F145" s="133" t="s">
        <v>412</v>
      </c>
      <c r="G145" s="134" t="s">
        <v>129</v>
      </c>
      <c r="H145" s="135">
        <v>65.31</v>
      </c>
      <c r="I145" s="136"/>
      <c r="J145" s="137">
        <f>ROUND(I145*H145,2)</f>
        <v>0</v>
      </c>
      <c r="K145" s="133" t="s">
        <v>130</v>
      </c>
      <c r="L145" s="31"/>
      <c r="M145" s="138" t="s">
        <v>1</v>
      </c>
      <c r="N145" s="139" t="s">
        <v>38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131</v>
      </c>
      <c r="AT145" s="142" t="s">
        <v>126</v>
      </c>
      <c r="AU145" s="142" t="s">
        <v>83</v>
      </c>
      <c r="AY145" s="16" t="s">
        <v>124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6" t="s">
        <v>81</v>
      </c>
      <c r="BK145" s="143">
        <f>ROUND(I145*H145,2)</f>
        <v>0</v>
      </c>
      <c r="BL145" s="16" t="s">
        <v>131</v>
      </c>
      <c r="BM145" s="142" t="s">
        <v>157</v>
      </c>
    </row>
    <row r="146" spans="2:65" s="1" customFormat="1" ht="29.25">
      <c r="B146" s="31"/>
      <c r="D146" s="144" t="s">
        <v>133</v>
      </c>
      <c r="F146" s="145" t="s">
        <v>412</v>
      </c>
      <c r="I146" s="146"/>
      <c r="L146" s="31"/>
      <c r="M146" s="147"/>
      <c r="T146" s="55"/>
      <c r="AT146" s="16" t="s">
        <v>133</v>
      </c>
      <c r="AU146" s="16" t="s">
        <v>83</v>
      </c>
    </row>
    <row r="147" spans="2:65" s="12" customFormat="1" ht="11.25">
      <c r="B147" s="148"/>
      <c r="D147" s="144" t="s">
        <v>135</v>
      </c>
      <c r="E147" s="149" t="s">
        <v>1</v>
      </c>
      <c r="F147" s="150" t="s">
        <v>413</v>
      </c>
      <c r="H147" s="151">
        <v>42.46</v>
      </c>
      <c r="I147" s="152"/>
      <c r="L147" s="148"/>
      <c r="M147" s="153"/>
      <c r="T147" s="154"/>
      <c r="AT147" s="149" t="s">
        <v>135</v>
      </c>
      <c r="AU147" s="149" t="s">
        <v>83</v>
      </c>
      <c r="AV147" s="12" t="s">
        <v>83</v>
      </c>
      <c r="AW147" s="12" t="s">
        <v>30</v>
      </c>
      <c r="AX147" s="12" t="s">
        <v>73</v>
      </c>
      <c r="AY147" s="149" t="s">
        <v>124</v>
      </c>
    </row>
    <row r="148" spans="2:65" s="14" customFormat="1" ht="11.25">
      <c r="B148" s="176"/>
      <c r="D148" s="144" t="s">
        <v>135</v>
      </c>
      <c r="E148" s="177" t="s">
        <v>1</v>
      </c>
      <c r="F148" s="178" t="s">
        <v>414</v>
      </c>
      <c r="H148" s="179">
        <v>42.46</v>
      </c>
      <c r="I148" s="180"/>
      <c r="L148" s="176"/>
      <c r="M148" s="181"/>
      <c r="T148" s="182"/>
      <c r="AT148" s="177" t="s">
        <v>135</v>
      </c>
      <c r="AU148" s="177" t="s">
        <v>83</v>
      </c>
      <c r="AV148" s="14" t="s">
        <v>142</v>
      </c>
      <c r="AW148" s="14" t="s">
        <v>30</v>
      </c>
      <c r="AX148" s="14" t="s">
        <v>73</v>
      </c>
      <c r="AY148" s="177" t="s">
        <v>124</v>
      </c>
    </row>
    <row r="149" spans="2:65" s="12" customFormat="1" ht="22.5">
      <c r="B149" s="148"/>
      <c r="D149" s="144" t="s">
        <v>135</v>
      </c>
      <c r="E149" s="149" t="s">
        <v>1</v>
      </c>
      <c r="F149" s="150" t="s">
        <v>415</v>
      </c>
      <c r="H149" s="151">
        <v>1.85</v>
      </c>
      <c r="I149" s="152"/>
      <c r="L149" s="148"/>
      <c r="M149" s="153"/>
      <c r="T149" s="154"/>
      <c r="AT149" s="149" t="s">
        <v>135</v>
      </c>
      <c r="AU149" s="149" t="s">
        <v>83</v>
      </c>
      <c r="AV149" s="12" t="s">
        <v>83</v>
      </c>
      <c r="AW149" s="12" t="s">
        <v>30</v>
      </c>
      <c r="AX149" s="12" t="s">
        <v>73</v>
      </c>
      <c r="AY149" s="149" t="s">
        <v>124</v>
      </c>
    </row>
    <row r="150" spans="2:65" s="12" customFormat="1" ht="22.5">
      <c r="B150" s="148"/>
      <c r="D150" s="144" t="s">
        <v>135</v>
      </c>
      <c r="E150" s="149" t="s">
        <v>1</v>
      </c>
      <c r="F150" s="150" t="s">
        <v>416</v>
      </c>
      <c r="H150" s="151">
        <v>17.899999999999999</v>
      </c>
      <c r="I150" s="152"/>
      <c r="L150" s="148"/>
      <c r="M150" s="153"/>
      <c r="T150" s="154"/>
      <c r="AT150" s="149" t="s">
        <v>135</v>
      </c>
      <c r="AU150" s="149" t="s">
        <v>83</v>
      </c>
      <c r="AV150" s="12" t="s">
        <v>83</v>
      </c>
      <c r="AW150" s="12" t="s">
        <v>30</v>
      </c>
      <c r="AX150" s="12" t="s">
        <v>73</v>
      </c>
      <c r="AY150" s="149" t="s">
        <v>124</v>
      </c>
    </row>
    <row r="151" spans="2:65" s="12" customFormat="1" ht="22.5">
      <c r="B151" s="148"/>
      <c r="D151" s="144" t="s">
        <v>135</v>
      </c>
      <c r="E151" s="149" t="s">
        <v>1</v>
      </c>
      <c r="F151" s="150" t="s">
        <v>417</v>
      </c>
      <c r="H151" s="151">
        <v>1.2</v>
      </c>
      <c r="I151" s="152"/>
      <c r="L151" s="148"/>
      <c r="M151" s="153"/>
      <c r="T151" s="154"/>
      <c r="AT151" s="149" t="s">
        <v>135</v>
      </c>
      <c r="AU151" s="149" t="s">
        <v>83</v>
      </c>
      <c r="AV151" s="12" t="s">
        <v>83</v>
      </c>
      <c r="AW151" s="12" t="s">
        <v>30</v>
      </c>
      <c r="AX151" s="12" t="s">
        <v>73</v>
      </c>
      <c r="AY151" s="149" t="s">
        <v>124</v>
      </c>
    </row>
    <row r="152" spans="2:65" s="12" customFormat="1" ht="22.5">
      <c r="B152" s="148"/>
      <c r="D152" s="144" t="s">
        <v>135</v>
      </c>
      <c r="E152" s="149" t="s">
        <v>1</v>
      </c>
      <c r="F152" s="150" t="s">
        <v>418</v>
      </c>
      <c r="H152" s="151">
        <v>1.9</v>
      </c>
      <c r="I152" s="152"/>
      <c r="L152" s="148"/>
      <c r="M152" s="153"/>
      <c r="T152" s="154"/>
      <c r="AT152" s="149" t="s">
        <v>135</v>
      </c>
      <c r="AU152" s="149" t="s">
        <v>83</v>
      </c>
      <c r="AV152" s="12" t="s">
        <v>83</v>
      </c>
      <c r="AW152" s="12" t="s">
        <v>30</v>
      </c>
      <c r="AX152" s="12" t="s">
        <v>73</v>
      </c>
      <c r="AY152" s="149" t="s">
        <v>124</v>
      </c>
    </row>
    <row r="153" spans="2:65" s="14" customFormat="1" ht="11.25">
      <c r="B153" s="176"/>
      <c r="D153" s="144" t="s">
        <v>135</v>
      </c>
      <c r="E153" s="177" t="s">
        <v>1</v>
      </c>
      <c r="F153" s="178" t="s">
        <v>414</v>
      </c>
      <c r="H153" s="179">
        <v>22.849999999999998</v>
      </c>
      <c r="I153" s="180"/>
      <c r="L153" s="176"/>
      <c r="M153" s="181"/>
      <c r="T153" s="182"/>
      <c r="AT153" s="177" t="s">
        <v>135</v>
      </c>
      <c r="AU153" s="177" t="s">
        <v>83</v>
      </c>
      <c r="AV153" s="14" t="s">
        <v>142</v>
      </c>
      <c r="AW153" s="14" t="s">
        <v>30</v>
      </c>
      <c r="AX153" s="14" t="s">
        <v>73</v>
      </c>
      <c r="AY153" s="177" t="s">
        <v>124</v>
      </c>
    </row>
    <row r="154" spans="2:65" s="13" customFormat="1" ht="11.25">
      <c r="B154" s="165"/>
      <c r="D154" s="144" t="s">
        <v>135</v>
      </c>
      <c r="E154" s="166" t="s">
        <v>1</v>
      </c>
      <c r="F154" s="167" t="s">
        <v>220</v>
      </c>
      <c r="H154" s="168">
        <v>65.31</v>
      </c>
      <c r="I154" s="169"/>
      <c r="L154" s="165"/>
      <c r="M154" s="170"/>
      <c r="T154" s="171"/>
      <c r="AT154" s="166" t="s">
        <v>135</v>
      </c>
      <c r="AU154" s="166" t="s">
        <v>83</v>
      </c>
      <c r="AV154" s="13" t="s">
        <v>131</v>
      </c>
      <c r="AW154" s="13" t="s">
        <v>30</v>
      </c>
      <c r="AX154" s="13" t="s">
        <v>81</v>
      </c>
      <c r="AY154" s="166" t="s">
        <v>124</v>
      </c>
    </row>
    <row r="155" spans="2:65" s="1" customFormat="1" ht="62.65" customHeight="1">
      <c r="B155" s="31"/>
      <c r="C155" s="131" t="s">
        <v>152</v>
      </c>
      <c r="D155" s="131" t="s">
        <v>126</v>
      </c>
      <c r="E155" s="132" t="s">
        <v>419</v>
      </c>
      <c r="F155" s="133" t="s">
        <v>420</v>
      </c>
      <c r="G155" s="134" t="s">
        <v>129</v>
      </c>
      <c r="H155" s="135">
        <v>4</v>
      </c>
      <c r="I155" s="136"/>
      <c r="J155" s="137">
        <f>ROUND(I155*H155,2)</f>
        <v>0</v>
      </c>
      <c r="K155" s="133" t="s">
        <v>130</v>
      </c>
      <c r="L155" s="31"/>
      <c r="M155" s="138" t="s">
        <v>1</v>
      </c>
      <c r="N155" s="139" t="s">
        <v>38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131</v>
      </c>
      <c r="AT155" s="142" t="s">
        <v>126</v>
      </c>
      <c r="AU155" s="142" t="s">
        <v>83</v>
      </c>
      <c r="AY155" s="16" t="s">
        <v>124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6" t="s">
        <v>81</v>
      </c>
      <c r="BK155" s="143">
        <f>ROUND(I155*H155,2)</f>
        <v>0</v>
      </c>
      <c r="BL155" s="16" t="s">
        <v>131</v>
      </c>
      <c r="BM155" s="142" t="s">
        <v>182</v>
      </c>
    </row>
    <row r="156" spans="2:65" s="1" customFormat="1" ht="39">
      <c r="B156" s="31"/>
      <c r="D156" s="144" t="s">
        <v>133</v>
      </c>
      <c r="F156" s="145" t="s">
        <v>420</v>
      </c>
      <c r="I156" s="146"/>
      <c r="L156" s="31"/>
      <c r="M156" s="147"/>
      <c r="T156" s="55"/>
      <c r="AT156" s="16" t="s">
        <v>133</v>
      </c>
      <c r="AU156" s="16" t="s">
        <v>83</v>
      </c>
    </row>
    <row r="157" spans="2:65" s="12" customFormat="1" ht="33.75">
      <c r="B157" s="148"/>
      <c r="D157" s="144" t="s">
        <v>135</v>
      </c>
      <c r="E157" s="149" t="s">
        <v>1</v>
      </c>
      <c r="F157" s="150" t="s">
        <v>421</v>
      </c>
      <c r="H157" s="151">
        <v>1</v>
      </c>
      <c r="I157" s="152"/>
      <c r="L157" s="148"/>
      <c r="M157" s="153"/>
      <c r="T157" s="154"/>
      <c r="AT157" s="149" t="s">
        <v>135</v>
      </c>
      <c r="AU157" s="149" t="s">
        <v>83</v>
      </c>
      <c r="AV157" s="12" t="s">
        <v>83</v>
      </c>
      <c r="AW157" s="12" t="s">
        <v>30</v>
      </c>
      <c r="AX157" s="12" t="s">
        <v>73</v>
      </c>
      <c r="AY157" s="149" t="s">
        <v>124</v>
      </c>
    </row>
    <row r="158" spans="2:65" s="12" customFormat="1" ht="33.75">
      <c r="B158" s="148"/>
      <c r="D158" s="144" t="s">
        <v>135</v>
      </c>
      <c r="E158" s="149" t="s">
        <v>1</v>
      </c>
      <c r="F158" s="150" t="s">
        <v>422</v>
      </c>
      <c r="H158" s="151">
        <v>2</v>
      </c>
      <c r="I158" s="152"/>
      <c r="L158" s="148"/>
      <c r="M158" s="153"/>
      <c r="T158" s="154"/>
      <c r="AT158" s="149" t="s">
        <v>135</v>
      </c>
      <c r="AU158" s="149" t="s">
        <v>83</v>
      </c>
      <c r="AV158" s="12" t="s">
        <v>83</v>
      </c>
      <c r="AW158" s="12" t="s">
        <v>30</v>
      </c>
      <c r="AX158" s="12" t="s">
        <v>73</v>
      </c>
      <c r="AY158" s="149" t="s">
        <v>124</v>
      </c>
    </row>
    <row r="159" spans="2:65" s="12" customFormat="1" ht="33.75">
      <c r="B159" s="148"/>
      <c r="D159" s="144" t="s">
        <v>135</v>
      </c>
      <c r="E159" s="149" t="s">
        <v>1</v>
      </c>
      <c r="F159" s="150" t="s">
        <v>423</v>
      </c>
      <c r="H159" s="151">
        <v>1</v>
      </c>
      <c r="I159" s="152"/>
      <c r="L159" s="148"/>
      <c r="M159" s="153"/>
      <c r="T159" s="154"/>
      <c r="AT159" s="149" t="s">
        <v>135</v>
      </c>
      <c r="AU159" s="149" t="s">
        <v>83</v>
      </c>
      <c r="AV159" s="12" t="s">
        <v>83</v>
      </c>
      <c r="AW159" s="12" t="s">
        <v>30</v>
      </c>
      <c r="AX159" s="12" t="s">
        <v>73</v>
      </c>
      <c r="AY159" s="149" t="s">
        <v>124</v>
      </c>
    </row>
    <row r="160" spans="2:65" s="13" customFormat="1" ht="11.25">
      <c r="B160" s="165"/>
      <c r="D160" s="144" t="s">
        <v>135</v>
      </c>
      <c r="E160" s="166" t="s">
        <v>1</v>
      </c>
      <c r="F160" s="167" t="s">
        <v>220</v>
      </c>
      <c r="H160" s="168">
        <v>4</v>
      </c>
      <c r="I160" s="169"/>
      <c r="L160" s="165"/>
      <c r="M160" s="170"/>
      <c r="T160" s="171"/>
      <c r="AT160" s="166" t="s">
        <v>135</v>
      </c>
      <c r="AU160" s="166" t="s">
        <v>83</v>
      </c>
      <c r="AV160" s="13" t="s">
        <v>131</v>
      </c>
      <c r="AW160" s="13" t="s">
        <v>30</v>
      </c>
      <c r="AX160" s="13" t="s">
        <v>81</v>
      </c>
      <c r="AY160" s="166" t="s">
        <v>124</v>
      </c>
    </row>
    <row r="161" spans="2:65" s="1" customFormat="1" ht="44.25" customHeight="1">
      <c r="B161" s="31"/>
      <c r="C161" s="131" t="s">
        <v>160</v>
      </c>
      <c r="D161" s="131" t="s">
        <v>126</v>
      </c>
      <c r="E161" s="132" t="s">
        <v>424</v>
      </c>
      <c r="F161" s="133" t="s">
        <v>425</v>
      </c>
      <c r="G161" s="134" t="s">
        <v>129</v>
      </c>
      <c r="H161" s="135">
        <v>2</v>
      </c>
      <c r="I161" s="136"/>
      <c r="J161" s="137">
        <f>ROUND(I161*H161,2)</f>
        <v>0</v>
      </c>
      <c r="K161" s="133" t="s">
        <v>130</v>
      </c>
      <c r="L161" s="31"/>
      <c r="M161" s="138" t="s">
        <v>1</v>
      </c>
      <c r="N161" s="139" t="s">
        <v>38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131</v>
      </c>
      <c r="AT161" s="142" t="s">
        <v>126</v>
      </c>
      <c r="AU161" s="142" t="s">
        <v>83</v>
      </c>
      <c r="AY161" s="16" t="s">
        <v>124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6" t="s">
        <v>81</v>
      </c>
      <c r="BK161" s="143">
        <f>ROUND(I161*H161,2)</f>
        <v>0</v>
      </c>
      <c r="BL161" s="16" t="s">
        <v>131</v>
      </c>
      <c r="BM161" s="142" t="s">
        <v>8</v>
      </c>
    </row>
    <row r="162" spans="2:65" s="1" customFormat="1" ht="29.25">
      <c r="B162" s="31"/>
      <c r="D162" s="144" t="s">
        <v>133</v>
      </c>
      <c r="F162" s="145" t="s">
        <v>425</v>
      </c>
      <c r="I162" s="146"/>
      <c r="L162" s="31"/>
      <c r="M162" s="147"/>
      <c r="T162" s="55"/>
      <c r="AT162" s="16" t="s">
        <v>133</v>
      </c>
      <c r="AU162" s="16" t="s">
        <v>83</v>
      </c>
    </row>
    <row r="163" spans="2:65" s="12" customFormat="1" ht="33.75">
      <c r="B163" s="148"/>
      <c r="D163" s="144" t="s">
        <v>135</v>
      </c>
      <c r="E163" s="149" t="s">
        <v>1</v>
      </c>
      <c r="F163" s="150" t="s">
        <v>426</v>
      </c>
      <c r="H163" s="151">
        <v>0.5</v>
      </c>
      <c r="I163" s="152"/>
      <c r="L163" s="148"/>
      <c r="M163" s="153"/>
      <c r="T163" s="154"/>
      <c r="AT163" s="149" t="s">
        <v>135</v>
      </c>
      <c r="AU163" s="149" t="s">
        <v>83</v>
      </c>
      <c r="AV163" s="12" t="s">
        <v>83</v>
      </c>
      <c r="AW163" s="12" t="s">
        <v>30</v>
      </c>
      <c r="AX163" s="12" t="s">
        <v>73</v>
      </c>
      <c r="AY163" s="149" t="s">
        <v>124</v>
      </c>
    </row>
    <row r="164" spans="2:65" s="12" customFormat="1" ht="33.75">
      <c r="B164" s="148"/>
      <c r="D164" s="144" t="s">
        <v>135</v>
      </c>
      <c r="E164" s="149" t="s">
        <v>1</v>
      </c>
      <c r="F164" s="150" t="s">
        <v>427</v>
      </c>
      <c r="H164" s="151">
        <v>1</v>
      </c>
      <c r="I164" s="152"/>
      <c r="L164" s="148"/>
      <c r="M164" s="153"/>
      <c r="T164" s="154"/>
      <c r="AT164" s="149" t="s">
        <v>135</v>
      </c>
      <c r="AU164" s="149" t="s">
        <v>83</v>
      </c>
      <c r="AV164" s="12" t="s">
        <v>83</v>
      </c>
      <c r="AW164" s="12" t="s">
        <v>30</v>
      </c>
      <c r="AX164" s="12" t="s">
        <v>73</v>
      </c>
      <c r="AY164" s="149" t="s">
        <v>124</v>
      </c>
    </row>
    <row r="165" spans="2:65" s="12" customFormat="1" ht="33.75">
      <c r="B165" s="148"/>
      <c r="D165" s="144" t="s">
        <v>135</v>
      </c>
      <c r="E165" s="149" t="s">
        <v>1</v>
      </c>
      <c r="F165" s="150" t="s">
        <v>428</v>
      </c>
      <c r="H165" s="151">
        <v>0.5</v>
      </c>
      <c r="I165" s="152"/>
      <c r="L165" s="148"/>
      <c r="M165" s="153"/>
      <c r="T165" s="154"/>
      <c r="AT165" s="149" t="s">
        <v>135</v>
      </c>
      <c r="AU165" s="149" t="s">
        <v>83</v>
      </c>
      <c r="AV165" s="12" t="s">
        <v>83</v>
      </c>
      <c r="AW165" s="12" t="s">
        <v>30</v>
      </c>
      <c r="AX165" s="12" t="s">
        <v>73</v>
      </c>
      <c r="AY165" s="149" t="s">
        <v>124</v>
      </c>
    </row>
    <row r="166" spans="2:65" s="13" customFormat="1" ht="11.25">
      <c r="B166" s="165"/>
      <c r="D166" s="144" t="s">
        <v>135</v>
      </c>
      <c r="E166" s="166" t="s">
        <v>1</v>
      </c>
      <c r="F166" s="167" t="s">
        <v>220</v>
      </c>
      <c r="H166" s="168">
        <v>2</v>
      </c>
      <c r="I166" s="169"/>
      <c r="L166" s="165"/>
      <c r="M166" s="170"/>
      <c r="T166" s="171"/>
      <c r="AT166" s="166" t="s">
        <v>135</v>
      </c>
      <c r="AU166" s="166" t="s">
        <v>83</v>
      </c>
      <c r="AV166" s="13" t="s">
        <v>131</v>
      </c>
      <c r="AW166" s="13" t="s">
        <v>30</v>
      </c>
      <c r="AX166" s="13" t="s">
        <v>81</v>
      </c>
      <c r="AY166" s="166" t="s">
        <v>124</v>
      </c>
    </row>
    <row r="167" spans="2:65" s="1" customFormat="1" ht="44.25" customHeight="1">
      <c r="B167" s="31"/>
      <c r="C167" s="131" t="s">
        <v>167</v>
      </c>
      <c r="D167" s="131" t="s">
        <v>126</v>
      </c>
      <c r="E167" s="132" t="s">
        <v>147</v>
      </c>
      <c r="F167" s="133" t="s">
        <v>150</v>
      </c>
      <c r="G167" s="134" t="s">
        <v>129</v>
      </c>
      <c r="H167" s="135">
        <v>2</v>
      </c>
      <c r="I167" s="136"/>
      <c r="J167" s="137">
        <f>ROUND(I167*H167,2)</f>
        <v>0</v>
      </c>
      <c r="K167" s="133" t="s">
        <v>130</v>
      </c>
      <c r="L167" s="31"/>
      <c r="M167" s="138" t="s">
        <v>1</v>
      </c>
      <c r="N167" s="139" t="s">
        <v>38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131</v>
      </c>
      <c r="AT167" s="142" t="s">
        <v>126</v>
      </c>
      <c r="AU167" s="142" t="s">
        <v>83</v>
      </c>
      <c r="AY167" s="16" t="s">
        <v>124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6" t="s">
        <v>81</v>
      </c>
      <c r="BK167" s="143">
        <f>ROUND(I167*H167,2)</f>
        <v>0</v>
      </c>
      <c r="BL167" s="16" t="s">
        <v>131</v>
      </c>
      <c r="BM167" s="142" t="s">
        <v>204</v>
      </c>
    </row>
    <row r="168" spans="2:65" s="1" customFormat="1" ht="29.25">
      <c r="B168" s="31"/>
      <c r="D168" s="144" t="s">
        <v>133</v>
      </c>
      <c r="F168" s="145" t="s">
        <v>150</v>
      </c>
      <c r="I168" s="146"/>
      <c r="L168" s="31"/>
      <c r="M168" s="147"/>
      <c r="T168" s="55"/>
      <c r="AT168" s="16" t="s">
        <v>133</v>
      </c>
      <c r="AU168" s="16" t="s">
        <v>83</v>
      </c>
    </row>
    <row r="169" spans="2:65" s="12" customFormat="1" ht="22.5">
      <c r="B169" s="148"/>
      <c r="D169" s="144" t="s">
        <v>135</v>
      </c>
      <c r="E169" s="149" t="s">
        <v>1</v>
      </c>
      <c r="F169" s="150" t="s">
        <v>429</v>
      </c>
      <c r="H169" s="151">
        <v>0.5</v>
      </c>
      <c r="I169" s="152"/>
      <c r="L169" s="148"/>
      <c r="M169" s="153"/>
      <c r="T169" s="154"/>
      <c r="AT169" s="149" t="s">
        <v>135</v>
      </c>
      <c r="AU169" s="149" t="s">
        <v>83</v>
      </c>
      <c r="AV169" s="12" t="s">
        <v>83</v>
      </c>
      <c r="AW169" s="12" t="s">
        <v>30</v>
      </c>
      <c r="AX169" s="12" t="s">
        <v>73</v>
      </c>
      <c r="AY169" s="149" t="s">
        <v>124</v>
      </c>
    </row>
    <row r="170" spans="2:65" s="12" customFormat="1" ht="22.5">
      <c r="B170" s="148"/>
      <c r="D170" s="144" t="s">
        <v>135</v>
      </c>
      <c r="E170" s="149" t="s">
        <v>1</v>
      </c>
      <c r="F170" s="150" t="s">
        <v>430</v>
      </c>
      <c r="H170" s="151">
        <v>1</v>
      </c>
      <c r="I170" s="152"/>
      <c r="L170" s="148"/>
      <c r="M170" s="153"/>
      <c r="T170" s="154"/>
      <c r="AT170" s="149" t="s">
        <v>135</v>
      </c>
      <c r="AU170" s="149" t="s">
        <v>83</v>
      </c>
      <c r="AV170" s="12" t="s">
        <v>83</v>
      </c>
      <c r="AW170" s="12" t="s">
        <v>30</v>
      </c>
      <c r="AX170" s="12" t="s">
        <v>73</v>
      </c>
      <c r="AY170" s="149" t="s">
        <v>124</v>
      </c>
    </row>
    <row r="171" spans="2:65" s="12" customFormat="1" ht="22.5">
      <c r="B171" s="148"/>
      <c r="D171" s="144" t="s">
        <v>135</v>
      </c>
      <c r="E171" s="149" t="s">
        <v>1</v>
      </c>
      <c r="F171" s="150" t="s">
        <v>431</v>
      </c>
      <c r="H171" s="151">
        <v>0.5</v>
      </c>
      <c r="I171" s="152"/>
      <c r="L171" s="148"/>
      <c r="M171" s="153"/>
      <c r="T171" s="154"/>
      <c r="AT171" s="149" t="s">
        <v>135</v>
      </c>
      <c r="AU171" s="149" t="s">
        <v>83</v>
      </c>
      <c r="AV171" s="12" t="s">
        <v>83</v>
      </c>
      <c r="AW171" s="12" t="s">
        <v>30</v>
      </c>
      <c r="AX171" s="12" t="s">
        <v>73</v>
      </c>
      <c r="AY171" s="149" t="s">
        <v>124</v>
      </c>
    </row>
    <row r="172" spans="2:65" s="13" customFormat="1" ht="11.25">
      <c r="B172" s="165"/>
      <c r="D172" s="144" t="s">
        <v>135</v>
      </c>
      <c r="E172" s="166" t="s">
        <v>1</v>
      </c>
      <c r="F172" s="167" t="s">
        <v>220</v>
      </c>
      <c r="H172" s="168">
        <v>2</v>
      </c>
      <c r="I172" s="169"/>
      <c r="L172" s="165"/>
      <c r="M172" s="170"/>
      <c r="T172" s="171"/>
      <c r="AT172" s="166" t="s">
        <v>135</v>
      </c>
      <c r="AU172" s="166" t="s">
        <v>83</v>
      </c>
      <c r="AV172" s="13" t="s">
        <v>131</v>
      </c>
      <c r="AW172" s="13" t="s">
        <v>30</v>
      </c>
      <c r="AX172" s="13" t="s">
        <v>81</v>
      </c>
      <c r="AY172" s="166" t="s">
        <v>124</v>
      </c>
    </row>
    <row r="173" spans="2:65" s="1" customFormat="1" ht="66.75" customHeight="1">
      <c r="B173" s="31"/>
      <c r="C173" s="131" t="s">
        <v>157</v>
      </c>
      <c r="D173" s="131" t="s">
        <v>126</v>
      </c>
      <c r="E173" s="132" t="s">
        <v>432</v>
      </c>
      <c r="F173" s="133" t="s">
        <v>433</v>
      </c>
      <c r="G173" s="134" t="s">
        <v>129</v>
      </c>
      <c r="H173" s="135">
        <v>0.6</v>
      </c>
      <c r="I173" s="136"/>
      <c r="J173" s="137">
        <f>ROUND(I173*H173,2)</f>
        <v>0</v>
      </c>
      <c r="K173" s="133" t="s">
        <v>130</v>
      </c>
      <c r="L173" s="31"/>
      <c r="M173" s="138" t="s">
        <v>1</v>
      </c>
      <c r="N173" s="139" t="s">
        <v>38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131</v>
      </c>
      <c r="AT173" s="142" t="s">
        <v>126</v>
      </c>
      <c r="AU173" s="142" t="s">
        <v>83</v>
      </c>
      <c r="AY173" s="16" t="s">
        <v>124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6" t="s">
        <v>81</v>
      </c>
      <c r="BK173" s="143">
        <f>ROUND(I173*H173,2)</f>
        <v>0</v>
      </c>
      <c r="BL173" s="16" t="s">
        <v>131</v>
      </c>
      <c r="BM173" s="142" t="s">
        <v>221</v>
      </c>
    </row>
    <row r="174" spans="2:65" s="1" customFormat="1" ht="39">
      <c r="B174" s="31"/>
      <c r="D174" s="144" t="s">
        <v>133</v>
      </c>
      <c r="F174" s="145" t="s">
        <v>433</v>
      </c>
      <c r="I174" s="146"/>
      <c r="L174" s="31"/>
      <c r="M174" s="147"/>
      <c r="T174" s="55"/>
      <c r="AT174" s="16" t="s">
        <v>133</v>
      </c>
      <c r="AU174" s="16" t="s">
        <v>83</v>
      </c>
    </row>
    <row r="175" spans="2:65" s="12" customFormat="1" ht="22.5">
      <c r="B175" s="148"/>
      <c r="D175" s="144" t="s">
        <v>135</v>
      </c>
      <c r="E175" s="149" t="s">
        <v>1</v>
      </c>
      <c r="F175" s="150" t="s">
        <v>434</v>
      </c>
      <c r="H175" s="151">
        <v>0.6</v>
      </c>
      <c r="I175" s="152"/>
      <c r="L175" s="148"/>
      <c r="M175" s="153"/>
      <c r="T175" s="154"/>
      <c r="AT175" s="149" t="s">
        <v>135</v>
      </c>
      <c r="AU175" s="149" t="s">
        <v>83</v>
      </c>
      <c r="AV175" s="12" t="s">
        <v>83</v>
      </c>
      <c r="AW175" s="12" t="s">
        <v>30</v>
      </c>
      <c r="AX175" s="12" t="s">
        <v>73</v>
      </c>
      <c r="AY175" s="149" t="s">
        <v>124</v>
      </c>
    </row>
    <row r="176" spans="2:65" s="13" customFormat="1" ht="11.25">
      <c r="B176" s="165"/>
      <c r="D176" s="144" t="s">
        <v>135</v>
      </c>
      <c r="E176" s="166" t="s">
        <v>1</v>
      </c>
      <c r="F176" s="167" t="s">
        <v>220</v>
      </c>
      <c r="H176" s="168">
        <v>0.6</v>
      </c>
      <c r="I176" s="169"/>
      <c r="L176" s="165"/>
      <c r="M176" s="170"/>
      <c r="T176" s="171"/>
      <c r="AT176" s="166" t="s">
        <v>135</v>
      </c>
      <c r="AU176" s="166" t="s">
        <v>83</v>
      </c>
      <c r="AV176" s="13" t="s">
        <v>131</v>
      </c>
      <c r="AW176" s="13" t="s">
        <v>30</v>
      </c>
      <c r="AX176" s="13" t="s">
        <v>81</v>
      </c>
      <c r="AY176" s="166" t="s">
        <v>124</v>
      </c>
    </row>
    <row r="177" spans="2:65" s="1" customFormat="1" ht="16.5" customHeight="1">
      <c r="B177" s="31"/>
      <c r="C177" s="155" t="s">
        <v>176</v>
      </c>
      <c r="D177" s="155" t="s">
        <v>153</v>
      </c>
      <c r="E177" s="156" t="s">
        <v>435</v>
      </c>
      <c r="F177" s="157" t="s">
        <v>436</v>
      </c>
      <c r="G177" s="158" t="s">
        <v>156</v>
      </c>
      <c r="H177" s="159">
        <v>1.2</v>
      </c>
      <c r="I177" s="160"/>
      <c r="J177" s="161">
        <f>ROUND(I177*H177,2)</f>
        <v>0</v>
      </c>
      <c r="K177" s="157" t="s">
        <v>130</v>
      </c>
      <c r="L177" s="162"/>
      <c r="M177" s="163" t="s">
        <v>1</v>
      </c>
      <c r="N177" s="164" t="s">
        <v>38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157</v>
      </c>
      <c r="AT177" s="142" t="s">
        <v>153</v>
      </c>
      <c r="AU177" s="142" t="s">
        <v>83</v>
      </c>
      <c r="AY177" s="16" t="s">
        <v>124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6" t="s">
        <v>81</v>
      </c>
      <c r="BK177" s="143">
        <f>ROUND(I177*H177,2)</f>
        <v>0</v>
      </c>
      <c r="BL177" s="16" t="s">
        <v>131</v>
      </c>
      <c r="BM177" s="142" t="s">
        <v>231</v>
      </c>
    </row>
    <row r="178" spans="2:65" s="1" customFormat="1" ht="11.25">
      <c r="B178" s="31"/>
      <c r="D178" s="144" t="s">
        <v>133</v>
      </c>
      <c r="F178" s="145" t="s">
        <v>436</v>
      </c>
      <c r="I178" s="146"/>
      <c r="L178" s="31"/>
      <c r="M178" s="147"/>
      <c r="T178" s="55"/>
      <c r="AT178" s="16" t="s">
        <v>133</v>
      </c>
      <c r="AU178" s="16" t="s">
        <v>83</v>
      </c>
    </row>
    <row r="179" spans="2:65" s="12" customFormat="1" ht="11.25">
      <c r="B179" s="148"/>
      <c r="D179" s="144" t="s">
        <v>135</v>
      </c>
      <c r="E179" s="149" t="s">
        <v>1</v>
      </c>
      <c r="F179" s="150" t="s">
        <v>437</v>
      </c>
      <c r="H179" s="151">
        <v>1.2</v>
      </c>
      <c r="I179" s="152"/>
      <c r="L179" s="148"/>
      <c r="M179" s="153"/>
      <c r="T179" s="154"/>
      <c r="AT179" s="149" t="s">
        <v>135</v>
      </c>
      <c r="AU179" s="149" t="s">
        <v>83</v>
      </c>
      <c r="AV179" s="12" t="s">
        <v>83</v>
      </c>
      <c r="AW179" s="12" t="s">
        <v>30</v>
      </c>
      <c r="AX179" s="12" t="s">
        <v>73</v>
      </c>
      <c r="AY179" s="149" t="s">
        <v>124</v>
      </c>
    </row>
    <row r="180" spans="2:65" s="13" customFormat="1" ht="11.25">
      <c r="B180" s="165"/>
      <c r="D180" s="144" t="s">
        <v>135</v>
      </c>
      <c r="E180" s="166" t="s">
        <v>1</v>
      </c>
      <c r="F180" s="167" t="s">
        <v>220</v>
      </c>
      <c r="H180" s="168">
        <v>1.2</v>
      </c>
      <c r="I180" s="169"/>
      <c r="L180" s="165"/>
      <c r="M180" s="170"/>
      <c r="T180" s="171"/>
      <c r="AT180" s="166" t="s">
        <v>135</v>
      </c>
      <c r="AU180" s="166" t="s">
        <v>83</v>
      </c>
      <c r="AV180" s="13" t="s">
        <v>131</v>
      </c>
      <c r="AW180" s="13" t="s">
        <v>30</v>
      </c>
      <c r="AX180" s="13" t="s">
        <v>81</v>
      </c>
      <c r="AY180" s="166" t="s">
        <v>124</v>
      </c>
    </row>
    <row r="181" spans="2:65" s="1" customFormat="1" ht="37.9" customHeight="1">
      <c r="B181" s="31"/>
      <c r="C181" s="131" t="s">
        <v>182</v>
      </c>
      <c r="D181" s="131" t="s">
        <v>126</v>
      </c>
      <c r="E181" s="132" t="s">
        <v>438</v>
      </c>
      <c r="F181" s="133" t="s">
        <v>439</v>
      </c>
      <c r="G181" s="134" t="s">
        <v>440</v>
      </c>
      <c r="H181" s="135">
        <v>1</v>
      </c>
      <c r="I181" s="136"/>
      <c r="J181" s="137">
        <f>ROUND(I181*H181,2)</f>
        <v>0</v>
      </c>
      <c r="K181" s="133" t="s">
        <v>1</v>
      </c>
      <c r="L181" s="31"/>
      <c r="M181" s="138" t="s">
        <v>1</v>
      </c>
      <c r="N181" s="139" t="s">
        <v>38</v>
      </c>
      <c r="P181" s="140">
        <f>O181*H181</f>
        <v>0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AR181" s="142" t="s">
        <v>131</v>
      </c>
      <c r="AT181" s="142" t="s">
        <v>126</v>
      </c>
      <c r="AU181" s="142" t="s">
        <v>83</v>
      </c>
      <c r="AY181" s="16" t="s">
        <v>124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6" t="s">
        <v>81</v>
      </c>
      <c r="BK181" s="143">
        <f>ROUND(I181*H181,2)</f>
        <v>0</v>
      </c>
      <c r="BL181" s="16" t="s">
        <v>131</v>
      </c>
      <c r="BM181" s="142" t="s">
        <v>245</v>
      </c>
    </row>
    <row r="182" spans="2:65" s="1" customFormat="1" ht="19.5">
      <c r="B182" s="31"/>
      <c r="D182" s="144" t="s">
        <v>133</v>
      </c>
      <c r="F182" s="145" t="s">
        <v>439</v>
      </c>
      <c r="I182" s="146"/>
      <c r="L182" s="31"/>
      <c r="M182" s="147"/>
      <c r="T182" s="55"/>
      <c r="AT182" s="16" t="s">
        <v>133</v>
      </c>
      <c r="AU182" s="16" t="s">
        <v>83</v>
      </c>
    </row>
    <row r="183" spans="2:65" s="1" customFormat="1" ht="24.2" customHeight="1">
      <c r="B183" s="31"/>
      <c r="C183" s="131" t="s">
        <v>441</v>
      </c>
      <c r="D183" s="131" t="s">
        <v>126</v>
      </c>
      <c r="E183" s="132" t="s">
        <v>442</v>
      </c>
      <c r="F183" s="133" t="s">
        <v>443</v>
      </c>
      <c r="G183" s="134" t="s">
        <v>129</v>
      </c>
      <c r="H183" s="135">
        <v>63.31</v>
      </c>
      <c r="I183" s="136"/>
      <c r="J183" s="137">
        <f>ROUND(I183*H183,2)</f>
        <v>0</v>
      </c>
      <c r="K183" s="133" t="s">
        <v>1</v>
      </c>
      <c r="L183" s="31"/>
      <c r="M183" s="138" t="s">
        <v>1</v>
      </c>
      <c r="N183" s="139" t="s">
        <v>38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131</v>
      </c>
      <c r="AT183" s="142" t="s">
        <v>126</v>
      </c>
      <c r="AU183" s="142" t="s">
        <v>83</v>
      </c>
      <c r="AY183" s="16" t="s">
        <v>124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6" t="s">
        <v>81</v>
      </c>
      <c r="BK183" s="143">
        <f>ROUND(I183*H183,2)</f>
        <v>0</v>
      </c>
      <c r="BL183" s="16" t="s">
        <v>131</v>
      </c>
      <c r="BM183" s="142" t="s">
        <v>259</v>
      </c>
    </row>
    <row r="184" spans="2:65" s="1" customFormat="1" ht="19.5">
      <c r="B184" s="31"/>
      <c r="D184" s="144" t="s">
        <v>133</v>
      </c>
      <c r="F184" s="145" t="s">
        <v>443</v>
      </c>
      <c r="I184" s="146"/>
      <c r="L184" s="31"/>
      <c r="M184" s="147"/>
      <c r="T184" s="55"/>
      <c r="AT184" s="16" t="s">
        <v>133</v>
      </c>
      <c r="AU184" s="16" t="s">
        <v>83</v>
      </c>
    </row>
    <row r="185" spans="2:65" s="12" customFormat="1" ht="11.25">
      <c r="B185" s="148"/>
      <c r="D185" s="144" t="s">
        <v>135</v>
      </c>
      <c r="E185" s="149" t="s">
        <v>1</v>
      </c>
      <c r="F185" s="150" t="s">
        <v>413</v>
      </c>
      <c r="H185" s="151">
        <v>42.46</v>
      </c>
      <c r="I185" s="152"/>
      <c r="L185" s="148"/>
      <c r="M185" s="153"/>
      <c r="T185" s="154"/>
      <c r="AT185" s="149" t="s">
        <v>135</v>
      </c>
      <c r="AU185" s="149" t="s">
        <v>83</v>
      </c>
      <c r="AV185" s="12" t="s">
        <v>83</v>
      </c>
      <c r="AW185" s="12" t="s">
        <v>30</v>
      </c>
      <c r="AX185" s="12" t="s">
        <v>73</v>
      </c>
      <c r="AY185" s="149" t="s">
        <v>124</v>
      </c>
    </row>
    <row r="186" spans="2:65" s="14" customFormat="1" ht="11.25">
      <c r="B186" s="176"/>
      <c r="D186" s="144" t="s">
        <v>135</v>
      </c>
      <c r="E186" s="177" t="s">
        <v>1</v>
      </c>
      <c r="F186" s="178" t="s">
        <v>414</v>
      </c>
      <c r="H186" s="179">
        <v>42.46</v>
      </c>
      <c r="I186" s="180"/>
      <c r="L186" s="176"/>
      <c r="M186" s="181"/>
      <c r="T186" s="182"/>
      <c r="AT186" s="177" t="s">
        <v>135</v>
      </c>
      <c r="AU186" s="177" t="s">
        <v>83</v>
      </c>
      <c r="AV186" s="14" t="s">
        <v>142</v>
      </c>
      <c r="AW186" s="14" t="s">
        <v>30</v>
      </c>
      <c r="AX186" s="14" t="s">
        <v>73</v>
      </c>
      <c r="AY186" s="177" t="s">
        <v>124</v>
      </c>
    </row>
    <row r="187" spans="2:65" s="12" customFormat="1" ht="22.5">
      <c r="B187" s="148"/>
      <c r="D187" s="144" t="s">
        <v>135</v>
      </c>
      <c r="E187" s="149" t="s">
        <v>1</v>
      </c>
      <c r="F187" s="150" t="s">
        <v>415</v>
      </c>
      <c r="H187" s="151">
        <v>1.85</v>
      </c>
      <c r="I187" s="152"/>
      <c r="L187" s="148"/>
      <c r="M187" s="153"/>
      <c r="T187" s="154"/>
      <c r="AT187" s="149" t="s">
        <v>135</v>
      </c>
      <c r="AU187" s="149" t="s">
        <v>83</v>
      </c>
      <c r="AV187" s="12" t="s">
        <v>83</v>
      </c>
      <c r="AW187" s="12" t="s">
        <v>30</v>
      </c>
      <c r="AX187" s="12" t="s">
        <v>73</v>
      </c>
      <c r="AY187" s="149" t="s">
        <v>124</v>
      </c>
    </row>
    <row r="188" spans="2:65" s="12" customFormat="1" ht="22.5">
      <c r="B188" s="148"/>
      <c r="D188" s="144" t="s">
        <v>135</v>
      </c>
      <c r="E188" s="149" t="s">
        <v>1</v>
      </c>
      <c r="F188" s="150" t="s">
        <v>416</v>
      </c>
      <c r="H188" s="151">
        <v>17.899999999999999</v>
      </c>
      <c r="I188" s="152"/>
      <c r="L188" s="148"/>
      <c r="M188" s="153"/>
      <c r="T188" s="154"/>
      <c r="AT188" s="149" t="s">
        <v>135</v>
      </c>
      <c r="AU188" s="149" t="s">
        <v>83</v>
      </c>
      <c r="AV188" s="12" t="s">
        <v>83</v>
      </c>
      <c r="AW188" s="12" t="s">
        <v>30</v>
      </c>
      <c r="AX188" s="12" t="s">
        <v>73</v>
      </c>
      <c r="AY188" s="149" t="s">
        <v>124</v>
      </c>
    </row>
    <row r="189" spans="2:65" s="12" customFormat="1" ht="22.5">
      <c r="B189" s="148"/>
      <c r="D189" s="144" t="s">
        <v>135</v>
      </c>
      <c r="E189" s="149" t="s">
        <v>1</v>
      </c>
      <c r="F189" s="150" t="s">
        <v>417</v>
      </c>
      <c r="H189" s="151">
        <v>1.2</v>
      </c>
      <c r="I189" s="152"/>
      <c r="L189" s="148"/>
      <c r="M189" s="153"/>
      <c r="T189" s="154"/>
      <c r="AT189" s="149" t="s">
        <v>135</v>
      </c>
      <c r="AU189" s="149" t="s">
        <v>83</v>
      </c>
      <c r="AV189" s="12" t="s">
        <v>83</v>
      </c>
      <c r="AW189" s="12" t="s">
        <v>30</v>
      </c>
      <c r="AX189" s="12" t="s">
        <v>73</v>
      </c>
      <c r="AY189" s="149" t="s">
        <v>124</v>
      </c>
    </row>
    <row r="190" spans="2:65" s="12" customFormat="1" ht="22.5">
      <c r="B190" s="148"/>
      <c r="D190" s="144" t="s">
        <v>135</v>
      </c>
      <c r="E190" s="149" t="s">
        <v>1</v>
      </c>
      <c r="F190" s="150" t="s">
        <v>418</v>
      </c>
      <c r="H190" s="151">
        <v>1.9</v>
      </c>
      <c r="I190" s="152"/>
      <c r="L190" s="148"/>
      <c r="M190" s="153"/>
      <c r="T190" s="154"/>
      <c r="AT190" s="149" t="s">
        <v>135</v>
      </c>
      <c r="AU190" s="149" t="s">
        <v>83</v>
      </c>
      <c r="AV190" s="12" t="s">
        <v>83</v>
      </c>
      <c r="AW190" s="12" t="s">
        <v>30</v>
      </c>
      <c r="AX190" s="12" t="s">
        <v>73</v>
      </c>
      <c r="AY190" s="149" t="s">
        <v>124</v>
      </c>
    </row>
    <row r="191" spans="2:65" s="14" customFormat="1" ht="11.25">
      <c r="B191" s="176"/>
      <c r="D191" s="144" t="s">
        <v>135</v>
      </c>
      <c r="E191" s="177" t="s">
        <v>1</v>
      </c>
      <c r="F191" s="178" t="s">
        <v>414</v>
      </c>
      <c r="H191" s="179">
        <v>22.849999999999998</v>
      </c>
      <c r="I191" s="180"/>
      <c r="L191" s="176"/>
      <c r="M191" s="181"/>
      <c r="T191" s="182"/>
      <c r="AT191" s="177" t="s">
        <v>135</v>
      </c>
      <c r="AU191" s="177" t="s">
        <v>83</v>
      </c>
      <c r="AV191" s="14" t="s">
        <v>142</v>
      </c>
      <c r="AW191" s="14" t="s">
        <v>30</v>
      </c>
      <c r="AX191" s="14" t="s">
        <v>73</v>
      </c>
      <c r="AY191" s="177" t="s">
        <v>124</v>
      </c>
    </row>
    <row r="192" spans="2:65" s="12" customFormat="1" ht="22.5">
      <c r="B192" s="148"/>
      <c r="D192" s="144" t="s">
        <v>135</v>
      </c>
      <c r="E192" s="149" t="s">
        <v>1</v>
      </c>
      <c r="F192" s="150" t="s">
        <v>444</v>
      </c>
      <c r="H192" s="151">
        <v>-0.5</v>
      </c>
      <c r="I192" s="152"/>
      <c r="L192" s="148"/>
      <c r="M192" s="153"/>
      <c r="T192" s="154"/>
      <c r="AT192" s="149" t="s">
        <v>135</v>
      </c>
      <c r="AU192" s="149" t="s">
        <v>83</v>
      </c>
      <c r="AV192" s="12" t="s">
        <v>83</v>
      </c>
      <c r="AW192" s="12" t="s">
        <v>30</v>
      </c>
      <c r="AX192" s="12" t="s">
        <v>73</v>
      </c>
      <c r="AY192" s="149" t="s">
        <v>124</v>
      </c>
    </row>
    <row r="193" spans="2:65" s="12" customFormat="1" ht="22.5">
      <c r="B193" s="148"/>
      <c r="D193" s="144" t="s">
        <v>135</v>
      </c>
      <c r="E193" s="149" t="s">
        <v>1</v>
      </c>
      <c r="F193" s="150" t="s">
        <v>445</v>
      </c>
      <c r="H193" s="151">
        <v>-1</v>
      </c>
      <c r="I193" s="152"/>
      <c r="L193" s="148"/>
      <c r="M193" s="153"/>
      <c r="T193" s="154"/>
      <c r="AT193" s="149" t="s">
        <v>135</v>
      </c>
      <c r="AU193" s="149" t="s">
        <v>83</v>
      </c>
      <c r="AV193" s="12" t="s">
        <v>83</v>
      </c>
      <c r="AW193" s="12" t="s">
        <v>30</v>
      </c>
      <c r="AX193" s="12" t="s">
        <v>73</v>
      </c>
      <c r="AY193" s="149" t="s">
        <v>124</v>
      </c>
    </row>
    <row r="194" spans="2:65" s="12" customFormat="1" ht="22.5">
      <c r="B194" s="148"/>
      <c r="D194" s="144" t="s">
        <v>135</v>
      </c>
      <c r="E194" s="149" t="s">
        <v>1</v>
      </c>
      <c r="F194" s="150" t="s">
        <v>446</v>
      </c>
      <c r="H194" s="151">
        <v>-0.5</v>
      </c>
      <c r="I194" s="152"/>
      <c r="L194" s="148"/>
      <c r="M194" s="153"/>
      <c r="T194" s="154"/>
      <c r="AT194" s="149" t="s">
        <v>135</v>
      </c>
      <c r="AU194" s="149" t="s">
        <v>83</v>
      </c>
      <c r="AV194" s="12" t="s">
        <v>83</v>
      </c>
      <c r="AW194" s="12" t="s">
        <v>30</v>
      </c>
      <c r="AX194" s="12" t="s">
        <v>73</v>
      </c>
      <c r="AY194" s="149" t="s">
        <v>124</v>
      </c>
    </row>
    <row r="195" spans="2:65" s="13" customFormat="1" ht="11.25">
      <c r="B195" s="165"/>
      <c r="D195" s="144" t="s">
        <v>135</v>
      </c>
      <c r="E195" s="166" t="s">
        <v>1</v>
      </c>
      <c r="F195" s="167" t="s">
        <v>220</v>
      </c>
      <c r="H195" s="168">
        <v>63.31</v>
      </c>
      <c r="I195" s="169"/>
      <c r="L195" s="165"/>
      <c r="M195" s="170"/>
      <c r="T195" s="171"/>
      <c r="AT195" s="166" t="s">
        <v>135</v>
      </c>
      <c r="AU195" s="166" t="s">
        <v>83</v>
      </c>
      <c r="AV195" s="13" t="s">
        <v>131</v>
      </c>
      <c r="AW195" s="13" t="s">
        <v>30</v>
      </c>
      <c r="AX195" s="13" t="s">
        <v>81</v>
      </c>
      <c r="AY195" s="166" t="s">
        <v>124</v>
      </c>
    </row>
    <row r="196" spans="2:65" s="1" customFormat="1" ht="16.5" customHeight="1">
      <c r="B196" s="31"/>
      <c r="C196" s="131" t="s">
        <v>8</v>
      </c>
      <c r="D196" s="131" t="s">
        <v>126</v>
      </c>
      <c r="E196" s="132" t="s">
        <v>447</v>
      </c>
      <c r="F196" s="133" t="s">
        <v>448</v>
      </c>
      <c r="G196" s="134" t="s">
        <v>163</v>
      </c>
      <c r="H196" s="135">
        <v>197.02</v>
      </c>
      <c r="I196" s="136"/>
      <c r="J196" s="137">
        <f>ROUND(I196*H196,2)</f>
        <v>0</v>
      </c>
      <c r="K196" s="133" t="s">
        <v>1</v>
      </c>
      <c r="L196" s="31"/>
      <c r="M196" s="138" t="s">
        <v>1</v>
      </c>
      <c r="N196" s="139" t="s">
        <v>38</v>
      </c>
      <c r="P196" s="140">
        <f>O196*H196</f>
        <v>0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AR196" s="142" t="s">
        <v>131</v>
      </c>
      <c r="AT196" s="142" t="s">
        <v>126</v>
      </c>
      <c r="AU196" s="142" t="s">
        <v>83</v>
      </c>
      <c r="AY196" s="16" t="s">
        <v>124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6" t="s">
        <v>81</v>
      </c>
      <c r="BK196" s="143">
        <f>ROUND(I196*H196,2)</f>
        <v>0</v>
      </c>
      <c r="BL196" s="16" t="s">
        <v>131</v>
      </c>
      <c r="BM196" s="142" t="s">
        <v>273</v>
      </c>
    </row>
    <row r="197" spans="2:65" s="1" customFormat="1" ht="11.25">
      <c r="B197" s="31"/>
      <c r="D197" s="144" t="s">
        <v>133</v>
      </c>
      <c r="F197" s="145" t="s">
        <v>448</v>
      </c>
      <c r="I197" s="146"/>
      <c r="L197" s="31"/>
      <c r="M197" s="147"/>
      <c r="T197" s="55"/>
      <c r="AT197" s="16" t="s">
        <v>133</v>
      </c>
      <c r="AU197" s="16" t="s">
        <v>83</v>
      </c>
    </row>
    <row r="198" spans="2:65" s="12" customFormat="1" ht="22.5">
      <c r="B198" s="148"/>
      <c r="D198" s="144" t="s">
        <v>135</v>
      </c>
      <c r="E198" s="149" t="s">
        <v>1</v>
      </c>
      <c r="F198" s="150" t="s">
        <v>449</v>
      </c>
      <c r="H198" s="151">
        <v>50</v>
      </c>
      <c r="I198" s="152"/>
      <c r="L198" s="148"/>
      <c r="M198" s="153"/>
      <c r="T198" s="154"/>
      <c r="AT198" s="149" t="s">
        <v>135</v>
      </c>
      <c r="AU198" s="149" t="s">
        <v>83</v>
      </c>
      <c r="AV198" s="12" t="s">
        <v>83</v>
      </c>
      <c r="AW198" s="12" t="s">
        <v>30</v>
      </c>
      <c r="AX198" s="12" t="s">
        <v>73</v>
      </c>
      <c r="AY198" s="149" t="s">
        <v>124</v>
      </c>
    </row>
    <row r="199" spans="2:65" s="12" customFormat="1" ht="22.5">
      <c r="B199" s="148"/>
      <c r="D199" s="144" t="s">
        <v>135</v>
      </c>
      <c r="E199" s="149" t="s">
        <v>1</v>
      </c>
      <c r="F199" s="150" t="s">
        <v>450</v>
      </c>
      <c r="H199" s="151">
        <v>97.17</v>
      </c>
      <c r="I199" s="152"/>
      <c r="L199" s="148"/>
      <c r="M199" s="153"/>
      <c r="T199" s="154"/>
      <c r="AT199" s="149" t="s">
        <v>135</v>
      </c>
      <c r="AU199" s="149" t="s">
        <v>83</v>
      </c>
      <c r="AV199" s="12" t="s">
        <v>83</v>
      </c>
      <c r="AW199" s="12" t="s">
        <v>30</v>
      </c>
      <c r="AX199" s="12" t="s">
        <v>73</v>
      </c>
      <c r="AY199" s="149" t="s">
        <v>124</v>
      </c>
    </row>
    <row r="200" spans="2:65" s="14" customFormat="1" ht="11.25">
      <c r="B200" s="176"/>
      <c r="D200" s="144" t="s">
        <v>135</v>
      </c>
      <c r="E200" s="177" t="s">
        <v>1</v>
      </c>
      <c r="F200" s="178" t="s">
        <v>414</v>
      </c>
      <c r="H200" s="179">
        <v>147.17000000000002</v>
      </c>
      <c r="I200" s="180"/>
      <c r="L200" s="176"/>
      <c r="M200" s="181"/>
      <c r="T200" s="182"/>
      <c r="AT200" s="177" t="s">
        <v>135</v>
      </c>
      <c r="AU200" s="177" t="s">
        <v>83</v>
      </c>
      <c r="AV200" s="14" t="s">
        <v>142</v>
      </c>
      <c r="AW200" s="14" t="s">
        <v>30</v>
      </c>
      <c r="AX200" s="14" t="s">
        <v>73</v>
      </c>
      <c r="AY200" s="177" t="s">
        <v>124</v>
      </c>
    </row>
    <row r="201" spans="2:65" s="12" customFormat="1" ht="22.5">
      <c r="B201" s="148"/>
      <c r="D201" s="144" t="s">
        <v>135</v>
      </c>
      <c r="E201" s="149" t="s">
        <v>1</v>
      </c>
      <c r="F201" s="150" t="s">
        <v>451</v>
      </c>
      <c r="H201" s="151">
        <v>4</v>
      </c>
      <c r="I201" s="152"/>
      <c r="L201" s="148"/>
      <c r="M201" s="153"/>
      <c r="T201" s="154"/>
      <c r="AT201" s="149" t="s">
        <v>135</v>
      </c>
      <c r="AU201" s="149" t="s">
        <v>83</v>
      </c>
      <c r="AV201" s="12" t="s">
        <v>83</v>
      </c>
      <c r="AW201" s="12" t="s">
        <v>30</v>
      </c>
      <c r="AX201" s="12" t="s">
        <v>73</v>
      </c>
      <c r="AY201" s="149" t="s">
        <v>124</v>
      </c>
    </row>
    <row r="202" spans="2:65" s="12" customFormat="1" ht="22.5">
      <c r="B202" s="148"/>
      <c r="D202" s="144" t="s">
        <v>135</v>
      </c>
      <c r="E202" s="149" t="s">
        <v>1</v>
      </c>
      <c r="F202" s="150" t="s">
        <v>452</v>
      </c>
      <c r="H202" s="151">
        <v>4.3</v>
      </c>
      <c r="I202" s="152"/>
      <c r="L202" s="148"/>
      <c r="M202" s="153"/>
      <c r="T202" s="154"/>
      <c r="AT202" s="149" t="s">
        <v>135</v>
      </c>
      <c r="AU202" s="149" t="s">
        <v>83</v>
      </c>
      <c r="AV202" s="12" t="s">
        <v>83</v>
      </c>
      <c r="AW202" s="12" t="s">
        <v>30</v>
      </c>
      <c r="AX202" s="12" t="s">
        <v>73</v>
      </c>
      <c r="AY202" s="149" t="s">
        <v>124</v>
      </c>
    </row>
    <row r="203" spans="2:65" s="12" customFormat="1" ht="22.5">
      <c r="B203" s="148"/>
      <c r="D203" s="144" t="s">
        <v>135</v>
      </c>
      <c r="E203" s="149" t="s">
        <v>1</v>
      </c>
      <c r="F203" s="150" t="s">
        <v>453</v>
      </c>
      <c r="H203" s="151">
        <v>8.4</v>
      </c>
      <c r="I203" s="152"/>
      <c r="L203" s="148"/>
      <c r="M203" s="153"/>
      <c r="T203" s="154"/>
      <c r="AT203" s="149" t="s">
        <v>135</v>
      </c>
      <c r="AU203" s="149" t="s">
        <v>83</v>
      </c>
      <c r="AV203" s="12" t="s">
        <v>83</v>
      </c>
      <c r="AW203" s="12" t="s">
        <v>30</v>
      </c>
      <c r="AX203" s="12" t="s">
        <v>73</v>
      </c>
      <c r="AY203" s="149" t="s">
        <v>124</v>
      </c>
    </row>
    <row r="204" spans="2:65" s="12" customFormat="1" ht="22.5">
      <c r="B204" s="148"/>
      <c r="D204" s="144" t="s">
        <v>135</v>
      </c>
      <c r="E204" s="149" t="s">
        <v>1</v>
      </c>
      <c r="F204" s="150" t="s">
        <v>454</v>
      </c>
      <c r="H204" s="151">
        <v>15.35</v>
      </c>
      <c r="I204" s="152"/>
      <c r="L204" s="148"/>
      <c r="M204" s="153"/>
      <c r="T204" s="154"/>
      <c r="AT204" s="149" t="s">
        <v>135</v>
      </c>
      <c r="AU204" s="149" t="s">
        <v>83</v>
      </c>
      <c r="AV204" s="12" t="s">
        <v>83</v>
      </c>
      <c r="AW204" s="12" t="s">
        <v>30</v>
      </c>
      <c r="AX204" s="12" t="s">
        <v>73</v>
      </c>
      <c r="AY204" s="149" t="s">
        <v>124</v>
      </c>
    </row>
    <row r="205" spans="2:65" s="12" customFormat="1" ht="22.5">
      <c r="B205" s="148"/>
      <c r="D205" s="144" t="s">
        <v>135</v>
      </c>
      <c r="E205" s="149" t="s">
        <v>1</v>
      </c>
      <c r="F205" s="150" t="s">
        <v>455</v>
      </c>
      <c r="H205" s="151">
        <v>17.8</v>
      </c>
      <c r="I205" s="152"/>
      <c r="L205" s="148"/>
      <c r="M205" s="153"/>
      <c r="T205" s="154"/>
      <c r="AT205" s="149" t="s">
        <v>135</v>
      </c>
      <c r="AU205" s="149" t="s">
        <v>83</v>
      </c>
      <c r="AV205" s="12" t="s">
        <v>83</v>
      </c>
      <c r="AW205" s="12" t="s">
        <v>30</v>
      </c>
      <c r="AX205" s="12" t="s">
        <v>73</v>
      </c>
      <c r="AY205" s="149" t="s">
        <v>124</v>
      </c>
    </row>
    <row r="206" spans="2:65" s="14" customFormat="1" ht="11.25">
      <c r="B206" s="176"/>
      <c r="D206" s="144" t="s">
        <v>135</v>
      </c>
      <c r="E206" s="177" t="s">
        <v>1</v>
      </c>
      <c r="F206" s="178" t="s">
        <v>414</v>
      </c>
      <c r="H206" s="179">
        <v>49.850000000000009</v>
      </c>
      <c r="I206" s="180"/>
      <c r="L206" s="176"/>
      <c r="M206" s="181"/>
      <c r="T206" s="182"/>
      <c r="AT206" s="177" t="s">
        <v>135</v>
      </c>
      <c r="AU206" s="177" t="s">
        <v>83</v>
      </c>
      <c r="AV206" s="14" t="s">
        <v>142</v>
      </c>
      <c r="AW206" s="14" t="s">
        <v>30</v>
      </c>
      <c r="AX206" s="14" t="s">
        <v>73</v>
      </c>
      <c r="AY206" s="177" t="s">
        <v>124</v>
      </c>
    </row>
    <row r="207" spans="2:65" s="13" customFormat="1" ht="11.25">
      <c r="B207" s="165"/>
      <c r="D207" s="144" t="s">
        <v>135</v>
      </c>
      <c r="E207" s="166" t="s">
        <v>1</v>
      </c>
      <c r="F207" s="167" t="s">
        <v>220</v>
      </c>
      <c r="H207" s="168">
        <v>197.02000000000004</v>
      </c>
      <c r="I207" s="169"/>
      <c r="L207" s="165"/>
      <c r="M207" s="170"/>
      <c r="T207" s="171"/>
      <c r="AT207" s="166" t="s">
        <v>135</v>
      </c>
      <c r="AU207" s="166" t="s">
        <v>83</v>
      </c>
      <c r="AV207" s="13" t="s">
        <v>131</v>
      </c>
      <c r="AW207" s="13" t="s">
        <v>30</v>
      </c>
      <c r="AX207" s="13" t="s">
        <v>81</v>
      </c>
      <c r="AY207" s="166" t="s">
        <v>124</v>
      </c>
    </row>
    <row r="208" spans="2:65" s="1" customFormat="1" ht="44.25" customHeight="1">
      <c r="B208" s="31"/>
      <c r="C208" s="131" t="s">
        <v>199</v>
      </c>
      <c r="D208" s="131" t="s">
        <v>126</v>
      </c>
      <c r="E208" s="132" t="s">
        <v>456</v>
      </c>
      <c r="F208" s="133" t="s">
        <v>457</v>
      </c>
      <c r="G208" s="134" t="s">
        <v>280</v>
      </c>
      <c r="H208" s="135">
        <v>6</v>
      </c>
      <c r="I208" s="136"/>
      <c r="J208" s="137">
        <f>ROUND(I208*H208,2)</f>
        <v>0</v>
      </c>
      <c r="K208" s="133" t="s">
        <v>130</v>
      </c>
      <c r="L208" s="31"/>
      <c r="M208" s="138" t="s">
        <v>1</v>
      </c>
      <c r="N208" s="139" t="s">
        <v>38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131</v>
      </c>
      <c r="AT208" s="142" t="s">
        <v>126</v>
      </c>
      <c r="AU208" s="142" t="s">
        <v>83</v>
      </c>
      <c r="AY208" s="16" t="s">
        <v>124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6" t="s">
        <v>81</v>
      </c>
      <c r="BK208" s="143">
        <f>ROUND(I208*H208,2)</f>
        <v>0</v>
      </c>
      <c r="BL208" s="16" t="s">
        <v>131</v>
      </c>
      <c r="BM208" s="142" t="s">
        <v>284</v>
      </c>
    </row>
    <row r="209" spans="2:65" s="1" customFormat="1" ht="29.25">
      <c r="B209" s="31"/>
      <c r="D209" s="144" t="s">
        <v>133</v>
      </c>
      <c r="F209" s="145" t="s">
        <v>457</v>
      </c>
      <c r="I209" s="146"/>
      <c r="L209" s="31"/>
      <c r="M209" s="147"/>
      <c r="T209" s="55"/>
      <c r="AT209" s="16" t="s">
        <v>133</v>
      </c>
      <c r="AU209" s="16" t="s">
        <v>83</v>
      </c>
    </row>
    <row r="210" spans="2:65" s="12" customFormat="1" ht="22.5">
      <c r="B210" s="148"/>
      <c r="D210" s="144" t="s">
        <v>135</v>
      </c>
      <c r="E210" s="149" t="s">
        <v>1</v>
      </c>
      <c r="F210" s="150" t="s">
        <v>458</v>
      </c>
      <c r="H210" s="151">
        <v>6</v>
      </c>
      <c r="I210" s="152"/>
      <c r="L210" s="148"/>
      <c r="M210" s="153"/>
      <c r="T210" s="154"/>
      <c r="AT210" s="149" t="s">
        <v>135</v>
      </c>
      <c r="AU210" s="149" t="s">
        <v>83</v>
      </c>
      <c r="AV210" s="12" t="s">
        <v>83</v>
      </c>
      <c r="AW210" s="12" t="s">
        <v>30</v>
      </c>
      <c r="AX210" s="12" t="s">
        <v>73</v>
      </c>
      <c r="AY210" s="149" t="s">
        <v>124</v>
      </c>
    </row>
    <row r="211" spans="2:65" s="13" customFormat="1" ht="11.25">
      <c r="B211" s="165"/>
      <c r="D211" s="144" t="s">
        <v>135</v>
      </c>
      <c r="E211" s="166" t="s">
        <v>1</v>
      </c>
      <c r="F211" s="167" t="s">
        <v>220</v>
      </c>
      <c r="H211" s="168">
        <v>6</v>
      </c>
      <c r="I211" s="169"/>
      <c r="L211" s="165"/>
      <c r="M211" s="170"/>
      <c r="T211" s="171"/>
      <c r="AT211" s="166" t="s">
        <v>135</v>
      </c>
      <c r="AU211" s="166" t="s">
        <v>83</v>
      </c>
      <c r="AV211" s="13" t="s">
        <v>131</v>
      </c>
      <c r="AW211" s="13" t="s">
        <v>30</v>
      </c>
      <c r="AX211" s="13" t="s">
        <v>81</v>
      </c>
      <c r="AY211" s="166" t="s">
        <v>124</v>
      </c>
    </row>
    <row r="212" spans="2:65" s="11" customFormat="1" ht="22.9" customHeight="1">
      <c r="B212" s="119"/>
      <c r="D212" s="120" t="s">
        <v>72</v>
      </c>
      <c r="E212" s="129" t="s">
        <v>142</v>
      </c>
      <c r="F212" s="129" t="s">
        <v>258</v>
      </c>
      <c r="I212" s="122"/>
      <c r="J212" s="130">
        <f>BK212</f>
        <v>0</v>
      </c>
      <c r="L212" s="119"/>
      <c r="M212" s="124"/>
      <c r="P212" s="125">
        <f>SUM(P213:P220)</f>
        <v>0</v>
      </c>
      <c r="R212" s="125">
        <f>SUM(R213:R220)</f>
        <v>0</v>
      </c>
      <c r="T212" s="126">
        <f>SUM(T213:T220)</f>
        <v>0</v>
      </c>
      <c r="AR212" s="120" t="s">
        <v>81</v>
      </c>
      <c r="AT212" s="127" t="s">
        <v>72</v>
      </c>
      <c r="AU212" s="127" t="s">
        <v>81</v>
      </c>
      <c r="AY212" s="120" t="s">
        <v>124</v>
      </c>
      <c r="BK212" s="128">
        <f>SUM(BK213:BK220)</f>
        <v>0</v>
      </c>
    </row>
    <row r="213" spans="2:65" s="1" customFormat="1" ht="76.349999999999994" customHeight="1">
      <c r="B213" s="31"/>
      <c r="C213" s="131" t="s">
        <v>204</v>
      </c>
      <c r="D213" s="131" t="s">
        <v>126</v>
      </c>
      <c r="E213" s="132" t="s">
        <v>459</v>
      </c>
      <c r="F213" s="133" t="s">
        <v>460</v>
      </c>
      <c r="G213" s="134" t="s">
        <v>129</v>
      </c>
      <c r="H213" s="135">
        <v>1.1499999999999999</v>
      </c>
      <c r="I213" s="136"/>
      <c r="J213" s="137">
        <f>ROUND(I213*H213,2)</f>
        <v>0</v>
      </c>
      <c r="K213" s="133" t="s">
        <v>130</v>
      </c>
      <c r="L213" s="31"/>
      <c r="M213" s="138" t="s">
        <v>1</v>
      </c>
      <c r="N213" s="139" t="s">
        <v>38</v>
      </c>
      <c r="P213" s="140">
        <f>O213*H213</f>
        <v>0</v>
      </c>
      <c r="Q213" s="140">
        <v>0</v>
      </c>
      <c r="R213" s="140">
        <f>Q213*H213</f>
        <v>0</v>
      </c>
      <c r="S213" s="140">
        <v>0</v>
      </c>
      <c r="T213" s="141">
        <f>S213*H213</f>
        <v>0</v>
      </c>
      <c r="AR213" s="142" t="s">
        <v>131</v>
      </c>
      <c r="AT213" s="142" t="s">
        <v>126</v>
      </c>
      <c r="AU213" s="142" t="s">
        <v>83</v>
      </c>
      <c r="AY213" s="16" t="s">
        <v>124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6" t="s">
        <v>81</v>
      </c>
      <c r="BK213" s="143">
        <f>ROUND(I213*H213,2)</f>
        <v>0</v>
      </c>
      <c r="BL213" s="16" t="s">
        <v>131</v>
      </c>
      <c r="BM213" s="142" t="s">
        <v>141</v>
      </c>
    </row>
    <row r="214" spans="2:65" s="1" customFormat="1" ht="48.75">
      <c r="B214" s="31"/>
      <c r="D214" s="144" t="s">
        <v>133</v>
      </c>
      <c r="F214" s="145" t="s">
        <v>461</v>
      </c>
      <c r="I214" s="146"/>
      <c r="L214" s="31"/>
      <c r="M214" s="147"/>
      <c r="T214" s="55"/>
      <c r="AT214" s="16" t="s">
        <v>133</v>
      </c>
      <c r="AU214" s="16" t="s">
        <v>83</v>
      </c>
    </row>
    <row r="215" spans="2:65" s="12" customFormat="1" ht="22.5">
      <c r="B215" s="148"/>
      <c r="D215" s="144" t="s">
        <v>135</v>
      </c>
      <c r="E215" s="149" t="s">
        <v>1</v>
      </c>
      <c r="F215" s="150" t="s">
        <v>462</v>
      </c>
      <c r="H215" s="151">
        <v>1.1499999999999999</v>
      </c>
      <c r="I215" s="152"/>
      <c r="L215" s="148"/>
      <c r="M215" s="153"/>
      <c r="T215" s="154"/>
      <c r="AT215" s="149" t="s">
        <v>135</v>
      </c>
      <c r="AU215" s="149" t="s">
        <v>83</v>
      </c>
      <c r="AV215" s="12" t="s">
        <v>83</v>
      </c>
      <c r="AW215" s="12" t="s">
        <v>30</v>
      </c>
      <c r="AX215" s="12" t="s">
        <v>73</v>
      </c>
      <c r="AY215" s="149" t="s">
        <v>124</v>
      </c>
    </row>
    <row r="216" spans="2:65" s="13" customFormat="1" ht="11.25">
      <c r="B216" s="165"/>
      <c r="D216" s="144" t="s">
        <v>135</v>
      </c>
      <c r="E216" s="166" t="s">
        <v>1</v>
      </c>
      <c r="F216" s="167" t="s">
        <v>220</v>
      </c>
      <c r="H216" s="168">
        <v>1.1499999999999999</v>
      </c>
      <c r="I216" s="169"/>
      <c r="L216" s="165"/>
      <c r="M216" s="170"/>
      <c r="T216" s="171"/>
      <c r="AT216" s="166" t="s">
        <v>135</v>
      </c>
      <c r="AU216" s="166" t="s">
        <v>83</v>
      </c>
      <c r="AV216" s="13" t="s">
        <v>131</v>
      </c>
      <c r="AW216" s="13" t="s">
        <v>30</v>
      </c>
      <c r="AX216" s="13" t="s">
        <v>81</v>
      </c>
      <c r="AY216" s="166" t="s">
        <v>124</v>
      </c>
    </row>
    <row r="217" spans="2:65" s="1" customFormat="1" ht="66.75" customHeight="1">
      <c r="B217" s="31"/>
      <c r="C217" s="131" t="s">
        <v>210</v>
      </c>
      <c r="D217" s="131" t="s">
        <v>126</v>
      </c>
      <c r="E217" s="132" t="s">
        <v>463</v>
      </c>
      <c r="F217" s="133" t="s">
        <v>464</v>
      </c>
      <c r="G217" s="134" t="s">
        <v>129</v>
      </c>
      <c r="H217" s="135">
        <v>1.1000000000000001</v>
      </c>
      <c r="I217" s="136"/>
      <c r="J217" s="137">
        <f>ROUND(I217*H217,2)</f>
        <v>0</v>
      </c>
      <c r="K217" s="133" t="s">
        <v>130</v>
      </c>
      <c r="L217" s="31"/>
      <c r="M217" s="138" t="s">
        <v>1</v>
      </c>
      <c r="N217" s="139" t="s">
        <v>38</v>
      </c>
      <c r="P217" s="140">
        <f>O217*H217</f>
        <v>0</v>
      </c>
      <c r="Q217" s="140">
        <v>0</v>
      </c>
      <c r="R217" s="140">
        <f>Q217*H217</f>
        <v>0</v>
      </c>
      <c r="S217" s="140">
        <v>0</v>
      </c>
      <c r="T217" s="141">
        <f>S217*H217</f>
        <v>0</v>
      </c>
      <c r="AR217" s="142" t="s">
        <v>131</v>
      </c>
      <c r="AT217" s="142" t="s">
        <v>126</v>
      </c>
      <c r="AU217" s="142" t="s">
        <v>83</v>
      </c>
      <c r="AY217" s="16" t="s">
        <v>124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6" t="s">
        <v>81</v>
      </c>
      <c r="BK217" s="143">
        <f>ROUND(I217*H217,2)</f>
        <v>0</v>
      </c>
      <c r="BL217" s="16" t="s">
        <v>131</v>
      </c>
      <c r="BM217" s="142" t="s">
        <v>310</v>
      </c>
    </row>
    <row r="218" spans="2:65" s="1" customFormat="1" ht="48.75">
      <c r="B218" s="31"/>
      <c r="D218" s="144" t="s">
        <v>133</v>
      </c>
      <c r="F218" s="145" t="s">
        <v>465</v>
      </c>
      <c r="I218" s="146"/>
      <c r="L218" s="31"/>
      <c r="M218" s="147"/>
      <c r="T218" s="55"/>
      <c r="AT218" s="16" t="s">
        <v>133</v>
      </c>
      <c r="AU218" s="16" t="s">
        <v>83</v>
      </c>
    </row>
    <row r="219" spans="2:65" s="12" customFormat="1" ht="22.5">
      <c r="B219" s="148"/>
      <c r="D219" s="144" t="s">
        <v>135</v>
      </c>
      <c r="E219" s="149" t="s">
        <v>1</v>
      </c>
      <c r="F219" s="150" t="s">
        <v>466</v>
      </c>
      <c r="H219" s="151">
        <v>1.1000000000000001</v>
      </c>
      <c r="I219" s="152"/>
      <c r="L219" s="148"/>
      <c r="M219" s="153"/>
      <c r="T219" s="154"/>
      <c r="AT219" s="149" t="s">
        <v>135</v>
      </c>
      <c r="AU219" s="149" t="s">
        <v>83</v>
      </c>
      <c r="AV219" s="12" t="s">
        <v>83</v>
      </c>
      <c r="AW219" s="12" t="s">
        <v>30</v>
      </c>
      <c r="AX219" s="12" t="s">
        <v>73</v>
      </c>
      <c r="AY219" s="149" t="s">
        <v>124</v>
      </c>
    </row>
    <row r="220" spans="2:65" s="13" customFormat="1" ht="11.25">
      <c r="B220" s="165"/>
      <c r="D220" s="144" t="s">
        <v>135</v>
      </c>
      <c r="E220" s="166" t="s">
        <v>1</v>
      </c>
      <c r="F220" s="167" t="s">
        <v>220</v>
      </c>
      <c r="H220" s="168">
        <v>1.1000000000000001</v>
      </c>
      <c r="I220" s="169"/>
      <c r="L220" s="165"/>
      <c r="M220" s="170"/>
      <c r="T220" s="171"/>
      <c r="AT220" s="166" t="s">
        <v>135</v>
      </c>
      <c r="AU220" s="166" t="s">
        <v>83</v>
      </c>
      <c r="AV220" s="13" t="s">
        <v>131</v>
      </c>
      <c r="AW220" s="13" t="s">
        <v>30</v>
      </c>
      <c r="AX220" s="13" t="s">
        <v>81</v>
      </c>
      <c r="AY220" s="166" t="s">
        <v>124</v>
      </c>
    </row>
    <row r="221" spans="2:65" s="11" customFormat="1" ht="22.9" customHeight="1">
      <c r="B221" s="119"/>
      <c r="D221" s="120" t="s">
        <v>72</v>
      </c>
      <c r="E221" s="129" t="s">
        <v>131</v>
      </c>
      <c r="F221" s="129" t="s">
        <v>467</v>
      </c>
      <c r="I221" s="122"/>
      <c r="J221" s="130">
        <f>BK221</f>
        <v>0</v>
      </c>
      <c r="L221" s="119"/>
      <c r="M221" s="124"/>
      <c r="P221" s="125">
        <f>SUM(P222:P269)</f>
        <v>0</v>
      </c>
      <c r="R221" s="125">
        <f>SUM(R222:R269)</f>
        <v>0</v>
      </c>
      <c r="T221" s="126">
        <f>SUM(T222:T269)</f>
        <v>0</v>
      </c>
      <c r="AR221" s="120" t="s">
        <v>81</v>
      </c>
      <c r="AT221" s="127" t="s">
        <v>72</v>
      </c>
      <c r="AU221" s="127" t="s">
        <v>81</v>
      </c>
      <c r="AY221" s="120" t="s">
        <v>124</v>
      </c>
      <c r="BK221" s="128">
        <f>SUM(BK222:BK269)</f>
        <v>0</v>
      </c>
    </row>
    <row r="222" spans="2:65" s="1" customFormat="1" ht="49.15" customHeight="1">
      <c r="B222" s="31"/>
      <c r="C222" s="131" t="s">
        <v>221</v>
      </c>
      <c r="D222" s="131" t="s">
        <v>126</v>
      </c>
      <c r="E222" s="132" t="s">
        <v>468</v>
      </c>
      <c r="F222" s="133" t="s">
        <v>469</v>
      </c>
      <c r="G222" s="134" t="s">
        <v>129</v>
      </c>
      <c r="H222" s="135">
        <v>0.2</v>
      </c>
      <c r="I222" s="136"/>
      <c r="J222" s="137">
        <f>ROUND(I222*H222,2)</f>
        <v>0</v>
      </c>
      <c r="K222" s="133" t="s">
        <v>130</v>
      </c>
      <c r="L222" s="31"/>
      <c r="M222" s="138" t="s">
        <v>1</v>
      </c>
      <c r="N222" s="139" t="s">
        <v>38</v>
      </c>
      <c r="P222" s="140">
        <f>O222*H222</f>
        <v>0</v>
      </c>
      <c r="Q222" s="140">
        <v>0</v>
      </c>
      <c r="R222" s="140">
        <f>Q222*H222</f>
        <v>0</v>
      </c>
      <c r="S222" s="140">
        <v>0</v>
      </c>
      <c r="T222" s="141">
        <f>S222*H222</f>
        <v>0</v>
      </c>
      <c r="AR222" s="142" t="s">
        <v>131</v>
      </c>
      <c r="AT222" s="142" t="s">
        <v>126</v>
      </c>
      <c r="AU222" s="142" t="s">
        <v>83</v>
      </c>
      <c r="AY222" s="16" t="s">
        <v>124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6" t="s">
        <v>81</v>
      </c>
      <c r="BK222" s="143">
        <f>ROUND(I222*H222,2)</f>
        <v>0</v>
      </c>
      <c r="BL222" s="16" t="s">
        <v>131</v>
      </c>
      <c r="BM222" s="142" t="s">
        <v>307</v>
      </c>
    </row>
    <row r="223" spans="2:65" s="1" customFormat="1" ht="29.25">
      <c r="B223" s="31"/>
      <c r="D223" s="144" t="s">
        <v>133</v>
      </c>
      <c r="F223" s="145" t="s">
        <v>469</v>
      </c>
      <c r="I223" s="146"/>
      <c r="L223" s="31"/>
      <c r="M223" s="147"/>
      <c r="T223" s="55"/>
      <c r="AT223" s="16" t="s">
        <v>133</v>
      </c>
      <c r="AU223" s="16" t="s">
        <v>83</v>
      </c>
    </row>
    <row r="224" spans="2:65" s="12" customFormat="1" ht="33.75">
      <c r="B224" s="148"/>
      <c r="D224" s="144" t="s">
        <v>135</v>
      </c>
      <c r="E224" s="149" t="s">
        <v>1</v>
      </c>
      <c r="F224" s="150" t="s">
        <v>470</v>
      </c>
      <c r="H224" s="151">
        <v>0.2</v>
      </c>
      <c r="I224" s="152"/>
      <c r="L224" s="148"/>
      <c r="M224" s="153"/>
      <c r="T224" s="154"/>
      <c r="AT224" s="149" t="s">
        <v>135</v>
      </c>
      <c r="AU224" s="149" t="s">
        <v>83</v>
      </c>
      <c r="AV224" s="12" t="s">
        <v>83</v>
      </c>
      <c r="AW224" s="12" t="s">
        <v>30</v>
      </c>
      <c r="AX224" s="12" t="s">
        <v>73</v>
      </c>
      <c r="AY224" s="149" t="s">
        <v>124</v>
      </c>
    </row>
    <row r="225" spans="2:65" s="13" customFormat="1" ht="11.25">
      <c r="B225" s="165"/>
      <c r="D225" s="144" t="s">
        <v>135</v>
      </c>
      <c r="E225" s="166" t="s">
        <v>1</v>
      </c>
      <c r="F225" s="167" t="s">
        <v>220</v>
      </c>
      <c r="H225" s="168">
        <v>0.2</v>
      </c>
      <c r="I225" s="169"/>
      <c r="L225" s="165"/>
      <c r="M225" s="170"/>
      <c r="T225" s="171"/>
      <c r="AT225" s="166" t="s">
        <v>135</v>
      </c>
      <c r="AU225" s="166" t="s">
        <v>83</v>
      </c>
      <c r="AV225" s="13" t="s">
        <v>131</v>
      </c>
      <c r="AW225" s="13" t="s">
        <v>30</v>
      </c>
      <c r="AX225" s="13" t="s">
        <v>81</v>
      </c>
      <c r="AY225" s="166" t="s">
        <v>124</v>
      </c>
    </row>
    <row r="226" spans="2:65" s="1" customFormat="1" ht="37.9" customHeight="1">
      <c r="B226" s="31"/>
      <c r="C226" s="131" t="s">
        <v>226</v>
      </c>
      <c r="D226" s="131" t="s">
        <v>126</v>
      </c>
      <c r="E226" s="132" t="s">
        <v>471</v>
      </c>
      <c r="F226" s="133" t="s">
        <v>472</v>
      </c>
      <c r="G226" s="134" t="s">
        <v>129</v>
      </c>
      <c r="H226" s="135">
        <v>49.6</v>
      </c>
      <c r="I226" s="136"/>
      <c r="J226" s="137">
        <f>ROUND(I226*H226,2)</f>
        <v>0</v>
      </c>
      <c r="K226" s="133" t="s">
        <v>130</v>
      </c>
      <c r="L226" s="31"/>
      <c r="M226" s="138" t="s">
        <v>1</v>
      </c>
      <c r="N226" s="139" t="s">
        <v>38</v>
      </c>
      <c r="P226" s="140">
        <f>O226*H226</f>
        <v>0</v>
      </c>
      <c r="Q226" s="140">
        <v>0</v>
      </c>
      <c r="R226" s="140">
        <f>Q226*H226</f>
        <v>0</v>
      </c>
      <c r="S226" s="140">
        <v>0</v>
      </c>
      <c r="T226" s="141">
        <f>S226*H226</f>
        <v>0</v>
      </c>
      <c r="AR226" s="142" t="s">
        <v>131</v>
      </c>
      <c r="AT226" s="142" t="s">
        <v>126</v>
      </c>
      <c r="AU226" s="142" t="s">
        <v>83</v>
      </c>
      <c r="AY226" s="16" t="s">
        <v>124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6" t="s">
        <v>81</v>
      </c>
      <c r="BK226" s="143">
        <f>ROUND(I226*H226,2)</f>
        <v>0</v>
      </c>
      <c r="BL226" s="16" t="s">
        <v>131</v>
      </c>
      <c r="BM226" s="142" t="s">
        <v>328</v>
      </c>
    </row>
    <row r="227" spans="2:65" s="1" customFormat="1" ht="19.5">
      <c r="B227" s="31"/>
      <c r="D227" s="144" t="s">
        <v>133</v>
      </c>
      <c r="F227" s="145" t="s">
        <v>472</v>
      </c>
      <c r="I227" s="146"/>
      <c r="L227" s="31"/>
      <c r="M227" s="147"/>
      <c r="T227" s="55"/>
      <c r="AT227" s="16" t="s">
        <v>133</v>
      </c>
      <c r="AU227" s="16" t="s">
        <v>83</v>
      </c>
    </row>
    <row r="228" spans="2:65" s="12" customFormat="1" ht="33.75">
      <c r="B228" s="148"/>
      <c r="D228" s="144" t="s">
        <v>135</v>
      </c>
      <c r="E228" s="149" t="s">
        <v>1</v>
      </c>
      <c r="F228" s="150" t="s">
        <v>473</v>
      </c>
      <c r="H228" s="151">
        <v>7.5</v>
      </c>
      <c r="I228" s="152"/>
      <c r="L228" s="148"/>
      <c r="M228" s="153"/>
      <c r="T228" s="154"/>
      <c r="AT228" s="149" t="s">
        <v>135</v>
      </c>
      <c r="AU228" s="149" t="s">
        <v>83</v>
      </c>
      <c r="AV228" s="12" t="s">
        <v>83</v>
      </c>
      <c r="AW228" s="12" t="s">
        <v>30</v>
      </c>
      <c r="AX228" s="12" t="s">
        <v>73</v>
      </c>
      <c r="AY228" s="149" t="s">
        <v>124</v>
      </c>
    </row>
    <row r="229" spans="2:65" s="12" customFormat="1" ht="22.5">
      <c r="B229" s="148"/>
      <c r="D229" s="144" t="s">
        <v>135</v>
      </c>
      <c r="E229" s="149" t="s">
        <v>1</v>
      </c>
      <c r="F229" s="150" t="s">
        <v>474</v>
      </c>
      <c r="H229" s="151">
        <v>14.4</v>
      </c>
      <c r="I229" s="152"/>
      <c r="L229" s="148"/>
      <c r="M229" s="153"/>
      <c r="T229" s="154"/>
      <c r="AT229" s="149" t="s">
        <v>135</v>
      </c>
      <c r="AU229" s="149" t="s">
        <v>83</v>
      </c>
      <c r="AV229" s="12" t="s">
        <v>83</v>
      </c>
      <c r="AW229" s="12" t="s">
        <v>30</v>
      </c>
      <c r="AX229" s="12" t="s">
        <v>73</v>
      </c>
      <c r="AY229" s="149" t="s">
        <v>124</v>
      </c>
    </row>
    <row r="230" spans="2:65" s="12" customFormat="1" ht="22.5">
      <c r="B230" s="148"/>
      <c r="D230" s="144" t="s">
        <v>135</v>
      </c>
      <c r="E230" s="149" t="s">
        <v>1</v>
      </c>
      <c r="F230" s="150" t="s">
        <v>475</v>
      </c>
      <c r="H230" s="151">
        <v>15.4</v>
      </c>
      <c r="I230" s="152"/>
      <c r="L230" s="148"/>
      <c r="M230" s="153"/>
      <c r="T230" s="154"/>
      <c r="AT230" s="149" t="s">
        <v>135</v>
      </c>
      <c r="AU230" s="149" t="s">
        <v>83</v>
      </c>
      <c r="AV230" s="12" t="s">
        <v>83</v>
      </c>
      <c r="AW230" s="12" t="s">
        <v>30</v>
      </c>
      <c r="AX230" s="12" t="s">
        <v>73</v>
      </c>
      <c r="AY230" s="149" t="s">
        <v>124</v>
      </c>
    </row>
    <row r="231" spans="2:65" s="12" customFormat="1" ht="22.5">
      <c r="B231" s="148"/>
      <c r="D231" s="144" t="s">
        <v>135</v>
      </c>
      <c r="E231" s="149" t="s">
        <v>1</v>
      </c>
      <c r="F231" s="150" t="s">
        <v>476</v>
      </c>
      <c r="H231" s="151">
        <v>12.3</v>
      </c>
      <c r="I231" s="152"/>
      <c r="L231" s="148"/>
      <c r="M231" s="153"/>
      <c r="T231" s="154"/>
      <c r="AT231" s="149" t="s">
        <v>135</v>
      </c>
      <c r="AU231" s="149" t="s">
        <v>83</v>
      </c>
      <c r="AV231" s="12" t="s">
        <v>83</v>
      </c>
      <c r="AW231" s="12" t="s">
        <v>30</v>
      </c>
      <c r="AX231" s="12" t="s">
        <v>73</v>
      </c>
      <c r="AY231" s="149" t="s">
        <v>124</v>
      </c>
    </row>
    <row r="232" spans="2:65" s="13" customFormat="1" ht="11.25">
      <c r="B232" s="165"/>
      <c r="D232" s="144" t="s">
        <v>135</v>
      </c>
      <c r="E232" s="166" t="s">
        <v>1</v>
      </c>
      <c r="F232" s="167" t="s">
        <v>220</v>
      </c>
      <c r="H232" s="168">
        <v>49.599999999999994</v>
      </c>
      <c r="I232" s="169"/>
      <c r="L232" s="165"/>
      <c r="M232" s="170"/>
      <c r="T232" s="171"/>
      <c r="AT232" s="166" t="s">
        <v>135</v>
      </c>
      <c r="AU232" s="166" t="s">
        <v>83</v>
      </c>
      <c r="AV232" s="13" t="s">
        <v>131</v>
      </c>
      <c r="AW232" s="13" t="s">
        <v>30</v>
      </c>
      <c r="AX232" s="13" t="s">
        <v>81</v>
      </c>
      <c r="AY232" s="166" t="s">
        <v>124</v>
      </c>
    </row>
    <row r="233" spans="2:65" s="1" customFormat="1" ht="37.9" customHeight="1">
      <c r="B233" s="31"/>
      <c r="C233" s="131" t="s">
        <v>231</v>
      </c>
      <c r="D233" s="131" t="s">
        <v>126</v>
      </c>
      <c r="E233" s="132" t="s">
        <v>477</v>
      </c>
      <c r="F233" s="133" t="s">
        <v>478</v>
      </c>
      <c r="G233" s="134" t="s">
        <v>129</v>
      </c>
      <c r="H233" s="135">
        <v>1.32</v>
      </c>
      <c r="I233" s="136"/>
      <c r="J233" s="137">
        <f>ROUND(I233*H233,2)</f>
        <v>0</v>
      </c>
      <c r="K233" s="133" t="s">
        <v>130</v>
      </c>
      <c r="L233" s="31"/>
      <c r="M233" s="138" t="s">
        <v>1</v>
      </c>
      <c r="N233" s="139" t="s">
        <v>38</v>
      </c>
      <c r="P233" s="140">
        <f>O233*H233</f>
        <v>0</v>
      </c>
      <c r="Q233" s="140">
        <v>0</v>
      </c>
      <c r="R233" s="140">
        <f>Q233*H233</f>
        <v>0</v>
      </c>
      <c r="S233" s="140">
        <v>0</v>
      </c>
      <c r="T233" s="141">
        <f>S233*H233</f>
        <v>0</v>
      </c>
      <c r="AR233" s="142" t="s">
        <v>131</v>
      </c>
      <c r="AT233" s="142" t="s">
        <v>126</v>
      </c>
      <c r="AU233" s="142" t="s">
        <v>83</v>
      </c>
      <c r="AY233" s="16" t="s">
        <v>124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6" t="s">
        <v>81</v>
      </c>
      <c r="BK233" s="143">
        <f>ROUND(I233*H233,2)</f>
        <v>0</v>
      </c>
      <c r="BL233" s="16" t="s">
        <v>131</v>
      </c>
      <c r="BM233" s="142" t="s">
        <v>344</v>
      </c>
    </row>
    <row r="234" spans="2:65" s="1" customFormat="1" ht="19.5">
      <c r="B234" s="31"/>
      <c r="D234" s="144" t="s">
        <v>133</v>
      </c>
      <c r="F234" s="145" t="s">
        <v>478</v>
      </c>
      <c r="I234" s="146"/>
      <c r="L234" s="31"/>
      <c r="M234" s="147"/>
      <c r="T234" s="55"/>
      <c r="AT234" s="16" t="s">
        <v>133</v>
      </c>
      <c r="AU234" s="16" t="s">
        <v>83</v>
      </c>
    </row>
    <row r="235" spans="2:65" s="12" customFormat="1" ht="22.5">
      <c r="B235" s="148"/>
      <c r="D235" s="144" t="s">
        <v>135</v>
      </c>
      <c r="E235" s="149" t="s">
        <v>1</v>
      </c>
      <c r="F235" s="150" t="s">
        <v>479</v>
      </c>
      <c r="H235" s="151">
        <v>0.42</v>
      </c>
      <c r="I235" s="152"/>
      <c r="L235" s="148"/>
      <c r="M235" s="153"/>
      <c r="T235" s="154"/>
      <c r="AT235" s="149" t="s">
        <v>135</v>
      </c>
      <c r="AU235" s="149" t="s">
        <v>83</v>
      </c>
      <c r="AV235" s="12" t="s">
        <v>83</v>
      </c>
      <c r="AW235" s="12" t="s">
        <v>30</v>
      </c>
      <c r="AX235" s="12" t="s">
        <v>73</v>
      </c>
      <c r="AY235" s="149" t="s">
        <v>124</v>
      </c>
    </row>
    <row r="236" spans="2:65" s="12" customFormat="1" ht="22.5">
      <c r="B236" s="148"/>
      <c r="D236" s="144" t="s">
        <v>135</v>
      </c>
      <c r="E236" s="149" t="s">
        <v>1</v>
      </c>
      <c r="F236" s="150" t="s">
        <v>480</v>
      </c>
      <c r="H236" s="151">
        <v>0.9</v>
      </c>
      <c r="I236" s="152"/>
      <c r="L236" s="148"/>
      <c r="M236" s="153"/>
      <c r="T236" s="154"/>
      <c r="AT236" s="149" t="s">
        <v>135</v>
      </c>
      <c r="AU236" s="149" t="s">
        <v>83</v>
      </c>
      <c r="AV236" s="12" t="s">
        <v>83</v>
      </c>
      <c r="AW236" s="12" t="s">
        <v>30</v>
      </c>
      <c r="AX236" s="12" t="s">
        <v>73</v>
      </c>
      <c r="AY236" s="149" t="s">
        <v>124</v>
      </c>
    </row>
    <row r="237" spans="2:65" s="13" customFormat="1" ht="11.25">
      <c r="B237" s="165"/>
      <c r="D237" s="144" t="s">
        <v>135</v>
      </c>
      <c r="E237" s="166" t="s">
        <v>1</v>
      </c>
      <c r="F237" s="167" t="s">
        <v>220</v>
      </c>
      <c r="H237" s="168">
        <v>1.32</v>
      </c>
      <c r="I237" s="169"/>
      <c r="L237" s="165"/>
      <c r="M237" s="170"/>
      <c r="T237" s="171"/>
      <c r="AT237" s="166" t="s">
        <v>135</v>
      </c>
      <c r="AU237" s="166" t="s">
        <v>83</v>
      </c>
      <c r="AV237" s="13" t="s">
        <v>131</v>
      </c>
      <c r="AW237" s="13" t="s">
        <v>30</v>
      </c>
      <c r="AX237" s="13" t="s">
        <v>81</v>
      </c>
      <c r="AY237" s="166" t="s">
        <v>124</v>
      </c>
    </row>
    <row r="238" spans="2:65" s="1" customFormat="1" ht="37.9" customHeight="1">
      <c r="B238" s="31"/>
      <c r="C238" s="131" t="s">
        <v>237</v>
      </c>
      <c r="D238" s="131" t="s">
        <v>126</v>
      </c>
      <c r="E238" s="132" t="s">
        <v>481</v>
      </c>
      <c r="F238" s="133" t="s">
        <v>482</v>
      </c>
      <c r="G238" s="134" t="s">
        <v>129</v>
      </c>
      <c r="H238" s="135">
        <v>9.94</v>
      </c>
      <c r="I238" s="136"/>
      <c r="J238" s="137">
        <f>ROUND(I238*H238,2)</f>
        <v>0</v>
      </c>
      <c r="K238" s="133" t="s">
        <v>130</v>
      </c>
      <c r="L238" s="31"/>
      <c r="M238" s="138" t="s">
        <v>1</v>
      </c>
      <c r="N238" s="139" t="s">
        <v>38</v>
      </c>
      <c r="P238" s="140">
        <f>O238*H238</f>
        <v>0</v>
      </c>
      <c r="Q238" s="140">
        <v>0</v>
      </c>
      <c r="R238" s="140">
        <f>Q238*H238</f>
        <v>0</v>
      </c>
      <c r="S238" s="140">
        <v>0</v>
      </c>
      <c r="T238" s="141">
        <f>S238*H238</f>
        <v>0</v>
      </c>
      <c r="AR238" s="142" t="s">
        <v>131</v>
      </c>
      <c r="AT238" s="142" t="s">
        <v>126</v>
      </c>
      <c r="AU238" s="142" t="s">
        <v>83</v>
      </c>
      <c r="AY238" s="16" t="s">
        <v>124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6" t="s">
        <v>81</v>
      </c>
      <c r="BK238" s="143">
        <f>ROUND(I238*H238,2)</f>
        <v>0</v>
      </c>
      <c r="BL238" s="16" t="s">
        <v>131</v>
      </c>
      <c r="BM238" s="142" t="s">
        <v>354</v>
      </c>
    </row>
    <row r="239" spans="2:65" s="1" customFormat="1" ht="19.5">
      <c r="B239" s="31"/>
      <c r="D239" s="144" t="s">
        <v>133</v>
      </c>
      <c r="F239" s="145" t="s">
        <v>482</v>
      </c>
      <c r="I239" s="146"/>
      <c r="L239" s="31"/>
      <c r="M239" s="147"/>
      <c r="T239" s="55"/>
      <c r="AT239" s="16" t="s">
        <v>133</v>
      </c>
      <c r="AU239" s="16" t="s">
        <v>83</v>
      </c>
    </row>
    <row r="240" spans="2:65" s="12" customFormat="1" ht="22.5">
      <c r="B240" s="148"/>
      <c r="D240" s="144" t="s">
        <v>135</v>
      </c>
      <c r="E240" s="149" t="s">
        <v>1</v>
      </c>
      <c r="F240" s="150" t="s">
        <v>483</v>
      </c>
      <c r="H240" s="151">
        <v>9.94</v>
      </c>
      <c r="I240" s="152"/>
      <c r="L240" s="148"/>
      <c r="M240" s="153"/>
      <c r="T240" s="154"/>
      <c r="AT240" s="149" t="s">
        <v>135</v>
      </c>
      <c r="AU240" s="149" t="s">
        <v>83</v>
      </c>
      <c r="AV240" s="12" t="s">
        <v>83</v>
      </c>
      <c r="AW240" s="12" t="s">
        <v>30</v>
      </c>
      <c r="AX240" s="12" t="s">
        <v>73</v>
      </c>
      <c r="AY240" s="149" t="s">
        <v>124</v>
      </c>
    </row>
    <row r="241" spans="2:65" s="13" customFormat="1" ht="11.25">
      <c r="B241" s="165"/>
      <c r="D241" s="144" t="s">
        <v>135</v>
      </c>
      <c r="E241" s="166" t="s">
        <v>1</v>
      </c>
      <c r="F241" s="167" t="s">
        <v>220</v>
      </c>
      <c r="H241" s="168">
        <v>9.94</v>
      </c>
      <c r="I241" s="169"/>
      <c r="L241" s="165"/>
      <c r="M241" s="170"/>
      <c r="T241" s="171"/>
      <c r="AT241" s="166" t="s">
        <v>135</v>
      </c>
      <c r="AU241" s="166" t="s">
        <v>83</v>
      </c>
      <c r="AV241" s="13" t="s">
        <v>131</v>
      </c>
      <c r="AW241" s="13" t="s">
        <v>30</v>
      </c>
      <c r="AX241" s="13" t="s">
        <v>81</v>
      </c>
      <c r="AY241" s="166" t="s">
        <v>124</v>
      </c>
    </row>
    <row r="242" spans="2:65" s="1" customFormat="1" ht="37.9" customHeight="1">
      <c r="B242" s="31"/>
      <c r="C242" s="131" t="s">
        <v>245</v>
      </c>
      <c r="D242" s="131" t="s">
        <v>126</v>
      </c>
      <c r="E242" s="132" t="s">
        <v>484</v>
      </c>
      <c r="F242" s="133" t="s">
        <v>485</v>
      </c>
      <c r="G242" s="134" t="s">
        <v>129</v>
      </c>
      <c r="H242" s="135">
        <v>10.4</v>
      </c>
      <c r="I242" s="136"/>
      <c r="J242" s="137">
        <f>ROUND(I242*H242,2)</f>
        <v>0</v>
      </c>
      <c r="K242" s="133" t="s">
        <v>130</v>
      </c>
      <c r="L242" s="31"/>
      <c r="M242" s="138" t="s">
        <v>1</v>
      </c>
      <c r="N242" s="139" t="s">
        <v>38</v>
      </c>
      <c r="P242" s="140">
        <f>O242*H242</f>
        <v>0</v>
      </c>
      <c r="Q242" s="140">
        <v>0</v>
      </c>
      <c r="R242" s="140">
        <f>Q242*H242</f>
        <v>0</v>
      </c>
      <c r="S242" s="140">
        <v>0</v>
      </c>
      <c r="T242" s="141">
        <f>S242*H242</f>
        <v>0</v>
      </c>
      <c r="AR242" s="142" t="s">
        <v>131</v>
      </c>
      <c r="AT242" s="142" t="s">
        <v>126</v>
      </c>
      <c r="AU242" s="142" t="s">
        <v>83</v>
      </c>
      <c r="AY242" s="16" t="s">
        <v>124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6" t="s">
        <v>81</v>
      </c>
      <c r="BK242" s="143">
        <f>ROUND(I242*H242,2)</f>
        <v>0</v>
      </c>
      <c r="BL242" s="16" t="s">
        <v>131</v>
      </c>
      <c r="BM242" s="142" t="s">
        <v>362</v>
      </c>
    </row>
    <row r="243" spans="2:65" s="1" customFormat="1" ht="19.5">
      <c r="B243" s="31"/>
      <c r="D243" s="144" t="s">
        <v>133</v>
      </c>
      <c r="F243" s="145" t="s">
        <v>485</v>
      </c>
      <c r="I243" s="146"/>
      <c r="L243" s="31"/>
      <c r="M243" s="147"/>
      <c r="T243" s="55"/>
      <c r="AT243" s="16" t="s">
        <v>133</v>
      </c>
      <c r="AU243" s="16" t="s">
        <v>83</v>
      </c>
    </row>
    <row r="244" spans="2:65" s="12" customFormat="1" ht="22.5">
      <c r="B244" s="148"/>
      <c r="D244" s="144" t="s">
        <v>135</v>
      </c>
      <c r="E244" s="149" t="s">
        <v>1</v>
      </c>
      <c r="F244" s="150" t="s">
        <v>486</v>
      </c>
      <c r="H244" s="151">
        <v>5.0999999999999996</v>
      </c>
      <c r="I244" s="152"/>
      <c r="L244" s="148"/>
      <c r="M244" s="153"/>
      <c r="T244" s="154"/>
      <c r="AT244" s="149" t="s">
        <v>135</v>
      </c>
      <c r="AU244" s="149" t="s">
        <v>83</v>
      </c>
      <c r="AV244" s="12" t="s">
        <v>83</v>
      </c>
      <c r="AW244" s="12" t="s">
        <v>30</v>
      </c>
      <c r="AX244" s="12" t="s">
        <v>73</v>
      </c>
      <c r="AY244" s="149" t="s">
        <v>124</v>
      </c>
    </row>
    <row r="245" spans="2:65" s="12" customFormat="1" ht="22.5">
      <c r="B245" s="148"/>
      <c r="D245" s="144" t="s">
        <v>135</v>
      </c>
      <c r="E245" s="149" t="s">
        <v>1</v>
      </c>
      <c r="F245" s="150" t="s">
        <v>487</v>
      </c>
      <c r="H245" s="151">
        <v>5.3</v>
      </c>
      <c r="I245" s="152"/>
      <c r="L245" s="148"/>
      <c r="M245" s="153"/>
      <c r="T245" s="154"/>
      <c r="AT245" s="149" t="s">
        <v>135</v>
      </c>
      <c r="AU245" s="149" t="s">
        <v>83</v>
      </c>
      <c r="AV245" s="12" t="s">
        <v>83</v>
      </c>
      <c r="AW245" s="12" t="s">
        <v>30</v>
      </c>
      <c r="AX245" s="12" t="s">
        <v>73</v>
      </c>
      <c r="AY245" s="149" t="s">
        <v>124</v>
      </c>
    </row>
    <row r="246" spans="2:65" s="13" customFormat="1" ht="11.25">
      <c r="B246" s="165"/>
      <c r="D246" s="144" t="s">
        <v>135</v>
      </c>
      <c r="E246" s="166" t="s">
        <v>1</v>
      </c>
      <c r="F246" s="167" t="s">
        <v>220</v>
      </c>
      <c r="H246" s="168">
        <v>10.399999999999999</v>
      </c>
      <c r="I246" s="169"/>
      <c r="L246" s="165"/>
      <c r="M246" s="170"/>
      <c r="T246" s="171"/>
      <c r="AT246" s="166" t="s">
        <v>135</v>
      </c>
      <c r="AU246" s="166" t="s">
        <v>83</v>
      </c>
      <c r="AV246" s="13" t="s">
        <v>131</v>
      </c>
      <c r="AW246" s="13" t="s">
        <v>30</v>
      </c>
      <c r="AX246" s="13" t="s">
        <v>81</v>
      </c>
      <c r="AY246" s="166" t="s">
        <v>124</v>
      </c>
    </row>
    <row r="247" spans="2:65" s="1" customFormat="1" ht="49.15" customHeight="1">
      <c r="B247" s="31"/>
      <c r="C247" s="131" t="s">
        <v>7</v>
      </c>
      <c r="D247" s="131" t="s">
        <v>126</v>
      </c>
      <c r="E247" s="132" t="s">
        <v>488</v>
      </c>
      <c r="F247" s="133" t="s">
        <v>489</v>
      </c>
      <c r="G247" s="134" t="s">
        <v>163</v>
      </c>
      <c r="H247" s="135">
        <v>66.680000000000007</v>
      </c>
      <c r="I247" s="136"/>
      <c r="J247" s="137">
        <f>ROUND(I247*H247,2)</f>
        <v>0</v>
      </c>
      <c r="K247" s="133" t="s">
        <v>130</v>
      </c>
      <c r="L247" s="31"/>
      <c r="M247" s="138" t="s">
        <v>1</v>
      </c>
      <c r="N247" s="139" t="s">
        <v>38</v>
      </c>
      <c r="P247" s="140">
        <f>O247*H247</f>
        <v>0</v>
      </c>
      <c r="Q247" s="140">
        <v>0</v>
      </c>
      <c r="R247" s="140">
        <f>Q247*H247</f>
        <v>0</v>
      </c>
      <c r="S247" s="140">
        <v>0</v>
      </c>
      <c r="T247" s="141">
        <f>S247*H247</f>
        <v>0</v>
      </c>
      <c r="AR247" s="142" t="s">
        <v>131</v>
      </c>
      <c r="AT247" s="142" t="s">
        <v>126</v>
      </c>
      <c r="AU247" s="142" t="s">
        <v>83</v>
      </c>
      <c r="AY247" s="16" t="s">
        <v>124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6" t="s">
        <v>81</v>
      </c>
      <c r="BK247" s="143">
        <f>ROUND(I247*H247,2)</f>
        <v>0</v>
      </c>
      <c r="BL247" s="16" t="s">
        <v>131</v>
      </c>
      <c r="BM247" s="142" t="s">
        <v>188</v>
      </c>
    </row>
    <row r="248" spans="2:65" s="1" customFormat="1" ht="29.25">
      <c r="B248" s="31"/>
      <c r="D248" s="144" t="s">
        <v>133</v>
      </c>
      <c r="F248" s="145" t="s">
        <v>489</v>
      </c>
      <c r="I248" s="146"/>
      <c r="L248" s="31"/>
      <c r="M248" s="147"/>
      <c r="T248" s="55"/>
      <c r="AT248" s="16" t="s">
        <v>133</v>
      </c>
      <c r="AU248" s="16" t="s">
        <v>83</v>
      </c>
    </row>
    <row r="249" spans="2:65" s="12" customFormat="1" ht="22.5">
      <c r="B249" s="148"/>
      <c r="D249" s="144" t="s">
        <v>135</v>
      </c>
      <c r="E249" s="149" t="s">
        <v>1</v>
      </c>
      <c r="F249" s="150" t="s">
        <v>490</v>
      </c>
      <c r="H249" s="151">
        <v>51.28</v>
      </c>
      <c r="I249" s="152"/>
      <c r="L249" s="148"/>
      <c r="M249" s="153"/>
      <c r="T249" s="154"/>
      <c r="AT249" s="149" t="s">
        <v>135</v>
      </c>
      <c r="AU249" s="149" t="s">
        <v>83</v>
      </c>
      <c r="AV249" s="12" t="s">
        <v>83</v>
      </c>
      <c r="AW249" s="12" t="s">
        <v>30</v>
      </c>
      <c r="AX249" s="12" t="s">
        <v>73</v>
      </c>
      <c r="AY249" s="149" t="s">
        <v>124</v>
      </c>
    </row>
    <row r="250" spans="2:65" s="12" customFormat="1" ht="22.5">
      <c r="B250" s="148"/>
      <c r="D250" s="144" t="s">
        <v>135</v>
      </c>
      <c r="E250" s="149" t="s">
        <v>1</v>
      </c>
      <c r="F250" s="150" t="s">
        <v>491</v>
      </c>
      <c r="H250" s="151">
        <v>15.4</v>
      </c>
      <c r="I250" s="152"/>
      <c r="L250" s="148"/>
      <c r="M250" s="153"/>
      <c r="T250" s="154"/>
      <c r="AT250" s="149" t="s">
        <v>135</v>
      </c>
      <c r="AU250" s="149" t="s">
        <v>83</v>
      </c>
      <c r="AV250" s="12" t="s">
        <v>83</v>
      </c>
      <c r="AW250" s="12" t="s">
        <v>30</v>
      </c>
      <c r="AX250" s="12" t="s">
        <v>73</v>
      </c>
      <c r="AY250" s="149" t="s">
        <v>124</v>
      </c>
    </row>
    <row r="251" spans="2:65" s="13" customFormat="1" ht="11.25">
      <c r="B251" s="165"/>
      <c r="D251" s="144" t="s">
        <v>135</v>
      </c>
      <c r="E251" s="166" t="s">
        <v>1</v>
      </c>
      <c r="F251" s="167" t="s">
        <v>220</v>
      </c>
      <c r="H251" s="168">
        <v>66.680000000000007</v>
      </c>
      <c r="I251" s="169"/>
      <c r="L251" s="165"/>
      <c r="M251" s="170"/>
      <c r="T251" s="171"/>
      <c r="AT251" s="166" t="s">
        <v>135</v>
      </c>
      <c r="AU251" s="166" t="s">
        <v>83</v>
      </c>
      <c r="AV251" s="13" t="s">
        <v>131</v>
      </c>
      <c r="AW251" s="13" t="s">
        <v>30</v>
      </c>
      <c r="AX251" s="13" t="s">
        <v>81</v>
      </c>
      <c r="AY251" s="166" t="s">
        <v>124</v>
      </c>
    </row>
    <row r="252" spans="2:65" s="1" customFormat="1" ht="44.25" customHeight="1">
      <c r="B252" s="31"/>
      <c r="C252" s="131" t="s">
        <v>259</v>
      </c>
      <c r="D252" s="131" t="s">
        <v>126</v>
      </c>
      <c r="E252" s="132" t="s">
        <v>492</v>
      </c>
      <c r="F252" s="133" t="s">
        <v>493</v>
      </c>
      <c r="G252" s="134" t="s">
        <v>163</v>
      </c>
      <c r="H252" s="135">
        <v>3.5</v>
      </c>
      <c r="I252" s="136"/>
      <c r="J252" s="137">
        <f>ROUND(I252*H252,2)</f>
        <v>0</v>
      </c>
      <c r="K252" s="133" t="s">
        <v>130</v>
      </c>
      <c r="L252" s="31"/>
      <c r="M252" s="138" t="s">
        <v>1</v>
      </c>
      <c r="N252" s="139" t="s">
        <v>38</v>
      </c>
      <c r="P252" s="140">
        <f>O252*H252</f>
        <v>0</v>
      </c>
      <c r="Q252" s="140">
        <v>0</v>
      </c>
      <c r="R252" s="140">
        <f>Q252*H252</f>
        <v>0</v>
      </c>
      <c r="S252" s="140">
        <v>0</v>
      </c>
      <c r="T252" s="141">
        <f>S252*H252</f>
        <v>0</v>
      </c>
      <c r="AR252" s="142" t="s">
        <v>131</v>
      </c>
      <c r="AT252" s="142" t="s">
        <v>126</v>
      </c>
      <c r="AU252" s="142" t="s">
        <v>83</v>
      </c>
      <c r="AY252" s="16" t="s">
        <v>124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6" t="s">
        <v>81</v>
      </c>
      <c r="BK252" s="143">
        <f>ROUND(I252*H252,2)</f>
        <v>0</v>
      </c>
      <c r="BL252" s="16" t="s">
        <v>131</v>
      </c>
      <c r="BM252" s="142" t="s">
        <v>381</v>
      </c>
    </row>
    <row r="253" spans="2:65" s="1" customFormat="1" ht="19.5">
      <c r="B253" s="31"/>
      <c r="D253" s="144" t="s">
        <v>133</v>
      </c>
      <c r="F253" s="145" t="s">
        <v>493</v>
      </c>
      <c r="I253" s="146"/>
      <c r="L253" s="31"/>
      <c r="M253" s="147"/>
      <c r="T253" s="55"/>
      <c r="AT253" s="16" t="s">
        <v>133</v>
      </c>
      <c r="AU253" s="16" t="s">
        <v>83</v>
      </c>
    </row>
    <row r="254" spans="2:65" s="12" customFormat="1" ht="22.5">
      <c r="B254" s="148"/>
      <c r="D254" s="144" t="s">
        <v>135</v>
      </c>
      <c r="E254" s="149" t="s">
        <v>1</v>
      </c>
      <c r="F254" s="150" t="s">
        <v>494</v>
      </c>
      <c r="H254" s="151">
        <v>3.5</v>
      </c>
      <c r="I254" s="152"/>
      <c r="L254" s="148"/>
      <c r="M254" s="153"/>
      <c r="T254" s="154"/>
      <c r="AT254" s="149" t="s">
        <v>135</v>
      </c>
      <c r="AU254" s="149" t="s">
        <v>83</v>
      </c>
      <c r="AV254" s="12" t="s">
        <v>83</v>
      </c>
      <c r="AW254" s="12" t="s">
        <v>30</v>
      </c>
      <c r="AX254" s="12" t="s">
        <v>73</v>
      </c>
      <c r="AY254" s="149" t="s">
        <v>124</v>
      </c>
    </row>
    <row r="255" spans="2:65" s="13" customFormat="1" ht="11.25">
      <c r="B255" s="165"/>
      <c r="D255" s="144" t="s">
        <v>135</v>
      </c>
      <c r="E255" s="166" t="s">
        <v>1</v>
      </c>
      <c r="F255" s="167" t="s">
        <v>220</v>
      </c>
      <c r="H255" s="168">
        <v>3.5</v>
      </c>
      <c r="I255" s="169"/>
      <c r="L255" s="165"/>
      <c r="M255" s="170"/>
      <c r="T255" s="171"/>
      <c r="AT255" s="166" t="s">
        <v>135</v>
      </c>
      <c r="AU255" s="166" t="s">
        <v>83</v>
      </c>
      <c r="AV255" s="13" t="s">
        <v>131</v>
      </c>
      <c r="AW255" s="13" t="s">
        <v>30</v>
      </c>
      <c r="AX255" s="13" t="s">
        <v>81</v>
      </c>
      <c r="AY255" s="166" t="s">
        <v>124</v>
      </c>
    </row>
    <row r="256" spans="2:65" s="1" customFormat="1" ht="44.25" customHeight="1">
      <c r="B256" s="31"/>
      <c r="C256" s="131" t="s">
        <v>267</v>
      </c>
      <c r="D256" s="131" t="s">
        <v>126</v>
      </c>
      <c r="E256" s="132" t="s">
        <v>495</v>
      </c>
      <c r="F256" s="133" t="s">
        <v>496</v>
      </c>
      <c r="G256" s="134" t="s">
        <v>129</v>
      </c>
      <c r="H256" s="135">
        <v>57.33</v>
      </c>
      <c r="I256" s="136"/>
      <c r="J256" s="137">
        <f>ROUND(I256*H256,2)</f>
        <v>0</v>
      </c>
      <c r="K256" s="133" t="s">
        <v>1</v>
      </c>
      <c r="L256" s="31"/>
      <c r="M256" s="138" t="s">
        <v>1</v>
      </c>
      <c r="N256" s="139" t="s">
        <v>38</v>
      </c>
      <c r="P256" s="140">
        <f>O256*H256</f>
        <v>0</v>
      </c>
      <c r="Q256" s="140">
        <v>0</v>
      </c>
      <c r="R256" s="140">
        <f>Q256*H256</f>
        <v>0</v>
      </c>
      <c r="S256" s="140">
        <v>0</v>
      </c>
      <c r="T256" s="141">
        <f>S256*H256</f>
        <v>0</v>
      </c>
      <c r="AR256" s="142" t="s">
        <v>131</v>
      </c>
      <c r="AT256" s="142" t="s">
        <v>126</v>
      </c>
      <c r="AU256" s="142" t="s">
        <v>83</v>
      </c>
      <c r="AY256" s="16" t="s">
        <v>124</v>
      </c>
      <c r="BE256" s="143">
        <f>IF(N256="základní",J256,0)</f>
        <v>0</v>
      </c>
      <c r="BF256" s="143">
        <f>IF(N256="snížená",J256,0)</f>
        <v>0</v>
      </c>
      <c r="BG256" s="143">
        <f>IF(N256="zákl. přenesená",J256,0)</f>
        <v>0</v>
      </c>
      <c r="BH256" s="143">
        <f>IF(N256="sníž. přenesená",J256,0)</f>
        <v>0</v>
      </c>
      <c r="BI256" s="143">
        <f>IF(N256="nulová",J256,0)</f>
        <v>0</v>
      </c>
      <c r="BJ256" s="16" t="s">
        <v>81</v>
      </c>
      <c r="BK256" s="143">
        <f>ROUND(I256*H256,2)</f>
        <v>0</v>
      </c>
      <c r="BL256" s="16" t="s">
        <v>131</v>
      </c>
      <c r="BM256" s="142" t="s">
        <v>497</v>
      </c>
    </row>
    <row r="257" spans="2:65" s="1" customFormat="1" ht="29.25">
      <c r="B257" s="31"/>
      <c r="D257" s="144" t="s">
        <v>133</v>
      </c>
      <c r="F257" s="145" t="s">
        <v>496</v>
      </c>
      <c r="I257" s="146"/>
      <c r="L257" s="31"/>
      <c r="M257" s="147"/>
      <c r="T257" s="55"/>
      <c r="AT257" s="16" t="s">
        <v>133</v>
      </c>
      <c r="AU257" s="16" t="s">
        <v>83</v>
      </c>
    </row>
    <row r="258" spans="2:65" s="12" customFormat="1" ht="22.5">
      <c r="B258" s="148"/>
      <c r="D258" s="144" t="s">
        <v>135</v>
      </c>
      <c r="E258" s="149" t="s">
        <v>1</v>
      </c>
      <c r="F258" s="150" t="s">
        <v>402</v>
      </c>
      <c r="H258" s="151">
        <v>55</v>
      </c>
      <c r="I258" s="152"/>
      <c r="L258" s="148"/>
      <c r="M258" s="153"/>
      <c r="T258" s="154"/>
      <c r="AT258" s="149" t="s">
        <v>135</v>
      </c>
      <c r="AU258" s="149" t="s">
        <v>83</v>
      </c>
      <c r="AV258" s="12" t="s">
        <v>83</v>
      </c>
      <c r="AW258" s="12" t="s">
        <v>30</v>
      </c>
      <c r="AX258" s="12" t="s">
        <v>73</v>
      </c>
      <c r="AY258" s="149" t="s">
        <v>124</v>
      </c>
    </row>
    <row r="259" spans="2:65" s="12" customFormat="1" ht="22.5">
      <c r="B259" s="148"/>
      <c r="D259" s="144" t="s">
        <v>135</v>
      </c>
      <c r="E259" s="149" t="s">
        <v>1</v>
      </c>
      <c r="F259" s="150" t="s">
        <v>498</v>
      </c>
      <c r="H259" s="151">
        <v>2.33</v>
      </c>
      <c r="I259" s="152"/>
      <c r="L259" s="148"/>
      <c r="M259" s="153"/>
      <c r="T259" s="154"/>
      <c r="AT259" s="149" t="s">
        <v>135</v>
      </c>
      <c r="AU259" s="149" t="s">
        <v>83</v>
      </c>
      <c r="AV259" s="12" t="s">
        <v>83</v>
      </c>
      <c r="AW259" s="12" t="s">
        <v>30</v>
      </c>
      <c r="AX259" s="12" t="s">
        <v>73</v>
      </c>
      <c r="AY259" s="149" t="s">
        <v>124</v>
      </c>
    </row>
    <row r="260" spans="2:65" s="13" customFormat="1" ht="11.25">
      <c r="B260" s="165"/>
      <c r="D260" s="144" t="s">
        <v>135</v>
      </c>
      <c r="E260" s="166" t="s">
        <v>1</v>
      </c>
      <c r="F260" s="167" t="s">
        <v>220</v>
      </c>
      <c r="H260" s="168">
        <v>57.33</v>
      </c>
      <c r="I260" s="169"/>
      <c r="L260" s="165"/>
      <c r="M260" s="170"/>
      <c r="T260" s="171"/>
      <c r="AT260" s="166" t="s">
        <v>135</v>
      </c>
      <c r="AU260" s="166" t="s">
        <v>83</v>
      </c>
      <c r="AV260" s="13" t="s">
        <v>131</v>
      </c>
      <c r="AW260" s="13" t="s">
        <v>30</v>
      </c>
      <c r="AX260" s="13" t="s">
        <v>81</v>
      </c>
      <c r="AY260" s="166" t="s">
        <v>124</v>
      </c>
    </row>
    <row r="261" spans="2:65" s="1" customFormat="1" ht="24.2" customHeight="1">
      <c r="B261" s="31"/>
      <c r="C261" s="131" t="s">
        <v>273</v>
      </c>
      <c r="D261" s="131" t="s">
        <v>126</v>
      </c>
      <c r="E261" s="132" t="s">
        <v>499</v>
      </c>
      <c r="F261" s="133" t="s">
        <v>500</v>
      </c>
      <c r="G261" s="134" t="s">
        <v>163</v>
      </c>
      <c r="H261" s="135">
        <v>110</v>
      </c>
      <c r="I261" s="136"/>
      <c r="J261" s="137">
        <f>ROUND(I261*H261,2)</f>
        <v>0</v>
      </c>
      <c r="K261" s="133" t="s">
        <v>130</v>
      </c>
      <c r="L261" s="31"/>
      <c r="M261" s="138" t="s">
        <v>1</v>
      </c>
      <c r="N261" s="139" t="s">
        <v>38</v>
      </c>
      <c r="P261" s="140">
        <f>O261*H261</f>
        <v>0</v>
      </c>
      <c r="Q261" s="140">
        <v>0</v>
      </c>
      <c r="R261" s="140">
        <f>Q261*H261</f>
        <v>0</v>
      </c>
      <c r="S261" s="140">
        <v>0</v>
      </c>
      <c r="T261" s="141">
        <f>S261*H261</f>
        <v>0</v>
      </c>
      <c r="AR261" s="142" t="s">
        <v>131</v>
      </c>
      <c r="AT261" s="142" t="s">
        <v>126</v>
      </c>
      <c r="AU261" s="142" t="s">
        <v>83</v>
      </c>
      <c r="AY261" s="16" t="s">
        <v>124</v>
      </c>
      <c r="BE261" s="143">
        <f>IF(N261="základní",J261,0)</f>
        <v>0</v>
      </c>
      <c r="BF261" s="143">
        <f>IF(N261="snížená",J261,0)</f>
        <v>0</v>
      </c>
      <c r="BG261" s="143">
        <f>IF(N261="zákl. přenesená",J261,0)</f>
        <v>0</v>
      </c>
      <c r="BH261" s="143">
        <f>IF(N261="sníž. přenesená",J261,0)</f>
        <v>0</v>
      </c>
      <c r="BI261" s="143">
        <f>IF(N261="nulová",J261,0)</f>
        <v>0</v>
      </c>
      <c r="BJ261" s="16" t="s">
        <v>81</v>
      </c>
      <c r="BK261" s="143">
        <f>ROUND(I261*H261,2)</f>
        <v>0</v>
      </c>
      <c r="BL261" s="16" t="s">
        <v>131</v>
      </c>
      <c r="BM261" s="142" t="s">
        <v>501</v>
      </c>
    </row>
    <row r="262" spans="2:65" s="1" customFormat="1" ht="19.5">
      <c r="B262" s="31"/>
      <c r="D262" s="144" t="s">
        <v>133</v>
      </c>
      <c r="F262" s="145" t="s">
        <v>500</v>
      </c>
      <c r="I262" s="146"/>
      <c r="L262" s="31"/>
      <c r="M262" s="147"/>
      <c r="T262" s="55"/>
      <c r="AT262" s="16" t="s">
        <v>133</v>
      </c>
      <c r="AU262" s="16" t="s">
        <v>83</v>
      </c>
    </row>
    <row r="263" spans="2:65" s="12" customFormat="1" ht="22.5">
      <c r="B263" s="148"/>
      <c r="D263" s="144" t="s">
        <v>135</v>
      </c>
      <c r="E263" s="149" t="s">
        <v>1</v>
      </c>
      <c r="F263" s="150" t="s">
        <v>502</v>
      </c>
      <c r="H263" s="151">
        <v>110</v>
      </c>
      <c r="I263" s="152"/>
      <c r="L263" s="148"/>
      <c r="M263" s="153"/>
      <c r="T263" s="154"/>
      <c r="AT263" s="149" t="s">
        <v>135</v>
      </c>
      <c r="AU263" s="149" t="s">
        <v>83</v>
      </c>
      <c r="AV263" s="12" t="s">
        <v>83</v>
      </c>
      <c r="AW263" s="12" t="s">
        <v>30</v>
      </c>
      <c r="AX263" s="12" t="s">
        <v>73</v>
      </c>
      <c r="AY263" s="149" t="s">
        <v>124</v>
      </c>
    </row>
    <row r="264" spans="2:65" s="13" customFormat="1" ht="11.25">
      <c r="B264" s="165"/>
      <c r="D264" s="144" t="s">
        <v>135</v>
      </c>
      <c r="E264" s="166" t="s">
        <v>1</v>
      </c>
      <c r="F264" s="167" t="s">
        <v>220</v>
      </c>
      <c r="H264" s="168">
        <v>110</v>
      </c>
      <c r="I264" s="169"/>
      <c r="L264" s="165"/>
      <c r="M264" s="170"/>
      <c r="T264" s="171"/>
      <c r="AT264" s="166" t="s">
        <v>135</v>
      </c>
      <c r="AU264" s="166" t="s">
        <v>83</v>
      </c>
      <c r="AV264" s="13" t="s">
        <v>131</v>
      </c>
      <c r="AW264" s="13" t="s">
        <v>30</v>
      </c>
      <c r="AX264" s="13" t="s">
        <v>81</v>
      </c>
      <c r="AY264" s="166" t="s">
        <v>124</v>
      </c>
    </row>
    <row r="265" spans="2:65" s="1" customFormat="1" ht="24.2" customHeight="1">
      <c r="B265" s="31"/>
      <c r="C265" s="131" t="s">
        <v>277</v>
      </c>
      <c r="D265" s="131" t="s">
        <v>126</v>
      </c>
      <c r="E265" s="132" t="s">
        <v>503</v>
      </c>
      <c r="F265" s="133" t="s">
        <v>504</v>
      </c>
      <c r="G265" s="134" t="s">
        <v>163</v>
      </c>
      <c r="H265" s="135">
        <v>179.66</v>
      </c>
      <c r="I265" s="136"/>
      <c r="J265" s="137">
        <f>ROUND(I265*H265,2)</f>
        <v>0</v>
      </c>
      <c r="K265" s="133" t="s">
        <v>1</v>
      </c>
      <c r="L265" s="31"/>
      <c r="M265" s="138" t="s">
        <v>1</v>
      </c>
      <c r="N265" s="139" t="s">
        <v>38</v>
      </c>
      <c r="P265" s="140">
        <f>O265*H265</f>
        <v>0</v>
      </c>
      <c r="Q265" s="140">
        <v>0</v>
      </c>
      <c r="R265" s="140">
        <f>Q265*H265</f>
        <v>0</v>
      </c>
      <c r="S265" s="140">
        <v>0</v>
      </c>
      <c r="T265" s="141">
        <f>S265*H265</f>
        <v>0</v>
      </c>
      <c r="AR265" s="142" t="s">
        <v>131</v>
      </c>
      <c r="AT265" s="142" t="s">
        <v>126</v>
      </c>
      <c r="AU265" s="142" t="s">
        <v>83</v>
      </c>
      <c r="AY265" s="16" t="s">
        <v>124</v>
      </c>
      <c r="BE265" s="143">
        <f>IF(N265="základní",J265,0)</f>
        <v>0</v>
      </c>
      <c r="BF265" s="143">
        <f>IF(N265="snížená",J265,0)</f>
        <v>0</v>
      </c>
      <c r="BG265" s="143">
        <f>IF(N265="zákl. přenesená",J265,0)</f>
        <v>0</v>
      </c>
      <c r="BH265" s="143">
        <f>IF(N265="sníž. přenesená",J265,0)</f>
        <v>0</v>
      </c>
      <c r="BI265" s="143">
        <f>IF(N265="nulová",J265,0)</f>
        <v>0</v>
      </c>
      <c r="BJ265" s="16" t="s">
        <v>81</v>
      </c>
      <c r="BK265" s="143">
        <f>ROUND(I265*H265,2)</f>
        <v>0</v>
      </c>
      <c r="BL265" s="16" t="s">
        <v>131</v>
      </c>
      <c r="BM265" s="142" t="s">
        <v>505</v>
      </c>
    </row>
    <row r="266" spans="2:65" s="1" customFormat="1" ht="11.25">
      <c r="B266" s="31"/>
      <c r="D266" s="144" t="s">
        <v>133</v>
      </c>
      <c r="F266" s="145" t="s">
        <v>504</v>
      </c>
      <c r="I266" s="146"/>
      <c r="L266" s="31"/>
      <c r="M266" s="147"/>
      <c r="T266" s="55"/>
      <c r="AT266" s="16" t="s">
        <v>133</v>
      </c>
      <c r="AU266" s="16" t="s">
        <v>83</v>
      </c>
    </row>
    <row r="267" spans="2:65" s="12" customFormat="1" ht="22.5">
      <c r="B267" s="148"/>
      <c r="D267" s="144" t="s">
        <v>135</v>
      </c>
      <c r="E267" s="149" t="s">
        <v>1</v>
      </c>
      <c r="F267" s="150" t="s">
        <v>506</v>
      </c>
      <c r="H267" s="151">
        <v>175</v>
      </c>
      <c r="I267" s="152"/>
      <c r="L267" s="148"/>
      <c r="M267" s="153"/>
      <c r="T267" s="154"/>
      <c r="AT267" s="149" t="s">
        <v>135</v>
      </c>
      <c r="AU267" s="149" t="s">
        <v>83</v>
      </c>
      <c r="AV267" s="12" t="s">
        <v>83</v>
      </c>
      <c r="AW267" s="12" t="s">
        <v>30</v>
      </c>
      <c r="AX267" s="12" t="s">
        <v>73</v>
      </c>
      <c r="AY267" s="149" t="s">
        <v>124</v>
      </c>
    </row>
    <row r="268" spans="2:65" s="12" customFormat="1" ht="22.5">
      <c r="B268" s="148"/>
      <c r="D268" s="144" t="s">
        <v>135</v>
      </c>
      <c r="E268" s="149" t="s">
        <v>1</v>
      </c>
      <c r="F268" s="150" t="s">
        <v>507</v>
      </c>
      <c r="H268" s="151">
        <v>4.66</v>
      </c>
      <c r="I268" s="152"/>
      <c r="L268" s="148"/>
      <c r="M268" s="153"/>
      <c r="T268" s="154"/>
      <c r="AT268" s="149" t="s">
        <v>135</v>
      </c>
      <c r="AU268" s="149" t="s">
        <v>83</v>
      </c>
      <c r="AV268" s="12" t="s">
        <v>83</v>
      </c>
      <c r="AW268" s="12" t="s">
        <v>30</v>
      </c>
      <c r="AX268" s="12" t="s">
        <v>73</v>
      </c>
      <c r="AY268" s="149" t="s">
        <v>124</v>
      </c>
    </row>
    <row r="269" spans="2:65" s="13" customFormat="1" ht="11.25">
      <c r="B269" s="165"/>
      <c r="D269" s="144" t="s">
        <v>135</v>
      </c>
      <c r="E269" s="166" t="s">
        <v>1</v>
      </c>
      <c r="F269" s="167" t="s">
        <v>220</v>
      </c>
      <c r="H269" s="168">
        <v>179.66</v>
      </c>
      <c r="I269" s="169"/>
      <c r="L269" s="165"/>
      <c r="M269" s="170"/>
      <c r="T269" s="171"/>
      <c r="AT269" s="166" t="s">
        <v>135</v>
      </c>
      <c r="AU269" s="166" t="s">
        <v>83</v>
      </c>
      <c r="AV269" s="13" t="s">
        <v>131</v>
      </c>
      <c r="AW269" s="13" t="s">
        <v>30</v>
      </c>
      <c r="AX269" s="13" t="s">
        <v>81</v>
      </c>
      <c r="AY269" s="166" t="s">
        <v>124</v>
      </c>
    </row>
    <row r="270" spans="2:65" s="11" customFormat="1" ht="22.9" customHeight="1">
      <c r="B270" s="119"/>
      <c r="D270" s="120" t="s">
        <v>72</v>
      </c>
      <c r="E270" s="129" t="s">
        <v>157</v>
      </c>
      <c r="F270" s="129" t="s">
        <v>508</v>
      </c>
      <c r="I270" s="122"/>
      <c r="J270" s="130">
        <f>BK270</f>
        <v>0</v>
      </c>
      <c r="L270" s="119"/>
      <c r="M270" s="124"/>
      <c r="P270" s="125">
        <f>SUM(P271:P286)</f>
        <v>0</v>
      </c>
      <c r="R270" s="125">
        <f>SUM(R271:R286)</f>
        <v>0</v>
      </c>
      <c r="T270" s="126">
        <f>SUM(T271:T286)</f>
        <v>0</v>
      </c>
      <c r="AR270" s="120" t="s">
        <v>81</v>
      </c>
      <c r="AT270" s="127" t="s">
        <v>72</v>
      </c>
      <c r="AU270" s="127" t="s">
        <v>81</v>
      </c>
      <c r="AY270" s="120" t="s">
        <v>124</v>
      </c>
      <c r="BK270" s="128">
        <f>SUM(BK271:BK286)</f>
        <v>0</v>
      </c>
    </row>
    <row r="271" spans="2:65" s="1" customFormat="1" ht="37.9" customHeight="1">
      <c r="B271" s="31"/>
      <c r="C271" s="131" t="s">
        <v>284</v>
      </c>
      <c r="D271" s="131" t="s">
        <v>126</v>
      </c>
      <c r="E271" s="132" t="s">
        <v>509</v>
      </c>
      <c r="F271" s="133" t="s">
        <v>510</v>
      </c>
      <c r="G271" s="134" t="s">
        <v>270</v>
      </c>
      <c r="H271" s="135">
        <v>2</v>
      </c>
      <c r="I271" s="136"/>
      <c r="J271" s="137">
        <f>ROUND(I271*H271,2)</f>
        <v>0</v>
      </c>
      <c r="K271" s="133" t="s">
        <v>130</v>
      </c>
      <c r="L271" s="31"/>
      <c r="M271" s="138" t="s">
        <v>1</v>
      </c>
      <c r="N271" s="139" t="s">
        <v>38</v>
      </c>
      <c r="P271" s="140">
        <f>O271*H271</f>
        <v>0</v>
      </c>
      <c r="Q271" s="140">
        <v>0</v>
      </c>
      <c r="R271" s="140">
        <f>Q271*H271</f>
        <v>0</v>
      </c>
      <c r="S271" s="140">
        <v>0</v>
      </c>
      <c r="T271" s="141">
        <f>S271*H271</f>
        <v>0</v>
      </c>
      <c r="AR271" s="142" t="s">
        <v>131</v>
      </c>
      <c r="AT271" s="142" t="s">
        <v>126</v>
      </c>
      <c r="AU271" s="142" t="s">
        <v>83</v>
      </c>
      <c r="AY271" s="16" t="s">
        <v>124</v>
      </c>
      <c r="BE271" s="143">
        <f>IF(N271="základní",J271,0)</f>
        <v>0</v>
      </c>
      <c r="BF271" s="143">
        <f>IF(N271="snížená",J271,0)</f>
        <v>0</v>
      </c>
      <c r="BG271" s="143">
        <f>IF(N271="zákl. přenesená",J271,0)</f>
        <v>0</v>
      </c>
      <c r="BH271" s="143">
        <f>IF(N271="sníž. přenesená",J271,0)</f>
        <v>0</v>
      </c>
      <c r="BI271" s="143">
        <f>IF(N271="nulová",J271,0)</f>
        <v>0</v>
      </c>
      <c r="BJ271" s="16" t="s">
        <v>81</v>
      </c>
      <c r="BK271" s="143">
        <f>ROUND(I271*H271,2)</f>
        <v>0</v>
      </c>
      <c r="BL271" s="16" t="s">
        <v>131</v>
      </c>
      <c r="BM271" s="142" t="s">
        <v>511</v>
      </c>
    </row>
    <row r="272" spans="2:65" s="1" customFormat="1" ht="19.5">
      <c r="B272" s="31"/>
      <c r="D272" s="144" t="s">
        <v>133</v>
      </c>
      <c r="F272" s="145" t="s">
        <v>510</v>
      </c>
      <c r="I272" s="146"/>
      <c r="L272" s="31"/>
      <c r="M272" s="147"/>
      <c r="T272" s="55"/>
      <c r="AT272" s="16" t="s">
        <v>133</v>
      </c>
      <c r="AU272" s="16" t="s">
        <v>83</v>
      </c>
    </row>
    <row r="273" spans="2:65" s="12" customFormat="1" ht="22.5">
      <c r="B273" s="148"/>
      <c r="D273" s="144" t="s">
        <v>135</v>
      </c>
      <c r="E273" s="149" t="s">
        <v>1</v>
      </c>
      <c r="F273" s="150" t="s">
        <v>512</v>
      </c>
      <c r="H273" s="151">
        <v>2</v>
      </c>
      <c r="I273" s="152"/>
      <c r="L273" s="148"/>
      <c r="M273" s="153"/>
      <c r="T273" s="154"/>
      <c r="AT273" s="149" t="s">
        <v>135</v>
      </c>
      <c r="AU273" s="149" t="s">
        <v>83</v>
      </c>
      <c r="AV273" s="12" t="s">
        <v>83</v>
      </c>
      <c r="AW273" s="12" t="s">
        <v>30</v>
      </c>
      <c r="AX273" s="12" t="s">
        <v>73</v>
      </c>
      <c r="AY273" s="149" t="s">
        <v>124</v>
      </c>
    </row>
    <row r="274" spans="2:65" s="13" customFormat="1" ht="11.25">
      <c r="B274" s="165"/>
      <c r="D274" s="144" t="s">
        <v>135</v>
      </c>
      <c r="E274" s="166" t="s">
        <v>1</v>
      </c>
      <c r="F274" s="167" t="s">
        <v>220</v>
      </c>
      <c r="H274" s="168">
        <v>2</v>
      </c>
      <c r="I274" s="169"/>
      <c r="L274" s="165"/>
      <c r="M274" s="170"/>
      <c r="T274" s="171"/>
      <c r="AT274" s="166" t="s">
        <v>135</v>
      </c>
      <c r="AU274" s="166" t="s">
        <v>83</v>
      </c>
      <c r="AV274" s="13" t="s">
        <v>131</v>
      </c>
      <c r="AW274" s="13" t="s">
        <v>30</v>
      </c>
      <c r="AX274" s="13" t="s">
        <v>81</v>
      </c>
      <c r="AY274" s="166" t="s">
        <v>124</v>
      </c>
    </row>
    <row r="275" spans="2:65" s="1" customFormat="1" ht="16.5" customHeight="1">
      <c r="B275" s="31"/>
      <c r="C275" s="155" t="s">
        <v>291</v>
      </c>
      <c r="D275" s="155" t="s">
        <v>153</v>
      </c>
      <c r="E275" s="156" t="s">
        <v>513</v>
      </c>
      <c r="F275" s="157" t="s">
        <v>514</v>
      </c>
      <c r="G275" s="158" t="s">
        <v>270</v>
      </c>
      <c r="H275" s="159">
        <v>2.02</v>
      </c>
      <c r="I275" s="160"/>
      <c r="J275" s="161">
        <f>ROUND(I275*H275,2)</f>
        <v>0</v>
      </c>
      <c r="K275" s="157" t="s">
        <v>130</v>
      </c>
      <c r="L275" s="162"/>
      <c r="M275" s="163" t="s">
        <v>1</v>
      </c>
      <c r="N275" s="164" t="s">
        <v>38</v>
      </c>
      <c r="P275" s="140">
        <f>O275*H275</f>
        <v>0</v>
      </c>
      <c r="Q275" s="140">
        <v>0</v>
      </c>
      <c r="R275" s="140">
        <f>Q275*H275</f>
        <v>0</v>
      </c>
      <c r="S275" s="140">
        <v>0</v>
      </c>
      <c r="T275" s="141">
        <f>S275*H275</f>
        <v>0</v>
      </c>
      <c r="AR275" s="142" t="s">
        <v>157</v>
      </c>
      <c r="AT275" s="142" t="s">
        <v>153</v>
      </c>
      <c r="AU275" s="142" t="s">
        <v>83</v>
      </c>
      <c r="AY275" s="16" t="s">
        <v>124</v>
      </c>
      <c r="BE275" s="143">
        <f>IF(N275="základní",J275,0)</f>
        <v>0</v>
      </c>
      <c r="BF275" s="143">
        <f>IF(N275="snížená",J275,0)</f>
        <v>0</v>
      </c>
      <c r="BG275" s="143">
        <f>IF(N275="zákl. přenesená",J275,0)</f>
        <v>0</v>
      </c>
      <c r="BH275" s="143">
        <f>IF(N275="sníž. přenesená",J275,0)</f>
        <v>0</v>
      </c>
      <c r="BI275" s="143">
        <f>IF(N275="nulová",J275,0)</f>
        <v>0</v>
      </c>
      <c r="BJ275" s="16" t="s">
        <v>81</v>
      </c>
      <c r="BK275" s="143">
        <f>ROUND(I275*H275,2)</f>
        <v>0</v>
      </c>
      <c r="BL275" s="16" t="s">
        <v>131</v>
      </c>
      <c r="BM275" s="142" t="s">
        <v>515</v>
      </c>
    </row>
    <row r="276" spans="2:65" s="1" customFormat="1" ht="11.25">
      <c r="B276" s="31"/>
      <c r="D276" s="144" t="s">
        <v>133</v>
      </c>
      <c r="F276" s="145" t="s">
        <v>514</v>
      </c>
      <c r="I276" s="146"/>
      <c r="L276" s="31"/>
      <c r="M276" s="147"/>
      <c r="T276" s="55"/>
      <c r="AT276" s="16" t="s">
        <v>133</v>
      </c>
      <c r="AU276" s="16" t="s">
        <v>83</v>
      </c>
    </row>
    <row r="277" spans="2:65" s="12" customFormat="1" ht="11.25">
      <c r="B277" s="148"/>
      <c r="D277" s="144" t="s">
        <v>135</v>
      </c>
      <c r="E277" s="149" t="s">
        <v>1</v>
      </c>
      <c r="F277" s="150" t="s">
        <v>516</v>
      </c>
      <c r="H277" s="151">
        <v>2.02</v>
      </c>
      <c r="I277" s="152"/>
      <c r="L277" s="148"/>
      <c r="M277" s="153"/>
      <c r="T277" s="154"/>
      <c r="AT277" s="149" t="s">
        <v>135</v>
      </c>
      <c r="AU277" s="149" t="s">
        <v>83</v>
      </c>
      <c r="AV277" s="12" t="s">
        <v>83</v>
      </c>
      <c r="AW277" s="12" t="s">
        <v>30</v>
      </c>
      <c r="AX277" s="12" t="s">
        <v>73</v>
      </c>
      <c r="AY277" s="149" t="s">
        <v>124</v>
      </c>
    </row>
    <row r="278" spans="2:65" s="13" customFormat="1" ht="11.25">
      <c r="B278" s="165"/>
      <c r="D278" s="144" t="s">
        <v>135</v>
      </c>
      <c r="E278" s="166" t="s">
        <v>1</v>
      </c>
      <c r="F278" s="167" t="s">
        <v>220</v>
      </c>
      <c r="H278" s="168">
        <v>2.02</v>
      </c>
      <c r="I278" s="169"/>
      <c r="L278" s="165"/>
      <c r="M278" s="170"/>
      <c r="T278" s="171"/>
      <c r="AT278" s="166" t="s">
        <v>135</v>
      </c>
      <c r="AU278" s="166" t="s">
        <v>83</v>
      </c>
      <c r="AV278" s="13" t="s">
        <v>131</v>
      </c>
      <c r="AW278" s="13" t="s">
        <v>30</v>
      </c>
      <c r="AX278" s="13" t="s">
        <v>81</v>
      </c>
      <c r="AY278" s="166" t="s">
        <v>124</v>
      </c>
    </row>
    <row r="279" spans="2:65" s="1" customFormat="1" ht="44.25" customHeight="1">
      <c r="B279" s="31"/>
      <c r="C279" s="131" t="s">
        <v>141</v>
      </c>
      <c r="D279" s="131" t="s">
        <v>126</v>
      </c>
      <c r="E279" s="132" t="s">
        <v>517</v>
      </c>
      <c r="F279" s="133" t="s">
        <v>518</v>
      </c>
      <c r="G279" s="134" t="s">
        <v>280</v>
      </c>
      <c r="H279" s="135">
        <v>2</v>
      </c>
      <c r="I279" s="136"/>
      <c r="J279" s="137">
        <f>ROUND(I279*H279,2)</f>
        <v>0</v>
      </c>
      <c r="K279" s="133" t="s">
        <v>130</v>
      </c>
      <c r="L279" s="31"/>
      <c r="M279" s="138" t="s">
        <v>1</v>
      </c>
      <c r="N279" s="139" t="s">
        <v>38</v>
      </c>
      <c r="P279" s="140">
        <f>O279*H279</f>
        <v>0</v>
      </c>
      <c r="Q279" s="140">
        <v>0</v>
      </c>
      <c r="R279" s="140">
        <f>Q279*H279</f>
        <v>0</v>
      </c>
      <c r="S279" s="140">
        <v>0</v>
      </c>
      <c r="T279" s="141">
        <f>S279*H279</f>
        <v>0</v>
      </c>
      <c r="AR279" s="142" t="s">
        <v>131</v>
      </c>
      <c r="AT279" s="142" t="s">
        <v>126</v>
      </c>
      <c r="AU279" s="142" t="s">
        <v>83</v>
      </c>
      <c r="AY279" s="16" t="s">
        <v>124</v>
      </c>
      <c r="BE279" s="143">
        <f>IF(N279="základní",J279,0)</f>
        <v>0</v>
      </c>
      <c r="BF279" s="143">
        <f>IF(N279="snížená",J279,0)</f>
        <v>0</v>
      </c>
      <c r="BG279" s="143">
        <f>IF(N279="zákl. přenesená",J279,0)</f>
        <v>0</v>
      </c>
      <c r="BH279" s="143">
        <f>IF(N279="sníž. přenesená",J279,0)</f>
        <v>0</v>
      </c>
      <c r="BI279" s="143">
        <f>IF(N279="nulová",J279,0)</f>
        <v>0</v>
      </c>
      <c r="BJ279" s="16" t="s">
        <v>81</v>
      </c>
      <c r="BK279" s="143">
        <f>ROUND(I279*H279,2)</f>
        <v>0</v>
      </c>
      <c r="BL279" s="16" t="s">
        <v>131</v>
      </c>
      <c r="BM279" s="142" t="s">
        <v>519</v>
      </c>
    </row>
    <row r="280" spans="2:65" s="1" customFormat="1" ht="19.5">
      <c r="B280" s="31"/>
      <c r="D280" s="144" t="s">
        <v>133</v>
      </c>
      <c r="F280" s="145" t="s">
        <v>518</v>
      </c>
      <c r="I280" s="146"/>
      <c r="L280" s="31"/>
      <c r="M280" s="147"/>
      <c r="T280" s="55"/>
      <c r="AT280" s="16" t="s">
        <v>133</v>
      </c>
      <c r="AU280" s="16" t="s">
        <v>83</v>
      </c>
    </row>
    <row r="281" spans="2:65" s="12" customFormat="1" ht="22.5">
      <c r="B281" s="148"/>
      <c r="D281" s="144" t="s">
        <v>135</v>
      </c>
      <c r="E281" s="149" t="s">
        <v>1</v>
      </c>
      <c r="F281" s="150" t="s">
        <v>520</v>
      </c>
      <c r="H281" s="151">
        <v>2</v>
      </c>
      <c r="I281" s="152"/>
      <c r="L281" s="148"/>
      <c r="M281" s="153"/>
      <c r="T281" s="154"/>
      <c r="AT281" s="149" t="s">
        <v>135</v>
      </c>
      <c r="AU281" s="149" t="s">
        <v>83</v>
      </c>
      <c r="AV281" s="12" t="s">
        <v>83</v>
      </c>
      <c r="AW281" s="12" t="s">
        <v>30</v>
      </c>
      <c r="AX281" s="12" t="s">
        <v>73</v>
      </c>
      <c r="AY281" s="149" t="s">
        <v>124</v>
      </c>
    </row>
    <row r="282" spans="2:65" s="13" customFormat="1" ht="11.25">
      <c r="B282" s="165"/>
      <c r="D282" s="144" t="s">
        <v>135</v>
      </c>
      <c r="E282" s="166" t="s">
        <v>1</v>
      </c>
      <c r="F282" s="167" t="s">
        <v>220</v>
      </c>
      <c r="H282" s="168">
        <v>2</v>
      </c>
      <c r="I282" s="169"/>
      <c r="L282" s="165"/>
      <c r="M282" s="170"/>
      <c r="T282" s="171"/>
      <c r="AT282" s="166" t="s">
        <v>135</v>
      </c>
      <c r="AU282" s="166" t="s">
        <v>83</v>
      </c>
      <c r="AV282" s="13" t="s">
        <v>131</v>
      </c>
      <c r="AW282" s="13" t="s">
        <v>30</v>
      </c>
      <c r="AX282" s="13" t="s">
        <v>81</v>
      </c>
      <c r="AY282" s="166" t="s">
        <v>124</v>
      </c>
    </row>
    <row r="283" spans="2:65" s="1" customFormat="1" ht="16.5" customHeight="1">
      <c r="B283" s="31"/>
      <c r="C283" s="155" t="s">
        <v>304</v>
      </c>
      <c r="D283" s="155" t="s">
        <v>153</v>
      </c>
      <c r="E283" s="156" t="s">
        <v>521</v>
      </c>
      <c r="F283" s="157" t="s">
        <v>522</v>
      </c>
      <c r="G283" s="158" t="s">
        <v>280</v>
      </c>
      <c r="H283" s="159">
        <v>2.02</v>
      </c>
      <c r="I283" s="160"/>
      <c r="J283" s="161">
        <f>ROUND(I283*H283,2)</f>
        <v>0</v>
      </c>
      <c r="K283" s="157" t="s">
        <v>130</v>
      </c>
      <c r="L283" s="162"/>
      <c r="M283" s="163" t="s">
        <v>1</v>
      </c>
      <c r="N283" s="164" t="s">
        <v>38</v>
      </c>
      <c r="P283" s="140">
        <f>O283*H283</f>
        <v>0</v>
      </c>
      <c r="Q283" s="140">
        <v>0</v>
      </c>
      <c r="R283" s="140">
        <f>Q283*H283</f>
        <v>0</v>
      </c>
      <c r="S283" s="140">
        <v>0</v>
      </c>
      <c r="T283" s="141">
        <f>S283*H283</f>
        <v>0</v>
      </c>
      <c r="AR283" s="142" t="s">
        <v>157</v>
      </c>
      <c r="AT283" s="142" t="s">
        <v>153</v>
      </c>
      <c r="AU283" s="142" t="s">
        <v>83</v>
      </c>
      <c r="AY283" s="16" t="s">
        <v>124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6" t="s">
        <v>81</v>
      </c>
      <c r="BK283" s="143">
        <f>ROUND(I283*H283,2)</f>
        <v>0</v>
      </c>
      <c r="BL283" s="16" t="s">
        <v>131</v>
      </c>
      <c r="BM283" s="142" t="s">
        <v>523</v>
      </c>
    </row>
    <row r="284" spans="2:65" s="1" customFormat="1" ht="11.25">
      <c r="B284" s="31"/>
      <c r="D284" s="144" t="s">
        <v>133</v>
      </c>
      <c r="F284" s="145" t="s">
        <v>522</v>
      </c>
      <c r="I284" s="146"/>
      <c r="L284" s="31"/>
      <c r="M284" s="147"/>
      <c r="T284" s="55"/>
      <c r="AT284" s="16" t="s">
        <v>133</v>
      </c>
      <c r="AU284" s="16" t="s">
        <v>83</v>
      </c>
    </row>
    <row r="285" spans="2:65" s="12" customFormat="1" ht="11.25">
      <c r="B285" s="148"/>
      <c r="D285" s="144" t="s">
        <v>135</v>
      </c>
      <c r="E285" s="149" t="s">
        <v>1</v>
      </c>
      <c r="F285" s="150" t="s">
        <v>516</v>
      </c>
      <c r="H285" s="151">
        <v>2.02</v>
      </c>
      <c r="I285" s="152"/>
      <c r="L285" s="148"/>
      <c r="M285" s="153"/>
      <c r="T285" s="154"/>
      <c r="AT285" s="149" t="s">
        <v>135</v>
      </c>
      <c r="AU285" s="149" t="s">
        <v>83</v>
      </c>
      <c r="AV285" s="12" t="s">
        <v>83</v>
      </c>
      <c r="AW285" s="12" t="s">
        <v>30</v>
      </c>
      <c r="AX285" s="12" t="s">
        <v>73</v>
      </c>
      <c r="AY285" s="149" t="s">
        <v>124</v>
      </c>
    </row>
    <row r="286" spans="2:65" s="13" customFormat="1" ht="11.25">
      <c r="B286" s="165"/>
      <c r="D286" s="144" t="s">
        <v>135</v>
      </c>
      <c r="E286" s="166" t="s">
        <v>1</v>
      </c>
      <c r="F286" s="167" t="s">
        <v>220</v>
      </c>
      <c r="H286" s="168">
        <v>2.02</v>
      </c>
      <c r="I286" s="169"/>
      <c r="L286" s="165"/>
      <c r="M286" s="170"/>
      <c r="T286" s="171"/>
      <c r="AT286" s="166" t="s">
        <v>135</v>
      </c>
      <c r="AU286" s="166" t="s">
        <v>83</v>
      </c>
      <c r="AV286" s="13" t="s">
        <v>131</v>
      </c>
      <c r="AW286" s="13" t="s">
        <v>30</v>
      </c>
      <c r="AX286" s="13" t="s">
        <v>81</v>
      </c>
      <c r="AY286" s="166" t="s">
        <v>124</v>
      </c>
    </row>
    <row r="287" spans="2:65" s="11" customFormat="1" ht="22.9" customHeight="1">
      <c r="B287" s="119"/>
      <c r="D287" s="120" t="s">
        <v>72</v>
      </c>
      <c r="E287" s="129" t="s">
        <v>176</v>
      </c>
      <c r="F287" s="129" t="s">
        <v>266</v>
      </c>
      <c r="I287" s="122"/>
      <c r="J287" s="130">
        <f>BK287</f>
        <v>0</v>
      </c>
      <c r="L287" s="119"/>
      <c r="M287" s="124"/>
      <c r="P287" s="125">
        <f>SUM(P288:P291)</f>
        <v>0</v>
      </c>
      <c r="R287" s="125">
        <f>SUM(R288:R291)</f>
        <v>0</v>
      </c>
      <c r="T287" s="126">
        <f>SUM(T288:T291)</f>
        <v>0</v>
      </c>
      <c r="AR287" s="120" t="s">
        <v>81</v>
      </c>
      <c r="AT287" s="127" t="s">
        <v>72</v>
      </c>
      <c r="AU287" s="127" t="s">
        <v>81</v>
      </c>
      <c r="AY287" s="120" t="s">
        <v>124</v>
      </c>
      <c r="BK287" s="128">
        <f>SUM(BK288:BK291)</f>
        <v>0</v>
      </c>
    </row>
    <row r="288" spans="2:65" s="1" customFormat="1" ht="24.2" customHeight="1">
      <c r="B288" s="31"/>
      <c r="C288" s="131" t="s">
        <v>310</v>
      </c>
      <c r="D288" s="131" t="s">
        <v>126</v>
      </c>
      <c r="E288" s="132" t="s">
        <v>524</v>
      </c>
      <c r="F288" s="133" t="s">
        <v>525</v>
      </c>
      <c r="G288" s="134" t="s">
        <v>163</v>
      </c>
      <c r="H288" s="135">
        <v>38.5</v>
      </c>
      <c r="I288" s="136"/>
      <c r="J288" s="137">
        <f>ROUND(I288*H288,2)</f>
        <v>0</v>
      </c>
      <c r="K288" s="133" t="s">
        <v>130</v>
      </c>
      <c r="L288" s="31"/>
      <c r="M288" s="138" t="s">
        <v>1</v>
      </c>
      <c r="N288" s="139" t="s">
        <v>38</v>
      </c>
      <c r="P288" s="140">
        <f>O288*H288</f>
        <v>0</v>
      </c>
      <c r="Q288" s="140">
        <v>0</v>
      </c>
      <c r="R288" s="140">
        <f>Q288*H288</f>
        <v>0</v>
      </c>
      <c r="S288" s="140">
        <v>0</v>
      </c>
      <c r="T288" s="141">
        <f>S288*H288</f>
        <v>0</v>
      </c>
      <c r="AR288" s="142" t="s">
        <v>131</v>
      </c>
      <c r="AT288" s="142" t="s">
        <v>126</v>
      </c>
      <c r="AU288" s="142" t="s">
        <v>83</v>
      </c>
      <c r="AY288" s="16" t="s">
        <v>124</v>
      </c>
      <c r="BE288" s="143">
        <f>IF(N288="základní",J288,0)</f>
        <v>0</v>
      </c>
      <c r="BF288" s="143">
        <f>IF(N288="snížená",J288,0)</f>
        <v>0</v>
      </c>
      <c r="BG288" s="143">
        <f>IF(N288="zákl. přenesená",J288,0)</f>
        <v>0</v>
      </c>
      <c r="BH288" s="143">
        <f>IF(N288="sníž. přenesená",J288,0)</f>
        <v>0</v>
      </c>
      <c r="BI288" s="143">
        <f>IF(N288="nulová",J288,0)</f>
        <v>0</v>
      </c>
      <c r="BJ288" s="16" t="s">
        <v>81</v>
      </c>
      <c r="BK288" s="143">
        <f>ROUND(I288*H288,2)</f>
        <v>0</v>
      </c>
      <c r="BL288" s="16" t="s">
        <v>131</v>
      </c>
      <c r="BM288" s="142" t="s">
        <v>526</v>
      </c>
    </row>
    <row r="289" spans="2:65" s="1" customFormat="1" ht="19.5">
      <c r="B289" s="31"/>
      <c r="D289" s="144" t="s">
        <v>133</v>
      </c>
      <c r="F289" s="145" t="s">
        <v>525</v>
      </c>
      <c r="I289" s="146"/>
      <c r="L289" s="31"/>
      <c r="M289" s="147"/>
      <c r="T289" s="55"/>
      <c r="AT289" s="16" t="s">
        <v>133</v>
      </c>
      <c r="AU289" s="16" t="s">
        <v>83</v>
      </c>
    </row>
    <row r="290" spans="2:65" s="12" customFormat="1" ht="22.5">
      <c r="B290" s="148"/>
      <c r="D290" s="144" t="s">
        <v>135</v>
      </c>
      <c r="E290" s="149" t="s">
        <v>1</v>
      </c>
      <c r="F290" s="150" t="s">
        <v>527</v>
      </c>
      <c r="H290" s="151">
        <v>38.5</v>
      </c>
      <c r="I290" s="152"/>
      <c r="L290" s="148"/>
      <c r="M290" s="153"/>
      <c r="T290" s="154"/>
      <c r="AT290" s="149" t="s">
        <v>135</v>
      </c>
      <c r="AU290" s="149" t="s">
        <v>83</v>
      </c>
      <c r="AV290" s="12" t="s">
        <v>83</v>
      </c>
      <c r="AW290" s="12" t="s">
        <v>30</v>
      </c>
      <c r="AX290" s="12" t="s">
        <v>73</v>
      </c>
      <c r="AY290" s="149" t="s">
        <v>124</v>
      </c>
    </row>
    <row r="291" spans="2:65" s="13" customFormat="1" ht="11.25">
      <c r="B291" s="165"/>
      <c r="D291" s="144" t="s">
        <v>135</v>
      </c>
      <c r="E291" s="166" t="s">
        <v>1</v>
      </c>
      <c r="F291" s="167" t="s">
        <v>220</v>
      </c>
      <c r="H291" s="168">
        <v>38.5</v>
      </c>
      <c r="I291" s="169"/>
      <c r="L291" s="165"/>
      <c r="M291" s="170"/>
      <c r="T291" s="171"/>
      <c r="AT291" s="166" t="s">
        <v>135</v>
      </c>
      <c r="AU291" s="166" t="s">
        <v>83</v>
      </c>
      <c r="AV291" s="13" t="s">
        <v>131</v>
      </c>
      <c r="AW291" s="13" t="s">
        <v>30</v>
      </c>
      <c r="AX291" s="13" t="s">
        <v>81</v>
      </c>
      <c r="AY291" s="166" t="s">
        <v>124</v>
      </c>
    </row>
    <row r="292" spans="2:65" s="11" customFormat="1" ht="22.9" customHeight="1">
      <c r="B292" s="119"/>
      <c r="D292" s="120" t="s">
        <v>72</v>
      </c>
      <c r="E292" s="129" t="s">
        <v>528</v>
      </c>
      <c r="F292" s="129" t="s">
        <v>529</v>
      </c>
      <c r="I292" s="122"/>
      <c r="J292" s="130">
        <f>BK292</f>
        <v>0</v>
      </c>
      <c r="L292" s="119"/>
      <c r="M292" s="124"/>
      <c r="P292" s="125">
        <f>SUM(P293:P299)</f>
        <v>0</v>
      </c>
      <c r="R292" s="125">
        <f>SUM(R293:R299)</f>
        <v>0</v>
      </c>
      <c r="T292" s="126">
        <f>SUM(T293:T299)</f>
        <v>0</v>
      </c>
      <c r="AR292" s="120" t="s">
        <v>81</v>
      </c>
      <c r="AT292" s="127" t="s">
        <v>72</v>
      </c>
      <c r="AU292" s="127" t="s">
        <v>81</v>
      </c>
      <c r="AY292" s="120" t="s">
        <v>124</v>
      </c>
      <c r="BK292" s="128">
        <f>SUM(BK293:BK299)</f>
        <v>0</v>
      </c>
    </row>
    <row r="293" spans="2:65" s="1" customFormat="1" ht="24.2" customHeight="1">
      <c r="B293" s="31"/>
      <c r="C293" s="131" t="s">
        <v>314</v>
      </c>
      <c r="D293" s="131" t="s">
        <v>126</v>
      </c>
      <c r="E293" s="132" t="s">
        <v>530</v>
      </c>
      <c r="F293" s="133" t="s">
        <v>531</v>
      </c>
      <c r="G293" s="134" t="s">
        <v>156</v>
      </c>
      <c r="H293" s="135">
        <v>13.77</v>
      </c>
      <c r="I293" s="136"/>
      <c r="J293" s="137">
        <f>ROUND(I293*H293,2)</f>
        <v>0</v>
      </c>
      <c r="K293" s="133" t="s">
        <v>1</v>
      </c>
      <c r="L293" s="31"/>
      <c r="M293" s="138" t="s">
        <v>1</v>
      </c>
      <c r="N293" s="139" t="s">
        <v>38</v>
      </c>
      <c r="P293" s="140">
        <f>O293*H293</f>
        <v>0</v>
      </c>
      <c r="Q293" s="140">
        <v>0</v>
      </c>
      <c r="R293" s="140">
        <f>Q293*H293</f>
        <v>0</v>
      </c>
      <c r="S293" s="140">
        <v>0</v>
      </c>
      <c r="T293" s="141">
        <f>S293*H293</f>
        <v>0</v>
      </c>
      <c r="AR293" s="142" t="s">
        <v>131</v>
      </c>
      <c r="AT293" s="142" t="s">
        <v>126</v>
      </c>
      <c r="AU293" s="142" t="s">
        <v>83</v>
      </c>
      <c r="AY293" s="16" t="s">
        <v>124</v>
      </c>
      <c r="BE293" s="143">
        <f>IF(N293="základní",J293,0)</f>
        <v>0</v>
      </c>
      <c r="BF293" s="143">
        <f>IF(N293="snížená",J293,0)</f>
        <v>0</v>
      </c>
      <c r="BG293" s="143">
        <f>IF(N293="zákl. přenesená",J293,0)</f>
        <v>0</v>
      </c>
      <c r="BH293" s="143">
        <f>IF(N293="sníž. přenesená",J293,0)</f>
        <v>0</v>
      </c>
      <c r="BI293" s="143">
        <f>IF(N293="nulová",J293,0)</f>
        <v>0</v>
      </c>
      <c r="BJ293" s="16" t="s">
        <v>81</v>
      </c>
      <c r="BK293" s="143">
        <f>ROUND(I293*H293,2)</f>
        <v>0</v>
      </c>
      <c r="BL293" s="16" t="s">
        <v>131</v>
      </c>
      <c r="BM293" s="142" t="s">
        <v>532</v>
      </c>
    </row>
    <row r="294" spans="2:65" s="1" customFormat="1" ht="19.5">
      <c r="B294" s="31"/>
      <c r="D294" s="144" t="s">
        <v>133</v>
      </c>
      <c r="F294" s="145" t="s">
        <v>531</v>
      </c>
      <c r="I294" s="146"/>
      <c r="L294" s="31"/>
      <c r="M294" s="147"/>
      <c r="T294" s="55"/>
      <c r="AT294" s="16" t="s">
        <v>133</v>
      </c>
      <c r="AU294" s="16" t="s">
        <v>83</v>
      </c>
    </row>
    <row r="295" spans="2:65" s="12" customFormat="1" ht="22.5">
      <c r="B295" s="148"/>
      <c r="D295" s="144" t="s">
        <v>135</v>
      </c>
      <c r="E295" s="149" t="s">
        <v>1</v>
      </c>
      <c r="F295" s="150" t="s">
        <v>533</v>
      </c>
      <c r="H295" s="151">
        <v>2.2949999999999999</v>
      </c>
      <c r="I295" s="152"/>
      <c r="L295" s="148"/>
      <c r="M295" s="153"/>
      <c r="T295" s="154"/>
      <c r="AT295" s="149" t="s">
        <v>135</v>
      </c>
      <c r="AU295" s="149" t="s">
        <v>83</v>
      </c>
      <c r="AV295" s="12" t="s">
        <v>83</v>
      </c>
      <c r="AW295" s="12" t="s">
        <v>30</v>
      </c>
      <c r="AX295" s="12" t="s">
        <v>73</v>
      </c>
      <c r="AY295" s="149" t="s">
        <v>124</v>
      </c>
    </row>
    <row r="296" spans="2:65" s="12" customFormat="1" ht="22.5">
      <c r="B296" s="148"/>
      <c r="D296" s="144" t="s">
        <v>135</v>
      </c>
      <c r="E296" s="149" t="s">
        <v>1</v>
      </c>
      <c r="F296" s="150" t="s">
        <v>534</v>
      </c>
      <c r="H296" s="151">
        <v>2.4300000000000002</v>
      </c>
      <c r="I296" s="152"/>
      <c r="L296" s="148"/>
      <c r="M296" s="153"/>
      <c r="T296" s="154"/>
      <c r="AT296" s="149" t="s">
        <v>135</v>
      </c>
      <c r="AU296" s="149" t="s">
        <v>83</v>
      </c>
      <c r="AV296" s="12" t="s">
        <v>83</v>
      </c>
      <c r="AW296" s="12" t="s">
        <v>30</v>
      </c>
      <c r="AX296" s="12" t="s">
        <v>73</v>
      </c>
      <c r="AY296" s="149" t="s">
        <v>124</v>
      </c>
    </row>
    <row r="297" spans="2:65" s="12" customFormat="1" ht="33.75">
      <c r="B297" s="148"/>
      <c r="D297" s="144" t="s">
        <v>135</v>
      </c>
      <c r="E297" s="149" t="s">
        <v>1</v>
      </c>
      <c r="F297" s="150" t="s">
        <v>535</v>
      </c>
      <c r="H297" s="151">
        <v>2.2949999999999999</v>
      </c>
      <c r="I297" s="152"/>
      <c r="L297" s="148"/>
      <c r="M297" s="153"/>
      <c r="T297" s="154"/>
      <c r="AT297" s="149" t="s">
        <v>135</v>
      </c>
      <c r="AU297" s="149" t="s">
        <v>83</v>
      </c>
      <c r="AV297" s="12" t="s">
        <v>83</v>
      </c>
      <c r="AW297" s="12" t="s">
        <v>30</v>
      </c>
      <c r="AX297" s="12" t="s">
        <v>73</v>
      </c>
      <c r="AY297" s="149" t="s">
        <v>124</v>
      </c>
    </row>
    <row r="298" spans="2:65" s="12" customFormat="1" ht="33.75">
      <c r="B298" s="148"/>
      <c r="D298" s="144" t="s">
        <v>135</v>
      </c>
      <c r="E298" s="149" t="s">
        <v>1</v>
      </c>
      <c r="F298" s="150" t="s">
        <v>536</v>
      </c>
      <c r="H298" s="151">
        <v>6.75</v>
      </c>
      <c r="I298" s="152"/>
      <c r="L298" s="148"/>
      <c r="M298" s="153"/>
      <c r="T298" s="154"/>
      <c r="AT298" s="149" t="s">
        <v>135</v>
      </c>
      <c r="AU298" s="149" t="s">
        <v>83</v>
      </c>
      <c r="AV298" s="12" t="s">
        <v>83</v>
      </c>
      <c r="AW298" s="12" t="s">
        <v>30</v>
      </c>
      <c r="AX298" s="12" t="s">
        <v>73</v>
      </c>
      <c r="AY298" s="149" t="s">
        <v>124</v>
      </c>
    </row>
    <row r="299" spans="2:65" s="13" customFormat="1" ht="11.25">
      <c r="B299" s="165"/>
      <c r="D299" s="144" t="s">
        <v>135</v>
      </c>
      <c r="E299" s="166" t="s">
        <v>1</v>
      </c>
      <c r="F299" s="167" t="s">
        <v>220</v>
      </c>
      <c r="H299" s="168">
        <v>13.77</v>
      </c>
      <c r="I299" s="169"/>
      <c r="L299" s="165"/>
      <c r="M299" s="170"/>
      <c r="T299" s="171"/>
      <c r="AT299" s="166" t="s">
        <v>135</v>
      </c>
      <c r="AU299" s="166" t="s">
        <v>83</v>
      </c>
      <c r="AV299" s="13" t="s">
        <v>131</v>
      </c>
      <c r="AW299" s="13" t="s">
        <v>30</v>
      </c>
      <c r="AX299" s="13" t="s">
        <v>81</v>
      </c>
      <c r="AY299" s="166" t="s">
        <v>124</v>
      </c>
    </row>
    <row r="300" spans="2:65" s="11" customFormat="1" ht="22.9" customHeight="1">
      <c r="B300" s="119"/>
      <c r="D300" s="120" t="s">
        <v>72</v>
      </c>
      <c r="E300" s="129" t="s">
        <v>289</v>
      </c>
      <c r="F300" s="129" t="s">
        <v>290</v>
      </c>
      <c r="I300" s="122"/>
      <c r="J300" s="130">
        <f>BK300</f>
        <v>0</v>
      </c>
      <c r="L300" s="119"/>
      <c r="M300" s="124"/>
      <c r="P300" s="125">
        <f>SUM(P301:P302)</f>
        <v>0</v>
      </c>
      <c r="R300" s="125">
        <f>SUM(R301:R302)</f>
        <v>0</v>
      </c>
      <c r="T300" s="126">
        <f>SUM(T301:T302)</f>
        <v>0</v>
      </c>
      <c r="AR300" s="120" t="s">
        <v>81</v>
      </c>
      <c r="AT300" s="127" t="s">
        <v>72</v>
      </c>
      <c r="AU300" s="127" t="s">
        <v>81</v>
      </c>
      <c r="AY300" s="120" t="s">
        <v>124</v>
      </c>
      <c r="BK300" s="128">
        <f>SUM(BK301:BK302)</f>
        <v>0</v>
      </c>
    </row>
    <row r="301" spans="2:65" s="1" customFormat="1" ht="33" customHeight="1">
      <c r="B301" s="31"/>
      <c r="C301" s="131" t="s">
        <v>307</v>
      </c>
      <c r="D301" s="131" t="s">
        <v>126</v>
      </c>
      <c r="E301" s="132" t="s">
        <v>537</v>
      </c>
      <c r="F301" s="133" t="s">
        <v>538</v>
      </c>
      <c r="G301" s="134" t="s">
        <v>156</v>
      </c>
      <c r="H301" s="135">
        <v>271.72699999999998</v>
      </c>
      <c r="I301" s="136"/>
      <c r="J301" s="137">
        <f>ROUND(I301*H301,2)</f>
        <v>0</v>
      </c>
      <c r="K301" s="133" t="s">
        <v>130</v>
      </c>
      <c r="L301" s="31"/>
      <c r="M301" s="138" t="s">
        <v>1</v>
      </c>
      <c r="N301" s="139" t="s">
        <v>38</v>
      </c>
      <c r="P301" s="140">
        <f>O301*H301</f>
        <v>0</v>
      </c>
      <c r="Q301" s="140">
        <v>0</v>
      </c>
      <c r="R301" s="140">
        <f>Q301*H301</f>
        <v>0</v>
      </c>
      <c r="S301" s="140">
        <v>0</v>
      </c>
      <c r="T301" s="141">
        <f>S301*H301</f>
        <v>0</v>
      </c>
      <c r="AR301" s="142" t="s">
        <v>131</v>
      </c>
      <c r="AT301" s="142" t="s">
        <v>126</v>
      </c>
      <c r="AU301" s="142" t="s">
        <v>83</v>
      </c>
      <c r="AY301" s="16" t="s">
        <v>124</v>
      </c>
      <c r="BE301" s="143">
        <f>IF(N301="základní",J301,0)</f>
        <v>0</v>
      </c>
      <c r="BF301" s="143">
        <f>IF(N301="snížená",J301,0)</f>
        <v>0</v>
      </c>
      <c r="BG301" s="143">
        <f>IF(N301="zákl. přenesená",J301,0)</f>
        <v>0</v>
      </c>
      <c r="BH301" s="143">
        <f>IF(N301="sníž. přenesená",J301,0)</f>
        <v>0</v>
      </c>
      <c r="BI301" s="143">
        <f>IF(N301="nulová",J301,0)</f>
        <v>0</v>
      </c>
      <c r="BJ301" s="16" t="s">
        <v>81</v>
      </c>
      <c r="BK301" s="143">
        <f>ROUND(I301*H301,2)</f>
        <v>0</v>
      </c>
      <c r="BL301" s="16" t="s">
        <v>131</v>
      </c>
      <c r="BM301" s="142" t="s">
        <v>539</v>
      </c>
    </row>
    <row r="302" spans="2:65" s="1" customFormat="1" ht="19.5">
      <c r="B302" s="31"/>
      <c r="D302" s="144" t="s">
        <v>133</v>
      </c>
      <c r="F302" s="145" t="s">
        <v>538</v>
      </c>
      <c r="I302" s="146"/>
      <c r="L302" s="31"/>
      <c r="M302" s="173"/>
      <c r="N302" s="174"/>
      <c r="O302" s="174"/>
      <c r="P302" s="174"/>
      <c r="Q302" s="174"/>
      <c r="R302" s="174"/>
      <c r="S302" s="174"/>
      <c r="T302" s="175"/>
      <c r="AT302" s="16" t="s">
        <v>133</v>
      </c>
      <c r="AU302" s="16" t="s">
        <v>83</v>
      </c>
    </row>
    <row r="303" spans="2:65" s="1" customFormat="1" ht="6.95" customHeight="1">
      <c r="B303" s="43"/>
      <c r="C303" s="44"/>
      <c r="D303" s="44"/>
      <c r="E303" s="44"/>
      <c r="F303" s="44"/>
      <c r="G303" s="44"/>
      <c r="H303" s="44"/>
      <c r="I303" s="44"/>
      <c r="J303" s="44"/>
      <c r="K303" s="44"/>
      <c r="L303" s="31"/>
    </row>
  </sheetData>
  <sheetProtection algorithmName="SHA-512" hashValue="rTIsCJF2k7PWf3gKZrJzXeAU3bx8iDVyKZq9E5BcrwR2j6piX9QHXTfSvGSc2szsylg57qxl6XDVb5PPPg4Edg==" saltValue="1D6BZ4ZBHJCWCeUOHNegrj1H0UMFjAgNWX1dgVF0Dw03rdSni/oz0znKdfIg8O/eezKd91SvOUUqhhXw2BN7zA==" spinCount="100000" sheet="1" objects="1" scenarios="1" formatColumns="0" formatRows="0" autoFilter="0"/>
  <autoFilter ref="C123:K302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6" t="s">
        <v>89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90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Odpočinkové molo u Billy Varnsdorf - výběr</v>
      </c>
      <c r="F7" s="222"/>
      <c r="G7" s="222"/>
      <c r="H7" s="222"/>
      <c r="L7" s="19"/>
    </row>
    <row r="8" spans="2:46" s="1" customFormat="1" ht="12" customHeight="1">
      <c r="B8" s="31"/>
      <c r="D8" s="26" t="s">
        <v>91</v>
      </c>
      <c r="L8" s="31"/>
    </row>
    <row r="9" spans="2:46" s="1" customFormat="1" ht="16.5" customHeight="1">
      <c r="B9" s="31"/>
      <c r="E9" s="202" t="s">
        <v>540</v>
      </c>
      <c r="F9" s="223"/>
      <c r="G9" s="223"/>
      <c r="H9" s="22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28. 1. 2026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86"/>
      <c r="G18" s="186"/>
      <c r="H18" s="186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191" t="s">
        <v>1</v>
      </c>
      <c r="F27" s="191"/>
      <c r="G27" s="191"/>
      <c r="H27" s="191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ROUND(J120,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ROUND((SUM(BE120:BE148)),  2)</f>
        <v>0</v>
      </c>
      <c r="I33" s="91">
        <v>0.21</v>
      </c>
      <c r="J33" s="90">
        <f>ROUND(((SUM(BE120:BE148))*I33),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ROUND((SUM(BF120:BF148)),  2)</f>
        <v>0</v>
      </c>
      <c r="I34" s="91">
        <v>0.12</v>
      </c>
      <c r="J34" s="90">
        <f>ROUND(((SUM(BF120:BF148))*I34),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ROUND((SUM(BG120:BG148)),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ROUND((SUM(BH120:BH148)),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ROUND((SUM(BI120:BI148)),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94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Odpočinkové molo u Billy Varnsdorf - výběr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91</v>
      </c>
      <c r="L86" s="31"/>
    </row>
    <row r="87" spans="2:47" s="1" customFormat="1" ht="16.5" customHeight="1">
      <c r="B87" s="31"/>
      <c r="E87" s="202" t="str">
        <f>E9</f>
        <v>09 - VRN</v>
      </c>
      <c r="F87" s="223"/>
      <c r="G87" s="223"/>
      <c r="H87" s="22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28. 1. 2026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95</v>
      </c>
      <c r="D94" s="92"/>
      <c r="E94" s="92"/>
      <c r="F94" s="92"/>
      <c r="G94" s="92"/>
      <c r="H94" s="92"/>
      <c r="I94" s="92"/>
      <c r="J94" s="101" t="s">
        <v>96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97</v>
      </c>
      <c r="J96" s="65">
        <f>J120</f>
        <v>0</v>
      </c>
      <c r="L96" s="31"/>
      <c r="AU96" s="16" t="s">
        <v>98</v>
      </c>
    </row>
    <row r="97" spans="2:12" s="8" customFormat="1" ht="24.95" customHeight="1">
      <c r="B97" s="103"/>
      <c r="D97" s="104" t="s">
        <v>541</v>
      </c>
      <c r="E97" s="105"/>
      <c r="F97" s="105"/>
      <c r="G97" s="105"/>
      <c r="H97" s="105"/>
      <c r="I97" s="105"/>
      <c r="J97" s="106">
        <f>J121</f>
        <v>0</v>
      </c>
      <c r="L97" s="103"/>
    </row>
    <row r="98" spans="2:12" s="9" customFormat="1" ht="19.899999999999999" customHeight="1">
      <c r="B98" s="107"/>
      <c r="D98" s="108" t="s">
        <v>542</v>
      </c>
      <c r="E98" s="109"/>
      <c r="F98" s="109"/>
      <c r="G98" s="109"/>
      <c r="H98" s="109"/>
      <c r="I98" s="109"/>
      <c r="J98" s="110">
        <f>J122</f>
        <v>0</v>
      </c>
      <c r="L98" s="107"/>
    </row>
    <row r="99" spans="2:12" s="9" customFormat="1" ht="19.899999999999999" customHeight="1">
      <c r="B99" s="107"/>
      <c r="D99" s="108" t="s">
        <v>543</v>
      </c>
      <c r="E99" s="109"/>
      <c r="F99" s="109"/>
      <c r="G99" s="109"/>
      <c r="H99" s="109"/>
      <c r="I99" s="109"/>
      <c r="J99" s="110">
        <f>J131</f>
        <v>0</v>
      </c>
      <c r="L99" s="107"/>
    </row>
    <row r="100" spans="2:12" s="9" customFormat="1" ht="19.899999999999999" customHeight="1">
      <c r="B100" s="107"/>
      <c r="D100" s="108" t="s">
        <v>544</v>
      </c>
      <c r="E100" s="109"/>
      <c r="F100" s="109"/>
      <c r="G100" s="109"/>
      <c r="H100" s="109"/>
      <c r="I100" s="109"/>
      <c r="J100" s="110">
        <f>J143</f>
        <v>0</v>
      </c>
      <c r="L100" s="107"/>
    </row>
    <row r="101" spans="2:12" s="1" customFormat="1" ht="21.75" customHeight="1">
      <c r="B101" s="31"/>
      <c r="L101" s="31"/>
    </row>
    <row r="102" spans="2:12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12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12" s="1" customFormat="1" ht="24.95" customHeight="1">
      <c r="B107" s="31"/>
      <c r="C107" s="20" t="s">
        <v>109</v>
      </c>
      <c r="L107" s="31"/>
    </row>
    <row r="108" spans="2:12" s="1" customFormat="1" ht="6.95" customHeight="1">
      <c r="B108" s="31"/>
      <c r="L108" s="31"/>
    </row>
    <row r="109" spans="2:12" s="1" customFormat="1" ht="12" customHeight="1">
      <c r="B109" s="31"/>
      <c r="C109" s="26" t="s">
        <v>16</v>
      </c>
      <c r="L109" s="31"/>
    </row>
    <row r="110" spans="2:12" s="1" customFormat="1" ht="16.5" customHeight="1">
      <c r="B110" s="31"/>
      <c r="E110" s="221" t="str">
        <f>E7</f>
        <v>Odpočinkové molo u Billy Varnsdorf - výběr</v>
      </c>
      <c r="F110" s="222"/>
      <c r="G110" s="222"/>
      <c r="H110" s="222"/>
      <c r="L110" s="31"/>
    </row>
    <row r="111" spans="2:12" s="1" customFormat="1" ht="12" customHeight="1">
      <c r="B111" s="31"/>
      <c r="C111" s="26" t="s">
        <v>91</v>
      </c>
      <c r="L111" s="31"/>
    </row>
    <row r="112" spans="2:12" s="1" customFormat="1" ht="16.5" customHeight="1">
      <c r="B112" s="31"/>
      <c r="E112" s="202" t="str">
        <f>E9</f>
        <v>09 - VRN</v>
      </c>
      <c r="F112" s="223"/>
      <c r="G112" s="223"/>
      <c r="H112" s="223"/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20</v>
      </c>
      <c r="F114" s="24" t="str">
        <f>F12</f>
        <v xml:space="preserve"> </v>
      </c>
      <c r="I114" s="26" t="s">
        <v>22</v>
      </c>
      <c r="J114" s="51" t="str">
        <f>IF(J12="","",J12)</f>
        <v>28. 1. 2026</v>
      </c>
      <c r="L114" s="31"/>
    </row>
    <row r="115" spans="2:65" s="1" customFormat="1" ht="6.95" customHeight="1">
      <c r="B115" s="31"/>
      <c r="L115" s="31"/>
    </row>
    <row r="116" spans="2:65" s="1" customFormat="1" ht="15.2" customHeight="1">
      <c r="B116" s="31"/>
      <c r="C116" s="26" t="s">
        <v>24</v>
      </c>
      <c r="F116" s="24" t="str">
        <f>E15</f>
        <v xml:space="preserve"> </v>
      </c>
      <c r="I116" s="26" t="s">
        <v>29</v>
      </c>
      <c r="J116" s="29" t="str">
        <f>E21</f>
        <v xml:space="preserve"> </v>
      </c>
      <c r="L116" s="31"/>
    </row>
    <row r="117" spans="2:65" s="1" customFormat="1" ht="15.2" customHeight="1">
      <c r="B117" s="31"/>
      <c r="C117" s="26" t="s">
        <v>27</v>
      </c>
      <c r="F117" s="24" t="str">
        <f>IF(E18="","",E18)</f>
        <v>Vyplň údaj</v>
      </c>
      <c r="I117" s="26" t="s">
        <v>31</v>
      </c>
      <c r="J117" s="29" t="str">
        <f>E24</f>
        <v xml:space="preserve"> </v>
      </c>
      <c r="L117" s="31"/>
    </row>
    <row r="118" spans="2:65" s="1" customFormat="1" ht="10.35" customHeight="1">
      <c r="B118" s="31"/>
      <c r="L118" s="31"/>
    </row>
    <row r="119" spans="2:65" s="10" customFormat="1" ht="29.25" customHeight="1">
      <c r="B119" s="111"/>
      <c r="C119" s="112" t="s">
        <v>110</v>
      </c>
      <c r="D119" s="113" t="s">
        <v>58</v>
      </c>
      <c r="E119" s="113" t="s">
        <v>54</v>
      </c>
      <c r="F119" s="113" t="s">
        <v>55</v>
      </c>
      <c r="G119" s="113" t="s">
        <v>111</v>
      </c>
      <c r="H119" s="113" t="s">
        <v>112</v>
      </c>
      <c r="I119" s="113" t="s">
        <v>113</v>
      </c>
      <c r="J119" s="113" t="s">
        <v>96</v>
      </c>
      <c r="K119" s="114" t="s">
        <v>114</v>
      </c>
      <c r="L119" s="111"/>
      <c r="M119" s="58" t="s">
        <v>1</v>
      </c>
      <c r="N119" s="59" t="s">
        <v>37</v>
      </c>
      <c r="O119" s="59" t="s">
        <v>115</v>
      </c>
      <c r="P119" s="59" t="s">
        <v>116</v>
      </c>
      <c r="Q119" s="59" t="s">
        <v>117</v>
      </c>
      <c r="R119" s="59" t="s">
        <v>118</v>
      </c>
      <c r="S119" s="59" t="s">
        <v>119</v>
      </c>
      <c r="T119" s="60" t="s">
        <v>120</v>
      </c>
    </row>
    <row r="120" spans="2:65" s="1" customFormat="1" ht="22.9" customHeight="1">
      <c r="B120" s="31"/>
      <c r="C120" s="63" t="s">
        <v>121</v>
      </c>
      <c r="J120" s="115">
        <f>BK120</f>
        <v>0</v>
      </c>
      <c r="L120" s="31"/>
      <c r="M120" s="61"/>
      <c r="N120" s="52"/>
      <c r="O120" s="52"/>
      <c r="P120" s="116">
        <f>P121</f>
        <v>0</v>
      </c>
      <c r="Q120" s="52"/>
      <c r="R120" s="116">
        <f>R121</f>
        <v>0</v>
      </c>
      <c r="S120" s="52"/>
      <c r="T120" s="117">
        <f>T121</f>
        <v>0</v>
      </c>
      <c r="AT120" s="16" t="s">
        <v>72</v>
      </c>
      <c r="AU120" s="16" t="s">
        <v>98</v>
      </c>
      <c r="BK120" s="118">
        <f>BK121</f>
        <v>0</v>
      </c>
    </row>
    <row r="121" spans="2:65" s="11" customFormat="1" ht="25.9" customHeight="1">
      <c r="B121" s="119"/>
      <c r="D121" s="120" t="s">
        <v>72</v>
      </c>
      <c r="E121" s="121" t="s">
        <v>88</v>
      </c>
      <c r="F121" s="121" t="s">
        <v>545</v>
      </c>
      <c r="I121" s="122"/>
      <c r="J121" s="123">
        <f>BK121</f>
        <v>0</v>
      </c>
      <c r="L121" s="119"/>
      <c r="M121" s="124"/>
      <c r="P121" s="125">
        <f>P122+P131+P143</f>
        <v>0</v>
      </c>
      <c r="R121" s="125">
        <f>R122+R131+R143</f>
        <v>0</v>
      </c>
      <c r="T121" s="126">
        <f>T122+T131+T143</f>
        <v>0</v>
      </c>
      <c r="AR121" s="120" t="s">
        <v>152</v>
      </c>
      <c r="AT121" s="127" t="s">
        <v>72</v>
      </c>
      <c r="AU121" s="127" t="s">
        <v>73</v>
      </c>
      <c r="AY121" s="120" t="s">
        <v>124</v>
      </c>
      <c r="BK121" s="128">
        <f>BK122+BK131+BK143</f>
        <v>0</v>
      </c>
    </row>
    <row r="122" spans="2:65" s="11" customFormat="1" ht="22.9" customHeight="1">
      <c r="B122" s="119"/>
      <c r="D122" s="120" t="s">
        <v>72</v>
      </c>
      <c r="E122" s="129" t="s">
        <v>546</v>
      </c>
      <c r="F122" s="129" t="s">
        <v>547</v>
      </c>
      <c r="I122" s="122"/>
      <c r="J122" s="130">
        <f>BK122</f>
        <v>0</v>
      </c>
      <c r="L122" s="119"/>
      <c r="M122" s="124"/>
      <c r="P122" s="125">
        <f>SUM(P123:P130)</f>
        <v>0</v>
      </c>
      <c r="R122" s="125">
        <f>SUM(R123:R130)</f>
        <v>0</v>
      </c>
      <c r="T122" s="126">
        <f>SUM(T123:T130)</f>
        <v>0</v>
      </c>
      <c r="AR122" s="120" t="s">
        <v>152</v>
      </c>
      <c r="AT122" s="127" t="s">
        <v>72</v>
      </c>
      <c r="AU122" s="127" t="s">
        <v>81</v>
      </c>
      <c r="AY122" s="120" t="s">
        <v>124</v>
      </c>
      <c r="BK122" s="128">
        <f>SUM(BK123:BK130)</f>
        <v>0</v>
      </c>
    </row>
    <row r="123" spans="2:65" s="1" customFormat="1" ht="16.5" customHeight="1">
      <c r="B123" s="31"/>
      <c r="C123" s="131" t="s">
        <v>81</v>
      </c>
      <c r="D123" s="131" t="s">
        <v>126</v>
      </c>
      <c r="E123" s="132" t="s">
        <v>548</v>
      </c>
      <c r="F123" s="133" t="s">
        <v>549</v>
      </c>
      <c r="G123" s="134" t="s">
        <v>550</v>
      </c>
      <c r="H123" s="135">
        <v>1</v>
      </c>
      <c r="I123" s="136"/>
      <c r="J123" s="137">
        <f>ROUND(I123*H123,2)</f>
        <v>0</v>
      </c>
      <c r="K123" s="133" t="s">
        <v>130</v>
      </c>
      <c r="L123" s="31"/>
      <c r="M123" s="138" t="s">
        <v>1</v>
      </c>
      <c r="N123" s="139" t="s">
        <v>38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551</v>
      </c>
      <c r="AT123" s="142" t="s">
        <v>126</v>
      </c>
      <c r="AU123" s="142" t="s">
        <v>83</v>
      </c>
      <c r="AY123" s="16" t="s">
        <v>124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6" t="s">
        <v>81</v>
      </c>
      <c r="BK123" s="143">
        <f>ROUND(I123*H123,2)</f>
        <v>0</v>
      </c>
      <c r="BL123" s="16" t="s">
        <v>551</v>
      </c>
      <c r="BM123" s="142" t="s">
        <v>552</v>
      </c>
    </row>
    <row r="124" spans="2:65" s="1" customFormat="1" ht="11.25">
      <c r="B124" s="31"/>
      <c r="D124" s="144" t="s">
        <v>133</v>
      </c>
      <c r="F124" s="145" t="s">
        <v>549</v>
      </c>
      <c r="I124" s="146"/>
      <c r="L124" s="31"/>
      <c r="M124" s="147"/>
      <c r="T124" s="55"/>
      <c r="AT124" s="16" t="s">
        <v>133</v>
      </c>
      <c r="AU124" s="16" t="s">
        <v>83</v>
      </c>
    </row>
    <row r="125" spans="2:65" s="1" customFormat="1" ht="16.5" customHeight="1">
      <c r="B125" s="31"/>
      <c r="C125" s="131" t="s">
        <v>83</v>
      </c>
      <c r="D125" s="131" t="s">
        <v>126</v>
      </c>
      <c r="E125" s="132" t="s">
        <v>553</v>
      </c>
      <c r="F125" s="133" t="s">
        <v>554</v>
      </c>
      <c r="G125" s="134" t="s">
        <v>550</v>
      </c>
      <c r="H125" s="135">
        <v>1</v>
      </c>
      <c r="I125" s="136"/>
      <c r="J125" s="137">
        <f>ROUND(I125*H125,2)</f>
        <v>0</v>
      </c>
      <c r="K125" s="133" t="s">
        <v>130</v>
      </c>
      <c r="L125" s="31"/>
      <c r="M125" s="138" t="s">
        <v>1</v>
      </c>
      <c r="N125" s="139" t="s">
        <v>38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551</v>
      </c>
      <c r="AT125" s="142" t="s">
        <v>126</v>
      </c>
      <c r="AU125" s="142" t="s">
        <v>83</v>
      </c>
      <c r="AY125" s="16" t="s">
        <v>124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6" t="s">
        <v>81</v>
      </c>
      <c r="BK125" s="143">
        <f>ROUND(I125*H125,2)</f>
        <v>0</v>
      </c>
      <c r="BL125" s="16" t="s">
        <v>551</v>
      </c>
      <c r="BM125" s="142" t="s">
        <v>555</v>
      </c>
    </row>
    <row r="126" spans="2:65" s="1" customFormat="1" ht="11.25">
      <c r="B126" s="31"/>
      <c r="D126" s="144" t="s">
        <v>133</v>
      </c>
      <c r="F126" s="145" t="s">
        <v>554</v>
      </c>
      <c r="I126" s="146"/>
      <c r="L126" s="31"/>
      <c r="M126" s="147"/>
      <c r="T126" s="55"/>
      <c r="AT126" s="16" t="s">
        <v>133</v>
      </c>
      <c r="AU126" s="16" t="s">
        <v>83</v>
      </c>
    </row>
    <row r="127" spans="2:65" s="1" customFormat="1" ht="24.2" customHeight="1">
      <c r="B127" s="31"/>
      <c r="C127" s="131" t="s">
        <v>142</v>
      </c>
      <c r="D127" s="131" t="s">
        <v>126</v>
      </c>
      <c r="E127" s="132" t="s">
        <v>556</v>
      </c>
      <c r="F127" s="133" t="s">
        <v>557</v>
      </c>
      <c r="G127" s="134" t="s">
        <v>558</v>
      </c>
      <c r="H127" s="135">
        <v>1</v>
      </c>
      <c r="I127" s="136"/>
      <c r="J127" s="137">
        <f>ROUND(I127*H127,2)</f>
        <v>0</v>
      </c>
      <c r="K127" s="133" t="s">
        <v>130</v>
      </c>
      <c r="L127" s="31"/>
      <c r="M127" s="138" t="s">
        <v>1</v>
      </c>
      <c r="N127" s="139" t="s">
        <v>38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551</v>
      </c>
      <c r="AT127" s="142" t="s">
        <v>126</v>
      </c>
      <c r="AU127" s="142" t="s">
        <v>83</v>
      </c>
      <c r="AY127" s="16" t="s">
        <v>124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6" t="s">
        <v>81</v>
      </c>
      <c r="BK127" s="143">
        <f>ROUND(I127*H127,2)</f>
        <v>0</v>
      </c>
      <c r="BL127" s="16" t="s">
        <v>551</v>
      </c>
      <c r="BM127" s="142" t="s">
        <v>559</v>
      </c>
    </row>
    <row r="128" spans="2:65" s="1" customFormat="1" ht="11.25">
      <c r="B128" s="31"/>
      <c r="D128" s="144" t="s">
        <v>133</v>
      </c>
      <c r="F128" s="145" t="s">
        <v>557</v>
      </c>
      <c r="I128" s="146"/>
      <c r="L128" s="31"/>
      <c r="M128" s="147"/>
      <c r="T128" s="55"/>
      <c r="AT128" s="16" t="s">
        <v>133</v>
      </c>
      <c r="AU128" s="16" t="s">
        <v>83</v>
      </c>
    </row>
    <row r="129" spans="2:65" s="1" customFormat="1" ht="16.5" customHeight="1">
      <c r="B129" s="31"/>
      <c r="C129" s="131" t="s">
        <v>131</v>
      </c>
      <c r="D129" s="131" t="s">
        <v>126</v>
      </c>
      <c r="E129" s="132" t="s">
        <v>560</v>
      </c>
      <c r="F129" s="133" t="s">
        <v>561</v>
      </c>
      <c r="G129" s="134" t="s">
        <v>550</v>
      </c>
      <c r="H129" s="135">
        <v>1</v>
      </c>
      <c r="I129" s="136"/>
      <c r="J129" s="137">
        <f>ROUND(I129*H129,2)</f>
        <v>0</v>
      </c>
      <c r="K129" s="133" t="s">
        <v>130</v>
      </c>
      <c r="L129" s="31"/>
      <c r="M129" s="138" t="s">
        <v>1</v>
      </c>
      <c r="N129" s="139" t="s">
        <v>38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551</v>
      </c>
      <c r="AT129" s="142" t="s">
        <v>126</v>
      </c>
      <c r="AU129" s="142" t="s">
        <v>83</v>
      </c>
      <c r="AY129" s="16" t="s">
        <v>124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6" t="s">
        <v>81</v>
      </c>
      <c r="BK129" s="143">
        <f>ROUND(I129*H129,2)</f>
        <v>0</v>
      </c>
      <c r="BL129" s="16" t="s">
        <v>551</v>
      </c>
      <c r="BM129" s="142" t="s">
        <v>562</v>
      </c>
    </row>
    <row r="130" spans="2:65" s="1" customFormat="1" ht="11.25">
      <c r="B130" s="31"/>
      <c r="D130" s="144" t="s">
        <v>133</v>
      </c>
      <c r="F130" s="145" t="s">
        <v>561</v>
      </c>
      <c r="I130" s="146"/>
      <c r="L130" s="31"/>
      <c r="M130" s="147"/>
      <c r="T130" s="55"/>
      <c r="AT130" s="16" t="s">
        <v>133</v>
      </c>
      <c r="AU130" s="16" t="s">
        <v>83</v>
      </c>
    </row>
    <row r="131" spans="2:65" s="11" customFormat="1" ht="22.9" customHeight="1">
      <c r="B131" s="119"/>
      <c r="D131" s="120" t="s">
        <v>72</v>
      </c>
      <c r="E131" s="129" t="s">
        <v>563</v>
      </c>
      <c r="F131" s="129" t="s">
        <v>564</v>
      </c>
      <c r="I131" s="122"/>
      <c r="J131" s="130">
        <f>BK131</f>
        <v>0</v>
      </c>
      <c r="L131" s="119"/>
      <c r="M131" s="124"/>
      <c r="P131" s="125">
        <f>SUM(P132:P142)</f>
        <v>0</v>
      </c>
      <c r="R131" s="125">
        <f>SUM(R132:R142)</f>
        <v>0</v>
      </c>
      <c r="T131" s="126">
        <f>SUM(T132:T142)</f>
        <v>0</v>
      </c>
      <c r="AR131" s="120" t="s">
        <v>152</v>
      </c>
      <c r="AT131" s="127" t="s">
        <v>72</v>
      </c>
      <c r="AU131" s="127" t="s">
        <v>81</v>
      </c>
      <c r="AY131" s="120" t="s">
        <v>124</v>
      </c>
      <c r="BK131" s="128">
        <f>SUM(BK132:BK142)</f>
        <v>0</v>
      </c>
    </row>
    <row r="132" spans="2:65" s="1" customFormat="1" ht="33" customHeight="1">
      <c r="B132" s="31"/>
      <c r="C132" s="131" t="s">
        <v>182</v>
      </c>
      <c r="D132" s="131" t="s">
        <v>126</v>
      </c>
      <c r="E132" s="132" t="s">
        <v>565</v>
      </c>
      <c r="F132" s="133" t="s">
        <v>566</v>
      </c>
      <c r="G132" s="134" t="s">
        <v>550</v>
      </c>
      <c r="H132" s="135">
        <v>1</v>
      </c>
      <c r="I132" s="136"/>
      <c r="J132" s="137">
        <f>ROUND(I132*H132,2)</f>
        <v>0</v>
      </c>
      <c r="K132" s="133" t="s">
        <v>130</v>
      </c>
      <c r="L132" s="31"/>
      <c r="M132" s="138" t="s">
        <v>1</v>
      </c>
      <c r="N132" s="139" t="s">
        <v>38</v>
      </c>
      <c r="P132" s="140">
        <f>O132*H132</f>
        <v>0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AR132" s="142" t="s">
        <v>551</v>
      </c>
      <c r="AT132" s="142" t="s">
        <v>126</v>
      </c>
      <c r="AU132" s="142" t="s">
        <v>83</v>
      </c>
      <c r="AY132" s="16" t="s">
        <v>124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6" t="s">
        <v>81</v>
      </c>
      <c r="BK132" s="143">
        <f>ROUND(I132*H132,2)</f>
        <v>0</v>
      </c>
      <c r="BL132" s="16" t="s">
        <v>551</v>
      </c>
      <c r="BM132" s="142" t="s">
        <v>567</v>
      </c>
    </row>
    <row r="133" spans="2:65" s="1" customFormat="1" ht="19.5">
      <c r="B133" s="31"/>
      <c r="D133" s="144" t="s">
        <v>133</v>
      </c>
      <c r="F133" s="145" t="s">
        <v>566</v>
      </c>
      <c r="I133" s="146"/>
      <c r="L133" s="31"/>
      <c r="M133" s="147"/>
      <c r="T133" s="55"/>
      <c r="AT133" s="16" t="s">
        <v>133</v>
      </c>
      <c r="AU133" s="16" t="s">
        <v>83</v>
      </c>
    </row>
    <row r="134" spans="2:65" s="1" customFormat="1" ht="37.9" customHeight="1">
      <c r="B134" s="31"/>
      <c r="C134" s="131" t="s">
        <v>441</v>
      </c>
      <c r="D134" s="131" t="s">
        <v>126</v>
      </c>
      <c r="E134" s="132" t="s">
        <v>568</v>
      </c>
      <c r="F134" s="133" t="s">
        <v>569</v>
      </c>
      <c r="G134" s="134" t="s">
        <v>550</v>
      </c>
      <c r="H134" s="135">
        <v>1</v>
      </c>
      <c r="I134" s="136"/>
      <c r="J134" s="137">
        <f>ROUND(I134*H134,2)</f>
        <v>0</v>
      </c>
      <c r="K134" s="133" t="s">
        <v>130</v>
      </c>
      <c r="L134" s="31"/>
      <c r="M134" s="138" t="s">
        <v>1</v>
      </c>
      <c r="N134" s="139" t="s">
        <v>38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551</v>
      </c>
      <c r="AT134" s="142" t="s">
        <v>126</v>
      </c>
      <c r="AU134" s="142" t="s">
        <v>83</v>
      </c>
      <c r="AY134" s="16" t="s">
        <v>124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6" t="s">
        <v>81</v>
      </c>
      <c r="BK134" s="143">
        <f>ROUND(I134*H134,2)</f>
        <v>0</v>
      </c>
      <c r="BL134" s="16" t="s">
        <v>551</v>
      </c>
      <c r="BM134" s="142" t="s">
        <v>570</v>
      </c>
    </row>
    <row r="135" spans="2:65" s="1" customFormat="1" ht="19.5">
      <c r="B135" s="31"/>
      <c r="D135" s="144" t="s">
        <v>133</v>
      </c>
      <c r="F135" s="145" t="s">
        <v>569</v>
      </c>
      <c r="I135" s="146"/>
      <c r="L135" s="31"/>
      <c r="M135" s="147"/>
      <c r="T135" s="55"/>
      <c r="AT135" s="16" t="s">
        <v>133</v>
      </c>
      <c r="AU135" s="16" t="s">
        <v>83</v>
      </c>
    </row>
    <row r="136" spans="2:65" s="1" customFormat="1" ht="16.5" customHeight="1">
      <c r="B136" s="31"/>
      <c r="C136" s="131" t="s">
        <v>152</v>
      </c>
      <c r="D136" s="131" t="s">
        <v>126</v>
      </c>
      <c r="E136" s="132" t="s">
        <v>571</v>
      </c>
      <c r="F136" s="133" t="s">
        <v>572</v>
      </c>
      <c r="G136" s="134" t="s">
        <v>550</v>
      </c>
      <c r="H136" s="135">
        <v>1</v>
      </c>
      <c r="I136" s="136"/>
      <c r="J136" s="137">
        <f>ROUND(I136*H136,2)</f>
        <v>0</v>
      </c>
      <c r="K136" s="133" t="s">
        <v>130</v>
      </c>
      <c r="L136" s="31"/>
      <c r="M136" s="138" t="s">
        <v>1</v>
      </c>
      <c r="N136" s="139" t="s">
        <v>38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551</v>
      </c>
      <c r="AT136" s="142" t="s">
        <v>126</v>
      </c>
      <c r="AU136" s="142" t="s">
        <v>83</v>
      </c>
      <c r="AY136" s="16" t="s">
        <v>124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6" t="s">
        <v>81</v>
      </c>
      <c r="BK136" s="143">
        <f>ROUND(I136*H136,2)</f>
        <v>0</v>
      </c>
      <c r="BL136" s="16" t="s">
        <v>551</v>
      </c>
      <c r="BM136" s="142" t="s">
        <v>573</v>
      </c>
    </row>
    <row r="137" spans="2:65" s="1" customFormat="1" ht="11.25">
      <c r="B137" s="31"/>
      <c r="D137" s="144" t="s">
        <v>133</v>
      </c>
      <c r="F137" s="145" t="s">
        <v>572</v>
      </c>
      <c r="I137" s="146"/>
      <c r="L137" s="31"/>
      <c r="M137" s="147"/>
      <c r="T137" s="55"/>
      <c r="AT137" s="16" t="s">
        <v>133</v>
      </c>
      <c r="AU137" s="16" t="s">
        <v>83</v>
      </c>
    </row>
    <row r="138" spans="2:65" s="1" customFormat="1" ht="19.5">
      <c r="B138" s="31"/>
      <c r="D138" s="144" t="s">
        <v>339</v>
      </c>
      <c r="F138" s="172" t="s">
        <v>574</v>
      </c>
      <c r="I138" s="146"/>
      <c r="L138" s="31"/>
      <c r="M138" s="147"/>
      <c r="T138" s="55"/>
      <c r="AT138" s="16" t="s">
        <v>339</v>
      </c>
      <c r="AU138" s="16" t="s">
        <v>83</v>
      </c>
    </row>
    <row r="139" spans="2:65" s="1" customFormat="1" ht="24.2" customHeight="1">
      <c r="B139" s="31"/>
      <c r="C139" s="131" t="s">
        <v>160</v>
      </c>
      <c r="D139" s="131" t="s">
        <v>126</v>
      </c>
      <c r="E139" s="132" t="s">
        <v>575</v>
      </c>
      <c r="F139" s="133" t="s">
        <v>576</v>
      </c>
      <c r="G139" s="134" t="s">
        <v>558</v>
      </c>
      <c r="H139" s="135">
        <v>1</v>
      </c>
      <c r="I139" s="136"/>
      <c r="J139" s="137">
        <f>ROUND(I139*H139,2)</f>
        <v>0</v>
      </c>
      <c r="K139" s="133" t="s">
        <v>130</v>
      </c>
      <c r="L139" s="31"/>
      <c r="M139" s="138" t="s">
        <v>1</v>
      </c>
      <c r="N139" s="139" t="s">
        <v>38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551</v>
      </c>
      <c r="AT139" s="142" t="s">
        <v>126</v>
      </c>
      <c r="AU139" s="142" t="s">
        <v>83</v>
      </c>
      <c r="AY139" s="16" t="s">
        <v>124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6" t="s">
        <v>81</v>
      </c>
      <c r="BK139" s="143">
        <f>ROUND(I139*H139,2)</f>
        <v>0</v>
      </c>
      <c r="BL139" s="16" t="s">
        <v>551</v>
      </c>
      <c r="BM139" s="142" t="s">
        <v>577</v>
      </c>
    </row>
    <row r="140" spans="2:65" s="1" customFormat="1" ht="11.25">
      <c r="B140" s="31"/>
      <c r="D140" s="144" t="s">
        <v>133</v>
      </c>
      <c r="F140" s="145" t="s">
        <v>576</v>
      </c>
      <c r="I140" s="146"/>
      <c r="L140" s="31"/>
      <c r="M140" s="147"/>
      <c r="T140" s="55"/>
      <c r="AT140" s="16" t="s">
        <v>133</v>
      </c>
      <c r="AU140" s="16" t="s">
        <v>83</v>
      </c>
    </row>
    <row r="141" spans="2:65" s="1" customFormat="1" ht="16.5" customHeight="1">
      <c r="B141" s="31"/>
      <c r="C141" s="131" t="s">
        <v>157</v>
      </c>
      <c r="D141" s="131" t="s">
        <v>126</v>
      </c>
      <c r="E141" s="132" t="s">
        <v>578</v>
      </c>
      <c r="F141" s="133" t="s">
        <v>579</v>
      </c>
      <c r="G141" s="134" t="s">
        <v>550</v>
      </c>
      <c r="H141" s="135">
        <v>1</v>
      </c>
      <c r="I141" s="136"/>
      <c r="J141" s="137">
        <f>ROUND(I141*H141,2)</f>
        <v>0</v>
      </c>
      <c r="K141" s="133" t="s">
        <v>130</v>
      </c>
      <c r="L141" s="31"/>
      <c r="M141" s="138" t="s">
        <v>1</v>
      </c>
      <c r="N141" s="139" t="s">
        <v>38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551</v>
      </c>
      <c r="AT141" s="142" t="s">
        <v>126</v>
      </c>
      <c r="AU141" s="142" t="s">
        <v>83</v>
      </c>
      <c r="AY141" s="16" t="s">
        <v>124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6" t="s">
        <v>81</v>
      </c>
      <c r="BK141" s="143">
        <f>ROUND(I141*H141,2)</f>
        <v>0</v>
      </c>
      <c r="BL141" s="16" t="s">
        <v>551</v>
      </c>
      <c r="BM141" s="142" t="s">
        <v>580</v>
      </c>
    </row>
    <row r="142" spans="2:65" s="1" customFormat="1" ht="11.25">
      <c r="B142" s="31"/>
      <c r="D142" s="144" t="s">
        <v>133</v>
      </c>
      <c r="F142" s="145" t="s">
        <v>579</v>
      </c>
      <c r="I142" s="146"/>
      <c r="L142" s="31"/>
      <c r="M142" s="147"/>
      <c r="T142" s="55"/>
      <c r="AT142" s="16" t="s">
        <v>133</v>
      </c>
      <c r="AU142" s="16" t="s">
        <v>83</v>
      </c>
    </row>
    <row r="143" spans="2:65" s="11" customFormat="1" ht="22.9" customHeight="1">
      <c r="B143" s="119"/>
      <c r="D143" s="120" t="s">
        <v>72</v>
      </c>
      <c r="E143" s="129" t="s">
        <v>581</v>
      </c>
      <c r="F143" s="129" t="s">
        <v>582</v>
      </c>
      <c r="I143" s="122"/>
      <c r="J143" s="130">
        <f>BK143</f>
        <v>0</v>
      </c>
      <c r="L143" s="119"/>
      <c r="M143" s="124"/>
      <c r="P143" s="125">
        <f>SUM(P144:P148)</f>
        <v>0</v>
      </c>
      <c r="R143" s="125">
        <f>SUM(R144:R148)</f>
        <v>0</v>
      </c>
      <c r="T143" s="126">
        <f>SUM(T144:T148)</f>
        <v>0</v>
      </c>
      <c r="AR143" s="120" t="s">
        <v>152</v>
      </c>
      <c r="AT143" s="127" t="s">
        <v>72</v>
      </c>
      <c r="AU143" s="127" t="s">
        <v>81</v>
      </c>
      <c r="AY143" s="120" t="s">
        <v>124</v>
      </c>
      <c r="BK143" s="128">
        <f>SUM(BK144:BK148)</f>
        <v>0</v>
      </c>
    </row>
    <row r="144" spans="2:65" s="1" customFormat="1" ht="16.5" customHeight="1">
      <c r="B144" s="31"/>
      <c r="C144" s="131" t="s">
        <v>176</v>
      </c>
      <c r="D144" s="131" t="s">
        <v>126</v>
      </c>
      <c r="E144" s="132" t="s">
        <v>583</v>
      </c>
      <c r="F144" s="133" t="s">
        <v>584</v>
      </c>
      <c r="G144" s="134" t="s">
        <v>550</v>
      </c>
      <c r="H144" s="135">
        <v>1</v>
      </c>
      <c r="I144" s="136"/>
      <c r="J144" s="137">
        <f>ROUND(I144*H144,2)</f>
        <v>0</v>
      </c>
      <c r="K144" s="133" t="s">
        <v>130</v>
      </c>
      <c r="L144" s="31"/>
      <c r="M144" s="138" t="s">
        <v>1</v>
      </c>
      <c r="N144" s="139" t="s">
        <v>38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551</v>
      </c>
      <c r="AT144" s="142" t="s">
        <v>126</v>
      </c>
      <c r="AU144" s="142" t="s">
        <v>83</v>
      </c>
      <c r="AY144" s="16" t="s">
        <v>124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6" t="s">
        <v>81</v>
      </c>
      <c r="BK144" s="143">
        <f>ROUND(I144*H144,2)</f>
        <v>0</v>
      </c>
      <c r="BL144" s="16" t="s">
        <v>551</v>
      </c>
      <c r="BM144" s="142" t="s">
        <v>585</v>
      </c>
    </row>
    <row r="145" spans="2:65" s="1" customFormat="1" ht="11.25">
      <c r="B145" s="31"/>
      <c r="D145" s="144" t="s">
        <v>133</v>
      </c>
      <c r="F145" s="145" t="s">
        <v>586</v>
      </c>
      <c r="I145" s="146"/>
      <c r="L145" s="31"/>
      <c r="M145" s="147"/>
      <c r="T145" s="55"/>
      <c r="AT145" s="16" t="s">
        <v>133</v>
      </c>
      <c r="AU145" s="16" t="s">
        <v>83</v>
      </c>
    </row>
    <row r="146" spans="2:65" s="1" customFormat="1" ht="16.5" customHeight="1">
      <c r="B146" s="31"/>
      <c r="C146" s="131" t="s">
        <v>167</v>
      </c>
      <c r="D146" s="131" t="s">
        <v>126</v>
      </c>
      <c r="E146" s="132" t="s">
        <v>587</v>
      </c>
      <c r="F146" s="133" t="s">
        <v>588</v>
      </c>
      <c r="G146" s="134" t="s">
        <v>550</v>
      </c>
      <c r="H146" s="135">
        <v>1</v>
      </c>
      <c r="I146" s="136"/>
      <c r="J146" s="137">
        <f>ROUND(I146*H146,2)</f>
        <v>0</v>
      </c>
      <c r="K146" s="133" t="s">
        <v>130</v>
      </c>
      <c r="L146" s="31"/>
      <c r="M146" s="138" t="s">
        <v>1</v>
      </c>
      <c r="N146" s="139" t="s">
        <v>38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551</v>
      </c>
      <c r="AT146" s="142" t="s">
        <v>126</v>
      </c>
      <c r="AU146" s="142" t="s">
        <v>83</v>
      </c>
      <c r="AY146" s="16" t="s">
        <v>124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6" t="s">
        <v>81</v>
      </c>
      <c r="BK146" s="143">
        <f>ROUND(I146*H146,2)</f>
        <v>0</v>
      </c>
      <c r="BL146" s="16" t="s">
        <v>551</v>
      </c>
      <c r="BM146" s="142" t="s">
        <v>589</v>
      </c>
    </row>
    <row r="147" spans="2:65" s="1" customFormat="1" ht="11.25">
      <c r="B147" s="31"/>
      <c r="D147" s="144" t="s">
        <v>133</v>
      </c>
      <c r="F147" s="145" t="s">
        <v>588</v>
      </c>
      <c r="I147" s="146"/>
      <c r="L147" s="31"/>
      <c r="M147" s="147"/>
      <c r="T147" s="55"/>
      <c r="AT147" s="16" t="s">
        <v>133</v>
      </c>
      <c r="AU147" s="16" t="s">
        <v>83</v>
      </c>
    </row>
    <row r="148" spans="2:65" s="1" customFormat="1" ht="19.5">
      <c r="B148" s="31"/>
      <c r="D148" s="144" t="s">
        <v>339</v>
      </c>
      <c r="F148" s="172" t="s">
        <v>590</v>
      </c>
      <c r="I148" s="146"/>
      <c r="L148" s="31"/>
      <c r="M148" s="173"/>
      <c r="N148" s="174"/>
      <c r="O148" s="174"/>
      <c r="P148" s="174"/>
      <c r="Q148" s="174"/>
      <c r="R148" s="174"/>
      <c r="S148" s="174"/>
      <c r="T148" s="175"/>
      <c r="AT148" s="16" t="s">
        <v>339</v>
      </c>
      <c r="AU148" s="16" t="s">
        <v>83</v>
      </c>
    </row>
    <row r="149" spans="2:65" s="1" customFormat="1" ht="6.95" customHeight="1">
      <c r="B149" s="43"/>
      <c r="C149" s="44"/>
      <c r="D149" s="44"/>
      <c r="E149" s="44"/>
      <c r="F149" s="44"/>
      <c r="G149" s="44"/>
      <c r="H149" s="44"/>
      <c r="I149" s="44"/>
      <c r="J149" s="44"/>
      <c r="K149" s="44"/>
      <c r="L149" s="31"/>
    </row>
  </sheetData>
  <sheetProtection algorithmName="SHA-512" hashValue="lLW+miAkBKb9QKx9OUb1XIV+1P3FuVb2F2gLBzuTTrcMXeTjqokDnIlo6b1VslI4gQiCIFVrsi5G3urFdqX4kw==" saltValue="ugWz5vLZEYaS0DfsPYvWKWeXbKCge+/8pe8Tj8LQePC4IlHOQX7f41HDz2Hdk1CGMhNwl3c6YNvBksyZXq9s0g==" spinCount="100000" sheet="1" objects="1" scenarios="1" formatColumns="0" formatRows="0" autoFilter="0"/>
  <autoFilter ref="C119:K148" xr:uid="{00000000-0009-0000-0000-000003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01 - SO 01 Odpočinkové molo</vt:lpstr>
      <vt:lpstr>05 - SO05 Oprava břehu ry...</vt:lpstr>
      <vt:lpstr>09 - VRN</vt:lpstr>
      <vt:lpstr>'01 - SO 01 Odpočinkové molo'!Názvy_tisku</vt:lpstr>
      <vt:lpstr>'05 - SO05 Oprava břehu ry...'!Názvy_tisku</vt:lpstr>
      <vt:lpstr>'09 - VRN'!Názvy_tisku</vt:lpstr>
      <vt:lpstr>'Rekapitulace stavby'!Názvy_tisku</vt:lpstr>
      <vt:lpstr>'01 - SO 01 Odpočinkové molo'!Oblast_tisku</vt:lpstr>
      <vt:lpstr>'05 - SO05 Oprava břehu ry...'!Oblast_tisku</vt:lpstr>
      <vt:lpstr>'09 - VRN'!Oblast_tisku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DESKTOP-C275LRE\Jindra</dc:creator>
  <cp:lastModifiedBy>Petr Šimek</cp:lastModifiedBy>
  <dcterms:created xsi:type="dcterms:W3CDTF">2026-01-28T07:18:30Z</dcterms:created>
  <dcterms:modified xsi:type="dcterms:W3CDTF">2026-01-28T08:24:39Z</dcterms:modified>
</cp:coreProperties>
</file>