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Elektroinstalace" sheetId="3" r:id="rId3"/>
    <sheet name="03 - Vybavení nábytkem" sheetId="4" r:id="rId4"/>
    <sheet name="04 - VRN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'01 - Stavební část'!$C$139:$K$417</definedName>
    <definedName name="_xlnm.Print_Area" localSheetId="1">'01 - Stavební část'!$C$4:$J$76,'01 - Stavební část'!$C$82:$J$121,'01 - Stavební část'!$C$127:$K$417</definedName>
    <definedName name="_xlnm.Print_Titles" localSheetId="1">'01 - Stavební část'!$139:$139</definedName>
    <definedName name="_xlnm._FilterDatabase" localSheetId="2" hidden="1">'02 - Elektroinstalace'!$C$123:$K$262</definedName>
    <definedName name="_xlnm.Print_Area" localSheetId="2">'02 - Elektroinstalace'!$C$4:$J$76,'02 - Elektroinstalace'!$C$82:$J$105,'02 - Elektroinstalace'!$C$111:$K$262</definedName>
    <definedName name="_xlnm.Print_Titles" localSheetId="2">'02 - Elektroinstalace'!$123:$123</definedName>
    <definedName name="_xlnm._FilterDatabase" localSheetId="3" hidden="1">'03 - Vybavení nábytkem'!$C$117:$K$136</definedName>
    <definedName name="_xlnm.Print_Area" localSheetId="3">'03 - Vybavení nábytkem'!$C$4:$J$76,'03 - Vybavení nábytkem'!$C$82:$J$99,'03 - Vybavení nábytkem'!$C$105:$K$136</definedName>
    <definedName name="_xlnm.Print_Titles" localSheetId="3">'03 - Vybavení nábytkem'!$117:$117</definedName>
    <definedName name="_xlnm._FilterDatabase" localSheetId="4" hidden="1">'04 - VRN'!$C$120:$K$136</definedName>
    <definedName name="_xlnm.Print_Area" localSheetId="4">'04 - VRN'!$C$4:$J$76,'04 - VRN'!$C$82:$J$102,'04 - VRN'!$C$108:$K$136</definedName>
    <definedName name="_xlnm.Print_Titles" localSheetId="4">'04 - VRN'!$120:$120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35"/>
  <c r="BH135"/>
  <c r="BG135"/>
  <c r="BF135"/>
  <c r="T135"/>
  <c r="T134"/>
  <c r="R135"/>
  <c r="R134"/>
  <c r="P135"/>
  <c r="P134"/>
  <c r="BI132"/>
  <c r="BH132"/>
  <c r="BG132"/>
  <c r="BF132"/>
  <c r="T132"/>
  <c r="T131"/>
  <c r="R132"/>
  <c r="R131"/>
  <c r="P132"/>
  <c r="P131"/>
  <c r="BI129"/>
  <c r="BH129"/>
  <c r="BG129"/>
  <c r="BF129"/>
  <c r="T129"/>
  <c r="T128"/>
  <c r="R129"/>
  <c r="R128"/>
  <c r="P129"/>
  <c r="P128"/>
  <c r="BI126"/>
  <c r="BH126"/>
  <c r="BG126"/>
  <c r="BF126"/>
  <c r="T126"/>
  <c r="R126"/>
  <c r="P126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91"/>
  <c r="J14"/>
  <c r="J12"/>
  <c r="J89"/>
  <c r="E7"/>
  <c r="E111"/>
  <c i="4" r="J37"/>
  <c r="J36"/>
  <c i="1" r="AY97"/>
  <c i="4" r="J35"/>
  <c i="1" r="AX97"/>
  <c i="4"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F112"/>
  <c r="E110"/>
  <c r="F89"/>
  <c r="E87"/>
  <c r="J24"/>
  <c r="E24"/>
  <c r="J92"/>
  <c r="J23"/>
  <c r="J21"/>
  <c r="E21"/>
  <c r="J91"/>
  <c r="J20"/>
  <c r="J18"/>
  <c r="E18"/>
  <c r="F115"/>
  <c r="J17"/>
  <c r="J15"/>
  <c r="E15"/>
  <c r="F91"/>
  <c r="J14"/>
  <c r="J12"/>
  <c r="J89"/>
  <c r="E7"/>
  <c r="E85"/>
  <c i="3" r="T211"/>
  <c r="J37"/>
  <c r="J36"/>
  <c i="1" r="AY96"/>
  <c i="3" r="J35"/>
  <c i="1" r="AX96"/>
  <c i="3"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F118"/>
  <c r="E116"/>
  <c r="F89"/>
  <c r="E87"/>
  <c r="J24"/>
  <c r="E24"/>
  <c r="J121"/>
  <c r="J23"/>
  <c r="J21"/>
  <c r="E21"/>
  <c r="J91"/>
  <c r="J20"/>
  <c r="J18"/>
  <c r="E18"/>
  <c r="F121"/>
  <c r="J17"/>
  <c r="J15"/>
  <c r="E15"/>
  <c r="F120"/>
  <c r="J14"/>
  <c r="J12"/>
  <c r="J118"/>
  <c r="E7"/>
  <c r="E114"/>
  <c i="2" r="J37"/>
  <c r="J36"/>
  <c i="1" r="AY95"/>
  <c i="2" r="J35"/>
  <c i="1" r="AX95"/>
  <c i="2" r="BI416"/>
  <c r="BH416"/>
  <c r="BG416"/>
  <c r="BF416"/>
  <c r="T416"/>
  <c r="R416"/>
  <c r="P416"/>
  <c r="BI414"/>
  <c r="BH414"/>
  <c r="BG414"/>
  <c r="BF414"/>
  <c r="T414"/>
  <c r="R414"/>
  <c r="P414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2"/>
  <c r="BH402"/>
  <c r="BG402"/>
  <c r="BF402"/>
  <c r="T402"/>
  <c r="R402"/>
  <c r="P402"/>
  <c r="BI399"/>
  <c r="BH399"/>
  <c r="BG399"/>
  <c r="BF399"/>
  <c r="T399"/>
  <c r="R399"/>
  <c r="P399"/>
  <c r="BI397"/>
  <c r="BH397"/>
  <c r="BG397"/>
  <c r="BF397"/>
  <c r="T397"/>
  <c r="R397"/>
  <c r="P397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7"/>
  <c r="BH387"/>
  <c r="BG387"/>
  <c r="BF387"/>
  <c r="T387"/>
  <c r="R387"/>
  <c r="P387"/>
  <c r="BI384"/>
  <c r="BH384"/>
  <c r="BG384"/>
  <c r="BF384"/>
  <c r="T384"/>
  <c r="R384"/>
  <c r="P384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4"/>
  <c r="BH344"/>
  <c r="BG344"/>
  <c r="BF344"/>
  <c r="T344"/>
  <c r="R344"/>
  <c r="P344"/>
  <c r="BI341"/>
  <c r="BH341"/>
  <c r="BG341"/>
  <c r="BF341"/>
  <c r="T341"/>
  <c r="R341"/>
  <c r="P341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0"/>
  <c r="BH320"/>
  <c r="BG320"/>
  <c r="BF320"/>
  <c r="T320"/>
  <c r="R320"/>
  <c r="P320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T306"/>
  <c r="R307"/>
  <c r="R306"/>
  <c r="P307"/>
  <c r="P306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R247"/>
  <c r="P247"/>
  <c r="BI244"/>
  <c r="BH244"/>
  <c r="BG244"/>
  <c r="BF244"/>
  <c r="T244"/>
  <c r="R244"/>
  <c r="P244"/>
  <c r="BI240"/>
  <c r="BH240"/>
  <c r="BG240"/>
  <c r="BF240"/>
  <c r="T240"/>
  <c r="T239"/>
  <c r="R240"/>
  <c r="R239"/>
  <c r="P240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5"/>
  <c r="BH205"/>
  <c r="BG205"/>
  <c r="BF205"/>
  <c r="T205"/>
  <c r="R205"/>
  <c r="P205"/>
  <c r="BI199"/>
  <c r="BH199"/>
  <c r="BG199"/>
  <c r="BF199"/>
  <c r="T199"/>
  <c r="R199"/>
  <c r="P199"/>
  <c r="BI193"/>
  <c r="BH193"/>
  <c r="BG193"/>
  <c r="BF193"/>
  <c r="T193"/>
  <c r="R193"/>
  <c r="P193"/>
  <c r="BI190"/>
  <c r="BH190"/>
  <c r="BG190"/>
  <c r="BF190"/>
  <c r="T190"/>
  <c r="R190"/>
  <c r="P190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T165"/>
  <c r="R166"/>
  <c r="R165"/>
  <c r="P166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F134"/>
  <c r="E132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134"/>
  <c r="E7"/>
  <c r="E130"/>
  <c i="1" r="L90"/>
  <c r="AM90"/>
  <c r="AM89"/>
  <c r="L89"/>
  <c r="AM87"/>
  <c r="L87"/>
  <c r="L85"/>
  <c r="L84"/>
  <c i="2" r="J171"/>
  <c r="J297"/>
  <c r="BK370"/>
  <c r="J316"/>
  <c r="BK255"/>
  <c r="J244"/>
  <c r="BK327"/>
  <c r="J179"/>
  <c r="BK275"/>
  <c r="J159"/>
  <c r="BK257"/>
  <c r="BK416"/>
  <c r="BK299"/>
  <c r="J402"/>
  <c i="3" r="J205"/>
  <c r="J144"/>
  <c r="BK253"/>
  <c r="J133"/>
  <c r="J208"/>
  <c r="J255"/>
  <c r="J158"/>
  <c r="BK171"/>
  <c r="BK161"/>
  <c i="4" r="J125"/>
  <c r="BK127"/>
  <c i="5" r="BK124"/>
  <c i="2" r="J387"/>
  <c i="3" r="J251"/>
  <c r="J164"/>
  <c r="J224"/>
  <c r="J174"/>
  <c i="4" r="J127"/>
  <c i="5" r="J124"/>
  <c i="2" r="J392"/>
  <c r="J279"/>
  <c r="BK224"/>
  <c r="J349"/>
  <c r="J269"/>
  <c r="J166"/>
  <c r="J361"/>
  <c r="BK331"/>
  <c r="BK232"/>
  <c r="J379"/>
  <c r="BK394"/>
  <c r="J353"/>
  <c r="BK302"/>
  <c r="J240"/>
  <c r="J273"/>
  <c r="BK297"/>
  <c r="BK260"/>
  <c r="BK392"/>
  <c i="3" r="BK126"/>
  <c r="BK142"/>
  <c i="4" r="J121"/>
  <c r="BK125"/>
  <c i="2" r="BK409"/>
  <c r="BK334"/>
  <c r="J277"/>
  <c r="BK156"/>
  <c r="BK181"/>
  <c r="J364"/>
  <c r="J327"/>
  <c r="BK162"/>
  <c r="J176"/>
  <c i="3" r="BK205"/>
  <c r="J193"/>
  <c r="BK140"/>
  <c r="J249"/>
  <c r="J236"/>
  <c r="BK255"/>
  <c r="J126"/>
  <c r="BK177"/>
  <c r="BK230"/>
  <c r="BK245"/>
  <c r="J183"/>
  <c r="BK149"/>
  <c r="BK193"/>
  <c i="4" r="J129"/>
  <c r="BK129"/>
  <c i="2" r="BK356"/>
  <c r="BK379"/>
  <c r="J281"/>
  <c r="BK387"/>
  <c r="J302"/>
  <c r="BK227"/>
  <c r="J143"/>
  <c r="BK214"/>
  <c r="BK367"/>
  <c i="3" r="J215"/>
  <c r="BK236"/>
  <c r="J259"/>
  <c r="BK202"/>
  <c r="BK180"/>
  <c i="5" r="J135"/>
  <c i="2" r="J219"/>
  <c r="J275"/>
  <c r="J162"/>
  <c r="BK358"/>
  <c r="BK247"/>
  <c r="J173"/>
  <c r="BK240"/>
  <c r="J411"/>
  <c r="J331"/>
  <c r="J190"/>
  <c r="J169"/>
  <c r="J283"/>
  <c r="J416"/>
  <c r="J337"/>
  <c r="BK179"/>
  <c r="BK277"/>
  <c i="3" r="BK190"/>
  <c r="BK131"/>
  <c r="J233"/>
  <c r="J253"/>
  <c r="J137"/>
  <c r="J171"/>
  <c r="J218"/>
  <c r="J167"/>
  <c r="J202"/>
  <c r="BK247"/>
  <c r="BK146"/>
  <c r="J243"/>
  <c r="BK215"/>
  <c r="J155"/>
  <c r="BK243"/>
  <c r="BK187"/>
  <c r="BK227"/>
  <c r="J131"/>
  <c i="4" r="J135"/>
  <c i="5" r="BK132"/>
  <c r="J129"/>
  <c i="3" r="J257"/>
  <c r="J135"/>
  <c i="4" r="J131"/>
  <c i="2" r="BK271"/>
  <c r="BK351"/>
  <c r="J399"/>
  <c i="3" r="BK199"/>
  <c r="BK224"/>
  <c r="J230"/>
  <c r="J239"/>
  <c r="BK261"/>
  <c i="4" r="BK133"/>
  <c i="5" r="BK135"/>
  <c i="2" r="BK313"/>
  <c r="BK216"/>
  <c r="BK273"/>
  <c r="J199"/>
  <c r="BK304"/>
  <c r="J262"/>
  <c i="3" r="J247"/>
  <c r="BK144"/>
  <c r="J187"/>
  <c i="2" r="J230"/>
  <c r="BK316"/>
  <c r="BK159"/>
  <c r="J320"/>
  <c r="BK381"/>
  <c i="3" r="J161"/>
  <c r="BK239"/>
  <c r="J146"/>
  <c r="J221"/>
  <c r="BK167"/>
  <c i="4" r="BK121"/>
  <c i="2" r="BK407"/>
  <c r="BK307"/>
  <c r="J251"/>
  <c r="BK173"/>
  <c r="BK291"/>
  <c r="J257"/>
  <c r="J384"/>
  <c r="J310"/>
  <c r="BK244"/>
  <c r="BK262"/>
  <c r="J156"/>
  <c r="J304"/>
  <c r="BK377"/>
  <c r="J370"/>
  <c r="BK281"/>
  <c r="BK230"/>
  <c r="BK143"/>
  <c r="BK293"/>
  <c r="BK234"/>
  <c r="BK353"/>
  <c r="BK219"/>
  <c r="J409"/>
  <c r="J334"/>
  <c i="3" r="BK259"/>
  <c r="J261"/>
  <c r="BK251"/>
  <c r="J245"/>
  <c r="J142"/>
  <c r="BK218"/>
  <c r="BK155"/>
  <c r="J190"/>
  <c i="4" r="BK123"/>
  <c i="5" r="J132"/>
  <c i="2" r="J260"/>
  <c r="BK364"/>
  <c r="J307"/>
  <c r="J232"/>
  <c r="J356"/>
  <c r="J313"/>
  <c r="BK286"/>
  <c r="J253"/>
  <c r="J344"/>
  <c r="J193"/>
  <c r="BK411"/>
  <c r="BK337"/>
  <c r="BK266"/>
  <c r="J216"/>
  <c r="BK237"/>
  <c r="BK171"/>
  <c r="BK190"/>
  <c i="3" r="BK208"/>
  <c r="BK152"/>
  <c r="J149"/>
  <c r="BK183"/>
  <c r="J180"/>
  <c i="2" r="BK399"/>
  <c r="J288"/>
  <c r="J237"/>
  <c r="J367"/>
  <c r="BK283"/>
  <c r="J234"/>
  <c r="J381"/>
  <c r="BK279"/>
  <c r="BK146"/>
  <c r="BK325"/>
  <c r="BK176"/>
  <c i="3" r="BK257"/>
  <c r="BK196"/>
  <c r="J128"/>
  <c r="J199"/>
  <c r="J212"/>
  <c r="BK233"/>
  <c r="J177"/>
  <c r="BK174"/>
  <c r="J152"/>
  <c i="4" r="BK131"/>
  <c i="5" r="BK129"/>
  <c i="2" r="BK402"/>
  <c r="BK323"/>
  <c r="J247"/>
  <c r="BK361"/>
  <c r="J323"/>
  <c r="J264"/>
  <c r="BK390"/>
  <c r="BK341"/>
  <c r="J271"/>
  <c r="J181"/>
  <c r="BK329"/>
  <c r="J184"/>
  <c r="J329"/>
  <c i="3" r="BK135"/>
  <c i="2" r="J407"/>
  <c r="J293"/>
  <c r="BK269"/>
  <c r="J341"/>
  <c r="J414"/>
  <c r="J351"/>
  <c r="J299"/>
  <c r="J221"/>
  <c r="BK151"/>
  <c r="J214"/>
  <c r="BK344"/>
  <c r="J227"/>
  <c r="BK166"/>
  <c r="BK251"/>
  <c r="J325"/>
  <c r="BK288"/>
  <c i="3" r="BK221"/>
  <c i="4" r="J133"/>
  <c r="J123"/>
  <c i="5" r="J126"/>
  <c i="2" r="BK397"/>
  <c r="J358"/>
  <c r="J286"/>
  <c r="J224"/>
  <c r="BK184"/>
  <c r="J146"/>
  <c r="BK199"/>
  <c r="BK193"/>
  <c r="J394"/>
  <c i="3" r="J140"/>
  <c i="2" r="J151"/>
  <c r="BK205"/>
  <c r="BK169"/>
  <c i="3" r="BK137"/>
  <c r="BK133"/>
  <c r="BK158"/>
  <c r="BK249"/>
  <c r="J196"/>
  <c i="2" r="BK264"/>
  <c r="J205"/>
  <c r="BK253"/>
  <c i="1" r="AS94"/>
  <c i="2" r="J397"/>
  <c i="3" r="J227"/>
  <c i="4" r="BK135"/>
  <c i="2" r="BK384"/>
  <c r="BK221"/>
  <c r="BK310"/>
  <c r="BK414"/>
  <c r="BK349"/>
  <c r="J291"/>
  <c r="J266"/>
  <c r="BK320"/>
  <c r="J390"/>
  <c r="J377"/>
  <c r="J255"/>
  <c i="3" r="BK128"/>
  <c r="BK212"/>
  <c r="BK164"/>
  <c i="5" r="BK126"/>
  <c i="2" l="1" r="BK168"/>
  <c r="J168"/>
  <c r="J100"/>
  <c r="P243"/>
  <c r="R340"/>
  <c r="BK413"/>
  <c r="J413"/>
  <c r="J120"/>
  <c r="P168"/>
  <c i="3" r="R125"/>
  <c r="T170"/>
  <c i="2" r="BK189"/>
  <c r="J189"/>
  <c r="J101"/>
  <c r="P259"/>
  <c r="BK290"/>
  <c r="J290"/>
  <c r="J110"/>
  <c r="P340"/>
  <c r="R386"/>
  <c r="T413"/>
  <c i="3" r="BK139"/>
  <c r="J139"/>
  <c r="J99"/>
  <c r="P170"/>
  <c r="P139"/>
  <c r="BK242"/>
  <c r="J242"/>
  <c r="J104"/>
  <c i="2" r="R168"/>
  <c r="T243"/>
  <c r="BK296"/>
  <c r="J296"/>
  <c r="J111"/>
  <c r="P333"/>
  <c i="3" r="T125"/>
  <c r="R170"/>
  <c i="2" r="BK229"/>
  <c r="J229"/>
  <c r="J102"/>
  <c r="T250"/>
  <c r="R309"/>
  <c r="P369"/>
  <c r="T401"/>
  <c i="3" r="BK148"/>
  <c r="J148"/>
  <c r="J100"/>
  <c r="T242"/>
  <c i="2" r="BK250"/>
  <c r="J250"/>
  <c r="J106"/>
  <c r="BK285"/>
  <c r="J285"/>
  <c r="J109"/>
  <c r="T296"/>
  <c r="BK333"/>
  <c r="J333"/>
  <c r="J115"/>
  <c r="T369"/>
  <c r="R413"/>
  <c r="T229"/>
  <c r="P268"/>
  <c r="P296"/>
  <c r="T301"/>
  <c i="3" r="R139"/>
  <c r="P186"/>
  <c i="4" r="BK120"/>
  <c r="J120"/>
  <c r="J98"/>
  <c i="2" r="P189"/>
  <c r="BK243"/>
  <c r="T259"/>
  <c i="3" r="P148"/>
  <c r="R186"/>
  <c i="4" r="T120"/>
  <c r="T119"/>
  <c r="T118"/>
  <c i="2" r="R142"/>
  <c i="3" r="BK125"/>
  <c r="R148"/>
  <c r="R242"/>
  <c i="2" r="R229"/>
  <c r="R259"/>
  <c r="R290"/>
  <c r="P301"/>
  <c r="T340"/>
  <c r="BK401"/>
  <c r="J401"/>
  <c r="J119"/>
  <c i="3" r="T148"/>
  <c r="T186"/>
  <c i="4" r="P120"/>
  <c r="P119"/>
  <c r="P118"/>
  <c i="1" r="AU97"/>
  <c i="2" r="R268"/>
  <c r="T290"/>
  <c r="BK340"/>
  <c r="J340"/>
  <c r="J116"/>
  <c r="P386"/>
  <c i="3" r="R130"/>
  <c r="P211"/>
  <c i="2" r="BK142"/>
  <c r="J142"/>
  <c r="J98"/>
  <c r="P229"/>
  <c r="R243"/>
  <c r="P290"/>
  <c r="P309"/>
  <c r="R369"/>
  <c r="R401"/>
  <c i="3" r="BK130"/>
  <c r="J130"/>
  <c r="J98"/>
  <c r="BK211"/>
  <c r="J211"/>
  <c r="J103"/>
  <c i="2" r="P142"/>
  <c r="P141"/>
  <c r="T268"/>
  <c r="T309"/>
  <c r="T386"/>
  <c i="4" r="R120"/>
  <c r="R119"/>
  <c r="R118"/>
  <c i="2" r="R189"/>
  <c r="R250"/>
  <c r="P285"/>
  <c r="R301"/>
  <c i="3" r="T130"/>
  <c r="BK186"/>
  <c r="J186"/>
  <c r="J102"/>
  <c i="2" r="T189"/>
  <c r="BK268"/>
  <c r="J268"/>
  <c r="J108"/>
  <c r="R296"/>
  <c r="T333"/>
  <c r="BK386"/>
  <c r="J386"/>
  <c r="J118"/>
  <c r="P413"/>
  <c i="3" r="P130"/>
  <c r="R211"/>
  <c i="2" r="T142"/>
  <c r="T141"/>
  <c r="BK259"/>
  <c r="J259"/>
  <c r="J107"/>
  <c r="T285"/>
  <c r="BK301"/>
  <c r="J301"/>
  <c r="J112"/>
  <c r="R333"/>
  <c r="T168"/>
  <c r="P250"/>
  <c r="R285"/>
  <c r="BK309"/>
  <c r="J309"/>
  <c r="J114"/>
  <c r="BK369"/>
  <c r="J369"/>
  <c r="J117"/>
  <c r="P401"/>
  <c i="3" r="P125"/>
  <c r="T139"/>
  <c r="BK170"/>
  <c r="J170"/>
  <c r="J101"/>
  <c r="P242"/>
  <c i="5" r="BK123"/>
  <c r="J123"/>
  <c r="J98"/>
  <c r="P123"/>
  <c r="P122"/>
  <c r="P121"/>
  <c i="1" r="AU98"/>
  <c i="5" r="R123"/>
  <c r="R122"/>
  <c r="R121"/>
  <c r="T123"/>
  <c r="T122"/>
  <c r="T121"/>
  <c i="2" r="BK306"/>
  <c r="J306"/>
  <c r="J113"/>
  <c r="BK165"/>
  <c r="J165"/>
  <c r="J99"/>
  <c r="BK239"/>
  <c r="J239"/>
  <c r="J103"/>
  <c i="5" r="BK128"/>
  <c r="J128"/>
  <c r="J99"/>
  <c r="BK131"/>
  <c r="J131"/>
  <c r="J100"/>
  <c r="BK134"/>
  <c r="J134"/>
  <c r="J101"/>
  <c i="4" r="BK119"/>
  <c r="J119"/>
  <c r="J97"/>
  <c i="5" r="E85"/>
  <c r="J92"/>
  <c r="F117"/>
  <c r="F92"/>
  <c r="BE124"/>
  <c r="J91"/>
  <c r="J115"/>
  <c r="BE126"/>
  <c r="BE129"/>
  <c r="BE132"/>
  <c r="BE135"/>
  <c i="3" r="J125"/>
  <c r="J97"/>
  <c i="4" r="J114"/>
  <c r="E108"/>
  <c r="F114"/>
  <c r="F92"/>
  <c r="BE121"/>
  <c r="BE129"/>
  <c r="BE135"/>
  <c r="J112"/>
  <c r="J115"/>
  <c r="BE123"/>
  <c r="BE125"/>
  <c r="BE127"/>
  <c r="BE131"/>
  <c r="BE133"/>
  <c i="3" r="BE152"/>
  <c r="BE167"/>
  <c r="BE174"/>
  <c r="BE202"/>
  <c r="BE208"/>
  <c i="2" r="BK141"/>
  <c i="3" r="BE144"/>
  <c r="BE199"/>
  <c r="J89"/>
  <c r="J120"/>
  <c r="BE137"/>
  <c r="J92"/>
  <c r="BE126"/>
  <c r="BE128"/>
  <c r="BE133"/>
  <c r="BE180"/>
  <c r="F92"/>
  <c r="BE142"/>
  <c r="BE190"/>
  <c r="BE230"/>
  <c r="BE187"/>
  <c r="BE196"/>
  <c r="BE212"/>
  <c r="BE131"/>
  <c r="BE135"/>
  <c r="BE140"/>
  <c r="BE158"/>
  <c r="BE227"/>
  <c r="BE233"/>
  <c r="BE161"/>
  <c r="BE183"/>
  <c r="BE247"/>
  <c r="BE164"/>
  <c r="BE205"/>
  <c r="BE249"/>
  <c r="F91"/>
  <c r="BE146"/>
  <c r="BE239"/>
  <c r="BE259"/>
  <c r="E85"/>
  <c r="BE236"/>
  <c r="BE243"/>
  <c r="BE257"/>
  <c i="2" r="J243"/>
  <c r="J105"/>
  <c i="3" r="BE218"/>
  <c r="BE224"/>
  <c r="BE255"/>
  <c r="BE193"/>
  <c r="BE215"/>
  <c r="BE221"/>
  <c r="BE149"/>
  <c r="BE155"/>
  <c r="BE171"/>
  <c r="BE177"/>
  <c r="BE245"/>
  <c r="BE251"/>
  <c r="BE253"/>
  <c r="BE261"/>
  <c i="2" r="BE297"/>
  <c r="BE399"/>
  <c r="BE402"/>
  <c r="BE409"/>
  <c r="BE416"/>
  <c r="J89"/>
  <c r="F136"/>
  <c r="BE214"/>
  <c r="BE221"/>
  <c r="BE227"/>
  <c r="BE244"/>
  <c r="BE327"/>
  <c r="BE341"/>
  <c r="BE414"/>
  <c r="BE151"/>
  <c r="BE181"/>
  <c r="BE224"/>
  <c r="BE237"/>
  <c r="BE331"/>
  <c r="BE344"/>
  <c r="BE377"/>
  <c r="BE384"/>
  <c r="BE397"/>
  <c r="E85"/>
  <c r="J136"/>
  <c r="BE216"/>
  <c r="BE255"/>
  <c r="BE257"/>
  <c r="BE156"/>
  <c r="BE162"/>
  <c r="BE219"/>
  <c r="BE266"/>
  <c r="BE176"/>
  <c r="BE205"/>
  <c r="F137"/>
  <c r="BE166"/>
  <c r="BE193"/>
  <c r="BE232"/>
  <c r="BE240"/>
  <c r="BE251"/>
  <c r="BE260"/>
  <c r="BE262"/>
  <c r="BE291"/>
  <c r="BE299"/>
  <c r="BE307"/>
  <c r="BE313"/>
  <c r="BE316"/>
  <c r="BE349"/>
  <c r="BE356"/>
  <c r="BE146"/>
  <c r="BE190"/>
  <c r="BE381"/>
  <c r="BE390"/>
  <c r="BE392"/>
  <c r="BE411"/>
  <c r="BE199"/>
  <c r="BE323"/>
  <c r="BE364"/>
  <c r="BE367"/>
  <c r="BE370"/>
  <c r="BE169"/>
  <c r="BE179"/>
  <c r="BE269"/>
  <c r="J137"/>
  <c r="BE143"/>
  <c r="BE159"/>
  <c r="BE171"/>
  <c r="BE273"/>
  <c r="BE279"/>
  <c r="BE281"/>
  <c r="BE293"/>
  <c r="BE320"/>
  <c r="BE325"/>
  <c r="BE334"/>
  <c r="BE353"/>
  <c r="BE379"/>
  <c r="BE173"/>
  <c r="BE184"/>
  <c r="BE234"/>
  <c r="BE247"/>
  <c r="BE264"/>
  <c r="BE271"/>
  <c r="BE275"/>
  <c r="BE277"/>
  <c r="BE286"/>
  <c r="BE288"/>
  <c r="BE329"/>
  <c r="BE337"/>
  <c r="BE351"/>
  <c r="BE358"/>
  <c r="BE230"/>
  <c r="BE361"/>
  <c r="BE253"/>
  <c r="BE283"/>
  <c r="BE302"/>
  <c r="BE304"/>
  <c r="BE310"/>
  <c r="BE387"/>
  <c r="BE394"/>
  <c r="BE407"/>
  <c r="F35"/>
  <c i="1" r="BB95"/>
  <c i="2" r="F34"/>
  <c i="1" r="BA95"/>
  <c i="3" r="F36"/>
  <c i="1" r="BC96"/>
  <c i="5" r="J34"/>
  <c i="1" r="AW98"/>
  <c i="2" r="F36"/>
  <c i="1" r="BC95"/>
  <c i="3" r="F35"/>
  <c i="1" r="BB96"/>
  <c i="4" r="J34"/>
  <c i="1" r="AW97"/>
  <c i="4" r="F35"/>
  <c i="1" r="BB97"/>
  <c i="5" r="F34"/>
  <c i="1" r="BA98"/>
  <c i="2" r="J34"/>
  <c i="1" r="AW95"/>
  <c i="4" r="F37"/>
  <c i="1" r="BD97"/>
  <c i="5" r="F35"/>
  <c i="1" r="BB98"/>
  <c i="2" r="F37"/>
  <c i="1" r="BD95"/>
  <c i="3" r="J34"/>
  <c i="1" r="AW96"/>
  <c i="3" r="F34"/>
  <c i="1" r="BA96"/>
  <c i="4" r="F34"/>
  <c i="1" r="BA97"/>
  <c i="5" r="F36"/>
  <c i="1" r="BC98"/>
  <c i="4" r="F36"/>
  <c i="1" r="BC97"/>
  <c i="3" r="F37"/>
  <c i="1" r="BD96"/>
  <c i="5" r="F37"/>
  <c i="1" r="BD98"/>
  <c i="2" l="1" r="R242"/>
  <c i="3" r="P124"/>
  <c i="1" r="AU96"/>
  <c i="2" r="R141"/>
  <c r="R140"/>
  <c i="3" r="T124"/>
  <c r="BK124"/>
  <c r="J124"/>
  <c r="J96"/>
  <c i="2" r="BK242"/>
  <c r="J242"/>
  <c r="J104"/>
  <c r="T242"/>
  <c r="T140"/>
  <c i="3" r="R124"/>
  <c i="2" r="P242"/>
  <c r="P140"/>
  <c i="1" r="AU95"/>
  <c i="5" r="BK122"/>
  <c r="J122"/>
  <c r="J97"/>
  <c i="4" r="BK118"/>
  <c r="J118"/>
  <c i="2" r="J141"/>
  <c r="J97"/>
  <c r="F33"/>
  <c i="1" r="AZ95"/>
  <c i="4" r="J33"/>
  <c i="1" r="AV97"/>
  <c r="AT97"/>
  <c r="BB94"/>
  <c r="AX94"/>
  <c i="2" r="J33"/>
  <c i="1" r="AV95"/>
  <c r="AT95"/>
  <c i="4" r="F33"/>
  <c i="1" r="AZ97"/>
  <c i="4" r="J30"/>
  <c i="1" r="AG97"/>
  <c i="3" r="F33"/>
  <c i="1" r="AZ96"/>
  <c i="3" r="J33"/>
  <c i="1" r="AV96"/>
  <c r="AT96"/>
  <c i="5" r="J33"/>
  <c i="1" r="AV98"/>
  <c r="AT98"/>
  <c r="BD94"/>
  <c r="W33"/>
  <c i="5" r="F33"/>
  <c i="1" r="AZ98"/>
  <c r="BC94"/>
  <c r="W32"/>
  <c r="BA94"/>
  <c r="W30"/>
  <c i="2" l="1" r="BK140"/>
  <c r="J140"/>
  <c r="J96"/>
  <c i="5" r="BK121"/>
  <c r="J121"/>
  <c r="J96"/>
  <c i="1" r="AN97"/>
  <c i="4" r="J96"/>
  <c r="J39"/>
  <c i="1" r="AU94"/>
  <c r="AW94"/>
  <c r="AK30"/>
  <c i="3" r="J30"/>
  <c i="1" r="AG96"/>
  <c r="AY94"/>
  <c r="AZ94"/>
  <c r="AV94"/>
  <c r="AK29"/>
  <c r="W31"/>
  <c i="3" l="1" r="J39"/>
  <c i="1" r="AN96"/>
  <c i="5" r="J30"/>
  <c i="1" r="AG98"/>
  <c i="2" r="J30"/>
  <c i="1" r="AG95"/>
  <c r="AN95"/>
  <c r="AT94"/>
  <c r="W29"/>
  <c i="2" l="1" r="J39"/>
  <c i="5" r="J39"/>
  <c i="1" r="AG94"/>
  <c r="AK26"/>
  <c r="AK35"/>
  <c r="AN98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<sst xmlns="http://schemas.openxmlformats.org/spreadsheetml/2006/main">
  <si>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</si>
  <si>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</si>
  <si>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</si>
  <si>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</si>
  <si>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</si>
  <si>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{cd3ba8ae-906a-4644-adeb-9e53b22085e4}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</si>
  <si>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</si>
  <si>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</si>
  <si>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</si>
  <si>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</si>
  <si>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</si>
  <si>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</si>
  <si>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</si>
  <si>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</si>
  <si>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20250828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</si>
  <si>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</si>
  <si>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</si>
  <si>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DDM Varnsdorf</t>
  </si>
  <si>
    <t>KSO:</t>
  </si>
  <si>
    <t>CC-CZ:</t>
  </si>
  <si>
    <t>Místo:</t>
  </si>
  <si>
    <t xml:space="preserve"> </t>
  </si>
  <si>
    <t>Datum:</t>
  </si>
  <si>
    <t>28. 8. 2025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</si>
  <si>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</si>
  <si>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</si>
  <si>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</si>
  <si>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</si>
  <si>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</si>
  <si>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</si>
  <si>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</si>
  <si>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</si>
  <si>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</si>
  <si>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</si>
  <si>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</si>
  <si>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</si>
  <si>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</si>
  <si>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</si>
  <si>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</si>
  <si>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</si>
  <si>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</si>
  <si>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</si>
  <si>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</si>
  <si>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</si>
  <si>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</si>
  <si>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</si>
  <si>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</si>
  <si>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</si>
  <si>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</si>
  <si>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</si>
  <si>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</si>
  <si>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</si>
  <si>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</si>
  <si>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</si>
  <si>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</si>
  <si>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</si>
  <si>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</si>
  <si>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</si>
  <si>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</si>
  <si>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</si>
  <si>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</si>
  <si>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</si>
  <si>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</si>
  <si>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</si>
  <si>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</si>
  <si>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</si>
  <si>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</si>
  <si>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</si>
  <si>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</si>
  <si>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</si>
  <si>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</si>
  <si>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</si>
  <si>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</si>
  <si>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</si>
  <si>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</si>
  <si>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</si>
  <si>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</si>
  <si>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</si>
  <si>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</si>
  <si>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</si>
  <si>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</si>
  <si>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</si>
  <si>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{545f6a54-6f21-480d-a4a8-92aec412524b}</t>
  </si>
  <si>
    <t>2</t>
  </si>
  <si>
    <t>02</t>
  </si>
  <si>
    <t>Elektroinstalace</t>
  </si>
  <si>
    <t>{e4bd3110-3041-4cd5-9203-cd1b9fef19f8}</t>
  </si>
  <si>
    <t>03</t>
  </si>
  <si>
    <t>Vybavení nábytkem</t>
  </si>
  <si>
    <t>{bfe11889-ec75-4ac3-8b07-b6be2497417f}</t>
  </si>
  <si>
    <t>04</t>
  </si>
  <si>
    <t>VRN</t>
  </si>
  <si>
    <t>{12e40f5d-8c73-4bcc-8173-f9919ee75aa4}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</si>
  <si>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</si>
  <si>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</si>
  <si>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</si>
  <si>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</si>
  <si>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</si>
  <si>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</si>
  <si>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</si>
  <si>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</si>
  <si>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</si>
  <si>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</si>
  <si>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</si>
  <si>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</si>
  <si>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</si>
  <si>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</si>
  <si>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</si>
  <si>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</si>
  <si>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</si>
  <si>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</si>
  <si>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</si>
  <si>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</si>
  <si>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731 - Ústřední vytápění - kotelny</t>
  </si>
  <si>
    <t xml:space="preserve">    735 - Ústřední vytápění - otopná tělesa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</si>
  <si>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</si>
  <si>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</si>
  <si>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</si>
  <si>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</si>
  <si>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767 - Konstrukce zámečnické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</si>
  <si>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</si>
  <si>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</si>
  <si>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</si>
  <si>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</si>
  <si>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</si>
  <si>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</si>
  <si>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</si>
  <si>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</si>
  <si>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</si>
  <si>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</si>
  <si>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</si>
  <si>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</si>
  <si>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</si>
  <si>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</si>
  <si>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</si>
  <si>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</si>
  <si>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</si>
  <si>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</si>
  <si>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</si>
  <si>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</si>
  <si>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</si>
  <si>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</si>
  <si>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</si>
  <si>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</si>
  <si>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317318131</t>
  </si>
  <si>
    <t>Tlaková zóna plochých keramických překladů o výšce 16,7 cm z betonu tř. C 16/20 š 24 cm</t>
  </si>
  <si>
    <t>m</t>
  </si>
  <si>
    <t>CS ÚRS 2025 02</t>
  </si>
  <si>
    <t>4</t>
  </si>
  <si>
    <t>-713655639</t>
  </si>
  <si>
    <t>PP</t>
  </si>
  <si>
    <t>Tlaková zóna plochých keramických překladů z betonu tř. C 16/20, včetně bednění a odbednění, o výšce 16,7 cm šířky 24 cm</t>
  </si>
  <si>
    <t>VV</t>
  </si>
  <si>
    <t>0,3*7</t>
  </si>
  <si>
    <t>317944323</t>
  </si>
  <si>
    <t>Válcované nosníky výšky přes 120 do 240 mm dodatečně osazované do připravených otvorů</t>
  </si>
  <si>
    <t>t</t>
  </si>
  <si>
    <t>2060641869</t>
  </si>
  <si>
    <t>Válcované nosníky dodatečně osazované do připravených otvorů bez zazdění hlav, výšky přes 120 do 220 mm</t>
  </si>
  <si>
    <t>2,5*2*0,021"překlad I18</t>
  </si>
  <si>
    <t>(6,53+1,25*4+7,9)*0,043"HEA 200</t>
  </si>
  <si>
    <t>Součet</t>
  </si>
  <si>
    <t>342272225</t>
  </si>
  <si>
    <t>Příčka z pórobetonových hladkých tvárnic na tenkovrstvou maltu tl 100 mm</t>
  </si>
  <si>
    <t>m2</t>
  </si>
  <si>
    <t>284152387</t>
  </si>
  <si>
    <t>Příčky z pórobetonových tvárnic hladkých na tenké maltové lože objemová hmotnost do 500 kg/m3, tloušťka příčky 100 mm</t>
  </si>
  <si>
    <t>0,8*3,315</t>
  </si>
  <si>
    <t>0,16*3,315</t>
  </si>
  <si>
    <t>342272245</t>
  </si>
  <si>
    <t>Příčka z pórobetonových hladkých tvárnic na tenkovrstvou maltu tl 150 mm</t>
  </si>
  <si>
    <t>1735675889</t>
  </si>
  <si>
    <t>Příčky z pórobetonových tvárnic hladkých na tenké maltové lože objemová hmotnost do 500 kg/m3, tloušťka příčky 150 mm</t>
  </si>
  <si>
    <t>2*2,5</t>
  </si>
  <si>
    <t>5</t>
  </si>
  <si>
    <t>346244371</t>
  </si>
  <si>
    <t>Zazdívka o tl 140 mm rýh, nik nebo kapes z cihel pálených</t>
  </si>
  <si>
    <t>-1139578429</t>
  </si>
  <si>
    <t>Zazdívka rýh, potrubí, nik (výklenků) nebo kapes z pálených cihel na maltu tl. 140 mm</t>
  </si>
  <si>
    <t>1,5*1"ZTI</t>
  </si>
  <si>
    <t>6</t>
  </si>
  <si>
    <t>346244381</t>
  </si>
  <si>
    <t>Plentování jednostranné v do 200 mm válcovaných nosníků cihlami</t>
  </si>
  <si>
    <t>-751962001</t>
  </si>
  <si>
    <t>Plentování ocelových válcovaných nosníků jednostranné cihlami na maltu, výška stojiny do 200 mm</t>
  </si>
  <si>
    <t>0,2*2,5*2</t>
  </si>
  <si>
    <t>Vodorovné konstrukce</t>
  </si>
  <si>
    <t>7</t>
  </si>
  <si>
    <t>413232221</t>
  </si>
  <si>
    <t>Zazdívka zhlaví válcovaných nosníků v přes 150 do 300 mm</t>
  </si>
  <si>
    <t>kus</t>
  </si>
  <si>
    <t>2057676971</t>
  </si>
  <si>
    <t>Zazdívka zhlaví stropních trámů nebo válcovaných nosníků pálenými cihlami válcovaných nosníků, výšky přes 150 do 300 mm</t>
  </si>
  <si>
    <t>Úpravy povrchů, podlahy a osazování výplní</t>
  </si>
  <si>
    <t>8</t>
  </si>
  <si>
    <t>612315222</t>
  </si>
  <si>
    <t>Vápenná štuková omítka malých ploch přes 0,09 do 0,25 m2 na stěnách</t>
  </si>
  <si>
    <t>707926465</t>
  </si>
  <si>
    <t>Vápenná omítka jednotlivých malých ploch štuková dvouvrstvá na stěnách, plochy jednotlivě přes 0,09 do 0,25 m2</t>
  </si>
  <si>
    <t>9</t>
  </si>
  <si>
    <t>612315225</t>
  </si>
  <si>
    <t>Vápenná štuková omítka malých ploch přes 1 do 4 m2 na stěnách</t>
  </si>
  <si>
    <t>-1476506643</t>
  </si>
  <si>
    <t>Vápenná omítka jednotlivých malých ploch štuková dvouvrstvá na stěnách, plochy jednotlivě přes 1,0 do 4 m2</t>
  </si>
  <si>
    <t>10</t>
  </si>
  <si>
    <t>612321121</t>
  </si>
  <si>
    <t>Vápenocementová omítka hladká jednovrstvá vnitřních stěn nanášená ručně</t>
  </si>
  <si>
    <t>1020375649</t>
  </si>
  <si>
    <t>Omítka vápenocementová vnitřních ploch nanášená ručně jednovrstvá, tloušťky do 10 mm hladká svislých konstrukcí stěn</t>
  </si>
  <si>
    <t>33,159</t>
  </si>
  <si>
    <t>11</t>
  </si>
  <si>
    <t>612321141</t>
  </si>
  <si>
    <t>Vápenocementová omítka štuková dvouvrstvá vnitřních stěn nanášená ručně</t>
  </si>
  <si>
    <t>500517276</t>
  </si>
  <si>
    <t>Omítka vápenocementová vnitřních ploch nanášená ručně dvouvrstvá, tloušťky jádrové omítky do 10 mm a tloušťky štuku do 3 mm štuková svislých konstrukcí stěn</t>
  </si>
  <si>
    <t>2*2,5+0,36*2*2,5+2*0,36</t>
  </si>
  <si>
    <t>622143003</t>
  </si>
  <si>
    <t>Montáž omítkových plastových nebo pozinkovaných rohových profilů</t>
  </si>
  <si>
    <t>1347558938</t>
  </si>
  <si>
    <t>Montáž omítkových profilů plastových, pozinkovaných nebo dřevěných upevněných vtlačením do podkladní vrstvy nebo přibitím rohových s tkaninou</t>
  </si>
  <si>
    <t>13</t>
  </si>
  <si>
    <t>M</t>
  </si>
  <si>
    <t>55343025</t>
  </si>
  <si>
    <t>profil rohový Pz+PVC pro vnější omítky tl 7mm</t>
  </si>
  <si>
    <t>-296330750</t>
  </si>
  <si>
    <t>5*1,05 'Přepočtené koeficientem množství</t>
  </si>
  <si>
    <t>14</t>
  </si>
  <si>
    <t>631312141</t>
  </si>
  <si>
    <t>Doplnění rýh v dosavadních mazaninách betonem prostým</t>
  </si>
  <si>
    <t>m3</t>
  </si>
  <si>
    <t>-416953553</t>
  </si>
  <si>
    <t>Doplnění dosavadních mazanin prostým betonem s dodáním hmot, bez potěru, plochy jednotlivě rýh v dosavadních mazaninách</t>
  </si>
  <si>
    <t>(5,57+2,45+1,45+2,45)*0,05*0,05</t>
  </si>
  <si>
    <t>2*0,36*0,05</t>
  </si>
  <si>
    <t>Ostatní konstrukce a práce, bourání</t>
  </si>
  <si>
    <t>15</t>
  </si>
  <si>
    <t>962031132</t>
  </si>
  <si>
    <t>Bourání příček nebo přizdívek z cihel pálených plných tl do 100 mm</t>
  </si>
  <si>
    <t>-1668456119</t>
  </si>
  <si>
    <t>Bourání příček nebo přizdívek z cihel pálených plných, tl. do 100 mm</t>
  </si>
  <si>
    <t>16</t>
  </si>
  <si>
    <t>962032230</t>
  </si>
  <si>
    <t>Bourání zdiva z cihel pálených nebo vápenopískových na MV nebo MVC do 1 m3</t>
  </si>
  <si>
    <t>-1600977137</t>
  </si>
  <si>
    <t>Bourání zdiva nadzákladového z cihel pálených plných nebo lícových nebo vápenopískových na maltu vápennou nebo vápenocementovou, objemu do 1 m3</t>
  </si>
  <si>
    <t>0,15*0,4*3,315</t>
  </si>
  <si>
    <t>0,15*0,3*3,315</t>
  </si>
  <si>
    <t>2*2,5*0,51</t>
  </si>
  <si>
    <t>17</t>
  </si>
  <si>
    <t>967031132</t>
  </si>
  <si>
    <t>Přisekání rovných ostění v cihelném zdivu na MV nebo MVC</t>
  </si>
  <si>
    <t>1042314563</t>
  </si>
  <si>
    <t>Přisekání (špicování) plošné nebo rovných ostění zdiva z cihel pálených rovných ostění, bez odstupu, po hrubém vybourání otvorů, na maltu vápennou nebo vápenocementovou</t>
  </si>
  <si>
    <t>3,315*0,1</t>
  </si>
  <si>
    <t>2,5*0,51*2</t>
  </si>
  <si>
    <t>(0,4+0,3)*3,315</t>
  </si>
  <si>
    <t>18</t>
  </si>
  <si>
    <t>973031151</t>
  </si>
  <si>
    <t>Vysekání výklenků ve zdivu cihelném na MV nebo MVC pl přes 0,25 m2</t>
  </si>
  <si>
    <t>-111998162</t>
  </si>
  <si>
    <t>Vysekání výklenků nebo kapes ve zdivu z cihel na maltu vápennou nebo vápenocementovou výklenků, pohledové plochy přes 0,25 m2</t>
  </si>
  <si>
    <t>2*0,51*2,5</t>
  </si>
  <si>
    <t>0,68*0,205*1</t>
  </si>
  <si>
    <t>0,2*0,3*0,205</t>
  </si>
  <si>
    <t>0,45*0,3*0,25</t>
  </si>
  <si>
    <t>1,45*0,3*0,2</t>
  </si>
  <si>
    <t>0,5*0,15*1</t>
  </si>
  <si>
    <t>19</t>
  </si>
  <si>
    <t>973031325</t>
  </si>
  <si>
    <t>Vysekání kapes ve zdivu cihelném na MV nebo MVC pl do 0,10 m2 hl do 300 mm</t>
  </si>
  <si>
    <t>271035792</t>
  </si>
  <si>
    <t>Vysekání výklenků nebo kapes ve zdivu z cihel na maltu vápennou nebo vápenocementovou kapes, plochy do 0,10 m2, hl. do 300 mm</t>
  </si>
  <si>
    <t>20</t>
  </si>
  <si>
    <t>974031666</t>
  </si>
  <si>
    <t>Vysekání rýh ve zdivu cihelném pro vtahování nosníků hl do 150 mm v do 250 mm</t>
  </si>
  <si>
    <t>382538797</t>
  </si>
  <si>
    <t>Vysekání rýh ve zdivu cihelném na maltu vápennou nebo vápenocementovou pro vtahování nosníků do zdí, před vybouráním otvoru do hl. 150 mm, při v. nosníku do 250 mm</t>
  </si>
  <si>
    <t>2,5*3</t>
  </si>
  <si>
    <t>977151126</t>
  </si>
  <si>
    <t>Jádrové vrty diamantovými korunkami do stavebních materiálů D přes 200 do 225 mm</t>
  </si>
  <si>
    <t>-1182733083</t>
  </si>
  <si>
    <t>Jádrové vrty diamantovými korunkami do stavebních materiálů (železobetonu, betonu, cihel, obkladů, dlažeb, kamene) průměru přes 200 do 225 mm</t>
  </si>
  <si>
    <t>22</t>
  </si>
  <si>
    <t>977343212</t>
  </si>
  <si>
    <t>Frézování drážek v podlahách z betonu do 50x50 mm</t>
  </si>
  <si>
    <t>-473395376</t>
  </si>
  <si>
    <t>Frézování drážek pro vodiče v podlahách z betonu, rozměru do 50x50 mm</t>
  </si>
  <si>
    <t>(5,57+2,45+1,45+2,45)</t>
  </si>
  <si>
    <t>23</t>
  </si>
  <si>
    <t>978059541</t>
  </si>
  <si>
    <t>Odsekání a odebrání obkladů stěn z vnitřních obkládaček plochy přes 1 m2</t>
  </si>
  <si>
    <t>1022606603</t>
  </si>
  <si>
    <t>Odsekání obkladů stěn včetně otlučení podkladní omítky až na zdivo z obkládaček vnitřních, z jakýchkoliv materiálů, plochy přes 1 m2</t>
  </si>
  <si>
    <t>6*1,5+5,24*1,5</t>
  </si>
  <si>
    <t>24</t>
  </si>
  <si>
    <t>97899R</t>
  </si>
  <si>
    <t>Demontáž stávajícího nábytku a vybavení</t>
  </si>
  <si>
    <t>soubor</t>
  </si>
  <si>
    <t>226120494</t>
  </si>
  <si>
    <t>997</t>
  </si>
  <si>
    <t>Doprava suti a vybouraných hmot</t>
  </si>
  <si>
    <t>25</t>
  </si>
  <si>
    <t>997013211</t>
  </si>
  <si>
    <t>Vnitrostaveništní doprava suti a vybouraných hmot pro budovy v do 6 m ručně</t>
  </si>
  <si>
    <t>999506849</t>
  </si>
  <si>
    <t>Vnitrostaveništní doprava suti a vybouraných hmot vodorovně do 50 m s naložením ručně pro budovy a haly výšky do 6 m</t>
  </si>
  <si>
    <t>26</t>
  </si>
  <si>
    <t>997013501</t>
  </si>
  <si>
    <t>Odvoz suti a vybouraných hmot na skládku nebo meziskládku do 1 km se složením</t>
  </si>
  <si>
    <t>-318731960</t>
  </si>
  <si>
    <t>Odvoz suti a vybouraných hmot na skládku nebo meziskládku se složením, na vzdálenost do 1 km</t>
  </si>
  <si>
    <t>27</t>
  </si>
  <si>
    <t>997013509</t>
  </si>
  <si>
    <t>Příplatek k odvozu suti a vybouraných hmot na skládku ZKD 1 km přes 1 km</t>
  </si>
  <si>
    <t>533790216</t>
  </si>
  <si>
    <t>Odvoz suti a vybouraných hmot na skládku nebo meziskládku se složením, na vzdálenost Příplatek k ceně za každý další započatý 1 km přes 1 km</t>
  </si>
  <si>
    <t>16,464*29 'Přepočtené koeficientem množství</t>
  </si>
  <si>
    <t>28</t>
  </si>
  <si>
    <t>997013631</t>
  </si>
  <si>
    <t>Poplatek za uložení na skládce (skládkovné) stavebního odpadu směsného kód odpadu 17 09 04</t>
  </si>
  <si>
    <t>1650770193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</si>
  <si>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</si>
  <si>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</si>
  <si>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</si>
  <si>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29</t>
  </si>
  <si>
    <t>998018001</t>
  </si>
  <si>
    <t>Přesun hmot pro budovy ruční pro budovy v do 6 m</t>
  </si>
  <si>
    <t>1101829513</t>
  </si>
  <si>
    <t>Přesun hmot pro budovy občanské výstavby, bydlení, výrobu a služby ruční (bez užití mechanizace) vodorovná dopravní vzdálenost do 100 m pro budovy s jakoukoliv nosnou konstrukcí výšky do 6 m</t>
  </si>
  <si>
    <t>PSV</t>
  </si>
  <si>
    <t>Práce a dodávky PSV</t>
  </si>
  <si>
    <t>713</t>
  </si>
  <si>
    <t>Izolace tepelné</t>
  </si>
  <si>
    <t>30</t>
  </si>
  <si>
    <t>713411111</t>
  </si>
  <si>
    <t>Montáž izolace tepelné potrubí pásy nebo rohožemi bez úpravy staženými drátem 1x</t>
  </si>
  <si>
    <t>1168575033</t>
  </si>
  <si>
    <t>Montáž izolace tepelné potrubí a ohybů pásy nebo rohožemi bez povrchové úpravy (izolační materiál ve specifikaci) ovinutými kolem potrubí a staženými ocelovým drátem potrubí jednovrstvá</t>
  </si>
  <si>
    <t>(2*PI*0,1*0,1+2*PI*0,1*0,6)</t>
  </si>
  <si>
    <t>31</t>
  </si>
  <si>
    <t>63152097</t>
  </si>
  <si>
    <t>pás tepelně izolační univerzální λ=0,032-0,033 tl 60mm</t>
  </si>
  <si>
    <t>32</t>
  </si>
  <si>
    <t>-1831405844</t>
  </si>
  <si>
    <t>0,44*1,1 'Přepočtené koeficientem množství</t>
  </si>
  <si>
    <t>721</t>
  </si>
  <si>
    <t>Zdravotechnika - vnitřní kanalizace</t>
  </si>
  <si>
    <t>721174043</t>
  </si>
  <si>
    <t>Potrubí kanalizační z PP připojovací DN 50</t>
  </si>
  <si>
    <t>-1292170428</t>
  </si>
  <si>
    <t>Potrubí z trub polypropylenových připojovací DN 50</t>
  </si>
  <si>
    <t>33</t>
  </si>
  <si>
    <t>721174045</t>
  </si>
  <si>
    <t>Potrubí kanalizační z PP připojovací DN 110</t>
  </si>
  <si>
    <t>1717044527</t>
  </si>
  <si>
    <t>Potrubí z trub polypropylenových připojovací DN 110</t>
  </si>
  <si>
    <t>34</t>
  </si>
  <si>
    <t>721194105</t>
  </si>
  <si>
    <t>Vyvedení a upevnění odpadních výpustek DN 50</t>
  </si>
  <si>
    <t>-1151005181</t>
  </si>
  <si>
    <t>Vyměření přípojek na potrubí vyvedení a upevnění odpadních výpustek DN 50</t>
  </si>
  <si>
    <t>35</t>
  </si>
  <si>
    <t>721194109</t>
  </si>
  <si>
    <t>Vyvedení a upevnění odpadních výpustek DN 110</t>
  </si>
  <si>
    <t>-2105617731</t>
  </si>
  <si>
    <t>Vyměření přípojek na potrubí vyvedení a upevnění odpadních výpustek DN 110</t>
  </si>
  <si>
    <t>722</t>
  </si>
  <si>
    <t>Zdravotechnika - vnitřní vodovod</t>
  </si>
  <si>
    <t>36</t>
  </si>
  <si>
    <t>722170801</t>
  </si>
  <si>
    <t>Demontáž rozvodů vody z plastů D do 25</t>
  </si>
  <si>
    <t>1874092188</t>
  </si>
  <si>
    <t>Demontáž rozvodů vody z plastů do Ø 25 mm</t>
  </si>
  <si>
    <t>37</t>
  </si>
  <si>
    <t>722171932</t>
  </si>
  <si>
    <t>Potrubí plastové výměna trub nebo tvarovek D přes 16 do 20 mm</t>
  </si>
  <si>
    <t>-424233594</t>
  </si>
  <si>
    <t>Výměna trubky, tvarovky, vsazení odbočky na rozvodech vody z plastů D přes 16 do 20 mm</t>
  </si>
  <si>
    <t>38</t>
  </si>
  <si>
    <t>722190901</t>
  </si>
  <si>
    <t>Uzavření nebo otevření vodovodního potrubí při opravách</t>
  </si>
  <si>
    <t>-1713582011</t>
  </si>
  <si>
    <t>Opravy ostatní uzavření nebo otevření vodovodního potrubí při opravách včetně vypuštění a napuštění</t>
  </si>
  <si>
    <t>39</t>
  </si>
  <si>
    <t>722888R1</t>
  </si>
  <si>
    <t>napojení WC a výlevky na stávající rozvod</t>
  </si>
  <si>
    <t>-665006114</t>
  </si>
  <si>
    <t>725</t>
  </si>
  <si>
    <t>Zdravotechnika - zařizovací předměty</t>
  </si>
  <si>
    <t>40</t>
  </si>
  <si>
    <t>725110814</t>
  </si>
  <si>
    <t>Demontáž klozetu Kombi</t>
  </si>
  <si>
    <t>-1264959795</t>
  </si>
  <si>
    <t>Demontáž klozetů kombi</t>
  </si>
  <si>
    <t>41</t>
  </si>
  <si>
    <t>725119122</t>
  </si>
  <si>
    <t>Montáž klozetových mís kombi</t>
  </si>
  <si>
    <t>-1989394494</t>
  </si>
  <si>
    <t>Zařízení záchodů montáž klozetových mís kombi</t>
  </si>
  <si>
    <t>42</t>
  </si>
  <si>
    <t>725210821</t>
  </si>
  <si>
    <t>Demontáž umyvadel bez výtokových armatur</t>
  </si>
  <si>
    <t>-1833353746</t>
  </si>
  <si>
    <t>Demontáž umyvadel bez výtokových armatur umyvadel</t>
  </si>
  <si>
    <t>43</t>
  </si>
  <si>
    <t>725211616</t>
  </si>
  <si>
    <t>Umyvadlo keramické bílé šířky 550 mm s krytem na sifon připevněné na stěnu šrouby</t>
  </si>
  <si>
    <t>-144139980</t>
  </si>
  <si>
    <t>Umyvadla keramická bílá bez výtokových armatur připevněná na stěnu šrouby s krytem na sifon (polosloupem), šířka umyvadla 550 mm</t>
  </si>
  <si>
    <t>44</t>
  </si>
  <si>
    <t>725330820</t>
  </si>
  <si>
    <t>Demontáž výlevka diturvitová</t>
  </si>
  <si>
    <t>1588044915</t>
  </si>
  <si>
    <t>Demontáž výlevek bez výtokových armatur a bez nádrže a splachovacího potrubí diturvitových</t>
  </si>
  <si>
    <t>45</t>
  </si>
  <si>
    <t>725339111</t>
  </si>
  <si>
    <t>Montáž výlevky</t>
  </si>
  <si>
    <t>-500093305</t>
  </si>
  <si>
    <t>Výlevky montáž výlevky</t>
  </si>
  <si>
    <t>46</t>
  </si>
  <si>
    <t>725820802</t>
  </si>
  <si>
    <t>Demontáž baterie stojánkové do jednoho otvoru</t>
  </si>
  <si>
    <t>1126873816</t>
  </si>
  <si>
    <t>Demontáž baterií stojánkových do 1 otvoru</t>
  </si>
  <si>
    <t>47</t>
  </si>
  <si>
    <t>725822613</t>
  </si>
  <si>
    <t>Baterie umyvadlová stojánková páková s výpustí</t>
  </si>
  <si>
    <t>-1167071539</t>
  </si>
  <si>
    <t>Baterie umyvadlové stojánkové pákové s výpustí</t>
  </si>
  <si>
    <t>731</t>
  </si>
  <si>
    <t>Ústřední vytápění - kotelny</t>
  </si>
  <si>
    <t>48</t>
  </si>
  <si>
    <t>731200831</t>
  </si>
  <si>
    <t>Demontáž kotle rychlovyhřívacího závěsného bez přípravy TUV</t>
  </si>
  <si>
    <t>642549085</t>
  </si>
  <si>
    <t>Demontáž kotlů ocelových rychlovyhřívacích závěsných (agregáty) bez přípravy TUV</t>
  </si>
  <si>
    <t>49</t>
  </si>
  <si>
    <t>731259614</t>
  </si>
  <si>
    <t>Montáž kotlů ocelových elektrických závěsných přímotopných o výkonu do 18 kW</t>
  </si>
  <si>
    <t>-1596882361</t>
  </si>
  <si>
    <t>Kotle ocelové teplovodní elektrické závěsné přímotopné montáž elektrokotlů ostatních typů o výkonu do 18 kW</t>
  </si>
  <si>
    <t>735</t>
  </si>
  <si>
    <t>Ústřední vytápění - otopná tělesa</t>
  </si>
  <si>
    <t>50</t>
  </si>
  <si>
    <t>735111810</t>
  </si>
  <si>
    <t>Demontáž otopného tělesa litinového článkového</t>
  </si>
  <si>
    <t>-1478030336</t>
  </si>
  <si>
    <t>Demontáž otopných těles litinových článkových</t>
  </si>
  <si>
    <t>51</t>
  </si>
  <si>
    <t>735119140</t>
  </si>
  <si>
    <t>Montáž otopného tělesa litinového článkového</t>
  </si>
  <si>
    <t>-1571777136</t>
  </si>
  <si>
    <t>Otopná tělesa litinová montáž těles článkových</t>
  </si>
  <si>
    <t>1,4*0,6</t>
  </si>
  <si>
    <t>742</t>
  </si>
  <si>
    <t>Elektroinstalace - slaboproud</t>
  </si>
  <si>
    <t>52</t>
  </si>
  <si>
    <t>742210121</t>
  </si>
  <si>
    <t>Montáž hlásiče automatického bodového</t>
  </si>
  <si>
    <t>1492019059</t>
  </si>
  <si>
    <t>53</t>
  </si>
  <si>
    <t>59081430</t>
  </si>
  <si>
    <t>hlásič kouře optický konvenční</t>
  </si>
  <si>
    <t>-1437566369</t>
  </si>
  <si>
    <t>751</t>
  </si>
  <si>
    <t>Vzduchotechnika</t>
  </si>
  <si>
    <t>54</t>
  </si>
  <si>
    <t>75151004R</t>
  </si>
  <si>
    <t>Vzduchotechnické potrubí digestoře vč. nátěru</t>
  </si>
  <si>
    <t>-1107201878</t>
  </si>
  <si>
    <t>55</t>
  </si>
  <si>
    <t>751889R</t>
  </si>
  <si>
    <t>odkouření pece</t>
  </si>
  <si>
    <t>-1670786177</t>
  </si>
  <si>
    <t>762</t>
  </si>
  <si>
    <t>Konstrukce tesařské</t>
  </si>
  <si>
    <t>56</t>
  </si>
  <si>
    <t>762526811</t>
  </si>
  <si>
    <t>Demontáž podlah z dřevotřísky, překližky, sololitu tloušťky do 20 mm bez polštářů</t>
  </si>
  <si>
    <t>-1548303960</t>
  </si>
  <si>
    <t>Demontáž podlah z desek dřevotřískových, překližkových, sololitových tl. do 20 mm bez polštářů</t>
  </si>
  <si>
    <t>763</t>
  </si>
  <si>
    <t>Konstrukce suché výstavby</t>
  </si>
  <si>
    <t>57</t>
  </si>
  <si>
    <t>763111313</t>
  </si>
  <si>
    <t>SDK příčka tl 100 mm profil CW+UW 75 desky 1xA 12,5 bez izolace do EI 30</t>
  </si>
  <si>
    <t>-148169728</t>
  </si>
  <si>
    <t>Příčka ze sádrokartonových desek s nosnou konstrukcí z jednoduchých ocelových profilů UW, CW jednoduše opláštěná deskou standardní A tl. 12,5 mm, příčka tl. 100 mm, profil 75, bez izolace, EI do 30</t>
  </si>
  <si>
    <t>0,48*3,315</t>
  </si>
  <si>
    <t>58</t>
  </si>
  <si>
    <t>763111314</t>
  </si>
  <si>
    <t>SDK příčka tl 100 mm profil CW+UW 75 desky 1xA 12,5 s izolací EI 30 Rw do 45 dB</t>
  </si>
  <si>
    <t>-1613637803</t>
  </si>
  <si>
    <t>Příčka ze sádrokartonových desek s nosnou konstrukcí z jednoduchých ocelových profilů UW, CW jednoduše opláštěná deskou standardní A tl. 12,5 mm, příčka tl. 100 mm, profil 75, s izolací, EI 30, Rw do 45 dB</t>
  </si>
  <si>
    <t>0,6*3,315</t>
  </si>
  <si>
    <t>59</t>
  </si>
  <si>
    <t>763111424</t>
  </si>
  <si>
    <t>SDK příčka tl 125 mm profil CW+UW 75 desky 2xDF 12,5 s izolací EI 90 Rw do 57 dB</t>
  </si>
  <si>
    <t>766393793</t>
  </si>
  <si>
    <t>Příčka ze sádrokartonových desek s nosnou konstrukcí z jednoduchých ocelových profilů UW, CW dvojitě opláštěná deskami protipožárními DF tl. 2 x 12,5 mm EI 90, příčka tl. 125 mm, profil 75, s izolací, Rw do 57 dB</t>
  </si>
  <si>
    <t>P</t>
  </si>
  <si>
    <t>Poznámka k položce:_x000d_
včetně obkladu DTD</t>
  </si>
  <si>
    <t>(0,91+0,25)*3,315</t>
  </si>
  <si>
    <t>60</t>
  </si>
  <si>
    <t>763251211</t>
  </si>
  <si>
    <t>Sádrovláknitá podlaha tl 25 mm z podlahových prvků tl 25 mm bez podsypu</t>
  </si>
  <si>
    <t>1886998421</t>
  </si>
  <si>
    <t>Podlaha ze sádrovláknitých desek na pero a drážku z podlahových prvků tl. 25 mm podlaha tl. 25 mm bez podsypu</t>
  </si>
  <si>
    <t>88,017</t>
  </si>
  <si>
    <t>61</t>
  </si>
  <si>
    <t>763431011</t>
  </si>
  <si>
    <t>Montáž minerálního podhledu s vyjímatelnými panely vel. do 0,36 m2 na zavěšený polozapuštěný rošt</t>
  </si>
  <si>
    <t>37827150</t>
  </si>
  <si>
    <t>Montáž podhledu minerálního včetně zavěšeného roštu polozapuštěného s panely vyjímatelnými, velikosti panelů do 0,36 m2</t>
  </si>
  <si>
    <t>62</t>
  </si>
  <si>
    <t>63126362</t>
  </si>
  <si>
    <t>panel akustický hygienický povrch porézní skelná tkanina hrana zatřená polozapuštěná αw=0,95 polozapuštěný rastr š 24mm bílý tl 15mm</t>
  </si>
  <si>
    <t>-1610536610</t>
  </si>
  <si>
    <t>63</t>
  </si>
  <si>
    <t>763431801</t>
  </si>
  <si>
    <t>Demontáž minerálního podhledu zavěšeného na viditelném roštu</t>
  </si>
  <si>
    <t>593634397</t>
  </si>
  <si>
    <t>Demontáž podhledu minerálního zavěšeného na roštu viditelném</t>
  </si>
  <si>
    <t>64</t>
  </si>
  <si>
    <t>763888R1</t>
  </si>
  <si>
    <t>Posuvná stěna</t>
  </si>
  <si>
    <t>420189076</t>
  </si>
  <si>
    <t>65</t>
  </si>
  <si>
    <t>998763120</t>
  </si>
  <si>
    <t>Přesun hmot tonážní pro dřevostavby ruční v objektech v do 6 m</t>
  </si>
  <si>
    <t>2016795487</t>
  </si>
  <si>
    <t>Přesun hmot pro dřevostavby stanovený z hmotnosti přesunovaného materiálu vodorovná dopravní vzdálenost do 50 m ruční (bez užití mechanizace) v objektech výšky do 6 m</t>
  </si>
  <si>
    <t>767</t>
  </si>
  <si>
    <t>Konstrukce zámečnické</t>
  </si>
  <si>
    <t>66</t>
  </si>
  <si>
    <t>767662310</t>
  </si>
  <si>
    <t>Montáž mříží rolovacích plochy do 6 m2</t>
  </si>
  <si>
    <t>-1316640254</t>
  </si>
  <si>
    <t>Montáž mříží rolovacích včetně vodicí lišty, plochy do 6 m2</t>
  </si>
  <si>
    <t>1,86*3,315</t>
  </si>
  <si>
    <t>67</t>
  </si>
  <si>
    <t>55341034</t>
  </si>
  <si>
    <t>mříž rolovací komplet</t>
  </si>
  <si>
    <t>-455530676</t>
  </si>
  <si>
    <t>Poznámka k položce:_x000d_
vč. motoru</t>
  </si>
  <si>
    <t>776</t>
  </si>
  <si>
    <t>Podlahy povlakové</t>
  </si>
  <si>
    <t>68</t>
  </si>
  <si>
    <t>776111112</t>
  </si>
  <si>
    <t>Broušení betonového podkladu povlakových podlah</t>
  </si>
  <si>
    <t>1850809637</t>
  </si>
  <si>
    <t>Příprava podkladu povlakových podlah a stěn broušení podlah nového podkladu betonového</t>
  </si>
  <si>
    <t>2*0,4</t>
  </si>
  <si>
    <t>69</t>
  </si>
  <si>
    <t>776111311</t>
  </si>
  <si>
    <t>Vysátí podkladu povlakových podlah</t>
  </si>
  <si>
    <t>1452361750</t>
  </si>
  <si>
    <t>Příprava podkladu povlakových podlah a stěn vysátí podlah</t>
  </si>
  <si>
    <t>0,8</t>
  </si>
  <si>
    <t>70</t>
  </si>
  <si>
    <t>776121112</t>
  </si>
  <si>
    <t>Vodou ředitelná penetrace savého podkladu povlakových podlah</t>
  </si>
  <si>
    <t>1968901935</t>
  </si>
  <si>
    <t>Příprava podkladu povlakových podlah a stěn penetrace vodou ředitelná podlah</t>
  </si>
  <si>
    <t>71</t>
  </si>
  <si>
    <t>776141112</t>
  </si>
  <si>
    <t>Stěrka podlahová nivelační pro vyrovnání podkladu povlakových podlah pevnosti 20 MPa tl přes 3 do 5 mm</t>
  </si>
  <si>
    <t>300827785</t>
  </si>
  <si>
    <t>Příprava podkladu povlakových podlah a stěn vyrovnání samonivelační stěrkou podlah pevnosti 20 MPa, tloušťky přes 3 do 5 mm</t>
  </si>
  <si>
    <t>72</t>
  </si>
  <si>
    <t>776201811</t>
  </si>
  <si>
    <t>Demontáž lepených povlakových podlah bez podložky ručně</t>
  </si>
  <si>
    <t>1079751557</t>
  </si>
  <si>
    <t>Demontáž povlakových podlahovin lepených ručně bez podložky</t>
  </si>
  <si>
    <t>11,72*7,51</t>
  </si>
  <si>
    <t>73</t>
  </si>
  <si>
    <t>776251111</t>
  </si>
  <si>
    <t>Lepení pásů z přírodního linolea (marmolea) standardním lepidlem</t>
  </si>
  <si>
    <t>-691236276</t>
  </si>
  <si>
    <t>Montáž podlahovin z přírodního linolea (marmolea) lepením standardním lepidlem z pásů standardních</t>
  </si>
  <si>
    <t>74</t>
  </si>
  <si>
    <t>28411068</t>
  </si>
  <si>
    <t>linoleum přírodní ze 100% dřevité moučky zátěž 32/41, hořlavost Cfl S1 tl 2,0mm</t>
  </si>
  <si>
    <t>1738026640</t>
  </si>
  <si>
    <t>88,817*1,1 'Přepočtené koeficientem množství</t>
  </si>
  <si>
    <t>75</t>
  </si>
  <si>
    <t>776411221</t>
  </si>
  <si>
    <t>Montáž tahaných obvodových soklíků z linolea (marmolea) výšky do 80 mm</t>
  </si>
  <si>
    <t>610060211</t>
  </si>
  <si>
    <t>Montáž soklíků tahaných (fabiony) z linolea (marmolea) obvodových, výšky do 80 mm</t>
  </si>
  <si>
    <t>7,3+11+5</t>
  </si>
  <si>
    <t>76</t>
  </si>
  <si>
    <t>2091649328</t>
  </si>
  <si>
    <t>23,3*0,092 'Přepočtené koeficientem množství</t>
  </si>
  <si>
    <t>77</t>
  </si>
  <si>
    <t>998776121</t>
  </si>
  <si>
    <t>Přesun hmot tonážní pro podlahy povlakové ruční v objektech v do 6 m</t>
  </si>
  <si>
    <t>-1171318950</t>
  </si>
  <si>
    <t>Přesun hmot pro podlahy povlakové stanovený z hmotnosti přesunovaného materiálu vodorovná dopravní vzdálenost do 50 m ruční (bez užití mechanizace) v objektech výšky do 6 m</t>
  </si>
  <si>
    <t>781</t>
  </si>
  <si>
    <t>Dokončovací práce - obklady</t>
  </si>
  <si>
    <t>78</t>
  </si>
  <si>
    <t>781111011</t>
  </si>
  <si>
    <t>Ometení (oprášení) stěny při přípravě podkladu</t>
  </si>
  <si>
    <t>1680601449</t>
  </si>
  <si>
    <t>Příprava podkladu před provedením obkladu oprášení (ometení) stěny</t>
  </si>
  <si>
    <t>5,65*1,5</t>
  </si>
  <si>
    <t>5,34*0,6</t>
  </si>
  <si>
    <t>(0,97+0,88+1,08+0,15)*3,315</t>
  </si>
  <si>
    <t>(2,5+0,8*3)*2,3</t>
  </si>
  <si>
    <t>79</t>
  </si>
  <si>
    <t>781121011</t>
  </si>
  <si>
    <t>Nátěr penetrační na stěnu</t>
  </si>
  <si>
    <t>178263896</t>
  </si>
  <si>
    <t>Příprava podkladu před provedením obkladu nátěr penetrační na stěnu</t>
  </si>
  <si>
    <t>80</t>
  </si>
  <si>
    <t>781472216</t>
  </si>
  <si>
    <t>Montáž obkladů keramických hladkých lepených cementovým flexibilním lepidlem přes 9 do 12 ks/m2</t>
  </si>
  <si>
    <t>511122285</t>
  </si>
  <si>
    <t>Montáž keramických obkladů stěn lepených cementovým flexibilním lepidlem hladkých přes 9 do 12 ks/m2</t>
  </si>
  <si>
    <t>81</t>
  </si>
  <si>
    <t>59761790</t>
  </si>
  <si>
    <t>obklad keramický nemrazuvzdorný povrch hladký/lesklý tl do 10mm přes 9 do 12ks/m2</t>
  </si>
  <si>
    <t>-1026290590</t>
  </si>
  <si>
    <t>33,159*1,1 'Přepočtené koeficientem množství</t>
  </si>
  <si>
    <t>82</t>
  </si>
  <si>
    <t>998781121</t>
  </si>
  <si>
    <t>Přesun hmot tonážní pro obklady keramické ruční v objektech v do 6 m</t>
  </si>
  <si>
    <t>-975718637</t>
  </si>
  <si>
    <t>Přesun hmot pro obklady keramické stanovený z hmotnosti přesunovaného materiálu vodorovná dopravní vzdálenost do 50 m ruční (bez užití mechanizace) v objektech výšky do 6 m</t>
  </si>
  <si>
    <t>783</t>
  </si>
  <si>
    <t>Dokončovací práce - nátěry</t>
  </si>
  <si>
    <t>83</t>
  </si>
  <si>
    <t>783314101</t>
  </si>
  <si>
    <t>Základní jednonásobný syntetický nátěr zámečnických konstrukcí</t>
  </si>
  <si>
    <t>1705517027</t>
  </si>
  <si>
    <t>Základní nátěr zámečnických konstrukcí jednonásobný syntetický</t>
  </si>
  <si>
    <t>(6,53+1,25*4+7,9)*1,2"HEA 200</t>
  </si>
  <si>
    <t>84</t>
  </si>
  <si>
    <t>783315101</t>
  </si>
  <si>
    <t>Mezinátěr jednonásobný syntetický standardní zámečnických konstrukcí</t>
  </si>
  <si>
    <t>1249024708</t>
  </si>
  <si>
    <t>Mezinátěr zámečnických konstrukcí jednonásobný syntetický standardní</t>
  </si>
  <si>
    <t>85</t>
  </si>
  <si>
    <t>783317101</t>
  </si>
  <si>
    <t>Krycí jednonásobný syntetický standardní nátěr zámečnických konstrukcí</t>
  </si>
  <si>
    <t>890687135</t>
  </si>
  <si>
    <t>Krycí nátěr (email) zámečnických konstrukcí jednonásobný syntetický standardní</t>
  </si>
  <si>
    <t>86</t>
  </si>
  <si>
    <t>783601325</t>
  </si>
  <si>
    <t>Odmaštění článkových otopných těles vodou ředitelným odmašťovačem před provedením nátěru</t>
  </si>
  <si>
    <t>-1858048977</t>
  </si>
  <si>
    <t>Příprava podkladu otopných těles před provedením nátěrů článkových odmaštěním vodou ředitelným</t>
  </si>
  <si>
    <t>1,3*0,6*4</t>
  </si>
  <si>
    <t>87</t>
  </si>
  <si>
    <t>783601421</t>
  </si>
  <si>
    <t>Ometení článkových otopných těles před provedením nátěru</t>
  </si>
  <si>
    <t>570838686</t>
  </si>
  <si>
    <t>Příprava podkladu otopných těles před provedením nátěrů článkových očištění ometením</t>
  </si>
  <si>
    <t>88</t>
  </si>
  <si>
    <t>783617117</t>
  </si>
  <si>
    <t>Krycí dvojnásobný syntetický nátěr článkových otopných těles</t>
  </si>
  <si>
    <t>1108406845</t>
  </si>
  <si>
    <t>Krycí nátěr (email) otopných těles článkových dvojnásobný syntetický</t>
  </si>
  <si>
    <t>784</t>
  </si>
  <si>
    <t>Dokončovací práce - malby a tapety</t>
  </si>
  <si>
    <t>89</t>
  </si>
  <si>
    <t>784111001</t>
  </si>
  <si>
    <t>Oprášení (ometení ) podkladu v místnostech v do 3,80 m</t>
  </si>
  <si>
    <t>2116006542</t>
  </si>
  <si>
    <t>Oprášení (ometení) podkladu v místnostech výšky do 3,80 m</t>
  </si>
  <si>
    <t>(11,67+0,5+0,7+7,5)*2*3,315</t>
  </si>
  <si>
    <t>-33,16-2,6</t>
  </si>
  <si>
    <t>90</t>
  </si>
  <si>
    <t>784181121</t>
  </si>
  <si>
    <t>Hloubková jednonásobná bezbarvá penetrace podkladu v místnostech v do 3,80 m</t>
  </si>
  <si>
    <t>-556977569</t>
  </si>
  <si>
    <t>Penetrace podkladu jednonásobná hloubková akrylátová bezbarvá v místnostech výšky do 3,80 m</t>
  </si>
  <si>
    <t>91</t>
  </si>
  <si>
    <t>784221101</t>
  </si>
  <si>
    <t>Dvojnásobné bílé malby ze směsí za sucha dobře otěruvzdorných v místnostech do 3,80 m</t>
  </si>
  <si>
    <t>-1976232468</t>
  </si>
  <si>
    <t>Malby z malířských směsí otěruvzdorných za sucha dvojnásobné, bílé za sucha otěruvzdorné dobře v místnostech výšky do 3,80 m</t>
  </si>
  <si>
    <t>92</t>
  </si>
  <si>
    <t>784221153</t>
  </si>
  <si>
    <t>Příplatek k cenám 2x maleb za sucha otěruvzdorných za barevnou malbu v odstínu středně sytém</t>
  </si>
  <si>
    <t>1509171221</t>
  </si>
  <si>
    <t>Malby z malířských směsí otěruvzdorných za sucha Příplatek k cenám dvojnásobných maleb na tónovacích automatech, v odstínu středně sytém</t>
  </si>
  <si>
    <t>786</t>
  </si>
  <si>
    <t>Dokončovací práce - čalounické úpravy</t>
  </si>
  <si>
    <t>93</t>
  </si>
  <si>
    <t>786612200</t>
  </si>
  <si>
    <t>Montáž zastiňujících rolet z textilií nebo umělých tkanin</t>
  </si>
  <si>
    <t>1454867918</t>
  </si>
  <si>
    <t>Montáž zastiňujících rolet do jakýchkoli typů oken z textilií nebo umělých tkanin</t>
  </si>
  <si>
    <t>94</t>
  </si>
  <si>
    <t>26456R</t>
  </si>
  <si>
    <t>roleta zastiňující 1,65*2,4m</t>
  </si>
  <si>
    <t>-1384904545</t>
  </si>
  <si>
    <t>02 - Elektroinstalace</t>
  </si>
  <si>
    <t xml:space="preserve">D1 - </t>
  </si>
  <si>
    <t>D1</t>
  </si>
  <si>
    <t>000000101</t>
  </si>
  <si>
    <t>Doplnění rozvaděče R2</t>
  </si>
  <si>
    <t>ks</t>
  </si>
  <si>
    <t>000000102</t>
  </si>
  <si>
    <t>Rozvaděč RP1 dle schématu, výroba, montáž</t>
  </si>
  <si>
    <t>000000201</t>
  </si>
  <si>
    <t>Svítidlo A - lowea-LOEMP/600 LED 5400 840 DALI</t>
  </si>
  <si>
    <t>000000202</t>
  </si>
  <si>
    <t>Svítidlo B - KLUS GIZA (LED K-30-1820)</t>
  </si>
  <si>
    <t>000000203</t>
  </si>
  <si>
    <t>Svítidlo C - LED2 MIKY 3000K 6091833D DALI</t>
  </si>
  <si>
    <t>000000204</t>
  </si>
  <si>
    <t>LED pásek - komplet včetně zdroje</t>
  </si>
  <si>
    <t>000000301</t>
  </si>
  <si>
    <t>RF ovládácí jednotka osvětlení P8 R 4 DLA N</t>
  </si>
  <si>
    <t>000000302</t>
  </si>
  <si>
    <t>RF vypínač P8 T 4 MS 03</t>
  </si>
  <si>
    <t>Pol1</t>
  </si>
  <si>
    <t>podlahová krabice - 1x 230V/16A</t>
  </si>
  <si>
    <t>Pol2</t>
  </si>
  <si>
    <t>stolní zásuvková lišta 6x 230V/16A včetně napájecího kabelu se zástrčkou</t>
  </si>
  <si>
    <t>000411201</t>
  </si>
  <si>
    <t>spínač 10A/250Vstř řaz.1</t>
  </si>
  <si>
    <t>Poznámka k položce:_x000d_
75,48</t>
  </si>
  <si>
    <t>000411204</t>
  </si>
  <si>
    <t>spínač 10A/250Vstř řaz.5</t>
  </si>
  <si>
    <t>000411251</t>
  </si>
  <si>
    <t>sporáková kombinace 16A/400V</t>
  </si>
  <si>
    <t>Poznámka k položce:_x000d_
65,76</t>
  </si>
  <si>
    <t>000421401</t>
  </si>
  <si>
    <t>zásuvka 16A/250Vstř +clonky</t>
  </si>
  <si>
    <t>Poznámka k položce:_x000d_
145,2</t>
  </si>
  <si>
    <t>000421491</t>
  </si>
  <si>
    <t>rámeček krycí 1přístroj</t>
  </si>
  <si>
    <t>Poznámka k položce:_x000d_
-</t>
  </si>
  <si>
    <t>000421492</t>
  </si>
  <si>
    <t>rámeček krycí 2přístroje</t>
  </si>
  <si>
    <t>000421493</t>
  </si>
  <si>
    <t>rámeček krycí 3přístroje</t>
  </si>
  <si>
    <t>000311215</t>
  </si>
  <si>
    <t>krabice přístrojová KP67/1</t>
  </si>
  <si>
    <t>Poznámka k položce:_x000d_
40,44</t>
  </si>
  <si>
    <t>000311422</t>
  </si>
  <si>
    <t>krabice přístrojová KP64/2</t>
  </si>
  <si>
    <t>Poznámka k položce:_x000d_
62,16</t>
  </si>
  <si>
    <t>000311423</t>
  </si>
  <si>
    <t>krabice přístrojová KP64/3</t>
  </si>
  <si>
    <t>Poznámka k položce:_x000d_
79,92</t>
  </si>
  <si>
    <t>000311116</t>
  </si>
  <si>
    <t>krabice univerzální/odbočná KU68-1902 vč.KO68</t>
  </si>
  <si>
    <t>Poznámka k položce:_x000d_
88,8</t>
  </si>
  <si>
    <t>000009999</t>
  </si>
  <si>
    <t>spojovací materiál - vruty, hmoždinky atd.</t>
  </si>
  <si>
    <t>kpl</t>
  </si>
  <si>
    <t>000173108</t>
  </si>
  <si>
    <t>vodič CYA 6 ZŽ /H07V-K/</t>
  </si>
  <si>
    <t>Poznámka k položce:_x000d_
18,90</t>
  </si>
  <si>
    <t>000101005</t>
  </si>
  <si>
    <t>kabel CYKY-O 2x1,5</t>
  </si>
  <si>
    <t>Poznámka k položce:_x000d_
21,10</t>
  </si>
  <si>
    <t>000101105</t>
  </si>
  <si>
    <t>kabel CYKY-O 3x1,5</t>
  </si>
  <si>
    <t>000101105.1</t>
  </si>
  <si>
    <t>kabel CYKY-J 3x1,5</t>
  </si>
  <si>
    <t>000101106</t>
  </si>
  <si>
    <t>kabel CYKY-J 3x2,5</t>
  </si>
  <si>
    <t>000101107</t>
  </si>
  <si>
    <t>kabel CYKY-J 3x4</t>
  </si>
  <si>
    <t>Poznámka k položce:_x000d_
21,80</t>
  </si>
  <si>
    <t>000101306</t>
  </si>
  <si>
    <t>kabel CYKY-J 5x2,5</t>
  </si>
  <si>
    <t>000101308</t>
  </si>
  <si>
    <t>kabel CYKY-J 5x6</t>
  </si>
  <si>
    <t>000000252</t>
  </si>
  <si>
    <t>bezpečnostní tabulka plast</t>
  </si>
  <si>
    <t>Poznámka k položce:_x000d_
80,76</t>
  </si>
  <si>
    <t>000199511</t>
  </si>
  <si>
    <t>štítek kabelový 30x10mm malý</t>
  </si>
  <si>
    <t>Poznámka k položce:_x000d_
11,16</t>
  </si>
  <si>
    <t>000199512</t>
  </si>
  <si>
    <t>štítek kabelový 40x15mm střední</t>
  </si>
  <si>
    <t>000999999</t>
  </si>
  <si>
    <t>materiál elektromontážní podružný</t>
  </si>
  <si>
    <t>000999999.1</t>
  </si>
  <si>
    <t>materiál podružný spojovací, popisovací atd.</t>
  </si>
  <si>
    <t>000295441</t>
  </si>
  <si>
    <t>svorka zemnící Bernard/ZSA16</t>
  </si>
  <si>
    <t>Poznámka k položce:_x000d_
45,6</t>
  </si>
  <si>
    <t>000295443</t>
  </si>
  <si>
    <t>páska měděná uzemňovací ZSA16-délka 0,5 m</t>
  </si>
  <si>
    <t>Poznámka k položce:_x000d_
42</t>
  </si>
  <si>
    <t>000009999.1</t>
  </si>
  <si>
    <t>montáž svítidla včetně zapojení</t>
  </si>
  <si>
    <t>Poznámka k položce:_x000d_
385,2</t>
  </si>
  <si>
    <t>210100001</t>
  </si>
  <si>
    <t>ukončení v rozvaděči vč.zapojení vodiče do 2,5mm2</t>
  </si>
  <si>
    <t>Poznámka k položce:_x000d_
22,20</t>
  </si>
  <si>
    <t>210100002</t>
  </si>
  <si>
    <t>ukončení v rozvaděči vč.zapojení vodiče do 6mm2</t>
  </si>
  <si>
    <t>Poznámka k položce:_x000d_
25,32</t>
  </si>
  <si>
    <t>218009001</t>
  </si>
  <si>
    <t>poplatek za recyklaci svítidla přes 50cm</t>
  </si>
  <si>
    <t>219002611</t>
  </si>
  <si>
    <t>vysekání rýhy/zeď cihla/ hl.do 30mm/š.do 30mm</t>
  </si>
  <si>
    <t>219002623</t>
  </si>
  <si>
    <t>vysekání rýhy/zeď cihla/ hl.do 50mm/š.do 150mm</t>
  </si>
  <si>
    <t>219003691</t>
  </si>
  <si>
    <t>omítka hladká rýhy ve stěně do 30mm vč.malty MV</t>
  </si>
  <si>
    <t>219003694</t>
  </si>
  <si>
    <t>omítka hladká rýhy ve stěně do 150mm vč.malty MV</t>
  </si>
  <si>
    <t>219001213</t>
  </si>
  <si>
    <t>vybour.otvoru ve zdi/cihla/ do pr.60mm/tl.do 0,45m</t>
  </si>
  <si>
    <t>219000212</t>
  </si>
  <si>
    <t>doprava materiálu</t>
  </si>
  <si>
    <t>96</t>
  </si>
  <si>
    <t>219000106</t>
  </si>
  <si>
    <t>průzkum před montáží, upřesnění vedení tras</t>
  </si>
  <si>
    <t>hod</t>
  </si>
  <si>
    <t>98</t>
  </si>
  <si>
    <t>219002111</t>
  </si>
  <si>
    <t>pomocné stavební práce</t>
  </si>
  <si>
    <t>100</t>
  </si>
  <si>
    <t>219003R</t>
  </si>
  <si>
    <t>revize zařízení</t>
  </si>
  <si>
    <t>-367182276</t>
  </si>
  <si>
    <t>03 - Vybavení nábytkem</t>
  </si>
  <si>
    <t xml:space="preserve">    766 - Konstrukce truhlářské</t>
  </si>
  <si>
    <t>766</t>
  </si>
  <si>
    <t>Konstrukce truhlářské</t>
  </si>
  <si>
    <t>766821111R</t>
  </si>
  <si>
    <t>Montáž nábytku vestavěného</t>
  </si>
  <si>
    <t>-1594400752</t>
  </si>
  <si>
    <t>456R1</t>
  </si>
  <si>
    <t>Policová skříň A</t>
  </si>
  <si>
    <t>1651465876</t>
  </si>
  <si>
    <t>456R2</t>
  </si>
  <si>
    <t>Policová skříň B</t>
  </si>
  <si>
    <t>-468512800</t>
  </si>
  <si>
    <t>456R3</t>
  </si>
  <si>
    <t>Policová skříň C</t>
  </si>
  <si>
    <t>2022093706</t>
  </si>
  <si>
    <t>456R4</t>
  </si>
  <si>
    <t>Policová skříň D</t>
  </si>
  <si>
    <t>1374374073</t>
  </si>
  <si>
    <t>456R5</t>
  </si>
  <si>
    <t>Policová skříň E, F</t>
  </si>
  <si>
    <t>-770401353</t>
  </si>
  <si>
    <t>456R6</t>
  </si>
  <si>
    <t>stoly G</t>
  </si>
  <si>
    <t>-930307485</t>
  </si>
  <si>
    <t>456R7</t>
  </si>
  <si>
    <t>stoly H</t>
  </si>
  <si>
    <t>1639820637</t>
  </si>
  <si>
    <t>04 -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</si>
  <si>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</si>
  <si>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</si>
  <si>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</si>
  <si>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</si>
  <si>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</si>
  <si>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</si>
  <si>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</si>
  <si>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</si>
  <si>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</si>
  <si>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</si>
  <si>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</si>
  <si>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463405018</t>
  </si>
  <si>
    <t>013294000</t>
  </si>
  <si>
    <t>Ostatní dokumentace stavby - dílenská dokumentace</t>
  </si>
  <si>
    <t>-172845852</t>
  </si>
  <si>
    <t>Ostatní dokumentace stavby</t>
  </si>
  <si>
    <t>VRN3</t>
  </si>
  <si>
    <t>Zařízení staveniště</t>
  </si>
  <si>
    <t>034002000</t>
  </si>
  <si>
    <t>Zabezpečení staveniště</t>
  </si>
  <si>
    <t>2028706495</t>
  </si>
  <si>
    <t>VRN4</t>
  </si>
  <si>
    <t>Inženýrská činnost</t>
  </si>
  <si>
    <t>041103000</t>
  </si>
  <si>
    <t>Dozor projektanta</t>
  </si>
  <si>
    <t>-1192441605</t>
  </si>
  <si>
    <t>VRN7</t>
  </si>
  <si>
    <t>Provozní vlivy</t>
  </si>
  <si>
    <t>071103000</t>
  </si>
  <si>
    <t>Provoz investora</t>
  </si>
  <si>
    <t>-999459463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</si>
</sst>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126</xdr:row>
      <xdr:rowOff>0</xdr:rowOff>
    </xdr:from>
    <xdr:to>
      <xdr:col>9</xdr:col>
      <xdr:colOff>1215390</xdr:colOff>
      <xdr:row>130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20250828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Modernizace DDM Varnsdorf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28. 8. 2025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ROUND(SUM(AG95:AG98),2)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ROUND(SUM(AS95:AS98),2)</f>
        <v>0</v>
      </c>
      <c r="AT94" s="113">
        <f>ROUND(SUM(AV94:AW94),2)</f>
        <v>0</v>
      </c>
      <c r="AU94" s="114">
        <f>ROUND(SUM(AU95:AU98),5)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ROUND(SUM(AZ95:AZ98),2)</f>
        <v>0</v>
      </c>
      <c r="BA94" s="113">
        <f>ROUND(SUM(BA95:BA98),2)</f>
        <v>0</v>
      </c>
      <c r="BB94" s="113">
        <f>ROUND(SUM(BB95:BB98),2)</f>
        <v>0</v>
      </c>
      <c r="BC94" s="113">
        <f>ROUND(SUM(BC95:BC98),2)</f>
        <v>0</v>
      </c>
      <c r="BD94" s="115">
        <f>ROUND(SUM(BD95:BD98),2)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16.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79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Stavební část'!J30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'01 - Stavební část'!P140</f>
        <v>0</v>
      </c>
      <c r="AV95" s="127">
        <f>'01 - Stavební část'!J33</f>
        <v>0</v>
      </c>
      <c r="AW95" s="127">
        <f>'01 - Stavební část'!J34</f>
        <v>0</v>
      </c>
      <c r="AX95" s="127">
        <f>'01 - Stavební část'!J35</f>
        <v>0</v>
      </c>
      <c r="AY95" s="127">
        <f>'01 - Stavební část'!J36</f>
        <v>0</v>
      </c>
      <c r="AZ95" s="127">
        <f>'01 - Stavební část'!F33</f>
        <v>0</v>
      </c>
      <c r="BA95" s="127">
        <f>'01 - Stavební část'!F34</f>
        <v>0</v>
      </c>
      <c r="BB95" s="127">
        <f>'01 - Stavební část'!F35</f>
        <v>0</v>
      </c>
      <c r="BC95" s="127">
        <f>'01 - Stavební část'!F36</f>
        <v>0</v>
      </c>
      <c r="BD95" s="129">
        <f>'01 - Stavební část'!F37</f>
        <v>0</v>
      </c>
      <c r="BE95" s="7"/>
      <c r="BT95" s="130" t="s">
        <v>81</v>
      </c>
      <c r="BV95" s="130" t="s">
        <v>75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7" customFormat="1" ht="16.5" customHeight="1">
      <c r="A96" s="118" t="s">
        <v>77</v>
      </c>
      <c r="B96" s="119"/>
      <c r="C96" s="120"/>
      <c r="D96" s="121" t="s">
        <v>84</v>
      </c>
      <c r="E96" s="121"/>
      <c r="F96" s="121"/>
      <c r="G96" s="121"/>
      <c r="H96" s="121"/>
      <c r="I96" s="122"/>
      <c r="J96" s="121" t="s">
        <v>85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'02 - Elektroinstalace'!J30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80</v>
      </c>
      <c r="AR96" s="125"/>
      <c r="AS96" s="126">
        <v>0</v>
      </c>
      <c r="AT96" s="127">
        <f>ROUND(SUM(AV96:AW96),2)</f>
        <v>0</v>
      </c>
      <c r="AU96" s="128">
        <f>'02 - Elektroinstalace'!P124</f>
        <v>0</v>
      </c>
      <c r="AV96" s="127">
        <f>'02 - Elektroinstalace'!J33</f>
        <v>0</v>
      </c>
      <c r="AW96" s="127">
        <f>'02 - Elektroinstalace'!J34</f>
        <v>0</v>
      </c>
      <c r="AX96" s="127">
        <f>'02 - Elektroinstalace'!J35</f>
        <v>0</v>
      </c>
      <c r="AY96" s="127">
        <f>'02 - Elektroinstalace'!J36</f>
        <v>0</v>
      </c>
      <c r="AZ96" s="127">
        <f>'02 - Elektroinstalace'!F33</f>
        <v>0</v>
      </c>
      <c r="BA96" s="127">
        <f>'02 - Elektroinstalace'!F34</f>
        <v>0</v>
      </c>
      <c r="BB96" s="127">
        <f>'02 - Elektroinstalace'!F35</f>
        <v>0</v>
      </c>
      <c r="BC96" s="127">
        <f>'02 - Elektroinstalace'!F36</f>
        <v>0</v>
      </c>
      <c r="BD96" s="129">
        <f>'02 - Elektroinstalace'!F37</f>
        <v>0</v>
      </c>
      <c r="BE96" s="7"/>
      <c r="BT96" s="130" t="s">
        <v>81</v>
      </c>
      <c r="BV96" s="130" t="s">
        <v>75</v>
      </c>
      <c r="BW96" s="130" t="s">
        <v>86</v>
      </c>
      <c r="BX96" s="130" t="s">
        <v>5</v>
      </c>
      <c r="CL96" s="130" t="s">
        <v>1</v>
      </c>
      <c r="CM96" s="130" t="s">
        <v>83</v>
      </c>
    </row>
    <row r="97" s="7" customFormat="1" ht="16.5" customHeight="1">
      <c r="A97" s="118" t="s">
        <v>77</v>
      </c>
      <c r="B97" s="119"/>
      <c r="C97" s="120"/>
      <c r="D97" s="121" t="s">
        <v>87</v>
      </c>
      <c r="E97" s="121"/>
      <c r="F97" s="121"/>
      <c r="G97" s="121"/>
      <c r="H97" s="121"/>
      <c r="I97" s="122"/>
      <c r="J97" s="121" t="s">
        <v>88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'03 - Vybavení nábytkem'!J30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80</v>
      </c>
      <c r="AR97" s="125"/>
      <c r="AS97" s="126">
        <v>0</v>
      </c>
      <c r="AT97" s="127">
        <f>ROUND(SUM(AV97:AW97),2)</f>
        <v>0</v>
      </c>
      <c r="AU97" s="128">
        <f>'03 - Vybavení nábytkem'!P118</f>
        <v>0</v>
      </c>
      <c r="AV97" s="127">
        <f>'03 - Vybavení nábytkem'!J33</f>
        <v>0</v>
      </c>
      <c r="AW97" s="127">
        <f>'03 - Vybavení nábytkem'!J34</f>
        <v>0</v>
      </c>
      <c r="AX97" s="127">
        <f>'03 - Vybavení nábytkem'!J35</f>
        <v>0</v>
      </c>
      <c r="AY97" s="127">
        <f>'03 - Vybavení nábytkem'!J36</f>
        <v>0</v>
      </c>
      <c r="AZ97" s="127">
        <f>'03 - Vybavení nábytkem'!F33</f>
        <v>0</v>
      </c>
      <c r="BA97" s="127">
        <f>'03 - Vybavení nábytkem'!F34</f>
        <v>0</v>
      </c>
      <c r="BB97" s="127">
        <f>'03 - Vybavení nábytkem'!F35</f>
        <v>0</v>
      </c>
      <c r="BC97" s="127">
        <f>'03 - Vybavení nábytkem'!F36</f>
        <v>0</v>
      </c>
      <c r="BD97" s="129">
        <f>'03 - Vybavení nábytkem'!F37</f>
        <v>0</v>
      </c>
      <c r="BE97" s="7"/>
      <c r="BT97" s="130" t="s">
        <v>81</v>
      </c>
      <c r="BV97" s="130" t="s">
        <v>75</v>
      </c>
      <c r="BW97" s="130" t="s">
        <v>89</v>
      </c>
      <c r="BX97" s="130" t="s">
        <v>5</v>
      </c>
      <c r="CL97" s="130" t="s">
        <v>1</v>
      </c>
      <c r="CM97" s="130" t="s">
        <v>83</v>
      </c>
    </row>
    <row r="98" s="7" customFormat="1" ht="16.5" customHeight="1">
      <c r="A98" s="118" t="s">
        <v>77</v>
      </c>
      <c r="B98" s="119"/>
      <c r="C98" s="120"/>
      <c r="D98" s="121" t="s">
        <v>90</v>
      </c>
      <c r="E98" s="121"/>
      <c r="F98" s="121"/>
      <c r="G98" s="121"/>
      <c r="H98" s="121"/>
      <c r="I98" s="122"/>
      <c r="J98" s="121" t="s">
        <v>91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'04 - VRN'!J30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80</v>
      </c>
      <c r="AR98" s="125"/>
      <c r="AS98" s="131">
        <v>0</v>
      </c>
      <c r="AT98" s="132">
        <f>ROUND(SUM(AV98:AW98),2)</f>
        <v>0</v>
      </c>
      <c r="AU98" s="133">
        <f>'04 - VRN'!P121</f>
        <v>0</v>
      </c>
      <c r="AV98" s="132">
        <f>'04 - VRN'!J33</f>
        <v>0</v>
      </c>
      <c r="AW98" s="132">
        <f>'04 - VRN'!J34</f>
        <v>0</v>
      </c>
      <c r="AX98" s="132">
        <f>'04 - VRN'!J35</f>
        <v>0</v>
      </c>
      <c r="AY98" s="132">
        <f>'04 - VRN'!J36</f>
        <v>0</v>
      </c>
      <c r="AZ98" s="132">
        <f>'04 - VRN'!F33</f>
        <v>0</v>
      </c>
      <c r="BA98" s="132">
        <f>'04 - VRN'!F34</f>
        <v>0</v>
      </c>
      <c r="BB98" s="132">
        <f>'04 - VRN'!F35</f>
        <v>0</v>
      </c>
      <c r="BC98" s="132">
        <f>'04 - VRN'!F36</f>
        <v>0</v>
      </c>
      <c r="BD98" s="134">
        <f>'04 - VRN'!F37</f>
        <v>0</v>
      </c>
      <c r="BE98" s="7"/>
      <c r="BT98" s="130" t="s">
        <v>81</v>
      </c>
      <c r="BV98" s="130" t="s">
        <v>75</v>
      </c>
      <c r="BW98" s="130" t="s">
        <v>92</v>
      </c>
      <c r="BX98" s="130" t="s">
        <v>5</v>
      </c>
      <c r="CL98" s="130" t="s">
        <v>1</v>
      </c>
      <c r="CM98" s="130" t="s">
        <v>83</v>
      </c>
    </row>
    <row r="99" s="2" customFormat="1" ht="30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43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</sheetData>
  <sheetProtection sheet="1" formatColumns="0" formatRows="0" objects="1" scenarios="1" spinCount="100000" saltValue="Sia0vJfNNCY7UTE7v9G6OnAKe862dQQn0uxnPqfge9LZvQxWUsKJMic9yXAHuZciMTnahPihRJHCjYFvrsHbXg==" hashValue="BqAkvjxhzTeZCziDeFu6MhUeBBrxskFiFEhjuU06h4pVqiTzM4B3bINUTC4pLYZ0A/tZWYnRv4bhFvywE2I+Bw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í část'!C2" display="/"/>
    <hyperlink ref="A96" location="'02 - Elektroinstalace'!C2" display="/"/>
    <hyperlink ref="A97" location="'03 - Vybavení nábytkem'!C2" display="/"/>
    <hyperlink ref="A98" location="'04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Modernizace DDM Varnsdorf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28. 8. 2025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ROUND(J140,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ROUND((SUM(BE140:BE417)),  2)</f>
        <v>0</v>
      </c>
      <c r="G33" s="37"/>
      <c r="H33" s="37"/>
      <c r="I33" s="154">
        <v>0.20999999999999999</v>
      </c>
      <c r="J33" s="153">
        <f>ROUND(((SUM(BE140:BE417))*I33),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ROUND((SUM(BF140:BF417)),  2)</f>
        <v>0</v>
      </c>
      <c r="G34" s="37"/>
      <c r="H34" s="37"/>
      <c r="I34" s="154">
        <v>0.12</v>
      </c>
      <c r="J34" s="153">
        <f>ROUND(((SUM(BF140:BF417))*I34),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ROUND((SUM(BG140:BG417)),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ROUND((SUM(BH140:BH417)),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ROUND((SUM(BI140:BI417)),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Modernizace DDM Varnsdorf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Stavební část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28. 8. 2025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97</v>
      </c>
      <c r="D94" s="175"/>
      <c r="E94" s="175"/>
      <c r="F94" s="175"/>
      <c r="G94" s="175"/>
      <c r="H94" s="175"/>
      <c r="I94" s="175"/>
      <c r="J94" s="176" t="s">
        <v>98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99</v>
      </c>
      <c r="D96" s="39"/>
      <c r="E96" s="39"/>
      <c r="F96" s="39"/>
      <c r="G96" s="39"/>
      <c r="H96" s="39"/>
      <c r="I96" s="39"/>
      <c r="J96" s="109">
        <f>J140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100</v>
      </c>
    </row>
    <row r="97" s="9" customFormat="1" ht="24.96" customHeight="1">
      <c r="A97" s="9"/>
      <c r="B97" s="178"/>
      <c r="C97" s="179"/>
      <c r="D97" s="180" t="s">
        <v>101</v>
      </c>
      <c r="E97" s="181"/>
      <c r="F97" s="181"/>
      <c r="G97" s="181"/>
      <c r="H97" s="181"/>
      <c r="I97" s="181"/>
      <c r="J97" s="182">
        <f>J141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102</v>
      </c>
      <c r="E98" s="187"/>
      <c r="F98" s="187"/>
      <c r="G98" s="187"/>
      <c r="H98" s="187"/>
      <c r="I98" s="187"/>
      <c r="J98" s="188">
        <f>J142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103</v>
      </c>
      <c r="E99" s="187"/>
      <c r="F99" s="187"/>
      <c r="G99" s="187"/>
      <c r="H99" s="187"/>
      <c r="I99" s="187"/>
      <c r="J99" s="188">
        <f>J165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104</v>
      </c>
      <c r="E100" s="187"/>
      <c r="F100" s="187"/>
      <c r="G100" s="187"/>
      <c r="H100" s="187"/>
      <c r="I100" s="187"/>
      <c r="J100" s="188">
        <f>J168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105</v>
      </c>
      <c r="E101" s="187"/>
      <c r="F101" s="187"/>
      <c r="G101" s="187"/>
      <c r="H101" s="187"/>
      <c r="I101" s="187"/>
      <c r="J101" s="188">
        <f>J189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106</v>
      </c>
      <c r="E102" s="187"/>
      <c r="F102" s="187"/>
      <c r="G102" s="187"/>
      <c r="H102" s="187"/>
      <c r="I102" s="187"/>
      <c r="J102" s="188">
        <f>J229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107</v>
      </c>
      <c r="E103" s="187"/>
      <c r="F103" s="187"/>
      <c r="G103" s="187"/>
      <c r="H103" s="187"/>
      <c r="I103" s="187"/>
      <c r="J103" s="188">
        <f>J239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8"/>
      <c r="C104" s="179"/>
      <c r="D104" s="180" t="s">
        <v>108</v>
      </c>
      <c r="E104" s="181"/>
      <c r="F104" s="181"/>
      <c r="G104" s="181"/>
      <c r="H104" s="181"/>
      <c r="I104" s="181"/>
      <c r="J104" s="182">
        <f>J242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4"/>
      <c r="C105" s="185"/>
      <c r="D105" s="186" t="s">
        <v>109</v>
      </c>
      <c r="E105" s="187"/>
      <c r="F105" s="187"/>
      <c r="G105" s="187"/>
      <c r="H105" s="187"/>
      <c r="I105" s="187"/>
      <c r="J105" s="188">
        <f>J243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110</v>
      </c>
      <c r="E106" s="187"/>
      <c r="F106" s="187"/>
      <c r="G106" s="187"/>
      <c r="H106" s="187"/>
      <c r="I106" s="187"/>
      <c r="J106" s="188">
        <f>J250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4"/>
      <c r="C107" s="185"/>
      <c r="D107" s="186" t="s">
        <v>111</v>
      </c>
      <c r="E107" s="187"/>
      <c r="F107" s="187"/>
      <c r="G107" s="187"/>
      <c r="H107" s="187"/>
      <c r="I107" s="187"/>
      <c r="J107" s="188">
        <f>J259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4"/>
      <c r="C108" s="185"/>
      <c r="D108" s="186" t="s">
        <v>112</v>
      </c>
      <c r="E108" s="187"/>
      <c r="F108" s="187"/>
      <c r="G108" s="187"/>
      <c r="H108" s="187"/>
      <c r="I108" s="187"/>
      <c r="J108" s="188">
        <f>J268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4"/>
      <c r="C109" s="185"/>
      <c r="D109" s="186" t="s">
        <v>113</v>
      </c>
      <c r="E109" s="187"/>
      <c r="F109" s="187"/>
      <c r="G109" s="187"/>
      <c r="H109" s="187"/>
      <c r="I109" s="187"/>
      <c r="J109" s="188">
        <f>J285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4"/>
      <c r="C110" s="185"/>
      <c r="D110" s="186" t="s">
        <v>114</v>
      </c>
      <c r="E110" s="187"/>
      <c r="F110" s="187"/>
      <c r="G110" s="187"/>
      <c r="H110" s="187"/>
      <c r="I110" s="187"/>
      <c r="J110" s="188">
        <f>J290</f>
        <v>0</v>
      </c>
      <c r="K110" s="185"/>
      <c r="L110" s="18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4"/>
      <c r="C111" s="185"/>
      <c r="D111" s="186" t="s">
        <v>115</v>
      </c>
      <c r="E111" s="187"/>
      <c r="F111" s="187"/>
      <c r="G111" s="187"/>
      <c r="H111" s="187"/>
      <c r="I111" s="187"/>
      <c r="J111" s="188">
        <f>J296</f>
        <v>0</v>
      </c>
      <c r="K111" s="185"/>
      <c r="L111" s="18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4"/>
      <c r="C112" s="185"/>
      <c r="D112" s="186" t="s">
        <v>116</v>
      </c>
      <c r="E112" s="187"/>
      <c r="F112" s="187"/>
      <c r="G112" s="187"/>
      <c r="H112" s="187"/>
      <c r="I112" s="187"/>
      <c r="J112" s="188">
        <f>J301</f>
        <v>0</v>
      </c>
      <c r="K112" s="185"/>
      <c r="L112" s="18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4"/>
      <c r="C113" s="185"/>
      <c r="D113" s="186" t="s">
        <v>117</v>
      </c>
      <c r="E113" s="187"/>
      <c r="F113" s="187"/>
      <c r="G113" s="187"/>
      <c r="H113" s="187"/>
      <c r="I113" s="187"/>
      <c r="J113" s="188">
        <f>J306</f>
        <v>0</v>
      </c>
      <c r="K113" s="185"/>
      <c r="L113" s="18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4"/>
      <c r="C114" s="185"/>
      <c r="D114" s="186" t="s">
        <v>118</v>
      </c>
      <c r="E114" s="187"/>
      <c r="F114" s="187"/>
      <c r="G114" s="187"/>
      <c r="H114" s="187"/>
      <c r="I114" s="187"/>
      <c r="J114" s="188">
        <f>J309</f>
        <v>0</v>
      </c>
      <c r="K114" s="185"/>
      <c r="L114" s="18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4"/>
      <c r="C115" s="185"/>
      <c r="D115" s="186" t="s">
        <v>119</v>
      </c>
      <c r="E115" s="187"/>
      <c r="F115" s="187"/>
      <c r="G115" s="187"/>
      <c r="H115" s="187"/>
      <c r="I115" s="187"/>
      <c r="J115" s="188">
        <f>J333</f>
        <v>0</v>
      </c>
      <c r="K115" s="185"/>
      <c r="L115" s="18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4"/>
      <c r="C116" s="185"/>
      <c r="D116" s="186" t="s">
        <v>120</v>
      </c>
      <c r="E116" s="187"/>
      <c r="F116" s="187"/>
      <c r="G116" s="187"/>
      <c r="H116" s="187"/>
      <c r="I116" s="187"/>
      <c r="J116" s="188">
        <f>J340</f>
        <v>0</v>
      </c>
      <c r="K116" s="185"/>
      <c r="L116" s="18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4"/>
      <c r="C117" s="185"/>
      <c r="D117" s="186" t="s">
        <v>121</v>
      </c>
      <c r="E117" s="187"/>
      <c r="F117" s="187"/>
      <c r="G117" s="187"/>
      <c r="H117" s="187"/>
      <c r="I117" s="187"/>
      <c r="J117" s="188">
        <f>J369</f>
        <v>0</v>
      </c>
      <c r="K117" s="185"/>
      <c r="L117" s="18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4"/>
      <c r="C118" s="185"/>
      <c r="D118" s="186" t="s">
        <v>122</v>
      </c>
      <c r="E118" s="187"/>
      <c r="F118" s="187"/>
      <c r="G118" s="187"/>
      <c r="H118" s="187"/>
      <c r="I118" s="187"/>
      <c r="J118" s="188">
        <f>J386</f>
        <v>0</v>
      </c>
      <c r="K118" s="185"/>
      <c r="L118" s="18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4"/>
      <c r="C119" s="185"/>
      <c r="D119" s="186" t="s">
        <v>123</v>
      </c>
      <c r="E119" s="187"/>
      <c r="F119" s="187"/>
      <c r="G119" s="187"/>
      <c r="H119" s="187"/>
      <c r="I119" s="187"/>
      <c r="J119" s="188">
        <f>J401</f>
        <v>0</v>
      </c>
      <c r="K119" s="185"/>
      <c r="L119" s="18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4"/>
      <c r="C120" s="185"/>
      <c r="D120" s="186" t="s">
        <v>124</v>
      </c>
      <c r="E120" s="187"/>
      <c r="F120" s="187"/>
      <c r="G120" s="187"/>
      <c r="H120" s="187"/>
      <c r="I120" s="187"/>
      <c r="J120" s="188">
        <f>J413</f>
        <v>0</v>
      </c>
      <c r="K120" s="185"/>
      <c r="L120" s="18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65"/>
      <c r="C122" s="66"/>
      <c r="D122" s="66"/>
      <c r="E122" s="66"/>
      <c r="F122" s="66"/>
      <c r="G122" s="66"/>
      <c r="H122" s="66"/>
      <c r="I122" s="66"/>
      <c r="J122" s="66"/>
      <c r="K122" s="66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6" s="2" customFormat="1" ht="6.96" customHeight="1">
      <c r="A126" s="37"/>
      <c r="B126" s="67"/>
      <c r="C126" s="68"/>
      <c r="D126" s="68"/>
      <c r="E126" s="68"/>
      <c r="F126" s="68"/>
      <c r="G126" s="68"/>
      <c r="H126" s="68"/>
      <c r="I126" s="68"/>
      <c r="J126" s="68"/>
      <c r="K126" s="68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24.96" customHeight="1">
      <c r="A127" s="37"/>
      <c r="B127" s="38"/>
      <c r="C127" s="22" t="s">
        <v>125</v>
      </c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2" customHeight="1">
      <c r="A129" s="37"/>
      <c r="B129" s="38"/>
      <c r="C129" s="31" t="s">
        <v>16</v>
      </c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6.5" customHeight="1">
      <c r="A130" s="37"/>
      <c r="B130" s="38"/>
      <c r="C130" s="39"/>
      <c r="D130" s="39"/>
      <c r="E130" s="173" t="str">
        <f>E7</f>
        <v>Modernizace DDM Varnsdorf</v>
      </c>
      <c r="F130" s="31"/>
      <c r="G130" s="31"/>
      <c r="H130" s="31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2" customHeight="1">
      <c r="A131" s="37"/>
      <c r="B131" s="38"/>
      <c r="C131" s="31" t="s">
        <v>94</v>
      </c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6.5" customHeight="1">
      <c r="A132" s="37"/>
      <c r="B132" s="38"/>
      <c r="C132" s="39"/>
      <c r="D132" s="39"/>
      <c r="E132" s="75" t="str">
        <f>E9</f>
        <v>01 - Stavební část</v>
      </c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6.96" customHeight="1">
      <c r="A133" s="37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2" customHeight="1">
      <c r="A134" s="37"/>
      <c r="B134" s="38"/>
      <c r="C134" s="31" t="s">
        <v>20</v>
      </c>
      <c r="D134" s="39"/>
      <c r="E134" s="39"/>
      <c r="F134" s="26" t="str">
        <f>F12</f>
        <v xml:space="preserve"> </v>
      </c>
      <c r="G134" s="39"/>
      <c r="H134" s="39"/>
      <c r="I134" s="31" t="s">
        <v>22</v>
      </c>
      <c r="J134" s="78" t="str">
        <f>IF(J12="","",J12)</f>
        <v>28. 8. 2025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6.96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5.15" customHeight="1">
      <c r="A136" s="37"/>
      <c r="B136" s="38"/>
      <c r="C136" s="31" t="s">
        <v>24</v>
      </c>
      <c r="D136" s="39"/>
      <c r="E136" s="39"/>
      <c r="F136" s="26" t="str">
        <f>E15</f>
        <v xml:space="preserve"> </v>
      </c>
      <c r="G136" s="39"/>
      <c r="H136" s="39"/>
      <c r="I136" s="31" t="s">
        <v>29</v>
      </c>
      <c r="J136" s="35" t="str">
        <f>E21</f>
        <v xml:space="preserve"> </v>
      </c>
      <c r="K136" s="39"/>
      <c r="L136" s="6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15.15" customHeight="1">
      <c r="A137" s="37"/>
      <c r="B137" s="38"/>
      <c r="C137" s="31" t="s">
        <v>27</v>
      </c>
      <c r="D137" s="39"/>
      <c r="E137" s="39"/>
      <c r="F137" s="26" t="str">
        <f>IF(E18="","",E18)</f>
        <v>Vyplň údaj</v>
      </c>
      <c r="G137" s="39"/>
      <c r="H137" s="39"/>
      <c r="I137" s="31" t="s">
        <v>31</v>
      </c>
      <c r="J137" s="35" t="str">
        <f>E24</f>
        <v xml:space="preserve"> </v>
      </c>
      <c r="K137" s="39"/>
      <c r="L137" s="62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10.32" customHeight="1">
      <c r="A138" s="37"/>
      <c r="B138" s="38"/>
      <c r="C138" s="39"/>
      <c r="D138" s="39"/>
      <c r="E138" s="39"/>
      <c r="F138" s="39"/>
      <c r="G138" s="39"/>
      <c r="H138" s="39"/>
      <c r="I138" s="39"/>
      <c r="J138" s="39"/>
      <c r="K138" s="39"/>
      <c r="L138" s="62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11" customFormat="1" ht="29.28" customHeight="1">
      <c r="A139" s="190"/>
      <c r="B139" s="191"/>
      <c r="C139" s="192" t="s">
        <v>126</v>
      </c>
      <c r="D139" s="193" t="s">
        <v>58</v>
      </c>
      <c r="E139" s="193" t="s">
        <v>54</v>
      </c>
      <c r="F139" s="193" t="s">
        <v>55</v>
      </c>
      <c r="G139" s="193" t="s">
        <v>127</v>
      </c>
      <c r="H139" s="193" t="s">
        <v>128</v>
      </c>
      <c r="I139" s="193" t="s">
        <v>129</v>
      </c>
      <c r="J139" s="193" t="s">
        <v>98</v>
      </c>
      <c r="K139" s="194" t="s">
        <v>130</v>
      </c>
      <c r="L139" s="195"/>
      <c r="M139" s="99" t="s">
        <v>1</v>
      </c>
      <c r="N139" s="100" t="s">
        <v>37</v>
      </c>
      <c r="O139" s="100" t="s">
        <v>131</v>
      </c>
      <c r="P139" s="100" t="s">
        <v>132</v>
      </c>
      <c r="Q139" s="100" t="s">
        <v>133</v>
      </c>
      <c r="R139" s="100" t="s">
        <v>134</v>
      </c>
      <c r="S139" s="100" t="s">
        <v>135</v>
      </c>
      <c r="T139" s="101" t="s">
        <v>136</v>
      </c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</row>
    <row r="140" s="2" customFormat="1" ht="22.8" customHeight="1">
      <c r="A140" s="37"/>
      <c r="B140" s="38"/>
      <c r="C140" s="106" t="s">
        <v>137</v>
      </c>
      <c r="D140" s="39"/>
      <c r="E140" s="39"/>
      <c r="F140" s="39"/>
      <c r="G140" s="39"/>
      <c r="H140" s="39"/>
      <c r="I140" s="39"/>
      <c r="J140" s="196">
        <f>BK140</f>
        <v>0</v>
      </c>
      <c r="K140" s="39"/>
      <c r="L140" s="43"/>
      <c r="M140" s="102"/>
      <c r="N140" s="197"/>
      <c r="O140" s="103"/>
      <c r="P140" s="198">
        <f>P141+P242</f>
        <v>0</v>
      </c>
      <c r="Q140" s="103"/>
      <c r="R140" s="198">
        <f>R141+R242</f>
        <v>9.6897738600000007</v>
      </c>
      <c r="S140" s="103"/>
      <c r="T140" s="199">
        <f>T141+T242</f>
        <v>16.464271199999999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72</v>
      </c>
      <c r="AU140" s="16" t="s">
        <v>100</v>
      </c>
      <c r="BK140" s="200">
        <f>BK141+BK242</f>
        <v>0</v>
      </c>
    </row>
    <row r="141" s="12" customFormat="1" ht="25.92" customHeight="1">
      <c r="A141" s="12"/>
      <c r="B141" s="201"/>
      <c r="C141" s="202"/>
      <c r="D141" s="203" t="s">
        <v>72</v>
      </c>
      <c r="E141" s="204" t="s">
        <v>138</v>
      </c>
      <c r="F141" s="204" t="s">
        <v>139</v>
      </c>
      <c r="G141" s="202"/>
      <c r="H141" s="202"/>
      <c r="I141" s="205"/>
      <c r="J141" s="206">
        <f>BK141</f>
        <v>0</v>
      </c>
      <c r="K141" s="202"/>
      <c r="L141" s="207"/>
      <c r="M141" s="208"/>
      <c r="N141" s="209"/>
      <c r="O141" s="209"/>
      <c r="P141" s="210">
        <f>P142+P165+P168+P189+P229+P239</f>
        <v>0</v>
      </c>
      <c r="Q141" s="209"/>
      <c r="R141" s="210">
        <f>R142+R165+R168+R189+R229+R239</f>
        <v>4.4082326600000004</v>
      </c>
      <c r="S141" s="209"/>
      <c r="T141" s="211">
        <f>T142+T165+T168+T189+T229+T239</f>
        <v>13.166081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2" t="s">
        <v>81</v>
      </c>
      <c r="AT141" s="213" t="s">
        <v>72</v>
      </c>
      <c r="AU141" s="213" t="s">
        <v>73</v>
      </c>
      <c r="AY141" s="212" t="s">
        <v>140</v>
      </c>
      <c r="BK141" s="214">
        <f>BK142+BK165+BK168+BK189+BK229+BK239</f>
        <v>0</v>
      </c>
    </row>
    <row r="142" s="12" customFormat="1" ht="22.8" customHeight="1">
      <c r="A142" s="12"/>
      <c r="B142" s="201"/>
      <c r="C142" s="202"/>
      <c r="D142" s="203" t="s">
        <v>72</v>
      </c>
      <c r="E142" s="215" t="s">
        <v>141</v>
      </c>
      <c r="F142" s="215" t="s">
        <v>142</v>
      </c>
      <c r="G142" s="202"/>
      <c r="H142" s="202"/>
      <c r="I142" s="205"/>
      <c r="J142" s="216">
        <f>BK142</f>
        <v>0</v>
      </c>
      <c r="K142" s="202"/>
      <c r="L142" s="207"/>
      <c r="M142" s="208"/>
      <c r="N142" s="209"/>
      <c r="O142" s="209"/>
      <c r="P142" s="210">
        <f>SUM(P143:P164)</f>
        <v>0</v>
      </c>
      <c r="Q142" s="209"/>
      <c r="R142" s="210">
        <f>SUM(R143:R164)</f>
        <v>2.4387860400000001</v>
      </c>
      <c r="S142" s="209"/>
      <c r="T142" s="211">
        <f>SUM(T143:T164)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2" t="s">
        <v>81</v>
      </c>
      <c r="AT142" s="213" t="s">
        <v>72</v>
      </c>
      <c r="AU142" s="213" t="s">
        <v>81</v>
      </c>
      <c r="AY142" s="212" t="s">
        <v>140</v>
      </c>
      <c r="BK142" s="214">
        <f>SUM(BK143:BK164)</f>
        <v>0</v>
      </c>
    </row>
    <row r="143" s="2" customFormat="1" ht="24.15" customHeight="1">
      <c r="A143" s="37"/>
      <c r="B143" s="38"/>
      <c r="C143" s="217" t="s">
        <v>81</v>
      </c>
      <c r="D143" s="217" t="s">
        <v>143</v>
      </c>
      <c r="E143" s="218" t="s">
        <v>144</v>
      </c>
      <c r="F143" s="219" t="s">
        <v>145</v>
      </c>
      <c r="G143" s="220" t="s">
        <v>146</v>
      </c>
      <c r="H143" s="221">
        <v>2.1000000000000001</v>
      </c>
      <c r="I143" s="222"/>
      <c r="J143" s="223">
        <f>ROUND(I143*H143,2)</f>
        <v>0</v>
      </c>
      <c r="K143" s="219" t="s">
        <v>147</v>
      </c>
      <c r="L143" s="43"/>
      <c r="M143" s="224" t="s">
        <v>1</v>
      </c>
      <c r="N143" s="225" t="s">
        <v>38</v>
      </c>
      <c r="O143" s="90"/>
      <c r="P143" s="226">
        <f>O143*H143</f>
        <v>0</v>
      </c>
      <c r="Q143" s="226">
        <v>0.12528</v>
      </c>
      <c r="R143" s="226">
        <f>Q143*H143</f>
        <v>0.26308800000000004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148</v>
      </c>
      <c r="AT143" s="228" t="s">
        <v>143</v>
      </c>
      <c r="AU143" s="228" t="s">
        <v>83</v>
      </c>
      <c r="AY143" s="16" t="s">
        <v>140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81</v>
      </c>
      <c r="BK143" s="229">
        <f>ROUND(I143*H143,2)</f>
        <v>0</v>
      </c>
      <c r="BL143" s="16" t="s">
        <v>148</v>
      </c>
      <c r="BM143" s="228" t="s">
        <v>149</v>
      </c>
    </row>
    <row r="144" s="2" customFormat="1">
      <c r="A144" s="37"/>
      <c r="B144" s="38"/>
      <c r="C144" s="39"/>
      <c r="D144" s="230" t="s">
        <v>150</v>
      </c>
      <c r="E144" s="39"/>
      <c r="F144" s="231" t="s">
        <v>151</v>
      </c>
      <c r="G144" s="39"/>
      <c r="H144" s="39"/>
      <c r="I144" s="232"/>
      <c r="J144" s="39"/>
      <c r="K144" s="39"/>
      <c r="L144" s="43"/>
      <c r="M144" s="233"/>
      <c r="N144" s="234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150</v>
      </c>
      <c r="AU144" s="16" t="s">
        <v>83</v>
      </c>
    </row>
    <row r="145" s="13" customFormat="1">
      <c r="A145" s="13"/>
      <c r="B145" s="235"/>
      <c r="C145" s="236"/>
      <c r="D145" s="230" t="s">
        <v>152</v>
      </c>
      <c r="E145" s="237" t="s">
        <v>1</v>
      </c>
      <c r="F145" s="238" t="s">
        <v>153</v>
      </c>
      <c r="G145" s="236"/>
      <c r="H145" s="239">
        <v>2.1000000000000001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152</v>
      </c>
      <c r="AU145" s="245" t="s">
        <v>83</v>
      </c>
      <c r="AV145" s="13" t="s">
        <v>83</v>
      </c>
      <c r="AW145" s="13" t="s">
        <v>30</v>
      </c>
      <c r="AX145" s="13" t="s">
        <v>81</v>
      </c>
      <c r="AY145" s="245" t="s">
        <v>140</v>
      </c>
    </row>
    <row r="146" s="2" customFormat="1" ht="24.15" customHeight="1">
      <c r="A146" s="37"/>
      <c r="B146" s="38"/>
      <c r="C146" s="217" t="s">
        <v>83</v>
      </c>
      <c r="D146" s="217" t="s">
        <v>143</v>
      </c>
      <c r="E146" s="218" t="s">
        <v>154</v>
      </c>
      <c r="F146" s="219" t="s">
        <v>155</v>
      </c>
      <c r="G146" s="220" t="s">
        <v>156</v>
      </c>
      <c r="H146" s="221">
        <v>0.93999999999999995</v>
      </c>
      <c r="I146" s="222"/>
      <c r="J146" s="223">
        <f>ROUND(I146*H146,2)</f>
        <v>0</v>
      </c>
      <c r="K146" s="219" t="s">
        <v>147</v>
      </c>
      <c r="L146" s="43"/>
      <c r="M146" s="224" t="s">
        <v>1</v>
      </c>
      <c r="N146" s="225" t="s">
        <v>38</v>
      </c>
      <c r="O146" s="90"/>
      <c r="P146" s="226">
        <f>O146*H146</f>
        <v>0</v>
      </c>
      <c r="Q146" s="226">
        <v>1.0900000000000001</v>
      </c>
      <c r="R146" s="226">
        <f>Q146*H146</f>
        <v>1.0246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148</v>
      </c>
      <c r="AT146" s="228" t="s">
        <v>143</v>
      </c>
      <c r="AU146" s="228" t="s">
        <v>83</v>
      </c>
      <c r="AY146" s="16" t="s">
        <v>140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81</v>
      </c>
      <c r="BK146" s="229">
        <f>ROUND(I146*H146,2)</f>
        <v>0</v>
      </c>
      <c r="BL146" s="16" t="s">
        <v>148</v>
      </c>
      <c r="BM146" s="228" t="s">
        <v>157</v>
      </c>
    </row>
    <row r="147" s="2" customFormat="1">
      <c r="A147" s="37"/>
      <c r="B147" s="38"/>
      <c r="C147" s="39"/>
      <c r="D147" s="230" t="s">
        <v>150</v>
      </c>
      <c r="E147" s="39"/>
      <c r="F147" s="231" t="s">
        <v>158</v>
      </c>
      <c r="G147" s="39"/>
      <c r="H147" s="39"/>
      <c r="I147" s="232"/>
      <c r="J147" s="39"/>
      <c r="K147" s="39"/>
      <c r="L147" s="43"/>
      <c r="M147" s="233"/>
      <c r="N147" s="234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150</v>
      </c>
      <c r="AU147" s="16" t="s">
        <v>83</v>
      </c>
    </row>
    <row r="148" s="13" customFormat="1">
      <c r="A148" s="13"/>
      <c r="B148" s="235"/>
      <c r="C148" s="236"/>
      <c r="D148" s="230" t="s">
        <v>152</v>
      </c>
      <c r="E148" s="237" t="s">
        <v>1</v>
      </c>
      <c r="F148" s="238" t="s">
        <v>159</v>
      </c>
      <c r="G148" s="236"/>
      <c r="H148" s="239">
        <v>0.105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152</v>
      </c>
      <c r="AU148" s="245" t="s">
        <v>83</v>
      </c>
      <c r="AV148" s="13" t="s">
        <v>83</v>
      </c>
      <c r="AW148" s="13" t="s">
        <v>30</v>
      </c>
      <c r="AX148" s="13" t="s">
        <v>73</v>
      </c>
      <c r="AY148" s="245" t="s">
        <v>140</v>
      </c>
    </row>
    <row r="149" s="13" customFormat="1">
      <c r="A149" s="13"/>
      <c r="B149" s="235"/>
      <c r="C149" s="236"/>
      <c r="D149" s="230" t="s">
        <v>152</v>
      </c>
      <c r="E149" s="237" t="s">
        <v>1</v>
      </c>
      <c r="F149" s="238" t="s">
        <v>160</v>
      </c>
      <c r="G149" s="236"/>
      <c r="H149" s="239">
        <v>0.83499999999999996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152</v>
      </c>
      <c r="AU149" s="245" t="s">
        <v>83</v>
      </c>
      <c r="AV149" s="13" t="s">
        <v>83</v>
      </c>
      <c r="AW149" s="13" t="s">
        <v>30</v>
      </c>
      <c r="AX149" s="13" t="s">
        <v>73</v>
      </c>
      <c r="AY149" s="245" t="s">
        <v>140</v>
      </c>
    </row>
    <row r="150" s="14" customFormat="1">
      <c r="A150" s="14"/>
      <c r="B150" s="246"/>
      <c r="C150" s="247"/>
      <c r="D150" s="230" t="s">
        <v>152</v>
      </c>
      <c r="E150" s="248" t="s">
        <v>1</v>
      </c>
      <c r="F150" s="249" t="s">
        <v>161</v>
      </c>
      <c r="G150" s="247"/>
      <c r="H150" s="250">
        <v>0.93999999999999995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152</v>
      </c>
      <c r="AU150" s="256" t="s">
        <v>83</v>
      </c>
      <c r="AV150" s="14" t="s">
        <v>148</v>
      </c>
      <c r="AW150" s="14" t="s">
        <v>30</v>
      </c>
      <c r="AX150" s="14" t="s">
        <v>81</v>
      </c>
      <c r="AY150" s="256" t="s">
        <v>140</v>
      </c>
    </row>
    <row r="151" s="2" customFormat="1" ht="24.15" customHeight="1">
      <c r="A151" s="37"/>
      <c r="B151" s="38"/>
      <c r="C151" s="217" t="s">
        <v>141</v>
      </c>
      <c r="D151" s="217" t="s">
        <v>143</v>
      </c>
      <c r="E151" s="218" t="s">
        <v>162</v>
      </c>
      <c r="F151" s="219" t="s">
        <v>163</v>
      </c>
      <c r="G151" s="220" t="s">
        <v>164</v>
      </c>
      <c r="H151" s="221">
        <v>3.1819999999999999</v>
      </c>
      <c r="I151" s="222"/>
      <c r="J151" s="223">
        <f>ROUND(I151*H151,2)</f>
        <v>0</v>
      </c>
      <c r="K151" s="219" t="s">
        <v>147</v>
      </c>
      <c r="L151" s="43"/>
      <c r="M151" s="224" t="s">
        <v>1</v>
      </c>
      <c r="N151" s="225" t="s">
        <v>38</v>
      </c>
      <c r="O151" s="90"/>
      <c r="P151" s="226">
        <f>O151*H151</f>
        <v>0</v>
      </c>
      <c r="Q151" s="226">
        <v>0.061719999999999997</v>
      </c>
      <c r="R151" s="226">
        <f>Q151*H151</f>
        <v>0.19639303999999999</v>
      </c>
      <c r="S151" s="226">
        <v>0</v>
      </c>
      <c r="T151" s="22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8" t="s">
        <v>148</v>
      </c>
      <c r="AT151" s="228" t="s">
        <v>143</v>
      </c>
      <c r="AU151" s="228" t="s">
        <v>83</v>
      </c>
      <c r="AY151" s="16" t="s">
        <v>140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6" t="s">
        <v>81</v>
      </c>
      <c r="BK151" s="229">
        <f>ROUND(I151*H151,2)</f>
        <v>0</v>
      </c>
      <c r="BL151" s="16" t="s">
        <v>148</v>
      </c>
      <c r="BM151" s="228" t="s">
        <v>165</v>
      </c>
    </row>
    <row r="152" s="2" customFormat="1">
      <c r="A152" s="37"/>
      <c r="B152" s="38"/>
      <c r="C152" s="39"/>
      <c r="D152" s="230" t="s">
        <v>150</v>
      </c>
      <c r="E152" s="39"/>
      <c r="F152" s="231" t="s">
        <v>166</v>
      </c>
      <c r="G152" s="39"/>
      <c r="H152" s="39"/>
      <c r="I152" s="232"/>
      <c r="J152" s="39"/>
      <c r="K152" s="39"/>
      <c r="L152" s="43"/>
      <c r="M152" s="233"/>
      <c r="N152" s="234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150</v>
      </c>
      <c r="AU152" s="16" t="s">
        <v>83</v>
      </c>
    </row>
    <row r="153" s="13" customFormat="1">
      <c r="A153" s="13"/>
      <c r="B153" s="235"/>
      <c r="C153" s="236"/>
      <c r="D153" s="230" t="s">
        <v>152</v>
      </c>
      <c r="E153" s="237" t="s">
        <v>1</v>
      </c>
      <c r="F153" s="238" t="s">
        <v>167</v>
      </c>
      <c r="G153" s="236"/>
      <c r="H153" s="239">
        <v>2.6520000000000001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152</v>
      </c>
      <c r="AU153" s="245" t="s">
        <v>83</v>
      </c>
      <c r="AV153" s="13" t="s">
        <v>83</v>
      </c>
      <c r="AW153" s="13" t="s">
        <v>30</v>
      </c>
      <c r="AX153" s="13" t="s">
        <v>73</v>
      </c>
      <c r="AY153" s="245" t="s">
        <v>140</v>
      </c>
    </row>
    <row r="154" s="13" customFormat="1">
      <c r="A154" s="13"/>
      <c r="B154" s="235"/>
      <c r="C154" s="236"/>
      <c r="D154" s="230" t="s">
        <v>152</v>
      </c>
      <c r="E154" s="237" t="s">
        <v>1</v>
      </c>
      <c r="F154" s="238" t="s">
        <v>168</v>
      </c>
      <c r="G154" s="236"/>
      <c r="H154" s="239">
        <v>0.53000000000000003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152</v>
      </c>
      <c r="AU154" s="245" t="s">
        <v>83</v>
      </c>
      <c r="AV154" s="13" t="s">
        <v>83</v>
      </c>
      <c r="AW154" s="13" t="s">
        <v>30</v>
      </c>
      <c r="AX154" s="13" t="s">
        <v>73</v>
      </c>
      <c r="AY154" s="245" t="s">
        <v>140</v>
      </c>
    </row>
    <row r="155" s="14" customFormat="1">
      <c r="A155" s="14"/>
      <c r="B155" s="246"/>
      <c r="C155" s="247"/>
      <c r="D155" s="230" t="s">
        <v>152</v>
      </c>
      <c r="E155" s="248" t="s">
        <v>1</v>
      </c>
      <c r="F155" s="249" t="s">
        <v>161</v>
      </c>
      <c r="G155" s="247"/>
      <c r="H155" s="250">
        <v>3.1820000000000004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152</v>
      </c>
      <c r="AU155" s="256" t="s">
        <v>83</v>
      </c>
      <c r="AV155" s="14" t="s">
        <v>148</v>
      </c>
      <c r="AW155" s="14" t="s">
        <v>30</v>
      </c>
      <c r="AX155" s="14" t="s">
        <v>81</v>
      </c>
      <c r="AY155" s="256" t="s">
        <v>140</v>
      </c>
    </row>
    <row r="156" s="2" customFormat="1" ht="24.15" customHeight="1">
      <c r="A156" s="37"/>
      <c r="B156" s="38"/>
      <c r="C156" s="217" t="s">
        <v>148</v>
      </c>
      <c r="D156" s="217" t="s">
        <v>143</v>
      </c>
      <c r="E156" s="218" t="s">
        <v>169</v>
      </c>
      <c r="F156" s="219" t="s">
        <v>170</v>
      </c>
      <c r="G156" s="220" t="s">
        <v>164</v>
      </c>
      <c r="H156" s="221">
        <v>5</v>
      </c>
      <c r="I156" s="222"/>
      <c r="J156" s="223">
        <f>ROUND(I156*H156,2)</f>
        <v>0</v>
      </c>
      <c r="K156" s="219" t="s">
        <v>147</v>
      </c>
      <c r="L156" s="43"/>
      <c r="M156" s="224" t="s">
        <v>1</v>
      </c>
      <c r="N156" s="225" t="s">
        <v>38</v>
      </c>
      <c r="O156" s="90"/>
      <c r="P156" s="226">
        <f>O156*H156</f>
        <v>0</v>
      </c>
      <c r="Q156" s="226">
        <v>0.079210000000000003</v>
      </c>
      <c r="R156" s="226">
        <f>Q156*H156</f>
        <v>0.39605000000000001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148</v>
      </c>
      <c r="AT156" s="228" t="s">
        <v>143</v>
      </c>
      <c r="AU156" s="228" t="s">
        <v>83</v>
      </c>
      <c r="AY156" s="16" t="s">
        <v>140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81</v>
      </c>
      <c r="BK156" s="229">
        <f>ROUND(I156*H156,2)</f>
        <v>0</v>
      </c>
      <c r="BL156" s="16" t="s">
        <v>148</v>
      </c>
      <c r="BM156" s="228" t="s">
        <v>171</v>
      </c>
    </row>
    <row r="157" s="2" customFormat="1">
      <c r="A157" s="37"/>
      <c r="B157" s="38"/>
      <c r="C157" s="39"/>
      <c r="D157" s="230" t="s">
        <v>150</v>
      </c>
      <c r="E157" s="39"/>
      <c r="F157" s="231" t="s">
        <v>172</v>
      </c>
      <c r="G157" s="39"/>
      <c r="H157" s="39"/>
      <c r="I157" s="232"/>
      <c r="J157" s="39"/>
      <c r="K157" s="39"/>
      <c r="L157" s="43"/>
      <c r="M157" s="233"/>
      <c r="N157" s="234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150</v>
      </c>
      <c r="AU157" s="16" t="s">
        <v>83</v>
      </c>
    </row>
    <row r="158" s="13" customFormat="1">
      <c r="A158" s="13"/>
      <c r="B158" s="235"/>
      <c r="C158" s="236"/>
      <c r="D158" s="230" t="s">
        <v>152</v>
      </c>
      <c r="E158" s="237" t="s">
        <v>1</v>
      </c>
      <c r="F158" s="238" t="s">
        <v>173</v>
      </c>
      <c r="G158" s="236"/>
      <c r="H158" s="239">
        <v>5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152</v>
      </c>
      <c r="AU158" s="245" t="s">
        <v>83</v>
      </c>
      <c r="AV158" s="13" t="s">
        <v>83</v>
      </c>
      <c r="AW158" s="13" t="s">
        <v>30</v>
      </c>
      <c r="AX158" s="13" t="s">
        <v>81</v>
      </c>
      <c r="AY158" s="245" t="s">
        <v>140</v>
      </c>
    </row>
    <row r="159" s="2" customFormat="1" ht="24.15" customHeight="1">
      <c r="A159" s="37"/>
      <c r="B159" s="38"/>
      <c r="C159" s="217" t="s">
        <v>174</v>
      </c>
      <c r="D159" s="217" t="s">
        <v>143</v>
      </c>
      <c r="E159" s="218" t="s">
        <v>175</v>
      </c>
      <c r="F159" s="219" t="s">
        <v>176</v>
      </c>
      <c r="G159" s="220" t="s">
        <v>164</v>
      </c>
      <c r="H159" s="221">
        <v>1.5</v>
      </c>
      <c r="I159" s="222"/>
      <c r="J159" s="223">
        <f>ROUND(I159*H159,2)</f>
        <v>0</v>
      </c>
      <c r="K159" s="219" t="s">
        <v>147</v>
      </c>
      <c r="L159" s="43"/>
      <c r="M159" s="224" t="s">
        <v>1</v>
      </c>
      <c r="N159" s="225" t="s">
        <v>38</v>
      </c>
      <c r="O159" s="90"/>
      <c r="P159" s="226">
        <f>O159*H159</f>
        <v>0</v>
      </c>
      <c r="Q159" s="226">
        <v>0.25364999999999999</v>
      </c>
      <c r="R159" s="226">
        <f>Q159*H159</f>
        <v>0.38047500000000001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148</v>
      </c>
      <c r="AT159" s="228" t="s">
        <v>143</v>
      </c>
      <c r="AU159" s="228" t="s">
        <v>83</v>
      </c>
      <c r="AY159" s="16" t="s">
        <v>140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81</v>
      </c>
      <c r="BK159" s="229">
        <f>ROUND(I159*H159,2)</f>
        <v>0</v>
      </c>
      <c r="BL159" s="16" t="s">
        <v>148</v>
      </c>
      <c r="BM159" s="228" t="s">
        <v>177</v>
      </c>
    </row>
    <row r="160" s="2" customFormat="1">
      <c r="A160" s="37"/>
      <c r="B160" s="38"/>
      <c r="C160" s="39"/>
      <c r="D160" s="230" t="s">
        <v>150</v>
      </c>
      <c r="E160" s="39"/>
      <c r="F160" s="231" t="s">
        <v>178</v>
      </c>
      <c r="G160" s="39"/>
      <c r="H160" s="39"/>
      <c r="I160" s="232"/>
      <c r="J160" s="39"/>
      <c r="K160" s="39"/>
      <c r="L160" s="43"/>
      <c r="M160" s="233"/>
      <c r="N160" s="234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150</v>
      </c>
      <c r="AU160" s="16" t="s">
        <v>83</v>
      </c>
    </row>
    <row r="161" s="13" customFormat="1">
      <c r="A161" s="13"/>
      <c r="B161" s="235"/>
      <c r="C161" s="236"/>
      <c r="D161" s="230" t="s">
        <v>152</v>
      </c>
      <c r="E161" s="237" t="s">
        <v>1</v>
      </c>
      <c r="F161" s="238" t="s">
        <v>179</v>
      </c>
      <c r="G161" s="236"/>
      <c r="H161" s="239">
        <v>1.5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152</v>
      </c>
      <c r="AU161" s="245" t="s">
        <v>83</v>
      </c>
      <c r="AV161" s="13" t="s">
        <v>83</v>
      </c>
      <c r="AW161" s="13" t="s">
        <v>30</v>
      </c>
      <c r="AX161" s="13" t="s">
        <v>81</v>
      </c>
      <c r="AY161" s="245" t="s">
        <v>140</v>
      </c>
    </row>
    <row r="162" s="2" customFormat="1" ht="24.15" customHeight="1">
      <c r="A162" s="37"/>
      <c r="B162" s="38"/>
      <c r="C162" s="217" t="s">
        <v>180</v>
      </c>
      <c r="D162" s="217" t="s">
        <v>143</v>
      </c>
      <c r="E162" s="218" t="s">
        <v>181</v>
      </c>
      <c r="F162" s="219" t="s">
        <v>182</v>
      </c>
      <c r="G162" s="220" t="s">
        <v>164</v>
      </c>
      <c r="H162" s="221">
        <v>1</v>
      </c>
      <c r="I162" s="222"/>
      <c r="J162" s="223">
        <f>ROUND(I162*H162,2)</f>
        <v>0</v>
      </c>
      <c r="K162" s="219" t="s">
        <v>147</v>
      </c>
      <c r="L162" s="43"/>
      <c r="M162" s="224" t="s">
        <v>1</v>
      </c>
      <c r="N162" s="225" t="s">
        <v>38</v>
      </c>
      <c r="O162" s="90"/>
      <c r="P162" s="226">
        <f>O162*H162</f>
        <v>0</v>
      </c>
      <c r="Q162" s="226">
        <v>0.17818000000000001</v>
      </c>
      <c r="R162" s="226">
        <f>Q162*H162</f>
        <v>0.17818000000000001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148</v>
      </c>
      <c r="AT162" s="228" t="s">
        <v>143</v>
      </c>
      <c r="AU162" s="228" t="s">
        <v>83</v>
      </c>
      <c r="AY162" s="16" t="s">
        <v>140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81</v>
      </c>
      <c r="BK162" s="229">
        <f>ROUND(I162*H162,2)</f>
        <v>0</v>
      </c>
      <c r="BL162" s="16" t="s">
        <v>148</v>
      </c>
      <c r="BM162" s="228" t="s">
        <v>183</v>
      </c>
    </row>
    <row r="163" s="2" customFormat="1">
      <c r="A163" s="37"/>
      <c r="B163" s="38"/>
      <c r="C163" s="39"/>
      <c r="D163" s="230" t="s">
        <v>150</v>
      </c>
      <c r="E163" s="39"/>
      <c r="F163" s="231" t="s">
        <v>184</v>
      </c>
      <c r="G163" s="39"/>
      <c r="H163" s="39"/>
      <c r="I163" s="232"/>
      <c r="J163" s="39"/>
      <c r="K163" s="39"/>
      <c r="L163" s="43"/>
      <c r="M163" s="233"/>
      <c r="N163" s="234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150</v>
      </c>
      <c r="AU163" s="16" t="s">
        <v>83</v>
      </c>
    </row>
    <row r="164" s="13" customFormat="1">
      <c r="A164" s="13"/>
      <c r="B164" s="235"/>
      <c r="C164" s="236"/>
      <c r="D164" s="230" t="s">
        <v>152</v>
      </c>
      <c r="E164" s="237" t="s">
        <v>1</v>
      </c>
      <c r="F164" s="238" t="s">
        <v>185</v>
      </c>
      <c r="G164" s="236"/>
      <c r="H164" s="239">
        <v>1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152</v>
      </c>
      <c r="AU164" s="245" t="s">
        <v>83</v>
      </c>
      <c r="AV164" s="13" t="s">
        <v>83</v>
      </c>
      <c r="AW164" s="13" t="s">
        <v>30</v>
      </c>
      <c r="AX164" s="13" t="s">
        <v>81</v>
      </c>
      <c r="AY164" s="245" t="s">
        <v>140</v>
      </c>
    </row>
    <row r="165" s="12" customFormat="1" ht="22.8" customHeight="1">
      <c r="A165" s="12"/>
      <c r="B165" s="201"/>
      <c r="C165" s="202"/>
      <c r="D165" s="203" t="s">
        <v>72</v>
      </c>
      <c r="E165" s="215" t="s">
        <v>148</v>
      </c>
      <c r="F165" s="215" t="s">
        <v>186</v>
      </c>
      <c r="G165" s="202"/>
      <c r="H165" s="202"/>
      <c r="I165" s="205"/>
      <c r="J165" s="216">
        <f>BK165</f>
        <v>0</v>
      </c>
      <c r="K165" s="202"/>
      <c r="L165" s="207"/>
      <c r="M165" s="208"/>
      <c r="N165" s="209"/>
      <c r="O165" s="209"/>
      <c r="P165" s="210">
        <f>SUM(P166:P167)</f>
        <v>0</v>
      </c>
      <c r="Q165" s="209"/>
      <c r="R165" s="210">
        <f>SUM(R166:R167)</f>
        <v>0.46620000000000006</v>
      </c>
      <c r="S165" s="209"/>
      <c r="T165" s="211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2" t="s">
        <v>81</v>
      </c>
      <c r="AT165" s="213" t="s">
        <v>72</v>
      </c>
      <c r="AU165" s="213" t="s">
        <v>81</v>
      </c>
      <c r="AY165" s="212" t="s">
        <v>140</v>
      </c>
      <c r="BK165" s="214">
        <f>SUM(BK166:BK167)</f>
        <v>0</v>
      </c>
    </row>
    <row r="166" s="2" customFormat="1" ht="24.15" customHeight="1">
      <c r="A166" s="37"/>
      <c r="B166" s="38"/>
      <c r="C166" s="217" t="s">
        <v>187</v>
      </c>
      <c r="D166" s="217" t="s">
        <v>143</v>
      </c>
      <c r="E166" s="218" t="s">
        <v>188</v>
      </c>
      <c r="F166" s="219" t="s">
        <v>189</v>
      </c>
      <c r="G166" s="220" t="s">
        <v>190</v>
      </c>
      <c r="H166" s="221">
        <v>7</v>
      </c>
      <c r="I166" s="222"/>
      <c r="J166" s="223">
        <f>ROUND(I166*H166,2)</f>
        <v>0</v>
      </c>
      <c r="K166" s="219" t="s">
        <v>147</v>
      </c>
      <c r="L166" s="43"/>
      <c r="M166" s="224" t="s">
        <v>1</v>
      </c>
      <c r="N166" s="225" t="s">
        <v>38</v>
      </c>
      <c r="O166" s="90"/>
      <c r="P166" s="226">
        <f>O166*H166</f>
        <v>0</v>
      </c>
      <c r="Q166" s="226">
        <v>0.066600000000000006</v>
      </c>
      <c r="R166" s="226">
        <f>Q166*H166</f>
        <v>0.46620000000000006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148</v>
      </c>
      <c r="AT166" s="228" t="s">
        <v>143</v>
      </c>
      <c r="AU166" s="228" t="s">
        <v>83</v>
      </c>
      <c r="AY166" s="16" t="s">
        <v>140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81</v>
      </c>
      <c r="BK166" s="229">
        <f>ROUND(I166*H166,2)</f>
        <v>0</v>
      </c>
      <c r="BL166" s="16" t="s">
        <v>148</v>
      </c>
      <c r="BM166" s="228" t="s">
        <v>191</v>
      </c>
    </row>
    <row r="167" s="2" customFormat="1">
      <c r="A167" s="37"/>
      <c r="B167" s="38"/>
      <c r="C167" s="39"/>
      <c r="D167" s="230" t="s">
        <v>150</v>
      </c>
      <c r="E167" s="39"/>
      <c r="F167" s="231" t="s">
        <v>192</v>
      </c>
      <c r="G167" s="39"/>
      <c r="H167" s="39"/>
      <c r="I167" s="232"/>
      <c r="J167" s="39"/>
      <c r="K167" s="39"/>
      <c r="L167" s="43"/>
      <c r="M167" s="233"/>
      <c r="N167" s="234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150</v>
      </c>
      <c r="AU167" s="16" t="s">
        <v>83</v>
      </c>
    </row>
    <row r="168" s="12" customFormat="1" ht="22.8" customHeight="1">
      <c r="A168" s="12"/>
      <c r="B168" s="201"/>
      <c r="C168" s="202"/>
      <c r="D168" s="203" t="s">
        <v>72</v>
      </c>
      <c r="E168" s="215" t="s">
        <v>180</v>
      </c>
      <c r="F168" s="215" t="s">
        <v>193</v>
      </c>
      <c r="G168" s="202"/>
      <c r="H168" s="202"/>
      <c r="I168" s="205"/>
      <c r="J168" s="216">
        <f>BK168</f>
        <v>0</v>
      </c>
      <c r="K168" s="202"/>
      <c r="L168" s="207"/>
      <c r="M168" s="208"/>
      <c r="N168" s="209"/>
      <c r="O168" s="209"/>
      <c r="P168" s="210">
        <f>SUM(P169:P188)</f>
        <v>0</v>
      </c>
      <c r="Q168" s="209"/>
      <c r="R168" s="210">
        <f>SUM(R169:R188)</f>
        <v>1.5009146199999999</v>
      </c>
      <c r="S168" s="209"/>
      <c r="T168" s="211">
        <f>SUM(T169:T188)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2" t="s">
        <v>81</v>
      </c>
      <c r="AT168" s="213" t="s">
        <v>72</v>
      </c>
      <c r="AU168" s="213" t="s">
        <v>81</v>
      </c>
      <c r="AY168" s="212" t="s">
        <v>140</v>
      </c>
      <c r="BK168" s="214">
        <f>SUM(BK169:BK188)</f>
        <v>0</v>
      </c>
    </row>
    <row r="169" s="2" customFormat="1" ht="24.15" customHeight="1">
      <c r="A169" s="37"/>
      <c r="B169" s="38"/>
      <c r="C169" s="217" t="s">
        <v>194</v>
      </c>
      <c r="D169" s="217" t="s">
        <v>143</v>
      </c>
      <c r="E169" s="218" t="s">
        <v>195</v>
      </c>
      <c r="F169" s="219" t="s">
        <v>196</v>
      </c>
      <c r="G169" s="220" t="s">
        <v>190</v>
      </c>
      <c r="H169" s="221">
        <v>7</v>
      </c>
      <c r="I169" s="222"/>
      <c r="J169" s="223">
        <f>ROUND(I169*H169,2)</f>
        <v>0</v>
      </c>
      <c r="K169" s="219" t="s">
        <v>147</v>
      </c>
      <c r="L169" s="43"/>
      <c r="M169" s="224" t="s">
        <v>1</v>
      </c>
      <c r="N169" s="225" t="s">
        <v>38</v>
      </c>
      <c r="O169" s="90"/>
      <c r="P169" s="226">
        <f>O169*H169</f>
        <v>0</v>
      </c>
      <c r="Q169" s="226">
        <v>0.01</v>
      </c>
      <c r="R169" s="226">
        <f>Q169*H169</f>
        <v>0.070000000000000007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148</v>
      </c>
      <c r="AT169" s="228" t="s">
        <v>143</v>
      </c>
      <c r="AU169" s="228" t="s">
        <v>83</v>
      </c>
      <c r="AY169" s="16" t="s">
        <v>140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81</v>
      </c>
      <c r="BK169" s="229">
        <f>ROUND(I169*H169,2)</f>
        <v>0</v>
      </c>
      <c r="BL169" s="16" t="s">
        <v>148</v>
      </c>
      <c r="BM169" s="228" t="s">
        <v>197</v>
      </c>
    </row>
    <row r="170" s="2" customFormat="1">
      <c r="A170" s="37"/>
      <c r="B170" s="38"/>
      <c r="C170" s="39"/>
      <c r="D170" s="230" t="s">
        <v>150</v>
      </c>
      <c r="E170" s="39"/>
      <c r="F170" s="231" t="s">
        <v>198</v>
      </c>
      <c r="G170" s="39"/>
      <c r="H170" s="39"/>
      <c r="I170" s="232"/>
      <c r="J170" s="39"/>
      <c r="K170" s="39"/>
      <c r="L170" s="43"/>
      <c r="M170" s="233"/>
      <c r="N170" s="234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150</v>
      </c>
      <c r="AU170" s="16" t="s">
        <v>83</v>
      </c>
    </row>
    <row r="171" s="2" customFormat="1" ht="24.15" customHeight="1">
      <c r="A171" s="37"/>
      <c r="B171" s="38"/>
      <c r="C171" s="217" t="s">
        <v>199</v>
      </c>
      <c r="D171" s="217" t="s">
        <v>143</v>
      </c>
      <c r="E171" s="218" t="s">
        <v>200</v>
      </c>
      <c r="F171" s="219" t="s">
        <v>201</v>
      </c>
      <c r="G171" s="220" t="s">
        <v>190</v>
      </c>
      <c r="H171" s="221">
        <v>4</v>
      </c>
      <c r="I171" s="222"/>
      <c r="J171" s="223">
        <f>ROUND(I171*H171,2)</f>
        <v>0</v>
      </c>
      <c r="K171" s="219" t="s">
        <v>147</v>
      </c>
      <c r="L171" s="43"/>
      <c r="M171" s="224" t="s">
        <v>1</v>
      </c>
      <c r="N171" s="225" t="s">
        <v>38</v>
      </c>
      <c r="O171" s="90"/>
      <c r="P171" s="226">
        <f>O171*H171</f>
        <v>0</v>
      </c>
      <c r="Q171" s="226">
        <v>0.15409999999999999</v>
      </c>
      <c r="R171" s="226">
        <f>Q171*H171</f>
        <v>0.61639999999999995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148</v>
      </c>
      <c r="AT171" s="228" t="s">
        <v>143</v>
      </c>
      <c r="AU171" s="228" t="s">
        <v>83</v>
      </c>
      <c r="AY171" s="16" t="s">
        <v>140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81</v>
      </c>
      <c r="BK171" s="229">
        <f>ROUND(I171*H171,2)</f>
        <v>0</v>
      </c>
      <c r="BL171" s="16" t="s">
        <v>148</v>
      </c>
      <c r="BM171" s="228" t="s">
        <v>202</v>
      </c>
    </row>
    <row r="172" s="2" customFormat="1">
      <c r="A172" s="37"/>
      <c r="B172" s="38"/>
      <c r="C172" s="39"/>
      <c r="D172" s="230" t="s">
        <v>150</v>
      </c>
      <c r="E172" s="39"/>
      <c r="F172" s="231" t="s">
        <v>203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150</v>
      </c>
      <c r="AU172" s="16" t="s">
        <v>83</v>
      </c>
    </row>
    <row r="173" s="2" customFormat="1" ht="24.15" customHeight="1">
      <c r="A173" s="37"/>
      <c r="B173" s="38"/>
      <c r="C173" s="217" t="s">
        <v>204</v>
      </c>
      <c r="D173" s="217" t="s">
        <v>143</v>
      </c>
      <c r="E173" s="218" t="s">
        <v>205</v>
      </c>
      <c r="F173" s="219" t="s">
        <v>206</v>
      </c>
      <c r="G173" s="220" t="s">
        <v>164</v>
      </c>
      <c r="H173" s="221">
        <v>33.158999999999999</v>
      </c>
      <c r="I173" s="222"/>
      <c r="J173" s="223">
        <f>ROUND(I173*H173,2)</f>
        <v>0</v>
      </c>
      <c r="K173" s="219" t="s">
        <v>147</v>
      </c>
      <c r="L173" s="43"/>
      <c r="M173" s="224" t="s">
        <v>1</v>
      </c>
      <c r="N173" s="225" t="s">
        <v>38</v>
      </c>
      <c r="O173" s="90"/>
      <c r="P173" s="226">
        <f>O173*H173</f>
        <v>0</v>
      </c>
      <c r="Q173" s="226">
        <v>0.015400000000000001</v>
      </c>
      <c r="R173" s="226">
        <f>Q173*H173</f>
        <v>0.51064860000000001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148</v>
      </c>
      <c r="AT173" s="228" t="s">
        <v>143</v>
      </c>
      <c r="AU173" s="228" t="s">
        <v>83</v>
      </c>
      <c r="AY173" s="16" t="s">
        <v>140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81</v>
      </c>
      <c r="BK173" s="229">
        <f>ROUND(I173*H173,2)</f>
        <v>0</v>
      </c>
      <c r="BL173" s="16" t="s">
        <v>148</v>
      </c>
      <c r="BM173" s="228" t="s">
        <v>207</v>
      </c>
    </row>
    <row r="174" s="2" customFormat="1">
      <c r="A174" s="37"/>
      <c r="B174" s="38"/>
      <c r="C174" s="39"/>
      <c r="D174" s="230" t="s">
        <v>150</v>
      </c>
      <c r="E174" s="39"/>
      <c r="F174" s="231" t="s">
        <v>208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150</v>
      </c>
      <c r="AU174" s="16" t="s">
        <v>83</v>
      </c>
    </row>
    <row r="175" s="13" customFormat="1">
      <c r="A175" s="13"/>
      <c r="B175" s="235"/>
      <c r="C175" s="236"/>
      <c r="D175" s="230" t="s">
        <v>152</v>
      </c>
      <c r="E175" s="237" t="s">
        <v>1</v>
      </c>
      <c r="F175" s="238" t="s">
        <v>209</v>
      </c>
      <c r="G175" s="236"/>
      <c r="H175" s="239">
        <v>33.158999999999999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152</v>
      </c>
      <c r="AU175" s="245" t="s">
        <v>83</v>
      </c>
      <c r="AV175" s="13" t="s">
        <v>83</v>
      </c>
      <c r="AW175" s="13" t="s">
        <v>30</v>
      </c>
      <c r="AX175" s="13" t="s">
        <v>81</v>
      </c>
      <c r="AY175" s="245" t="s">
        <v>140</v>
      </c>
    </row>
    <row r="176" s="2" customFormat="1" ht="24.15" customHeight="1">
      <c r="A176" s="37"/>
      <c r="B176" s="38"/>
      <c r="C176" s="217" t="s">
        <v>210</v>
      </c>
      <c r="D176" s="217" t="s">
        <v>143</v>
      </c>
      <c r="E176" s="218" t="s">
        <v>211</v>
      </c>
      <c r="F176" s="219" t="s">
        <v>212</v>
      </c>
      <c r="G176" s="220" t="s">
        <v>164</v>
      </c>
      <c r="H176" s="221">
        <v>7.5199999999999996</v>
      </c>
      <c r="I176" s="222"/>
      <c r="J176" s="223">
        <f>ROUND(I176*H176,2)</f>
        <v>0</v>
      </c>
      <c r="K176" s="219" t="s">
        <v>147</v>
      </c>
      <c r="L176" s="43"/>
      <c r="M176" s="224" t="s">
        <v>1</v>
      </c>
      <c r="N176" s="225" t="s">
        <v>38</v>
      </c>
      <c r="O176" s="90"/>
      <c r="P176" s="226">
        <f>O176*H176</f>
        <v>0</v>
      </c>
      <c r="Q176" s="226">
        <v>0.018380000000000001</v>
      </c>
      <c r="R176" s="226">
        <f>Q176*H176</f>
        <v>0.1382176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148</v>
      </c>
      <c r="AT176" s="228" t="s">
        <v>143</v>
      </c>
      <c r="AU176" s="228" t="s">
        <v>83</v>
      </c>
      <c r="AY176" s="16" t="s">
        <v>140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81</v>
      </c>
      <c r="BK176" s="229">
        <f>ROUND(I176*H176,2)</f>
        <v>0</v>
      </c>
      <c r="BL176" s="16" t="s">
        <v>148</v>
      </c>
      <c r="BM176" s="228" t="s">
        <v>213</v>
      </c>
    </row>
    <row r="177" s="2" customFormat="1">
      <c r="A177" s="37"/>
      <c r="B177" s="38"/>
      <c r="C177" s="39"/>
      <c r="D177" s="230" t="s">
        <v>150</v>
      </c>
      <c r="E177" s="39"/>
      <c r="F177" s="231" t="s">
        <v>214</v>
      </c>
      <c r="G177" s="39"/>
      <c r="H177" s="39"/>
      <c r="I177" s="232"/>
      <c r="J177" s="39"/>
      <c r="K177" s="39"/>
      <c r="L177" s="43"/>
      <c r="M177" s="233"/>
      <c r="N177" s="234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150</v>
      </c>
      <c r="AU177" s="16" t="s">
        <v>83</v>
      </c>
    </row>
    <row r="178" s="13" customFormat="1">
      <c r="A178" s="13"/>
      <c r="B178" s="235"/>
      <c r="C178" s="236"/>
      <c r="D178" s="230" t="s">
        <v>152</v>
      </c>
      <c r="E178" s="237" t="s">
        <v>1</v>
      </c>
      <c r="F178" s="238" t="s">
        <v>215</v>
      </c>
      <c r="G178" s="236"/>
      <c r="H178" s="239">
        <v>7.5199999999999996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152</v>
      </c>
      <c r="AU178" s="245" t="s">
        <v>83</v>
      </c>
      <c r="AV178" s="13" t="s">
        <v>83</v>
      </c>
      <c r="AW178" s="13" t="s">
        <v>30</v>
      </c>
      <c r="AX178" s="13" t="s">
        <v>81</v>
      </c>
      <c r="AY178" s="245" t="s">
        <v>140</v>
      </c>
    </row>
    <row r="179" s="2" customFormat="1" ht="24.15" customHeight="1">
      <c r="A179" s="37"/>
      <c r="B179" s="38"/>
      <c r="C179" s="217" t="s">
        <v>8</v>
      </c>
      <c r="D179" s="217" t="s">
        <v>143</v>
      </c>
      <c r="E179" s="218" t="s">
        <v>216</v>
      </c>
      <c r="F179" s="219" t="s">
        <v>217</v>
      </c>
      <c r="G179" s="220" t="s">
        <v>146</v>
      </c>
      <c r="H179" s="221">
        <v>5</v>
      </c>
      <c r="I179" s="222"/>
      <c r="J179" s="223">
        <f>ROUND(I179*H179,2)</f>
        <v>0</v>
      </c>
      <c r="K179" s="219" t="s">
        <v>147</v>
      </c>
      <c r="L179" s="43"/>
      <c r="M179" s="224" t="s">
        <v>1</v>
      </c>
      <c r="N179" s="225" t="s">
        <v>38</v>
      </c>
      <c r="O179" s="90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148</v>
      </c>
      <c r="AT179" s="228" t="s">
        <v>143</v>
      </c>
      <c r="AU179" s="228" t="s">
        <v>83</v>
      </c>
      <c r="AY179" s="16" t="s">
        <v>140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81</v>
      </c>
      <c r="BK179" s="229">
        <f>ROUND(I179*H179,2)</f>
        <v>0</v>
      </c>
      <c r="BL179" s="16" t="s">
        <v>148</v>
      </c>
      <c r="BM179" s="228" t="s">
        <v>218</v>
      </c>
    </row>
    <row r="180" s="2" customFormat="1">
      <c r="A180" s="37"/>
      <c r="B180" s="38"/>
      <c r="C180" s="39"/>
      <c r="D180" s="230" t="s">
        <v>150</v>
      </c>
      <c r="E180" s="39"/>
      <c r="F180" s="231" t="s">
        <v>219</v>
      </c>
      <c r="G180" s="39"/>
      <c r="H180" s="39"/>
      <c r="I180" s="232"/>
      <c r="J180" s="39"/>
      <c r="K180" s="39"/>
      <c r="L180" s="43"/>
      <c r="M180" s="233"/>
      <c r="N180" s="234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150</v>
      </c>
      <c r="AU180" s="16" t="s">
        <v>83</v>
      </c>
    </row>
    <row r="181" s="2" customFormat="1" ht="16.5" customHeight="1">
      <c r="A181" s="37"/>
      <c r="B181" s="38"/>
      <c r="C181" s="257" t="s">
        <v>220</v>
      </c>
      <c r="D181" s="257" t="s">
        <v>221</v>
      </c>
      <c r="E181" s="258" t="s">
        <v>222</v>
      </c>
      <c r="F181" s="259" t="s">
        <v>223</v>
      </c>
      <c r="G181" s="260" t="s">
        <v>146</v>
      </c>
      <c r="H181" s="261">
        <v>5.25</v>
      </c>
      <c r="I181" s="262"/>
      <c r="J181" s="263">
        <f>ROUND(I181*H181,2)</f>
        <v>0</v>
      </c>
      <c r="K181" s="259" t="s">
        <v>147</v>
      </c>
      <c r="L181" s="264"/>
      <c r="M181" s="265" t="s">
        <v>1</v>
      </c>
      <c r="N181" s="266" t="s">
        <v>38</v>
      </c>
      <c r="O181" s="90"/>
      <c r="P181" s="226">
        <f>O181*H181</f>
        <v>0</v>
      </c>
      <c r="Q181" s="226">
        <v>0.00010000000000000001</v>
      </c>
      <c r="R181" s="226">
        <f>Q181*H181</f>
        <v>0.00052500000000000008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194</v>
      </c>
      <c r="AT181" s="228" t="s">
        <v>221</v>
      </c>
      <c r="AU181" s="228" t="s">
        <v>83</v>
      </c>
      <c r="AY181" s="16" t="s">
        <v>140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81</v>
      </c>
      <c r="BK181" s="229">
        <f>ROUND(I181*H181,2)</f>
        <v>0</v>
      </c>
      <c r="BL181" s="16" t="s">
        <v>148</v>
      </c>
      <c r="BM181" s="228" t="s">
        <v>224</v>
      </c>
    </row>
    <row r="182" s="2" customFormat="1">
      <c r="A182" s="37"/>
      <c r="B182" s="38"/>
      <c r="C182" s="39"/>
      <c r="D182" s="230" t="s">
        <v>150</v>
      </c>
      <c r="E182" s="39"/>
      <c r="F182" s="231" t="s">
        <v>223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150</v>
      </c>
      <c r="AU182" s="16" t="s">
        <v>83</v>
      </c>
    </row>
    <row r="183" s="13" customFormat="1">
      <c r="A183" s="13"/>
      <c r="B183" s="235"/>
      <c r="C183" s="236"/>
      <c r="D183" s="230" t="s">
        <v>152</v>
      </c>
      <c r="E183" s="236"/>
      <c r="F183" s="238" t="s">
        <v>225</v>
      </c>
      <c r="G183" s="236"/>
      <c r="H183" s="239">
        <v>5.25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152</v>
      </c>
      <c r="AU183" s="245" t="s">
        <v>83</v>
      </c>
      <c r="AV183" s="13" t="s">
        <v>83</v>
      </c>
      <c r="AW183" s="13" t="s">
        <v>4</v>
      </c>
      <c r="AX183" s="13" t="s">
        <v>81</v>
      </c>
      <c r="AY183" s="245" t="s">
        <v>140</v>
      </c>
    </row>
    <row r="184" s="2" customFormat="1" ht="24.15" customHeight="1">
      <c r="A184" s="37"/>
      <c r="B184" s="38"/>
      <c r="C184" s="217" t="s">
        <v>226</v>
      </c>
      <c r="D184" s="217" t="s">
        <v>143</v>
      </c>
      <c r="E184" s="218" t="s">
        <v>227</v>
      </c>
      <c r="F184" s="219" t="s">
        <v>228</v>
      </c>
      <c r="G184" s="220" t="s">
        <v>229</v>
      </c>
      <c r="H184" s="221">
        <v>0.066000000000000003</v>
      </c>
      <c r="I184" s="222"/>
      <c r="J184" s="223">
        <f>ROUND(I184*H184,2)</f>
        <v>0</v>
      </c>
      <c r="K184" s="219" t="s">
        <v>147</v>
      </c>
      <c r="L184" s="43"/>
      <c r="M184" s="224" t="s">
        <v>1</v>
      </c>
      <c r="N184" s="225" t="s">
        <v>38</v>
      </c>
      <c r="O184" s="90"/>
      <c r="P184" s="226">
        <f>O184*H184</f>
        <v>0</v>
      </c>
      <c r="Q184" s="226">
        <v>2.5018699999999998</v>
      </c>
      <c r="R184" s="226">
        <f>Q184*H184</f>
        <v>0.16512341999999999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148</v>
      </c>
      <c r="AT184" s="228" t="s">
        <v>143</v>
      </c>
      <c r="AU184" s="228" t="s">
        <v>83</v>
      </c>
      <c r="AY184" s="16" t="s">
        <v>140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81</v>
      </c>
      <c r="BK184" s="229">
        <f>ROUND(I184*H184,2)</f>
        <v>0</v>
      </c>
      <c r="BL184" s="16" t="s">
        <v>148</v>
      </c>
      <c r="BM184" s="228" t="s">
        <v>230</v>
      </c>
    </row>
    <row r="185" s="2" customFormat="1">
      <c r="A185" s="37"/>
      <c r="B185" s="38"/>
      <c r="C185" s="39"/>
      <c r="D185" s="230" t="s">
        <v>150</v>
      </c>
      <c r="E185" s="39"/>
      <c r="F185" s="231" t="s">
        <v>231</v>
      </c>
      <c r="G185" s="39"/>
      <c r="H185" s="39"/>
      <c r="I185" s="232"/>
      <c r="J185" s="39"/>
      <c r="K185" s="39"/>
      <c r="L185" s="43"/>
      <c r="M185" s="233"/>
      <c r="N185" s="234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150</v>
      </c>
      <c r="AU185" s="16" t="s">
        <v>83</v>
      </c>
    </row>
    <row r="186" s="13" customFormat="1">
      <c r="A186" s="13"/>
      <c r="B186" s="235"/>
      <c r="C186" s="236"/>
      <c r="D186" s="230" t="s">
        <v>152</v>
      </c>
      <c r="E186" s="237" t="s">
        <v>1</v>
      </c>
      <c r="F186" s="238" t="s">
        <v>232</v>
      </c>
      <c r="G186" s="236"/>
      <c r="H186" s="239">
        <v>0.029999999999999999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152</v>
      </c>
      <c r="AU186" s="245" t="s">
        <v>83</v>
      </c>
      <c r="AV186" s="13" t="s">
        <v>83</v>
      </c>
      <c r="AW186" s="13" t="s">
        <v>30</v>
      </c>
      <c r="AX186" s="13" t="s">
        <v>73</v>
      </c>
      <c r="AY186" s="245" t="s">
        <v>140</v>
      </c>
    </row>
    <row r="187" s="13" customFormat="1">
      <c r="A187" s="13"/>
      <c r="B187" s="235"/>
      <c r="C187" s="236"/>
      <c r="D187" s="230" t="s">
        <v>152</v>
      </c>
      <c r="E187" s="237" t="s">
        <v>1</v>
      </c>
      <c r="F187" s="238" t="s">
        <v>233</v>
      </c>
      <c r="G187" s="236"/>
      <c r="H187" s="239">
        <v>0.035999999999999997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152</v>
      </c>
      <c r="AU187" s="245" t="s">
        <v>83</v>
      </c>
      <c r="AV187" s="13" t="s">
        <v>83</v>
      </c>
      <c r="AW187" s="13" t="s">
        <v>30</v>
      </c>
      <c r="AX187" s="13" t="s">
        <v>73</v>
      </c>
      <c r="AY187" s="245" t="s">
        <v>140</v>
      </c>
    </row>
    <row r="188" s="14" customFormat="1">
      <c r="A188" s="14"/>
      <c r="B188" s="246"/>
      <c r="C188" s="247"/>
      <c r="D188" s="230" t="s">
        <v>152</v>
      </c>
      <c r="E188" s="248" t="s">
        <v>1</v>
      </c>
      <c r="F188" s="249" t="s">
        <v>161</v>
      </c>
      <c r="G188" s="247"/>
      <c r="H188" s="250">
        <v>0.066000000000000003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152</v>
      </c>
      <c r="AU188" s="256" t="s">
        <v>83</v>
      </c>
      <c r="AV188" s="14" t="s">
        <v>148</v>
      </c>
      <c r="AW188" s="14" t="s">
        <v>30</v>
      </c>
      <c r="AX188" s="14" t="s">
        <v>81</v>
      </c>
      <c r="AY188" s="256" t="s">
        <v>140</v>
      </c>
    </row>
    <row r="189" s="12" customFormat="1" ht="22.8" customHeight="1">
      <c r="A189" s="12"/>
      <c r="B189" s="201"/>
      <c r="C189" s="202"/>
      <c r="D189" s="203" t="s">
        <v>72</v>
      </c>
      <c r="E189" s="215" t="s">
        <v>199</v>
      </c>
      <c r="F189" s="215" t="s">
        <v>234</v>
      </c>
      <c r="G189" s="202"/>
      <c r="H189" s="202"/>
      <c r="I189" s="205"/>
      <c r="J189" s="216">
        <f>BK189</f>
        <v>0</v>
      </c>
      <c r="K189" s="202"/>
      <c r="L189" s="207"/>
      <c r="M189" s="208"/>
      <c r="N189" s="209"/>
      <c r="O189" s="209"/>
      <c r="P189" s="210">
        <f>SUM(P190:P228)</f>
        <v>0</v>
      </c>
      <c r="Q189" s="209"/>
      <c r="R189" s="210">
        <f>SUM(R190:R228)</f>
        <v>0.0023320000000000003</v>
      </c>
      <c r="S189" s="209"/>
      <c r="T189" s="211">
        <f>SUM(T190:T228)</f>
        <v>13.166081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2" t="s">
        <v>81</v>
      </c>
      <c r="AT189" s="213" t="s">
        <v>72</v>
      </c>
      <c r="AU189" s="213" t="s">
        <v>81</v>
      </c>
      <c r="AY189" s="212" t="s">
        <v>140</v>
      </c>
      <c r="BK189" s="214">
        <f>SUM(BK190:BK228)</f>
        <v>0</v>
      </c>
    </row>
    <row r="190" s="2" customFormat="1" ht="24.15" customHeight="1">
      <c r="A190" s="37"/>
      <c r="B190" s="38"/>
      <c r="C190" s="217" t="s">
        <v>235</v>
      </c>
      <c r="D190" s="217" t="s">
        <v>143</v>
      </c>
      <c r="E190" s="218" t="s">
        <v>236</v>
      </c>
      <c r="F190" s="219" t="s">
        <v>237</v>
      </c>
      <c r="G190" s="220" t="s">
        <v>164</v>
      </c>
      <c r="H190" s="221">
        <v>2.6520000000000001</v>
      </c>
      <c r="I190" s="222"/>
      <c r="J190" s="223">
        <f>ROUND(I190*H190,2)</f>
        <v>0</v>
      </c>
      <c r="K190" s="219" t="s">
        <v>147</v>
      </c>
      <c r="L190" s="43"/>
      <c r="M190" s="224" t="s">
        <v>1</v>
      </c>
      <c r="N190" s="225" t="s">
        <v>38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0.20799999999999999</v>
      </c>
      <c r="T190" s="227">
        <f>S190*H190</f>
        <v>0.551616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148</v>
      </c>
      <c r="AT190" s="228" t="s">
        <v>143</v>
      </c>
      <c r="AU190" s="228" t="s">
        <v>83</v>
      </c>
      <c r="AY190" s="16" t="s">
        <v>140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81</v>
      </c>
      <c r="BK190" s="229">
        <f>ROUND(I190*H190,2)</f>
        <v>0</v>
      </c>
      <c r="BL190" s="16" t="s">
        <v>148</v>
      </c>
      <c r="BM190" s="228" t="s">
        <v>238</v>
      </c>
    </row>
    <row r="191" s="2" customFormat="1">
      <c r="A191" s="37"/>
      <c r="B191" s="38"/>
      <c r="C191" s="39"/>
      <c r="D191" s="230" t="s">
        <v>150</v>
      </c>
      <c r="E191" s="39"/>
      <c r="F191" s="231" t="s">
        <v>239</v>
      </c>
      <c r="G191" s="39"/>
      <c r="H191" s="39"/>
      <c r="I191" s="232"/>
      <c r="J191" s="39"/>
      <c r="K191" s="39"/>
      <c r="L191" s="43"/>
      <c r="M191" s="233"/>
      <c r="N191" s="234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150</v>
      </c>
      <c r="AU191" s="16" t="s">
        <v>83</v>
      </c>
    </row>
    <row r="192" s="13" customFormat="1">
      <c r="A192" s="13"/>
      <c r="B192" s="235"/>
      <c r="C192" s="236"/>
      <c r="D192" s="230" t="s">
        <v>152</v>
      </c>
      <c r="E192" s="237" t="s">
        <v>1</v>
      </c>
      <c r="F192" s="238" t="s">
        <v>167</v>
      </c>
      <c r="G192" s="236"/>
      <c r="H192" s="239">
        <v>2.6520000000000001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152</v>
      </c>
      <c r="AU192" s="245" t="s">
        <v>83</v>
      </c>
      <c r="AV192" s="13" t="s">
        <v>83</v>
      </c>
      <c r="AW192" s="13" t="s">
        <v>30</v>
      </c>
      <c r="AX192" s="13" t="s">
        <v>81</v>
      </c>
      <c r="AY192" s="245" t="s">
        <v>140</v>
      </c>
    </row>
    <row r="193" s="2" customFormat="1" ht="24.15" customHeight="1">
      <c r="A193" s="37"/>
      <c r="B193" s="38"/>
      <c r="C193" s="217" t="s">
        <v>240</v>
      </c>
      <c r="D193" s="217" t="s">
        <v>143</v>
      </c>
      <c r="E193" s="218" t="s">
        <v>241</v>
      </c>
      <c r="F193" s="219" t="s">
        <v>242</v>
      </c>
      <c r="G193" s="220" t="s">
        <v>229</v>
      </c>
      <c r="H193" s="221">
        <v>2.8980000000000001</v>
      </c>
      <c r="I193" s="222"/>
      <c r="J193" s="223">
        <f>ROUND(I193*H193,2)</f>
        <v>0</v>
      </c>
      <c r="K193" s="219" t="s">
        <v>147</v>
      </c>
      <c r="L193" s="43"/>
      <c r="M193" s="224" t="s">
        <v>1</v>
      </c>
      <c r="N193" s="225" t="s">
        <v>38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1.8</v>
      </c>
      <c r="T193" s="227">
        <f>S193*H193</f>
        <v>5.2164000000000001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148</v>
      </c>
      <c r="AT193" s="228" t="s">
        <v>143</v>
      </c>
      <c r="AU193" s="228" t="s">
        <v>83</v>
      </c>
      <c r="AY193" s="16" t="s">
        <v>140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81</v>
      </c>
      <c r="BK193" s="229">
        <f>ROUND(I193*H193,2)</f>
        <v>0</v>
      </c>
      <c r="BL193" s="16" t="s">
        <v>148</v>
      </c>
      <c r="BM193" s="228" t="s">
        <v>243</v>
      </c>
    </row>
    <row r="194" s="2" customFormat="1">
      <c r="A194" s="37"/>
      <c r="B194" s="38"/>
      <c r="C194" s="39"/>
      <c r="D194" s="230" t="s">
        <v>150</v>
      </c>
      <c r="E194" s="39"/>
      <c r="F194" s="231" t="s">
        <v>244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150</v>
      </c>
      <c r="AU194" s="16" t="s">
        <v>83</v>
      </c>
    </row>
    <row r="195" s="13" customFormat="1">
      <c r="A195" s="13"/>
      <c r="B195" s="235"/>
      <c r="C195" s="236"/>
      <c r="D195" s="230" t="s">
        <v>152</v>
      </c>
      <c r="E195" s="237" t="s">
        <v>1</v>
      </c>
      <c r="F195" s="238" t="s">
        <v>245</v>
      </c>
      <c r="G195" s="236"/>
      <c r="H195" s="239">
        <v>0.19900000000000001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152</v>
      </c>
      <c r="AU195" s="245" t="s">
        <v>83</v>
      </c>
      <c r="AV195" s="13" t="s">
        <v>83</v>
      </c>
      <c r="AW195" s="13" t="s">
        <v>30</v>
      </c>
      <c r="AX195" s="13" t="s">
        <v>73</v>
      </c>
      <c r="AY195" s="245" t="s">
        <v>140</v>
      </c>
    </row>
    <row r="196" s="13" customFormat="1">
      <c r="A196" s="13"/>
      <c r="B196" s="235"/>
      <c r="C196" s="236"/>
      <c r="D196" s="230" t="s">
        <v>152</v>
      </c>
      <c r="E196" s="237" t="s">
        <v>1</v>
      </c>
      <c r="F196" s="238" t="s">
        <v>246</v>
      </c>
      <c r="G196" s="236"/>
      <c r="H196" s="239">
        <v>0.14899999999999999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152</v>
      </c>
      <c r="AU196" s="245" t="s">
        <v>83</v>
      </c>
      <c r="AV196" s="13" t="s">
        <v>83</v>
      </c>
      <c r="AW196" s="13" t="s">
        <v>30</v>
      </c>
      <c r="AX196" s="13" t="s">
        <v>73</v>
      </c>
      <c r="AY196" s="245" t="s">
        <v>140</v>
      </c>
    </row>
    <row r="197" s="13" customFormat="1">
      <c r="A197" s="13"/>
      <c r="B197" s="235"/>
      <c r="C197" s="236"/>
      <c r="D197" s="230" t="s">
        <v>152</v>
      </c>
      <c r="E197" s="237" t="s">
        <v>1</v>
      </c>
      <c r="F197" s="238" t="s">
        <v>247</v>
      </c>
      <c r="G197" s="236"/>
      <c r="H197" s="239">
        <v>2.5499999999999998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152</v>
      </c>
      <c r="AU197" s="245" t="s">
        <v>83</v>
      </c>
      <c r="AV197" s="13" t="s">
        <v>83</v>
      </c>
      <c r="AW197" s="13" t="s">
        <v>30</v>
      </c>
      <c r="AX197" s="13" t="s">
        <v>73</v>
      </c>
      <c r="AY197" s="245" t="s">
        <v>140</v>
      </c>
    </row>
    <row r="198" s="14" customFormat="1">
      <c r="A198" s="14"/>
      <c r="B198" s="246"/>
      <c r="C198" s="247"/>
      <c r="D198" s="230" t="s">
        <v>152</v>
      </c>
      <c r="E198" s="248" t="s">
        <v>1</v>
      </c>
      <c r="F198" s="249" t="s">
        <v>161</v>
      </c>
      <c r="G198" s="247"/>
      <c r="H198" s="250">
        <v>2.8979999999999997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152</v>
      </c>
      <c r="AU198" s="256" t="s">
        <v>83</v>
      </c>
      <c r="AV198" s="14" t="s">
        <v>148</v>
      </c>
      <c r="AW198" s="14" t="s">
        <v>30</v>
      </c>
      <c r="AX198" s="14" t="s">
        <v>81</v>
      </c>
      <c r="AY198" s="256" t="s">
        <v>140</v>
      </c>
    </row>
    <row r="199" s="2" customFormat="1" ht="24.15" customHeight="1">
      <c r="A199" s="37"/>
      <c r="B199" s="38"/>
      <c r="C199" s="217" t="s">
        <v>248</v>
      </c>
      <c r="D199" s="217" t="s">
        <v>143</v>
      </c>
      <c r="E199" s="218" t="s">
        <v>249</v>
      </c>
      <c r="F199" s="219" t="s">
        <v>250</v>
      </c>
      <c r="G199" s="220" t="s">
        <v>164</v>
      </c>
      <c r="H199" s="221">
        <v>5.2030000000000003</v>
      </c>
      <c r="I199" s="222"/>
      <c r="J199" s="223">
        <f>ROUND(I199*H199,2)</f>
        <v>0</v>
      </c>
      <c r="K199" s="219" t="s">
        <v>147</v>
      </c>
      <c r="L199" s="43"/>
      <c r="M199" s="224" t="s">
        <v>1</v>
      </c>
      <c r="N199" s="225" t="s">
        <v>38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0.055</v>
      </c>
      <c r="T199" s="227">
        <f>S199*H199</f>
        <v>0.286165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148</v>
      </c>
      <c r="AT199" s="228" t="s">
        <v>143</v>
      </c>
      <c r="AU199" s="228" t="s">
        <v>83</v>
      </c>
      <c r="AY199" s="16" t="s">
        <v>140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81</v>
      </c>
      <c r="BK199" s="229">
        <f>ROUND(I199*H199,2)</f>
        <v>0</v>
      </c>
      <c r="BL199" s="16" t="s">
        <v>148</v>
      </c>
      <c r="BM199" s="228" t="s">
        <v>251</v>
      </c>
    </row>
    <row r="200" s="2" customFormat="1">
      <c r="A200" s="37"/>
      <c r="B200" s="38"/>
      <c r="C200" s="39"/>
      <c r="D200" s="230" t="s">
        <v>150</v>
      </c>
      <c r="E200" s="39"/>
      <c r="F200" s="231" t="s">
        <v>252</v>
      </c>
      <c r="G200" s="39"/>
      <c r="H200" s="39"/>
      <c r="I200" s="232"/>
      <c r="J200" s="39"/>
      <c r="K200" s="39"/>
      <c r="L200" s="43"/>
      <c r="M200" s="233"/>
      <c r="N200" s="234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150</v>
      </c>
      <c r="AU200" s="16" t="s">
        <v>83</v>
      </c>
    </row>
    <row r="201" s="13" customFormat="1">
      <c r="A201" s="13"/>
      <c r="B201" s="235"/>
      <c r="C201" s="236"/>
      <c r="D201" s="230" t="s">
        <v>152</v>
      </c>
      <c r="E201" s="237" t="s">
        <v>1</v>
      </c>
      <c r="F201" s="238" t="s">
        <v>253</v>
      </c>
      <c r="G201" s="236"/>
      <c r="H201" s="239">
        <v>0.33200000000000002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152</v>
      </c>
      <c r="AU201" s="245" t="s">
        <v>83</v>
      </c>
      <c r="AV201" s="13" t="s">
        <v>83</v>
      </c>
      <c r="AW201" s="13" t="s">
        <v>30</v>
      </c>
      <c r="AX201" s="13" t="s">
        <v>73</v>
      </c>
      <c r="AY201" s="245" t="s">
        <v>140</v>
      </c>
    </row>
    <row r="202" s="13" customFormat="1">
      <c r="A202" s="13"/>
      <c r="B202" s="235"/>
      <c r="C202" s="236"/>
      <c r="D202" s="230" t="s">
        <v>152</v>
      </c>
      <c r="E202" s="237" t="s">
        <v>1</v>
      </c>
      <c r="F202" s="238" t="s">
        <v>254</v>
      </c>
      <c r="G202" s="236"/>
      <c r="H202" s="239">
        <v>2.5499999999999998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152</v>
      </c>
      <c r="AU202" s="245" t="s">
        <v>83</v>
      </c>
      <c r="AV202" s="13" t="s">
        <v>83</v>
      </c>
      <c r="AW202" s="13" t="s">
        <v>30</v>
      </c>
      <c r="AX202" s="13" t="s">
        <v>73</v>
      </c>
      <c r="AY202" s="245" t="s">
        <v>140</v>
      </c>
    </row>
    <row r="203" s="13" customFormat="1">
      <c r="A203" s="13"/>
      <c r="B203" s="235"/>
      <c r="C203" s="236"/>
      <c r="D203" s="230" t="s">
        <v>152</v>
      </c>
      <c r="E203" s="237" t="s">
        <v>1</v>
      </c>
      <c r="F203" s="238" t="s">
        <v>255</v>
      </c>
      <c r="G203" s="236"/>
      <c r="H203" s="239">
        <v>2.3210000000000002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152</v>
      </c>
      <c r="AU203" s="245" t="s">
        <v>83</v>
      </c>
      <c r="AV203" s="13" t="s">
        <v>83</v>
      </c>
      <c r="AW203" s="13" t="s">
        <v>30</v>
      </c>
      <c r="AX203" s="13" t="s">
        <v>73</v>
      </c>
      <c r="AY203" s="245" t="s">
        <v>140</v>
      </c>
    </row>
    <row r="204" s="14" customFormat="1">
      <c r="A204" s="14"/>
      <c r="B204" s="246"/>
      <c r="C204" s="247"/>
      <c r="D204" s="230" t="s">
        <v>152</v>
      </c>
      <c r="E204" s="248" t="s">
        <v>1</v>
      </c>
      <c r="F204" s="249" t="s">
        <v>161</v>
      </c>
      <c r="G204" s="247"/>
      <c r="H204" s="250">
        <v>5.2029999999999994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6" t="s">
        <v>152</v>
      </c>
      <c r="AU204" s="256" t="s">
        <v>83</v>
      </c>
      <c r="AV204" s="14" t="s">
        <v>148</v>
      </c>
      <c r="AW204" s="14" t="s">
        <v>30</v>
      </c>
      <c r="AX204" s="14" t="s">
        <v>81</v>
      </c>
      <c r="AY204" s="256" t="s">
        <v>140</v>
      </c>
    </row>
    <row r="205" s="2" customFormat="1" ht="24.15" customHeight="1">
      <c r="A205" s="37"/>
      <c r="B205" s="38"/>
      <c r="C205" s="217" t="s">
        <v>256</v>
      </c>
      <c r="D205" s="217" t="s">
        <v>143</v>
      </c>
      <c r="E205" s="218" t="s">
        <v>257</v>
      </c>
      <c r="F205" s="219" t="s">
        <v>258</v>
      </c>
      <c r="G205" s="220" t="s">
        <v>229</v>
      </c>
      <c r="H205" s="221">
        <v>2.8969999999999998</v>
      </c>
      <c r="I205" s="222"/>
      <c r="J205" s="223">
        <f>ROUND(I205*H205,2)</f>
        <v>0</v>
      </c>
      <c r="K205" s="219" t="s">
        <v>147</v>
      </c>
      <c r="L205" s="43"/>
      <c r="M205" s="224" t="s">
        <v>1</v>
      </c>
      <c r="N205" s="225" t="s">
        <v>38</v>
      </c>
      <c r="O205" s="90"/>
      <c r="P205" s="226">
        <f>O205*H205</f>
        <v>0</v>
      </c>
      <c r="Q205" s="226">
        <v>0</v>
      </c>
      <c r="R205" s="226">
        <f>Q205*H205</f>
        <v>0</v>
      </c>
      <c r="S205" s="226">
        <v>1.8</v>
      </c>
      <c r="T205" s="227">
        <f>S205*H205</f>
        <v>5.2145999999999999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8" t="s">
        <v>148</v>
      </c>
      <c r="AT205" s="228" t="s">
        <v>143</v>
      </c>
      <c r="AU205" s="228" t="s">
        <v>83</v>
      </c>
      <c r="AY205" s="16" t="s">
        <v>140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6" t="s">
        <v>81</v>
      </c>
      <c r="BK205" s="229">
        <f>ROUND(I205*H205,2)</f>
        <v>0</v>
      </c>
      <c r="BL205" s="16" t="s">
        <v>148</v>
      </c>
      <c r="BM205" s="228" t="s">
        <v>259</v>
      </c>
    </row>
    <row r="206" s="2" customFormat="1">
      <c r="A206" s="37"/>
      <c r="B206" s="38"/>
      <c r="C206" s="39"/>
      <c r="D206" s="230" t="s">
        <v>150</v>
      </c>
      <c r="E206" s="39"/>
      <c r="F206" s="231" t="s">
        <v>260</v>
      </c>
      <c r="G206" s="39"/>
      <c r="H206" s="39"/>
      <c r="I206" s="232"/>
      <c r="J206" s="39"/>
      <c r="K206" s="39"/>
      <c r="L206" s="43"/>
      <c r="M206" s="233"/>
      <c r="N206" s="234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150</v>
      </c>
      <c r="AU206" s="16" t="s">
        <v>83</v>
      </c>
    </row>
    <row r="207" s="13" customFormat="1">
      <c r="A207" s="13"/>
      <c r="B207" s="235"/>
      <c r="C207" s="236"/>
      <c r="D207" s="230" t="s">
        <v>152</v>
      </c>
      <c r="E207" s="237" t="s">
        <v>1</v>
      </c>
      <c r="F207" s="238" t="s">
        <v>261</v>
      </c>
      <c r="G207" s="236"/>
      <c r="H207" s="239">
        <v>2.5499999999999998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152</v>
      </c>
      <c r="AU207" s="245" t="s">
        <v>83</v>
      </c>
      <c r="AV207" s="13" t="s">
        <v>83</v>
      </c>
      <c r="AW207" s="13" t="s">
        <v>30</v>
      </c>
      <c r="AX207" s="13" t="s">
        <v>73</v>
      </c>
      <c r="AY207" s="245" t="s">
        <v>140</v>
      </c>
    </row>
    <row r="208" s="13" customFormat="1">
      <c r="A208" s="13"/>
      <c r="B208" s="235"/>
      <c r="C208" s="236"/>
      <c r="D208" s="230" t="s">
        <v>152</v>
      </c>
      <c r="E208" s="237" t="s">
        <v>1</v>
      </c>
      <c r="F208" s="238" t="s">
        <v>262</v>
      </c>
      <c r="G208" s="236"/>
      <c r="H208" s="239">
        <v>0.13900000000000001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152</v>
      </c>
      <c r="AU208" s="245" t="s">
        <v>83</v>
      </c>
      <c r="AV208" s="13" t="s">
        <v>83</v>
      </c>
      <c r="AW208" s="13" t="s">
        <v>30</v>
      </c>
      <c r="AX208" s="13" t="s">
        <v>73</v>
      </c>
      <c r="AY208" s="245" t="s">
        <v>140</v>
      </c>
    </row>
    <row r="209" s="13" customFormat="1">
      <c r="A209" s="13"/>
      <c r="B209" s="235"/>
      <c r="C209" s="236"/>
      <c r="D209" s="230" t="s">
        <v>152</v>
      </c>
      <c r="E209" s="237" t="s">
        <v>1</v>
      </c>
      <c r="F209" s="238" t="s">
        <v>263</v>
      </c>
      <c r="G209" s="236"/>
      <c r="H209" s="239">
        <v>0.012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152</v>
      </c>
      <c r="AU209" s="245" t="s">
        <v>83</v>
      </c>
      <c r="AV209" s="13" t="s">
        <v>83</v>
      </c>
      <c r="AW209" s="13" t="s">
        <v>30</v>
      </c>
      <c r="AX209" s="13" t="s">
        <v>73</v>
      </c>
      <c r="AY209" s="245" t="s">
        <v>140</v>
      </c>
    </row>
    <row r="210" s="13" customFormat="1">
      <c r="A210" s="13"/>
      <c r="B210" s="235"/>
      <c r="C210" s="236"/>
      <c r="D210" s="230" t="s">
        <v>152</v>
      </c>
      <c r="E210" s="237" t="s">
        <v>1</v>
      </c>
      <c r="F210" s="238" t="s">
        <v>264</v>
      </c>
      <c r="G210" s="236"/>
      <c r="H210" s="239">
        <v>0.034000000000000002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5" t="s">
        <v>152</v>
      </c>
      <c r="AU210" s="245" t="s">
        <v>83</v>
      </c>
      <c r="AV210" s="13" t="s">
        <v>83</v>
      </c>
      <c r="AW210" s="13" t="s">
        <v>30</v>
      </c>
      <c r="AX210" s="13" t="s">
        <v>73</v>
      </c>
      <c r="AY210" s="245" t="s">
        <v>140</v>
      </c>
    </row>
    <row r="211" s="13" customFormat="1">
      <c r="A211" s="13"/>
      <c r="B211" s="235"/>
      <c r="C211" s="236"/>
      <c r="D211" s="230" t="s">
        <v>152</v>
      </c>
      <c r="E211" s="237" t="s">
        <v>1</v>
      </c>
      <c r="F211" s="238" t="s">
        <v>265</v>
      </c>
      <c r="G211" s="236"/>
      <c r="H211" s="239">
        <v>0.086999999999999994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152</v>
      </c>
      <c r="AU211" s="245" t="s">
        <v>83</v>
      </c>
      <c r="AV211" s="13" t="s">
        <v>83</v>
      </c>
      <c r="AW211" s="13" t="s">
        <v>30</v>
      </c>
      <c r="AX211" s="13" t="s">
        <v>73</v>
      </c>
      <c r="AY211" s="245" t="s">
        <v>140</v>
      </c>
    </row>
    <row r="212" s="13" customFormat="1">
      <c r="A212" s="13"/>
      <c r="B212" s="235"/>
      <c r="C212" s="236"/>
      <c r="D212" s="230" t="s">
        <v>152</v>
      </c>
      <c r="E212" s="237" t="s">
        <v>1</v>
      </c>
      <c r="F212" s="238" t="s">
        <v>266</v>
      </c>
      <c r="G212" s="236"/>
      <c r="H212" s="239">
        <v>0.074999999999999997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152</v>
      </c>
      <c r="AU212" s="245" t="s">
        <v>83</v>
      </c>
      <c r="AV212" s="13" t="s">
        <v>83</v>
      </c>
      <c r="AW212" s="13" t="s">
        <v>30</v>
      </c>
      <c r="AX212" s="13" t="s">
        <v>73</v>
      </c>
      <c r="AY212" s="245" t="s">
        <v>140</v>
      </c>
    </row>
    <row r="213" s="14" customFormat="1">
      <c r="A213" s="14"/>
      <c r="B213" s="246"/>
      <c r="C213" s="247"/>
      <c r="D213" s="230" t="s">
        <v>152</v>
      </c>
      <c r="E213" s="248" t="s">
        <v>1</v>
      </c>
      <c r="F213" s="249" t="s">
        <v>161</v>
      </c>
      <c r="G213" s="247"/>
      <c r="H213" s="250">
        <v>2.8970000000000002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152</v>
      </c>
      <c r="AU213" s="256" t="s">
        <v>83</v>
      </c>
      <c r="AV213" s="14" t="s">
        <v>148</v>
      </c>
      <c r="AW213" s="14" t="s">
        <v>30</v>
      </c>
      <c r="AX213" s="14" t="s">
        <v>81</v>
      </c>
      <c r="AY213" s="256" t="s">
        <v>140</v>
      </c>
    </row>
    <row r="214" s="2" customFormat="1" ht="24.15" customHeight="1">
      <c r="A214" s="37"/>
      <c r="B214" s="38"/>
      <c r="C214" s="217" t="s">
        <v>267</v>
      </c>
      <c r="D214" s="217" t="s">
        <v>143</v>
      </c>
      <c r="E214" s="218" t="s">
        <v>268</v>
      </c>
      <c r="F214" s="219" t="s">
        <v>269</v>
      </c>
      <c r="G214" s="220" t="s">
        <v>190</v>
      </c>
      <c r="H214" s="221">
        <v>5</v>
      </c>
      <c r="I214" s="222"/>
      <c r="J214" s="223">
        <f>ROUND(I214*H214,2)</f>
        <v>0</v>
      </c>
      <c r="K214" s="219" t="s">
        <v>147</v>
      </c>
      <c r="L214" s="43"/>
      <c r="M214" s="224" t="s">
        <v>1</v>
      </c>
      <c r="N214" s="225" t="s">
        <v>38</v>
      </c>
      <c r="O214" s="90"/>
      <c r="P214" s="226">
        <f>O214*H214</f>
        <v>0</v>
      </c>
      <c r="Q214" s="226">
        <v>0</v>
      </c>
      <c r="R214" s="226">
        <f>Q214*H214</f>
        <v>0</v>
      </c>
      <c r="S214" s="226">
        <v>0.031</v>
      </c>
      <c r="T214" s="227">
        <f>S214*H214</f>
        <v>0.155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148</v>
      </c>
      <c r="AT214" s="228" t="s">
        <v>143</v>
      </c>
      <c r="AU214" s="228" t="s">
        <v>83</v>
      </c>
      <c r="AY214" s="16" t="s">
        <v>140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81</v>
      </c>
      <c r="BK214" s="229">
        <f>ROUND(I214*H214,2)</f>
        <v>0</v>
      </c>
      <c r="BL214" s="16" t="s">
        <v>148</v>
      </c>
      <c r="BM214" s="228" t="s">
        <v>270</v>
      </c>
    </row>
    <row r="215" s="2" customFormat="1">
      <c r="A215" s="37"/>
      <c r="B215" s="38"/>
      <c r="C215" s="39"/>
      <c r="D215" s="230" t="s">
        <v>150</v>
      </c>
      <c r="E215" s="39"/>
      <c r="F215" s="231" t="s">
        <v>271</v>
      </c>
      <c r="G215" s="39"/>
      <c r="H215" s="39"/>
      <c r="I215" s="232"/>
      <c r="J215" s="39"/>
      <c r="K215" s="39"/>
      <c r="L215" s="43"/>
      <c r="M215" s="233"/>
      <c r="N215" s="234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150</v>
      </c>
      <c r="AU215" s="16" t="s">
        <v>83</v>
      </c>
    </row>
    <row r="216" s="2" customFormat="1" ht="24.15" customHeight="1">
      <c r="A216" s="37"/>
      <c r="B216" s="38"/>
      <c r="C216" s="217" t="s">
        <v>272</v>
      </c>
      <c r="D216" s="217" t="s">
        <v>143</v>
      </c>
      <c r="E216" s="218" t="s">
        <v>273</v>
      </c>
      <c r="F216" s="219" t="s">
        <v>274</v>
      </c>
      <c r="G216" s="220" t="s">
        <v>146</v>
      </c>
      <c r="H216" s="221">
        <v>7.5</v>
      </c>
      <c r="I216" s="222"/>
      <c r="J216" s="223">
        <f>ROUND(I216*H216,2)</f>
        <v>0</v>
      </c>
      <c r="K216" s="219" t="s">
        <v>147</v>
      </c>
      <c r="L216" s="43"/>
      <c r="M216" s="224" t="s">
        <v>1</v>
      </c>
      <c r="N216" s="225" t="s">
        <v>38</v>
      </c>
      <c r="O216" s="90"/>
      <c r="P216" s="226">
        <f>O216*H216</f>
        <v>0</v>
      </c>
      <c r="Q216" s="226">
        <v>0</v>
      </c>
      <c r="R216" s="226">
        <f>Q216*H216</f>
        <v>0</v>
      </c>
      <c r="S216" s="226">
        <v>0.065000000000000002</v>
      </c>
      <c r="T216" s="227">
        <f>S216*H216</f>
        <v>0.48750000000000004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8" t="s">
        <v>148</v>
      </c>
      <c r="AT216" s="228" t="s">
        <v>143</v>
      </c>
      <c r="AU216" s="228" t="s">
        <v>83</v>
      </c>
      <c r="AY216" s="16" t="s">
        <v>140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6" t="s">
        <v>81</v>
      </c>
      <c r="BK216" s="229">
        <f>ROUND(I216*H216,2)</f>
        <v>0</v>
      </c>
      <c r="BL216" s="16" t="s">
        <v>148</v>
      </c>
      <c r="BM216" s="228" t="s">
        <v>275</v>
      </c>
    </row>
    <row r="217" s="2" customFormat="1">
      <c r="A217" s="37"/>
      <c r="B217" s="38"/>
      <c r="C217" s="39"/>
      <c r="D217" s="230" t="s">
        <v>150</v>
      </c>
      <c r="E217" s="39"/>
      <c r="F217" s="231" t="s">
        <v>276</v>
      </c>
      <c r="G217" s="39"/>
      <c r="H217" s="39"/>
      <c r="I217" s="232"/>
      <c r="J217" s="39"/>
      <c r="K217" s="39"/>
      <c r="L217" s="43"/>
      <c r="M217" s="233"/>
      <c r="N217" s="234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150</v>
      </c>
      <c r="AU217" s="16" t="s">
        <v>83</v>
      </c>
    </row>
    <row r="218" s="13" customFormat="1">
      <c r="A218" s="13"/>
      <c r="B218" s="235"/>
      <c r="C218" s="236"/>
      <c r="D218" s="230" t="s">
        <v>152</v>
      </c>
      <c r="E218" s="237" t="s">
        <v>1</v>
      </c>
      <c r="F218" s="238" t="s">
        <v>277</v>
      </c>
      <c r="G218" s="236"/>
      <c r="H218" s="239">
        <v>7.5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152</v>
      </c>
      <c r="AU218" s="245" t="s">
        <v>83</v>
      </c>
      <c r="AV218" s="13" t="s">
        <v>83</v>
      </c>
      <c r="AW218" s="13" t="s">
        <v>30</v>
      </c>
      <c r="AX218" s="13" t="s">
        <v>81</v>
      </c>
      <c r="AY218" s="245" t="s">
        <v>140</v>
      </c>
    </row>
    <row r="219" s="2" customFormat="1" ht="24.15" customHeight="1">
      <c r="A219" s="37"/>
      <c r="B219" s="38"/>
      <c r="C219" s="217" t="s">
        <v>7</v>
      </c>
      <c r="D219" s="217" t="s">
        <v>143</v>
      </c>
      <c r="E219" s="218" t="s">
        <v>278</v>
      </c>
      <c r="F219" s="219" t="s">
        <v>279</v>
      </c>
      <c r="G219" s="220" t="s">
        <v>146</v>
      </c>
      <c r="H219" s="221">
        <v>0.56000000000000005</v>
      </c>
      <c r="I219" s="222"/>
      <c r="J219" s="223">
        <f>ROUND(I219*H219,2)</f>
        <v>0</v>
      </c>
      <c r="K219" s="219" t="s">
        <v>147</v>
      </c>
      <c r="L219" s="43"/>
      <c r="M219" s="224" t="s">
        <v>1</v>
      </c>
      <c r="N219" s="225" t="s">
        <v>38</v>
      </c>
      <c r="O219" s="90"/>
      <c r="P219" s="226">
        <f>O219*H219</f>
        <v>0</v>
      </c>
      <c r="Q219" s="226">
        <v>0.0030999999999999999</v>
      </c>
      <c r="R219" s="226">
        <f>Q219*H219</f>
        <v>0.0017360000000000001</v>
      </c>
      <c r="S219" s="226">
        <v>0.086999999999999994</v>
      </c>
      <c r="T219" s="227">
        <f>S219*H219</f>
        <v>0.048719999999999999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8" t="s">
        <v>148</v>
      </c>
      <c r="AT219" s="228" t="s">
        <v>143</v>
      </c>
      <c r="AU219" s="228" t="s">
        <v>83</v>
      </c>
      <c r="AY219" s="16" t="s">
        <v>140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6" t="s">
        <v>81</v>
      </c>
      <c r="BK219" s="229">
        <f>ROUND(I219*H219,2)</f>
        <v>0</v>
      </c>
      <c r="BL219" s="16" t="s">
        <v>148</v>
      </c>
      <c r="BM219" s="228" t="s">
        <v>280</v>
      </c>
    </row>
    <row r="220" s="2" customFormat="1">
      <c r="A220" s="37"/>
      <c r="B220" s="38"/>
      <c r="C220" s="39"/>
      <c r="D220" s="230" t="s">
        <v>150</v>
      </c>
      <c r="E220" s="39"/>
      <c r="F220" s="231" t="s">
        <v>281</v>
      </c>
      <c r="G220" s="39"/>
      <c r="H220" s="39"/>
      <c r="I220" s="232"/>
      <c r="J220" s="39"/>
      <c r="K220" s="39"/>
      <c r="L220" s="43"/>
      <c r="M220" s="233"/>
      <c r="N220" s="234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150</v>
      </c>
      <c r="AU220" s="16" t="s">
        <v>83</v>
      </c>
    </row>
    <row r="221" s="2" customFormat="1" ht="21.75" customHeight="1">
      <c r="A221" s="37"/>
      <c r="B221" s="38"/>
      <c r="C221" s="217" t="s">
        <v>282</v>
      </c>
      <c r="D221" s="217" t="s">
        <v>143</v>
      </c>
      <c r="E221" s="218" t="s">
        <v>283</v>
      </c>
      <c r="F221" s="219" t="s">
        <v>284</v>
      </c>
      <c r="G221" s="220" t="s">
        <v>146</v>
      </c>
      <c r="H221" s="221">
        <v>11.92</v>
      </c>
      <c r="I221" s="222"/>
      <c r="J221" s="223">
        <f>ROUND(I221*H221,2)</f>
        <v>0</v>
      </c>
      <c r="K221" s="219" t="s">
        <v>147</v>
      </c>
      <c r="L221" s="43"/>
      <c r="M221" s="224" t="s">
        <v>1</v>
      </c>
      <c r="N221" s="225" t="s">
        <v>38</v>
      </c>
      <c r="O221" s="90"/>
      <c r="P221" s="226">
        <f>O221*H221</f>
        <v>0</v>
      </c>
      <c r="Q221" s="226">
        <v>5.0000000000000002E-05</v>
      </c>
      <c r="R221" s="226">
        <f>Q221*H221</f>
        <v>0.00059600000000000007</v>
      </c>
      <c r="S221" s="226">
        <v>0.0050000000000000001</v>
      </c>
      <c r="T221" s="227">
        <f>S221*H221</f>
        <v>0.0596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8" t="s">
        <v>148</v>
      </c>
      <c r="AT221" s="228" t="s">
        <v>143</v>
      </c>
      <c r="AU221" s="228" t="s">
        <v>83</v>
      </c>
      <c r="AY221" s="16" t="s">
        <v>140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6" t="s">
        <v>81</v>
      </c>
      <c r="BK221" s="229">
        <f>ROUND(I221*H221,2)</f>
        <v>0</v>
      </c>
      <c r="BL221" s="16" t="s">
        <v>148</v>
      </c>
      <c r="BM221" s="228" t="s">
        <v>285</v>
      </c>
    </row>
    <row r="222" s="2" customFormat="1">
      <c r="A222" s="37"/>
      <c r="B222" s="38"/>
      <c r="C222" s="39"/>
      <c r="D222" s="230" t="s">
        <v>150</v>
      </c>
      <c r="E222" s="39"/>
      <c r="F222" s="231" t="s">
        <v>286</v>
      </c>
      <c r="G222" s="39"/>
      <c r="H222" s="39"/>
      <c r="I222" s="232"/>
      <c r="J222" s="39"/>
      <c r="K222" s="39"/>
      <c r="L222" s="43"/>
      <c r="M222" s="233"/>
      <c r="N222" s="234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150</v>
      </c>
      <c r="AU222" s="16" t="s">
        <v>83</v>
      </c>
    </row>
    <row r="223" s="13" customFormat="1">
      <c r="A223" s="13"/>
      <c r="B223" s="235"/>
      <c r="C223" s="236"/>
      <c r="D223" s="230" t="s">
        <v>152</v>
      </c>
      <c r="E223" s="237" t="s">
        <v>1</v>
      </c>
      <c r="F223" s="238" t="s">
        <v>287</v>
      </c>
      <c r="G223" s="236"/>
      <c r="H223" s="239">
        <v>11.92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152</v>
      </c>
      <c r="AU223" s="245" t="s">
        <v>83</v>
      </c>
      <c r="AV223" s="13" t="s">
        <v>83</v>
      </c>
      <c r="AW223" s="13" t="s">
        <v>30</v>
      </c>
      <c r="AX223" s="13" t="s">
        <v>81</v>
      </c>
      <c r="AY223" s="245" t="s">
        <v>140</v>
      </c>
    </row>
    <row r="224" s="2" customFormat="1" ht="24.15" customHeight="1">
      <c r="A224" s="37"/>
      <c r="B224" s="38"/>
      <c r="C224" s="217" t="s">
        <v>288</v>
      </c>
      <c r="D224" s="217" t="s">
        <v>143</v>
      </c>
      <c r="E224" s="218" t="s">
        <v>289</v>
      </c>
      <c r="F224" s="219" t="s">
        <v>290</v>
      </c>
      <c r="G224" s="220" t="s">
        <v>164</v>
      </c>
      <c r="H224" s="221">
        <v>16.859999999999999</v>
      </c>
      <c r="I224" s="222"/>
      <c r="J224" s="223">
        <f>ROUND(I224*H224,2)</f>
        <v>0</v>
      </c>
      <c r="K224" s="219" t="s">
        <v>147</v>
      </c>
      <c r="L224" s="43"/>
      <c r="M224" s="224" t="s">
        <v>1</v>
      </c>
      <c r="N224" s="225" t="s">
        <v>38</v>
      </c>
      <c r="O224" s="90"/>
      <c r="P224" s="226">
        <f>O224*H224</f>
        <v>0</v>
      </c>
      <c r="Q224" s="226">
        <v>0</v>
      </c>
      <c r="R224" s="226">
        <f>Q224*H224</f>
        <v>0</v>
      </c>
      <c r="S224" s="226">
        <v>0.068000000000000005</v>
      </c>
      <c r="T224" s="227">
        <f>S224*H224</f>
        <v>1.1464799999999999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8" t="s">
        <v>148</v>
      </c>
      <c r="AT224" s="228" t="s">
        <v>143</v>
      </c>
      <c r="AU224" s="228" t="s">
        <v>83</v>
      </c>
      <c r="AY224" s="16" t="s">
        <v>140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6" t="s">
        <v>81</v>
      </c>
      <c r="BK224" s="229">
        <f>ROUND(I224*H224,2)</f>
        <v>0</v>
      </c>
      <c r="BL224" s="16" t="s">
        <v>148</v>
      </c>
      <c r="BM224" s="228" t="s">
        <v>291</v>
      </c>
    </row>
    <row r="225" s="2" customFormat="1">
      <c r="A225" s="37"/>
      <c r="B225" s="38"/>
      <c r="C225" s="39"/>
      <c r="D225" s="230" t="s">
        <v>150</v>
      </c>
      <c r="E225" s="39"/>
      <c r="F225" s="231" t="s">
        <v>292</v>
      </c>
      <c r="G225" s="39"/>
      <c r="H225" s="39"/>
      <c r="I225" s="232"/>
      <c r="J225" s="39"/>
      <c r="K225" s="39"/>
      <c r="L225" s="43"/>
      <c r="M225" s="233"/>
      <c r="N225" s="234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150</v>
      </c>
      <c r="AU225" s="16" t="s">
        <v>83</v>
      </c>
    </row>
    <row r="226" s="13" customFormat="1">
      <c r="A226" s="13"/>
      <c r="B226" s="235"/>
      <c r="C226" s="236"/>
      <c r="D226" s="230" t="s">
        <v>152</v>
      </c>
      <c r="E226" s="237" t="s">
        <v>1</v>
      </c>
      <c r="F226" s="238" t="s">
        <v>293</v>
      </c>
      <c r="G226" s="236"/>
      <c r="H226" s="239">
        <v>16.859999999999999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152</v>
      </c>
      <c r="AU226" s="245" t="s">
        <v>83</v>
      </c>
      <c r="AV226" s="13" t="s">
        <v>83</v>
      </c>
      <c r="AW226" s="13" t="s">
        <v>30</v>
      </c>
      <c r="AX226" s="13" t="s">
        <v>81</v>
      </c>
      <c r="AY226" s="245" t="s">
        <v>140</v>
      </c>
    </row>
    <row r="227" s="2" customFormat="1" ht="16.5" customHeight="1">
      <c r="A227" s="37"/>
      <c r="B227" s="38"/>
      <c r="C227" s="217" t="s">
        <v>294</v>
      </c>
      <c r="D227" s="217" t="s">
        <v>143</v>
      </c>
      <c r="E227" s="218" t="s">
        <v>295</v>
      </c>
      <c r="F227" s="219" t="s">
        <v>296</v>
      </c>
      <c r="G227" s="220" t="s">
        <v>297</v>
      </c>
      <c r="H227" s="221">
        <v>1</v>
      </c>
      <c r="I227" s="222"/>
      <c r="J227" s="223">
        <f>ROUND(I227*H227,2)</f>
        <v>0</v>
      </c>
      <c r="K227" s="219" t="s">
        <v>1</v>
      </c>
      <c r="L227" s="43"/>
      <c r="M227" s="224" t="s">
        <v>1</v>
      </c>
      <c r="N227" s="225" t="s">
        <v>38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148</v>
      </c>
      <c r="AT227" s="228" t="s">
        <v>143</v>
      </c>
      <c r="AU227" s="228" t="s">
        <v>83</v>
      </c>
      <c r="AY227" s="16" t="s">
        <v>140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81</v>
      </c>
      <c r="BK227" s="229">
        <f>ROUND(I227*H227,2)</f>
        <v>0</v>
      </c>
      <c r="BL227" s="16" t="s">
        <v>148</v>
      </c>
      <c r="BM227" s="228" t="s">
        <v>298</v>
      </c>
    </row>
    <row r="228" s="2" customFormat="1">
      <c r="A228" s="37"/>
      <c r="B228" s="38"/>
      <c r="C228" s="39"/>
      <c r="D228" s="230" t="s">
        <v>150</v>
      </c>
      <c r="E228" s="39"/>
      <c r="F228" s="231" t="s">
        <v>296</v>
      </c>
      <c r="G228" s="39"/>
      <c r="H228" s="39"/>
      <c r="I228" s="232"/>
      <c r="J228" s="39"/>
      <c r="K228" s="39"/>
      <c r="L228" s="43"/>
      <c r="M228" s="233"/>
      <c r="N228" s="234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150</v>
      </c>
      <c r="AU228" s="16" t="s">
        <v>83</v>
      </c>
    </row>
    <row r="229" s="12" customFormat="1" ht="22.8" customHeight="1">
      <c r="A229" s="12"/>
      <c r="B229" s="201"/>
      <c r="C229" s="202"/>
      <c r="D229" s="203" t="s">
        <v>72</v>
      </c>
      <c r="E229" s="215" t="s">
        <v>299</v>
      </c>
      <c r="F229" s="215" t="s">
        <v>300</v>
      </c>
      <c r="G229" s="202"/>
      <c r="H229" s="202"/>
      <c r="I229" s="205"/>
      <c r="J229" s="216">
        <f>BK229</f>
        <v>0</v>
      </c>
      <c r="K229" s="202"/>
      <c r="L229" s="207"/>
      <c r="M229" s="208"/>
      <c r="N229" s="209"/>
      <c r="O229" s="209"/>
      <c r="P229" s="210">
        <f>SUM(P230:P238)</f>
        <v>0</v>
      </c>
      <c r="Q229" s="209"/>
      <c r="R229" s="210">
        <f>SUM(R230:R238)</f>
        <v>0</v>
      </c>
      <c r="S229" s="209"/>
      <c r="T229" s="211">
        <f>SUM(T230:T238)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2" t="s">
        <v>81</v>
      </c>
      <c r="AT229" s="213" t="s">
        <v>72</v>
      </c>
      <c r="AU229" s="213" t="s">
        <v>81</v>
      </c>
      <c r="AY229" s="212" t="s">
        <v>140</v>
      </c>
      <c r="BK229" s="214">
        <f>SUM(BK230:BK238)</f>
        <v>0</v>
      </c>
    </row>
    <row r="230" s="2" customFormat="1" ht="24.15" customHeight="1">
      <c r="A230" s="37"/>
      <c r="B230" s="38"/>
      <c r="C230" s="217" t="s">
        <v>301</v>
      </c>
      <c r="D230" s="217" t="s">
        <v>143</v>
      </c>
      <c r="E230" s="218" t="s">
        <v>302</v>
      </c>
      <c r="F230" s="219" t="s">
        <v>303</v>
      </c>
      <c r="G230" s="220" t="s">
        <v>156</v>
      </c>
      <c r="H230" s="221">
        <v>16.463999999999999</v>
      </c>
      <c r="I230" s="222"/>
      <c r="J230" s="223">
        <f>ROUND(I230*H230,2)</f>
        <v>0</v>
      </c>
      <c r="K230" s="219" t="s">
        <v>147</v>
      </c>
      <c r="L230" s="43"/>
      <c r="M230" s="224" t="s">
        <v>1</v>
      </c>
      <c r="N230" s="225" t="s">
        <v>38</v>
      </c>
      <c r="O230" s="90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148</v>
      </c>
      <c r="AT230" s="228" t="s">
        <v>143</v>
      </c>
      <c r="AU230" s="228" t="s">
        <v>83</v>
      </c>
      <c r="AY230" s="16" t="s">
        <v>140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81</v>
      </c>
      <c r="BK230" s="229">
        <f>ROUND(I230*H230,2)</f>
        <v>0</v>
      </c>
      <c r="BL230" s="16" t="s">
        <v>148</v>
      </c>
      <c r="BM230" s="228" t="s">
        <v>304</v>
      </c>
    </row>
    <row r="231" s="2" customFormat="1">
      <c r="A231" s="37"/>
      <c r="B231" s="38"/>
      <c r="C231" s="39"/>
      <c r="D231" s="230" t="s">
        <v>150</v>
      </c>
      <c r="E231" s="39"/>
      <c r="F231" s="231" t="s">
        <v>305</v>
      </c>
      <c r="G231" s="39"/>
      <c r="H231" s="39"/>
      <c r="I231" s="232"/>
      <c r="J231" s="39"/>
      <c r="K231" s="39"/>
      <c r="L231" s="43"/>
      <c r="M231" s="233"/>
      <c r="N231" s="234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150</v>
      </c>
      <c r="AU231" s="16" t="s">
        <v>83</v>
      </c>
    </row>
    <row r="232" s="2" customFormat="1" ht="24.15" customHeight="1">
      <c r="A232" s="37"/>
      <c r="B232" s="38"/>
      <c r="C232" s="217" t="s">
        <v>306</v>
      </c>
      <c r="D232" s="217" t="s">
        <v>143</v>
      </c>
      <c r="E232" s="218" t="s">
        <v>307</v>
      </c>
      <c r="F232" s="219" t="s">
        <v>308</v>
      </c>
      <c r="G232" s="220" t="s">
        <v>156</v>
      </c>
      <c r="H232" s="221">
        <v>16.463999999999999</v>
      </c>
      <c r="I232" s="222"/>
      <c r="J232" s="223">
        <f>ROUND(I232*H232,2)</f>
        <v>0</v>
      </c>
      <c r="K232" s="219" t="s">
        <v>147</v>
      </c>
      <c r="L232" s="43"/>
      <c r="M232" s="224" t="s">
        <v>1</v>
      </c>
      <c r="N232" s="225" t="s">
        <v>38</v>
      </c>
      <c r="O232" s="90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8" t="s">
        <v>148</v>
      </c>
      <c r="AT232" s="228" t="s">
        <v>143</v>
      </c>
      <c r="AU232" s="228" t="s">
        <v>83</v>
      </c>
      <c r="AY232" s="16" t="s">
        <v>140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6" t="s">
        <v>81</v>
      </c>
      <c r="BK232" s="229">
        <f>ROUND(I232*H232,2)</f>
        <v>0</v>
      </c>
      <c r="BL232" s="16" t="s">
        <v>148</v>
      </c>
      <c r="BM232" s="228" t="s">
        <v>309</v>
      </c>
    </row>
    <row r="233" s="2" customFormat="1">
      <c r="A233" s="37"/>
      <c r="B233" s="38"/>
      <c r="C233" s="39"/>
      <c r="D233" s="230" t="s">
        <v>150</v>
      </c>
      <c r="E233" s="39"/>
      <c r="F233" s="231" t="s">
        <v>310</v>
      </c>
      <c r="G233" s="39"/>
      <c r="H233" s="39"/>
      <c r="I233" s="232"/>
      <c r="J233" s="39"/>
      <c r="K233" s="39"/>
      <c r="L233" s="43"/>
      <c r="M233" s="233"/>
      <c r="N233" s="234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150</v>
      </c>
      <c r="AU233" s="16" t="s">
        <v>83</v>
      </c>
    </row>
    <row r="234" s="2" customFormat="1" ht="24.15" customHeight="1">
      <c r="A234" s="37"/>
      <c r="B234" s="38"/>
      <c r="C234" s="217" t="s">
        <v>311</v>
      </c>
      <c r="D234" s="217" t="s">
        <v>143</v>
      </c>
      <c r="E234" s="218" t="s">
        <v>312</v>
      </c>
      <c r="F234" s="219" t="s">
        <v>313</v>
      </c>
      <c r="G234" s="220" t="s">
        <v>156</v>
      </c>
      <c r="H234" s="221">
        <v>477.45600000000002</v>
      </c>
      <c r="I234" s="222"/>
      <c r="J234" s="223">
        <f>ROUND(I234*H234,2)</f>
        <v>0</v>
      </c>
      <c r="K234" s="219" t="s">
        <v>147</v>
      </c>
      <c r="L234" s="43"/>
      <c r="M234" s="224" t="s">
        <v>1</v>
      </c>
      <c r="N234" s="225" t="s">
        <v>38</v>
      </c>
      <c r="O234" s="90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8" t="s">
        <v>148</v>
      </c>
      <c r="AT234" s="228" t="s">
        <v>143</v>
      </c>
      <c r="AU234" s="228" t="s">
        <v>83</v>
      </c>
      <c r="AY234" s="16" t="s">
        <v>140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6" t="s">
        <v>81</v>
      </c>
      <c r="BK234" s="229">
        <f>ROUND(I234*H234,2)</f>
        <v>0</v>
      </c>
      <c r="BL234" s="16" t="s">
        <v>148</v>
      </c>
      <c r="BM234" s="228" t="s">
        <v>314</v>
      </c>
    </row>
    <row r="235" s="2" customFormat="1">
      <c r="A235" s="37"/>
      <c r="B235" s="38"/>
      <c r="C235" s="39"/>
      <c r="D235" s="230" t="s">
        <v>150</v>
      </c>
      <c r="E235" s="39"/>
      <c r="F235" s="231" t="s">
        <v>315</v>
      </c>
      <c r="G235" s="39"/>
      <c r="H235" s="39"/>
      <c r="I235" s="232"/>
      <c r="J235" s="39"/>
      <c r="K235" s="39"/>
      <c r="L235" s="43"/>
      <c r="M235" s="233"/>
      <c r="N235" s="234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150</v>
      </c>
      <c r="AU235" s="16" t="s">
        <v>83</v>
      </c>
    </row>
    <row r="236" s="13" customFormat="1">
      <c r="A236" s="13"/>
      <c r="B236" s="235"/>
      <c r="C236" s="236"/>
      <c r="D236" s="230" t="s">
        <v>152</v>
      </c>
      <c r="E236" s="236"/>
      <c r="F236" s="238" t="s">
        <v>316</v>
      </c>
      <c r="G236" s="236"/>
      <c r="H236" s="239">
        <v>477.45600000000002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152</v>
      </c>
      <c r="AU236" s="245" t="s">
        <v>83</v>
      </c>
      <c r="AV236" s="13" t="s">
        <v>83</v>
      </c>
      <c r="AW236" s="13" t="s">
        <v>4</v>
      </c>
      <c r="AX236" s="13" t="s">
        <v>81</v>
      </c>
      <c r="AY236" s="245" t="s">
        <v>140</v>
      </c>
    </row>
    <row r="237" s="2" customFormat="1" ht="33" customHeight="1">
      <c r="A237" s="37"/>
      <c r="B237" s="38"/>
      <c r="C237" s="217" t="s">
        <v>317</v>
      </c>
      <c r="D237" s="217" t="s">
        <v>143</v>
      </c>
      <c r="E237" s="218" t="s">
        <v>318</v>
      </c>
      <c r="F237" s="219" t="s">
        <v>319</v>
      </c>
      <c r="G237" s="220" t="s">
        <v>156</v>
      </c>
      <c r="H237" s="221">
        <v>16.129999999999999</v>
      </c>
      <c r="I237" s="222"/>
      <c r="J237" s="223">
        <f>ROUND(I237*H237,2)</f>
        <v>0</v>
      </c>
      <c r="K237" s="219" t="s">
        <v>147</v>
      </c>
      <c r="L237" s="43"/>
      <c r="M237" s="224" t="s">
        <v>1</v>
      </c>
      <c r="N237" s="225" t="s">
        <v>38</v>
      </c>
      <c r="O237" s="90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8" t="s">
        <v>148</v>
      </c>
      <c r="AT237" s="228" t="s">
        <v>143</v>
      </c>
      <c r="AU237" s="228" t="s">
        <v>83</v>
      </c>
      <c r="AY237" s="16" t="s">
        <v>140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6" t="s">
        <v>81</v>
      </c>
      <c r="BK237" s="229">
        <f>ROUND(I237*H237,2)</f>
        <v>0</v>
      </c>
      <c r="BL237" s="16" t="s">
        <v>148</v>
      </c>
      <c r="BM237" s="228" t="s">
        <v>320</v>
      </c>
    </row>
    <row r="238" s="2" customFormat="1">
      <c r="A238" s="37"/>
      <c r="B238" s="38"/>
      <c r="C238" s="39"/>
      <c r="D238" s="230" t="s">
        <v>150</v>
      </c>
      <c r="E238" s="39"/>
      <c r="F238" s="231" t="s">
        <v>321</v>
      </c>
      <c r="G238" s="39"/>
      <c r="H238" s="39"/>
      <c r="I238" s="232"/>
      <c r="J238" s="39"/>
      <c r="K238" s="39"/>
      <c r="L238" s="43"/>
      <c r="M238" s="233"/>
      <c r="N238" s="234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150</v>
      </c>
      <c r="AU238" s="16" t="s">
        <v>83</v>
      </c>
    </row>
    <row r="239" s="12" customFormat="1" ht="22.8" customHeight="1">
      <c r="A239" s="12"/>
      <c r="B239" s="201"/>
      <c r="C239" s="202"/>
      <c r="D239" s="203" t="s">
        <v>72</v>
      </c>
      <c r="E239" s="215" t="s">
        <v>322</v>
      </c>
      <c r="F239" s="215" t="s">
        <v>323</v>
      </c>
      <c r="G239" s="202"/>
      <c r="H239" s="202"/>
      <c r="I239" s="205"/>
      <c r="J239" s="216">
        <f>BK239</f>
        <v>0</v>
      </c>
      <c r="K239" s="202"/>
      <c r="L239" s="207"/>
      <c r="M239" s="208"/>
      <c r="N239" s="209"/>
      <c r="O239" s="209"/>
      <c r="P239" s="210">
        <f>SUM(P240:P241)</f>
        <v>0</v>
      </c>
      <c r="Q239" s="209"/>
      <c r="R239" s="210">
        <f>SUM(R240:R241)</f>
        <v>0</v>
      </c>
      <c r="S239" s="209"/>
      <c r="T239" s="211">
        <f>SUM(T240:T241)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2" t="s">
        <v>81</v>
      </c>
      <c r="AT239" s="213" t="s">
        <v>72</v>
      </c>
      <c r="AU239" s="213" t="s">
        <v>81</v>
      </c>
      <c r="AY239" s="212" t="s">
        <v>140</v>
      </c>
      <c r="BK239" s="214">
        <f>SUM(BK240:BK241)</f>
        <v>0</v>
      </c>
    </row>
    <row r="240" s="2" customFormat="1" ht="21.75" customHeight="1">
      <c r="A240" s="37"/>
      <c r="B240" s="38"/>
      <c r="C240" s="217" t="s">
        <v>324</v>
      </c>
      <c r="D240" s="217" t="s">
        <v>143</v>
      </c>
      <c r="E240" s="218" t="s">
        <v>325</v>
      </c>
      <c r="F240" s="219" t="s">
        <v>326</v>
      </c>
      <c r="G240" s="220" t="s">
        <v>156</v>
      </c>
      <c r="H240" s="221">
        <v>4.4080000000000004</v>
      </c>
      <c r="I240" s="222"/>
      <c r="J240" s="223">
        <f>ROUND(I240*H240,2)</f>
        <v>0</v>
      </c>
      <c r="K240" s="219" t="s">
        <v>147</v>
      </c>
      <c r="L240" s="43"/>
      <c r="M240" s="224" t="s">
        <v>1</v>
      </c>
      <c r="N240" s="225" t="s">
        <v>38</v>
      </c>
      <c r="O240" s="90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8" t="s">
        <v>148</v>
      </c>
      <c r="AT240" s="228" t="s">
        <v>143</v>
      </c>
      <c r="AU240" s="228" t="s">
        <v>83</v>
      </c>
      <c r="AY240" s="16" t="s">
        <v>140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6" t="s">
        <v>81</v>
      </c>
      <c r="BK240" s="229">
        <f>ROUND(I240*H240,2)</f>
        <v>0</v>
      </c>
      <c r="BL240" s="16" t="s">
        <v>148</v>
      </c>
      <c r="BM240" s="228" t="s">
        <v>327</v>
      </c>
    </row>
    <row r="241" s="2" customFormat="1">
      <c r="A241" s="37"/>
      <c r="B241" s="38"/>
      <c r="C241" s="39"/>
      <c r="D241" s="230" t="s">
        <v>150</v>
      </c>
      <c r="E241" s="39"/>
      <c r="F241" s="231" t="s">
        <v>328</v>
      </c>
      <c r="G241" s="39"/>
      <c r="H241" s="39"/>
      <c r="I241" s="232"/>
      <c r="J241" s="39"/>
      <c r="K241" s="39"/>
      <c r="L241" s="43"/>
      <c r="M241" s="233"/>
      <c r="N241" s="234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150</v>
      </c>
      <c r="AU241" s="16" t="s">
        <v>83</v>
      </c>
    </row>
    <row r="242" s="12" customFormat="1" ht="25.92" customHeight="1">
      <c r="A242" s="12"/>
      <c r="B242" s="201"/>
      <c r="C242" s="202"/>
      <c r="D242" s="203" t="s">
        <v>72</v>
      </c>
      <c r="E242" s="204" t="s">
        <v>329</v>
      </c>
      <c r="F242" s="204" t="s">
        <v>330</v>
      </c>
      <c r="G242" s="202"/>
      <c r="H242" s="202"/>
      <c r="I242" s="205"/>
      <c r="J242" s="206">
        <f>BK242</f>
        <v>0</v>
      </c>
      <c r="K242" s="202"/>
      <c r="L242" s="207"/>
      <c r="M242" s="208"/>
      <c r="N242" s="209"/>
      <c r="O242" s="209"/>
      <c r="P242" s="210">
        <f>P243+P250+P259+P268+P285+P290+P296+P301+P306+P309+P333+P340+P369+P386+P401+P413</f>
        <v>0</v>
      </c>
      <c r="Q242" s="209"/>
      <c r="R242" s="210">
        <f>R243+R250+R259+R268+R285+R290+R296+R301+R306+R309+R333+R340+R369+R386+R401+R413</f>
        <v>5.2815412000000004</v>
      </c>
      <c r="S242" s="209"/>
      <c r="T242" s="211">
        <f>T243+T250+T259+T268+T285+T290+T296+T301+T306+T309+T333+T340+T369+T386+T401+T413</f>
        <v>3.2981901999999996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2" t="s">
        <v>83</v>
      </c>
      <c r="AT242" s="213" t="s">
        <v>72</v>
      </c>
      <c r="AU242" s="213" t="s">
        <v>73</v>
      </c>
      <c r="AY242" s="212" t="s">
        <v>140</v>
      </c>
      <c r="BK242" s="214">
        <f>BK243+BK250+BK259+BK268+BK285+BK290+BK296+BK301+BK306+BK309+BK333+BK340+BK369+BK386+BK401+BK413</f>
        <v>0</v>
      </c>
    </row>
    <row r="243" s="12" customFormat="1" ht="22.8" customHeight="1">
      <c r="A243" s="12"/>
      <c r="B243" s="201"/>
      <c r="C243" s="202"/>
      <c r="D243" s="203" t="s">
        <v>72</v>
      </c>
      <c r="E243" s="215" t="s">
        <v>331</v>
      </c>
      <c r="F243" s="215" t="s">
        <v>332</v>
      </c>
      <c r="G243" s="202"/>
      <c r="H243" s="202"/>
      <c r="I243" s="205"/>
      <c r="J243" s="216">
        <f>BK243</f>
        <v>0</v>
      </c>
      <c r="K243" s="202"/>
      <c r="L243" s="207"/>
      <c r="M243" s="208"/>
      <c r="N243" s="209"/>
      <c r="O243" s="209"/>
      <c r="P243" s="210">
        <f>SUM(P244:P249)</f>
        <v>0</v>
      </c>
      <c r="Q243" s="209"/>
      <c r="R243" s="210">
        <f>SUM(R244:R249)</f>
        <v>0.00085711999999999995</v>
      </c>
      <c r="S243" s="209"/>
      <c r="T243" s="211">
        <f>SUM(T244:T249)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2" t="s">
        <v>83</v>
      </c>
      <c r="AT243" s="213" t="s">
        <v>72</v>
      </c>
      <c r="AU243" s="213" t="s">
        <v>81</v>
      </c>
      <c r="AY243" s="212" t="s">
        <v>140</v>
      </c>
      <c r="BK243" s="214">
        <f>SUM(BK244:BK249)</f>
        <v>0</v>
      </c>
    </row>
    <row r="244" s="2" customFormat="1" ht="24.15" customHeight="1">
      <c r="A244" s="37"/>
      <c r="B244" s="38"/>
      <c r="C244" s="217" t="s">
        <v>333</v>
      </c>
      <c r="D244" s="217" t="s">
        <v>143</v>
      </c>
      <c r="E244" s="218" t="s">
        <v>334</v>
      </c>
      <c r="F244" s="219" t="s">
        <v>335</v>
      </c>
      <c r="G244" s="220" t="s">
        <v>164</v>
      </c>
      <c r="H244" s="221">
        <v>0.44</v>
      </c>
      <c r="I244" s="222"/>
      <c r="J244" s="223">
        <f>ROUND(I244*H244,2)</f>
        <v>0</v>
      </c>
      <c r="K244" s="219" t="s">
        <v>147</v>
      </c>
      <c r="L244" s="43"/>
      <c r="M244" s="224" t="s">
        <v>1</v>
      </c>
      <c r="N244" s="225" t="s">
        <v>38</v>
      </c>
      <c r="O244" s="90"/>
      <c r="P244" s="226">
        <f>O244*H244</f>
        <v>0</v>
      </c>
      <c r="Q244" s="226">
        <v>0.00010000000000000001</v>
      </c>
      <c r="R244" s="226">
        <f>Q244*H244</f>
        <v>4.4000000000000006E-05</v>
      </c>
      <c r="S244" s="226">
        <v>0</v>
      </c>
      <c r="T244" s="227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8" t="s">
        <v>240</v>
      </c>
      <c r="AT244" s="228" t="s">
        <v>143</v>
      </c>
      <c r="AU244" s="228" t="s">
        <v>83</v>
      </c>
      <c r="AY244" s="16" t="s">
        <v>140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6" t="s">
        <v>81</v>
      </c>
      <c r="BK244" s="229">
        <f>ROUND(I244*H244,2)</f>
        <v>0</v>
      </c>
      <c r="BL244" s="16" t="s">
        <v>240</v>
      </c>
      <c r="BM244" s="228" t="s">
        <v>336</v>
      </c>
    </row>
    <row r="245" s="2" customFormat="1">
      <c r="A245" s="37"/>
      <c r="B245" s="38"/>
      <c r="C245" s="39"/>
      <c r="D245" s="230" t="s">
        <v>150</v>
      </c>
      <c r="E245" s="39"/>
      <c r="F245" s="231" t="s">
        <v>337</v>
      </c>
      <c r="G245" s="39"/>
      <c r="H245" s="39"/>
      <c r="I245" s="232"/>
      <c r="J245" s="39"/>
      <c r="K245" s="39"/>
      <c r="L245" s="43"/>
      <c r="M245" s="233"/>
      <c r="N245" s="234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150</v>
      </c>
      <c r="AU245" s="16" t="s">
        <v>83</v>
      </c>
    </row>
    <row r="246" s="13" customFormat="1">
      <c r="A246" s="13"/>
      <c r="B246" s="235"/>
      <c r="C246" s="236"/>
      <c r="D246" s="230" t="s">
        <v>152</v>
      </c>
      <c r="E246" s="237" t="s">
        <v>1</v>
      </c>
      <c r="F246" s="238" t="s">
        <v>338</v>
      </c>
      <c r="G246" s="236"/>
      <c r="H246" s="239">
        <v>0.44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152</v>
      </c>
      <c r="AU246" s="245" t="s">
        <v>83</v>
      </c>
      <c r="AV246" s="13" t="s">
        <v>83</v>
      </c>
      <c r="AW246" s="13" t="s">
        <v>30</v>
      </c>
      <c r="AX246" s="13" t="s">
        <v>81</v>
      </c>
      <c r="AY246" s="245" t="s">
        <v>140</v>
      </c>
    </row>
    <row r="247" s="2" customFormat="1" ht="24.15" customHeight="1">
      <c r="A247" s="37"/>
      <c r="B247" s="38"/>
      <c r="C247" s="257" t="s">
        <v>339</v>
      </c>
      <c r="D247" s="257" t="s">
        <v>221</v>
      </c>
      <c r="E247" s="258" t="s">
        <v>340</v>
      </c>
      <c r="F247" s="259" t="s">
        <v>341</v>
      </c>
      <c r="G247" s="260" t="s">
        <v>164</v>
      </c>
      <c r="H247" s="261">
        <v>0.48399999999999999</v>
      </c>
      <c r="I247" s="262"/>
      <c r="J247" s="263">
        <f>ROUND(I247*H247,2)</f>
        <v>0</v>
      </c>
      <c r="K247" s="259" t="s">
        <v>147</v>
      </c>
      <c r="L247" s="264"/>
      <c r="M247" s="265" t="s">
        <v>1</v>
      </c>
      <c r="N247" s="266" t="s">
        <v>38</v>
      </c>
      <c r="O247" s="90"/>
      <c r="P247" s="226">
        <f>O247*H247</f>
        <v>0</v>
      </c>
      <c r="Q247" s="226">
        <v>0.0016800000000000001</v>
      </c>
      <c r="R247" s="226">
        <f>Q247*H247</f>
        <v>0.00081311999999999997</v>
      </c>
      <c r="S247" s="226">
        <v>0</v>
      </c>
      <c r="T247" s="22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342</v>
      </c>
      <c r="AT247" s="228" t="s">
        <v>221</v>
      </c>
      <c r="AU247" s="228" t="s">
        <v>83</v>
      </c>
      <c r="AY247" s="16" t="s">
        <v>140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81</v>
      </c>
      <c r="BK247" s="229">
        <f>ROUND(I247*H247,2)</f>
        <v>0</v>
      </c>
      <c r="BL247" s="16" t="s">
        <v>240</v>
      </c>
      <c r="BM247" s="228" t="s">
        <v>343</v>
      </c>
    </row>
    <row r="248" s="2" customFormat="1">
      <c r="A248" s="37"/>
      <c r="B248" s="38"/>
      <c r="C248" s="39"/>
      <c r="D248" s="230" t="s">
        <v>150</v>
      </c>
      <c r="E248" s="39"/>
      <c r="F248" s="231" t="s">
        <v>341</v>
      </c>
      <c r="G248" s="39"/>
      <c r="H248" s="39"/>
      <c r="I248" s="232"/>
      <c r="J248" s="39"/>
      <c r="K248" s="39"/>
      <c r="L248" s="43"/>
      <c r="M248" s="233"/>
      <c r="N248" s="234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150</v>
      </c>
      <c r="AU248" s="16" t="s">
        <v>83</v>
      </c>
    </row>
    <row r="249" s="13" customFormat="1">
      <c r="A249" s="13"/>
      <c r="B249" s="235"/>
      <c r="C249" s="236"/>
      <c r="D249" s="230" t="s">
        <v>152</v>
      </c>
      <c r="E249" s="236"/>
      <c r="F249" s="238" t="s">
        <v>344</v>
      </c>
      <c r="G249" s="236"/>
      <c r="H249" s="239">
        <v>0.48399999999999999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152</v>
      </c>
      <c r="AU249" s="245" t="s">
        <v>83</v>
      </c>
      <c r="AV249" s="13" t="s">
        <v>83</v>
      </c>
      <c r="AW249" s="13" t="s">
        <v>4</v>
      </c>
      <c r="AX249" s="13" t="s">
        <v>81</v>
      </c>
      <c r="AY249" s="245" t="s">
        <v>140</v>
      </c>
    </row>
    <row r="250" s="12" customFormat="1" ht="22.8" customHeight="1">
      <c r="A250" s="12"/>
      <c r="B250" s="201"/>
      <c r="C250" s="202"/>
      <c r="D250" s="203" t="s">
        <v>72</v>
      </c>
      <c r="E250" s="215" t="s">
        <v>345</v>
      </c>
      <c r="F250" s="215" t="s">
        <v>346</v>
      </c>
      <c r="G250" s="202"/>
      <c r="H250" s="202"/>
      <c r="I250" s="205"/>
      <c r="J250" s="216">
        <f>BK250</f>
        <v>0</v>
      </c>
      <c r="K250" s="202"/>
      <c r="L250" s="207"/>
      <c r="M250" s="208"/>
      <c r="N250" s="209"/>
      <c r="O250" s="209"/>
      <c r="P250" s="210">
        <f>SUM(P251:P258)</f>
        <v>0</v>
      </c>
      <c r="Q250" s="209"/>
      <c r="R250" s="210">
        <f>SUM(R251:R258)</f>
        <v>0.0025300000000000001</v>
      </c>
      <c r="S250" s="209"/>
      <c r="T250" s="211">
        <f>SUM(T251:T258)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2" t="s">
        <v>83</v>
      </c>
      <c r="AT250" s="213" t="s">
        <v>72</v>
      </c>
      <c r="AU250" s="213" t="s">
        <v>81</v>
      </c>
      <c r="AY250" s="212" t="s">
        <v>140</v>
      </c>
      <c r="BK250" s="214">
        <f>SUM(BK251:BK258)</f>
        <v>0</v>
      </c>
    </row>
    <row r="251" s="2" customFormat="1" ht="16.5" customHeight="1">
      <c r="A251" s="37"/>
      <c r="B251" s="38"/>
      <c r="C251" s="217" t="s">
        <v>342</v>
      </c>
      <c r="D251" s="217" t="s">
        <v>143</v>
      </c>
      <c r="E251" s="218" t="s">
        <v>347</v>
      </c>
      <c r="F251" s="219" t="s">
        <v>348</v>
      </c>
      <c r="G251" s="220" t="s">
        <v>146</v>
      </c>
      <c r="H251" s="221">
        <v>2</v>
      </c>
      <c r="I251" s="222"/>
      <c r="J251" s="223">
        <f>ROUND(I251*H251,2)</f>
        <v>0</v>
      </c>
      <c r="K251" s="219" t="s">
        <v>147</v>
      </c>
      <c r="L251" s="43"/>
      <c r="M251" s="224" t="s">
        <v>1</v>
      </c>
      <c r="N251" s="225" t="s">
        <v>38</v>
      </c>
      <c r="O251" s="90"/>
      <c r="P251" s="226">
        <f>O251*H251</f>
        <v>0</v>
      </c>
      <c r="Q251" s="226">
        <v>0.00050000000000000001</v>
      </c>
      <c r="R251" s="226">
        <f>Q251*H251</f>
        <v>0.001</v>
      </c>
      <c r="S251" s="226">
        <v>0</v>
      </c>
      <c r="T251" s="227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8" t="s">
        <v>240</v>
      </c>
      <c r="AT251" s="228" t="s">
        <v>143</v>
      </c>
      <c r="AU251" s="228" t="s">
        <v>83</v>
      </c>
      <c r="AY251" s="16" t="s">
        <v>140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6" t="s">
        <v>81</v>
      </c>
      <c r="BK251" s="229">
        <f>ROUND(I251*H251,2)</f>
        <v>0</v>
      </c>
      <c r="BL251" s="16" t="s">
        <v>240</v>
      </c>
      <c r="BM251" s="228" t="s">
        <v>349</v>
      </c>
    </row>
    <row r="252" s="2" customFormat="1">
      <c r="A252" s="37"/>
      <c r="B252" s="38"/>
      <c r="C252" s="39"/>
      <c r="D252" s="230" t="s">
        <v>150</v>
      </c>
      <c r="E252" s="39"/>
      <c r="F252" s="231" t="s">
        <v>350</v>
      </c>
      <c r="G252" s="39"/>
      <c r="H252" s="39"/>
      <c r="I252" s="232"/>
      <c r="J252" s="39"/>
      <c r="K252" s="39"/>
      <c r="L252" s="43"/>
      <c r="M252" s="233"/>
      <c r="N252" s="234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150</v>
      </c>
      <c r="AU252" s="16" t="s">
        <v>83</v>
      </c>
    </row>
    <row r="253" s="2" customFormat="1" ht="16.5" customHeight="1">
      <c r="A253" s="37"/>
      <c r="B253" s="38"/>
      <c r="C253" s="217" t="s">
        <v>351</v>
      </c>
      <c r="D253" s="217" t="s">
        <v>143</v>
      </c>
      <c r="E253" s="218" t="s">
        <v>352</v>
      </c>
      <c r="F253" s="219" t="s">
        <v>353</v>
      </c>
      <c r="G253" s="220" t="s">
        <v>146</v>
      </c>
      <c r="H253" s="221">
        <v>1</v>
      </c>
      <c r="I253" s="222"/>
      <c r="J253" s="223">
        <f>ROUND(I253*H253,2)</f>
        <v>0</v>
      </c>
      <c r="K253" s="219" t="s">
        <v>147</v>
      </c>
      <c r="L253" s="43"/>
      <c r="M253" s="224" t="s">
        <v>1</v>
      </c>
      <c r="N253" s="225" t="s">
        <v>38</v>
      </c>
      <c r="O253" s="90"/>
      <c r="P253" s="226">
        <f>O253*H253</f>
        <v>0</v>
      </c>
      <c r="Q253" s="226">
        <v>0.0015299999999999999</v>
      </c>
      <c r="R253" s="226">
        <f>Q253*H253</f>
        <v>0.0015299999999999999</v>
      </c>
      <c r="S253" s="226">
        <v>0</v>
      </c>
      <c r="T253" s="227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8" t="s">
        <v>240</v>
      </c>
      <c r="AT253" s="228" t="s">
        <v>143</v>
      </c>
      <c r="AU253" s="228" t="s">
        <v>83</v>
      </c>
      <c r="AY253" s="16" t="s">
        <v>140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6" t="s">
        <v>81</v>
      </c>
      <c r="BK253" s="229">
        <f>ROUND(I253*H253,2)</f>
        <v>0</v>
      </c>
      <c r="BL253" s="16" t="s">
        <v>240</v>
      </c>
      <c r="BM253" s="228" t="s">
        <v>354</v>
      </c>
    </row>
    <row r="254" s="2" customFormat="1">
      <c r="A254" s="37"/>
      <c r="B254" s="38"/>
      <c r="C254" s="39"/>
      <c r="D254" s="230" t="s">
        <v>150</v>
      </c>
      <c r="E254" s="39"/>
      <c r="F254" s="231" t="s">
        <v>355</v>
      </c>
      <c r="G254" s="39"/>
      <c r="H254" s="39"/>
      <c r="I254" s="232"/>
      <c r="J254" s="39"/>
      <c r="K254" s="39"/>
      <c r="L254" s="43"/>
      <c r="M254" s="233"/>
      <c r="N254" s="234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150</v>
      </c>
      <c r="AU254" s="16" t="s">
        <v>83</v>
      </c>
    </row>
    <row r="255" s="2" customFormat="1" ht="16.5" customHeight="1">
      <c r="A255" s="37"/>
      <c r="B255" s="38"/>
      <c r="C255" s="217" t="s">
        <v>356</v>
      </c>
      <c r="D255" s="217" t="s">
        <v>143</v>
      </c>
      <c r="E255" s="218" t="s">
        <v>357</v>
      </c>
      <c r="F255" s="219" t="s">
        <v>358</v>
      </c>
      <c r="G255" s="220" t="s">
        <v>190</v>
      </c>
      <c r="H255" s="221">
        <v>1</v>
      </c>
      <c r="I255" s="222"/>
      <c r="J255" s="223">
        <f>ROUND(I255*H255,2)</f>
        <v>0</v>
      </c>
      <c r="K255" s="219" t="s">
        <v>147</v>
      </c>
      <c r="L255" s="43"/>
      <c r="M255" s="224" t="s">
        <v>1</v>
      </c>
      <c r="N255" s="225" t="s">
        <v>38</v>
      </c>
      <c r="O255" s="90"/>
      <c r="P255" s="226">
        <f>O255*H255</f>
        <v>0</v>
      </c>
      <c r="Q255" s="226">
        <v>0</v>
      </c>
      <c r="R255" s="226">
        <f>Q255*H255</f>
        <v>0</v>
      </c>
      <c r="S255" s="226">
        <v>0</v>
      </c>
      <c r="T255" s="227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8" t="s">
        <v>240</v>
      </c>
      <c r="AT255" s="228" t="s">
        <v>143</v>
      </c>
      <c r="AU255" s="228" t="s">
        <v>83</v>
      </c>
      <c r="AY255" s="16" t="s">
        <v>140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6" t="s">
        <v>81</v>
      </c>
      <c r="BK255" s="229">
        <f>ROUND(I255*H255,2)</f>
        <v>0</v>
      </c>
      <c r="BL255" s="16" t="s">
        <v>240</v>
      </c>
      <c r="BM255" s="228" t="s">
        <v>359</v>
      </c>
    </row>
    <row r="256" s="2" customFormat="1">
      <c r="A256" s="37"/>
      <c r="B256" s="38"/>
      <c r="C256" s="39"/>
      <c r="D256" s="230" t="s">
        <v>150</v>
      </c>
      <c r="E256" s="39"/>
      <c r="F256" s="231" t="s">
        <v>360</v>
      </c>
      <c r="G256" s="39"/>
      <c r="H256" s="39"/>
      <c r="I256" s="232"/>
      <c r="J256" s="39"/>
      <c r="K256" s="39"/>
      <c r="L256" s="43"/>
      <c r="M256" s="233"/>
      <c r="N256" s="234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150</v>
      </c>
      <c r="AU256" s="16" t="s">
        <v>83</v>
      </c>
    </row>
    <row r="257" s="2" customFormat="1" ht="21.75" customHeight="1">
      <c r="A257" s="37"/>
      <c r="B257" s="38"/>
      <c r="C257" s="217" t="s">
        <v>361</v>
      </c>
      <c r="D257" s="217" t="s">
        <v>143</v>
      </c>
      <c r="E257" s="218" t="s">
        <v>362</v>
      </c>
      <c r="F257" s="219" t="s">
        <v>363</v>
      </c>
      <c r="G257" s="220" t="s">
        <v>190</v>
      </c>
      <c r="H257" s="221">
        <v>1</v>
      </c>
      <c r="I257" s="222"/>
      <c r="J257" s="223">
        <f>ROUND(I257*H257,2)</f>
        <v>0</v>
      </c>
      <c r="K257" s="219" t="s">
        <v>147</v>
      </c>
      <c r="L257" s="43"/>
      <c r="M257" s="224" t="s">
        <v>1</v>
      </c>
      <c r="N257" s="225" t="s">
        <v>38</v>
      </c>
      <c r="O257" s="90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8" t="s">
        <v>240</v>
      </c>
      <c r="AT257" s="228" t="s">
        <v>143</v>
      </c>
      <c r="AU257" s="228" t="s">
        <v>83</v>
      </c>
      <c r="AY257" s="16" t="s">
        <v>140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6" t="s">
        <v>81</v>
      </c>
      <c r="BK257" s="229">
        <f>ROUND(I257*H257,2)</f>
        <v>0</v>
      </c>
      <c r="BL257" s="16" t="s">
        <v>240</v>
      </c>
      <c r="BM257" s="228" t="s">
        <v>364</v>
      </c>
    </row>
    <row r="258" s="2" customFormat="1">
      <c r="A258" s="37"/>
      <c r="B258" s="38"/>
      <c r="C258" s="39"/>
      <c r="D258" s="230" t="s">
        <v>150</v>
      </c>
      <c r="E258" s="39"/>
      <c r="F258" s="231" t="s">
        <v>365</v>
      </c>
      <c r="G258" s="39"/>
      <c r="H258" s="39"/>
      <c r="I258" s="232"/>
      <c r="J258" s="39"/>
      <c r="K258" s="39"/>
      <c r="L258" s="43"/>
      <c r="M258" s="233"/>
      <c r="N258" s="234"/>
      <c r="O258" s="90"/>
      <c r="P258" s="90"/>
      <c r="Q258" s="90"/>
      <c r="R258" s="90"/>
      <c r="S258" s="90"/>
      <c r="T258" s="91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150</v>
      </c>
      <c r="AU258" s="16" t="s">
        <v>83</v>
      </c>
    </row>
    <row r="259" s="12" customFormat="1" ht="22.8" customHeight="1">
      <c r="A259" s="12"/>
      <c r="B259" s="201"/>
      <c r="C259" s="202"/>
      <c r="D259" s="203" t="s">
        <v>72</v>
      </c>
      <c r="E259" s="215" t="s">
        <v>366</v>
      </c>
      <c r="F259" s="215" t="s">
        <v>367</v>
      </c>
      <c r="G259" s="202"/>
      <c r="H259" s="202"/>
      <c r="I259" s="205"/>
      <c r="J259" s="216">
        <f>BK259</f>
        <v>0</v>
      </c>
      <c r="K259" s="202"/>
      <c r="L259" s="207"/>
      <c r="M259" s="208"/>
      <c r="N259" s="209"/>
      <c r="O259" s="209"/>
      <c r="P259" s="210">
        <f>SUM(P260:P267)</f>
        <v>0</v>
      </c>
      <c r="Q259" s="209"/>
      <c r="R259" s="210">
        <f>SUM(R260:R267)</f>
        <v>2.0000000000000002E-05</v>
      </c>
      <c r="S259" s="209"/>
      <c r="T259" s="211">
        <f>SUM(T260:T267)</f>
        <v>0.0017599999999999999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2" t="s">
        <v>83</v>
      </c>
      <c r="AT259" s="213" t="s">
        <v>72</v>
      </c>
      <c r="AU259" s="213" t="s">
        <v>81</v>
      </c>
      <c r="AY259" s="212" t="s">
        <v>140</v>
      </c>
      <c r="BK259" s="214">
        <f>SUM(BK260:BK267)</f>
        <v>0</v>
      </c>
    </row>
    <row r="260" s="2" customFormat="1" ht="16.5" customHeight="1">
      <c r="A260" s="37"/>
      <c r="B260" s="38"/>
      <c r="C260" s="217" t="s">
        <v>368</v>
      </c>
      <c r="D260" s="217" t="s">
        <v>143</v>
      </c>
      <c r="E260" s="218" t="s">
        <v>369</v>
      </c>
      <c r="F260" s="219" t="s">
        <v>370</v>
      </c>
      <c r="G260" s="220" t="s">
        <v>146</v>
      </c>
      <c r="H260" s="221">
        <v>5</v>
      </c>
      <c r="I260" s="222"/>
      <c r="J260" s="223">
        <f>ROUND(I260*H260,2)</f>
        <v>0</v>
      </c>
      <c r="K260" s="219" t="s">
        <v>147</v>
      </c>
      <c r="L260" s="43"/>
      <c r="M260" s="224" t="s">
        <v>1</v>
      </c>
      <c r="N260" s="225" t="s">
        <v>38</v>
      </c>
      <c r="O260" s="90"/>
      <c r="P260" s="226">
        <f>O260*H260</f>
        <v>0</v>
      </c>
      <c r="Q260" s="226">
        <v>0</v>
      </c>
      <c r="R260" s="226">
        <f>Q260*H260</f>
        <v>0</v>
      </c>
      <c r="S260" s="226">
        <v>0.00027999999999999998</v>
      </c>
      <c r="T260" s="227">
        <f>S260*H260</f>
        <v>0.0013999999999999998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240</v>
      </c>
      <c r="AT260" s="228" t="s">
        <v>143</v>
      </c>
      <c r="AU260" s="228" t="s">
        <v>83</v>
      </c>
      <c r="AY260" s="16" t="s">
        <v>140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81</v>
      </c>
      <c r="BK260" s="229">
        <f>ROUND(I260*H260,2)</f>
        <v>0</v>
      </c>
      <c r="BL260" s="16" t="s">
        <v>240</v>
      </c>
      <c r="BM260" s="228" t="s">
        <v>371</v>
      </c>
    </row>
    <row r="261" s="2" customFormat="1">
      <c r="A261" s="37"/>
      <c r="B261" s="38"/>
      <c r="C261" s="39"/>
      <c r="D261" s="230" t="s">
        <v>150</v>
      </c>
      <c r="E261" s="39"/>
      <c r="F261" s="231" t="s">
        <v>372</v>
      </c>
      <c r="G261" s="39"/>
      <c r="H261" s="39"/>
      <c r="I261" s="232"/>
      <c r="J261" s="39"/>
      <c r="K261" s="39"/>
      <c r="L261" s="43"/>
      <c r="M261" s="233"/>
      <c r="N261" s="234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150</v>
      </c>
      <c r="AU261" s="16" t="s">
        <v>83</v>
      </c>
    </row>
    <row r="262" s="2" customFormat="1" ht="24.15" customHeight="1">
      <c r="A262" s="37"/>
      <c r="B262" s="38"/>
      <c r="C262" s="217" t="s">
        <v>373</v>
      </c>
      <c r="D262" s="217" t="s">
        <v>143</v>
      </c>
      <c r="E262" s="218" t="s">
        <v>374</v>
      </c>
      <c r="F262" s="219" t="s">
        <v>375</v>
      </c>
      <c r="G262" s="220" t="s">
        <v>190</v>
      </c>
      <c r="H262" s="221">
        <v>1</v>
      </c>
      <c r="I262" s="222"/>
      <c r="J262" s="223">
        <f>ROUND(I262*H262,2)</f>
        <v>0</v>
      </c>
      <c r="K262" s="219" t="s">
        <v>147</v>
      </c>
      <c r="L262" s="43"/>
      <c r="M262" s="224" t="s">
        <v>1</v>
      </c>
      <c r="N262" s="225" t="s">
        <v>38</v>
      </c>
      <c r="O262" s="90"/>
      <c r="P262" s="226">
        <f>O262*H262</f>
        <v>0</v>
      </c>
      <c r="Q262" s="226">
        <v>2.0000000000000002E-05</v>
      </c>
      <c r="R262" s="226">
        <f>Q262*H262</f>
        <v>2.0000000000000002E-05</v>
      </c>
      <c r="S262" s="226">
        <v>0.00036000000000000002</v>
      </c>
      <c r="T262" s="227">
        <f>S262*H262</f>
        <v>0.00036000000000000002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240</v>
      </c>
      <c r="AT262" s="228" t="s">
        <v>143</v>
      </c>
      <c r="AU262" s="228" t="s">
        <v>83</v>
      </c>
      <c r="AY262" s="16" t="s">
        <v>140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81</v>
      </c>
      <c r="BK262" s="229">
        <f>ROUND(I262*H262,2)</f>
        <v>0</v>
      </c>
      <c r="BL262" s="16" t="s">
        <v>240</v>
      </c>
      <c r="BM262" s="228" t="s">
        <v>376</v>
      </c>
    </row>
    <row r="263" s="2" customFormat="1">
      <c r="A263" s="37"/>
      <c r="B263" s="38"/>
      <c r="C263" s="39"/>
      <c r="D263" s="230" t="s">
        <v>150</v>
      </c>
      <c r="E263" s="39"/>
      <c r="F263" s="231" t="s">
        <v>377</v>
      </c>
      <c r="G263" s="39"/>
      <c r="H263" s="39"/>
      <c r="I263" s="232"/>
      <c r="J263" s="39"/>
      <c r="K263" s="39"/>
      <c r="L263" s="43"/>
      <c r="M263" s="233"/>
      <c r="N263" s="234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150</v>
      </c>
      <c r="AU263" s="16" t="s">
        <v>83</v>
      </c>
    </row>
    <row r="264" s="2" customFormat="1" ht="24.15" customHeight="1">
      <c r="A264" s="37"/>
      <c r="B264" s="38"/>
      <c r="C264" s="217" t="s">
        <v>378</v>
      </c>
      <c r="D264" s="217" t="s">
        <v>143</v>
      </c>
      <c r="E264" s="218" t="s">
        <v>379</v>
      </c>
      <c r="F264" s="219" t="s">
        <v>380</v>
      </c>
      <c r="G264" s="220" t="s">
        <v>190</v>
      </c>
      <c r="H264" s="221">
        <v>2</v>
      </c>
      <c r="I264" s="222"/>
      <c r="J264" s="223">
        <f>ROUND(I264*H264,2)</f>
        <v>0</v>
      </c>
      <c r="K264" s="219" t="s">
        <v>147</v>
      </c>
      <c r="L264" s="43"/>
      <c r="M264" s="224" t="s">
        <v>1</v>
      </c>
      <c r="N264" s="225" t="s">
        <v>38</v>
      </c>
      <c r="O264" s="90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240</v>
      </c>
      <c r="AT264" s="228" t="s">
        <v>143</v>
      </c>
      <c r="AU264" s="228" t="s">
        <v>83</v>
      </c>
      <c r="AY264" s="16" t="s">
        <v>140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81</v>
      </c>
      <c r="BK264" s="229">
        <f>ROUND(I264*H264,2)</f>
        <v>0</v>
      </c>
      <c r="BL264" s="16" t="s">
        <v>240</v>
      </c>
      <c r="BM264" s="228" t="s">
        <v>381</v>
      </c>
    </row>
    <row r="265" s="2" customFormat="1">
      <c r="A265" s="37"/>
      <c r="B265" s="38"/>
      <c r="C265" s="39"/>
      <c r="D265" s="230" t="s">
        <v>150</v>
      </c>
      <c r="E265" s="39"/>
      <c r="F265" s="231" t="s">
        <v>382</v>
      </c>
      <c r="G265" s="39"/>
      <c r="H265" s="39"/>
      <c r="I265" s="232"/>
      <c r="J265" s="39"/>
      <c r="K265" s="39"/>
      <c r="L265" s="43"/>
      <c r="M265" s="233"/>
      <c r="N265" s="234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150</v>
      </c>
      <c r="AU265" s="16" t="s">
        <v>83</v>
      </c>
    </row>
    <row r="266" s="2" customFormat="1" ht="16.5" customHeight="1">
      <c r="A266" s="37"/>
      <c r="B266" s="38"/>
      <c r="C266" s="217" t="s">
        <v>383</v>
      </c>
      <c r="D266" s="217" t="s">
        <v>143</v>
      </c>
      <c r="E266" s="218" t="s">
        <v>384</v>
      </c>
      <c r="F266" s="219" t="s">
        <v>385</v>
      </c>
      <c r="G266" s="220" t="s">
        <v>297</v>
      </c>
      <c r="H266" s="221">
        <v>1</v>
      </c>
      <c r="I266" s="222"/>
      <c r="J266" s="223">
        <f>ROUND(I266*H266,2)</f>
        <v>0</v>
      </c>
      <c r="K266" s="219" t="s">
        <v>1</v>
      </c>
      <c r="L266" s="43"/>
      <c r="M266" s="224" t="s">
        <v>1</v>
      </c>
      <c r="N266" s="225" t="s">
        <v>38</v>
      </c>
      <c r="O266" s="90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8" t="s">
        <v>240</v>
      </c>
      <c r="AT266" s="228" t="s">
        <v>143</v>
      </c>
      <c r="AU266" s="228" t="s">
        <v>83</v>
      </c>
      <c r="AY266" s="16" t="s">
        <v>140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6" t="s">
        <v>81</v>
      </c>
      <c r="BK266" s="229">
        <f>ROUND(I266*H266,2)</f>
        <v>0</v>
      </c>
      <c r="BL266" s="16" t="s">
        <v>240</v>
      </c>
      <c r="BM266" s="228" t="s">
        <v>386</v>
      </c>
    </row>
    <row r="267" s="2" customFormat="1">
      <c r="A267" s="37"/>
      <c r="B267" s="38"/>
      <c r="C267" s="39"/>
      <c r="D267" s="230" t="s">
        <v>150</v>
      </c>
      <c r="E267" s="39"/>
      <c r="F267" s="231" t="s">
        <v>385</v>
      </c>
      <c r="G267" s="39"/>
      <c r="H267" s="39"/>
      <c r="I267" s="232"/>
      <c r="J267" s="39"/>
      <c r="K267" s="39"/>
      <c r="L267" s="43"/>
      <c r="M267" s="233"/>
      <c r="N267" s="234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150</v>
      </c>
      <c r="AU267" s="16" t="s">
        <v>83</v>
      </c>
    </row>
    <row r="268" s="12" customFormat="1" ht="22.8" customHeight="1">
      <c r="A268" s="12"/>
      <c r="B268" s="201"/>
      <c r="C268" s="202"/>
      <c r="D268" s="203" t="s">
        <v>72</v>
      </c>
      <c r="E268" s="215" t="s">
        <v>387</v>
      </c>
      <c r="F268" s="215" t="s">
        <v>388</v>
      </c>
      <c r="G268" s="202"/>
      <c r="H268" s="202"/>
      <c r="I268" s="205"/>
      <c r="J268" s="216">
        <f>BK268</f>
        <v>0</v>
      </c>
      <c r="K268" s="202"/>
      <c r="L268" s="207"/>
      <c r="M268" s="208"/>
      <c r="N268" s="209"/>
      <c r="O268" s="209"/>
      <c r="P268" s="210">
        <f>SUM(P269:P284)</f>
        <v>0</v>
      </c>
      <c r="Q268" s="209"/>
      <c r="R268" s="210">
        <f>SUM(R269:R284)</f>
        <v>0.047910000000000001</v>
      </c>
      <c r="S268" s="209"/>
      <c r="T268" s="211">
        <f>SUM(T269:T284)</f>
        <v>0.17050000000000001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2" t="s">
        <v>83</v>
      </c>
      <c r="AT268" s="213" t="s">
        <v>72</v>
      </c>
      <c r="AU268" s="213" t="s">
        <v>81</v>
      </c>
      <c r="AY268" s="212" t="s">
        <v>140</v>
      </c>
      <c r="BK268" s="214">
        <f>SUM(BK269:BK284)</f>
        <v>0</v>
      </c>
    </row>
    <row r="269" s="2" customFormat="1" ht="16.5" customHeight="1">
      <c r="A269" s="37"/>
      <c r="B269" s="38"/>
      <c r="C269" s="217" t="s">
        <v>389</v>
      </c>
      <c r="D269" s="217" t="s">
        <v>143</v>
      </c>
      <c r="E269" s="218" t="s">
        <v>390</v>
      </c>
      <c r="F269" s="219" t="s">
        <v>391</v>
      </c>
      <c r="G269" s="220" t="s">
        <v>297</v>
      </c>
      <c r="H269" s="221">
        <v>1</v>
      </c>
      <c r="I269" s="222"/>
      <c r="J269" s="223">
        <f>ROUND(I269*H269,2)</f>
        <v>0</v>
      </c>
      <c r="K269" s="219" t="s">
        <v>147</v>
      </c>
      <c r="L269" s="43"/>
      <c r="M269" s="224" t="s">
        <v>1</v>
      </c>
      <c r="N269" s="225" t="s">
        <v>38</v>
      </c>
      <c r="O269" s="90"/>
      <c r="P269" s="226">
        <f>O269*H269</f>
        <v>0</v>
      </c>
      <c r="Q269" s="226">
        <v>0</v>
      </c>
      <c r="R269" s="226">
        <f>Q269*H269</f>
        <v>0</v>
      </c>
      <c r="S269" s="226">
        <v>0.034200000000000001</v>
      </c>
      <c r="T269" s="227">
        <f>S269*H269</f>
        <v>0.034200000000000001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8" t="s">
        <v>240</v>
      </c>
      <c r="AT269" s="228" t="s">
        <v>143</v>
      </c>
      <c r="AU269" s="228" t="s">
        <v>83</v>
      </c>
      <c r="AY269" s="16" t="s">
        <v>140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6" t="s">
        <v>81</v>
      </c>
      <c r="BK269" s="229">
        <f>ROUND(I269*H269,2)</f>
        <v>0</v>
      </c>
      <c r="BL269" s="16" t="s">
        <v>240</v>
      </c>
      <c r="BM269" s="228" t="s">
        <v>392</v>
      </c>
    </row>
    <row r="270" s="2" customFormat="1">
      <c r="A270" s="37"/>
      <c r="B270" s="38"/>
      <c r="C270" s="39"/>
      <c r="D270" s="230" t="s">
        <v>150</v>
      </c>
      <c r="E270" s="39"/>
      <c r="F270" s="231" t="s">
        <v>393</v>
      </c>
      <c r="G270" s="39"/>
      <c r="H270" s="39"/>
      <c r="I270" s="232"/>
      <c r="J270" s="39"/>
      <c r="K270" s="39"/>
      <c r="L270" s="43"/>
      <c r="M270" s="233"/>
      <c r="N270" s="234"/>
      <c r="O270" s="90"/>
      <c r="P270" s="90"/>
      <c r="Q270" s="90"/>
      <c r="R270" s="90"/>
      <c r="S270" s="90"/>
      <c r="T270" s="91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150</v>
      </c>
      <c r="AU270" s="16" t="s">
        <v>83</v>
      </c>
    </row>
    <row r="271" s="2" customFormat="1" ht="16.5" customHeight="1">
      <c r="A271" s="37"/>
      <c r="B271" s="38"/>
      <c r="C271" s="217" t="s">
        <v>394</v>
      </c>
      <c r="D271" s="217" t="s">
        <v>143</v>
      </c>
      <c r="E271" s="218" t="s">
        <v>395</v>
      </c>
      <c r="F271" s="219" t="s">
        <v>396</v>
      </c>
      <c r="G271" s="220" t="s">
        <v>190</v>
      </c>
      <c r="H271" s="221">
        <v>1</v>
      </c>
      <c r="I271" s="222"/>
      <c r="J271" s="223">
        <f>ROUND(I271*H271,2)</f>
        <v>0</v>
      </c>
      <c r="K271" s="219" t="s">
        <v>147</v>
      </c>
      <c r="L271" s="43"/>
      <c r="M271" s="224" t="s">
        <v>1</v>
      </c>
      <c r="N271" s="225" t="s">
        <v>38</v>
      </c>
      <c r="O271" s="90"/>
      <c r="P271" s="226">
        <f>O271*H271</f>
        <v>0</v>
      </c>
      <c r="Q271" s="226">
        <v>0.00063000000000000003</v>
      </c>
      <c r="R271" s="226">
        <f>Q271*H271</f>
        <v>0.00063000000000000003</v>
      </c>
      <c r="S271" s="226">
        <v>0</v>
      </c>
      <c r="T271" s="227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8" t="s">
        <v>240</v>
      </c>
      <c r="AT271" s="228" t="s">
        <v>143</v>
      </c>
      <c r="AU271" s="228" t="s">
        <v>83</v>
      </c>
      <c r="AY271" s="16" t="s">
        <v>140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6" t="s">
        <v>81</v>
      </c>
      <c r="BK271" s="229">
        <f>ROUND(I271*H271,2)</f>
        <v>0</v>
      </c>
      <c r="BL271" s="16" t="s">
        <v>240</v>
      </c>
      <c r="BM271" s="228" t="s">
        <v>397</v>
      </c>
    </row>
    <row r="272" s="2" customFormat="1">
      <c r="A272" s="37"/>
      <c r="B272" s="38"/>
      <c r="C272" s="39"/>
      <c r="D272" s="230" t="s">
        <v>150</v>
      </c>
      <c r="E272" s="39"/>
      <c r="F272" s="231" t="s">
        <v>398</v>
      </c>
      <c r="G272" s="39"/>
      <c r="H272" s="39"/>
      <c r="I272" s="232"/>
      <c r="J272" s="39"/>
      <c r="K272" s="39"/>
      <c r="L272" s="43"/>
      <c r="M272" s="233"/>
      <c r="N272" s="234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150</v>
      </c>
      <c r="AU272" s="16" t="s">
        <v>83</v>
      </c>
    </row>
    <row r="273" s="2" customFormat="1" ht="16.5" customHeight="1">
      <c r="A273" s="37"/>
      <c r="B273" s="38"/>
      <c r="C273" s="217" t="s">
        <v>399</v>
      </c>
      <c r="D273" s="217" t="s">
        <v>143</v>
      </c>
      <c r="E273" s="218" t="s">
        <v>400</v>
      </c>
      <c r="F273" s="219" t="s">
        <v>401</v>
      </c>
      <c r="G273" s="220" t="s">
        <v>297</v>
      </c>
      <c r="H273" s="221">
        <v>5</v>
      </c>
      <c r="I273" s="222"/>
      <c r="J273" s="223">
        <f>ROUND(I273*H273,2)</f>
        <v>0</v>
      </c>
      <c r="K273" s="219" t="s">
        <v>147</v>
      </c>
      <c r="L273" s="43"/>
      <c r="M273" s="224" t="s">
        <v>1</v>
      </c>
      <c r="N273" s="225" t="s">
        <v>38</v>
      </c>
      <c r="O273" s="90"/>
      <c r="P273" s="226">
        <f>O273*H273</f>
        <v>0</v>
      </c>
      <c r="Q273" s="226">
        <v>0</v>
      </c>
      <c r="R273" s="226">
        <f>Q273*H273</f>
        <v>0</v>
      </c>
      <c r="S273" s="226">
        <v>0.019460000000000002</v>
      </c>
      <c r="T273" s="227">
        <f>S273*H273</f>
        <v>0.097300000000000011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8" t="s">
        <v>240</v>
      </c>
      <c r="AT273" s="228" t="s">
        <v>143</v>
      </c>
      <c r="AU273" s="228" t="s">
        <v>83</v>
      </c>
      <c r="AY273" s="16" t="s">
        <v>140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6" t="s">
        <v>81</v>
      </c>
      <c r="BK273" s="229">
        <f>ROUND(I273*H273,2)</f>
        <v>0</v>
      </c>
      <c r="BL273" s="16" t="s">
        <v>240</v>
      </c>
      <c r="BM273" s="228" t="s">
        <v>402</v>
      </c>
    </row>
    <row r="274" s="2" customFormat="1">
      <c r="A274" s="37"/>
      <c r="B274" s="38"/>
      <c r="C274" s="39"/>
      <c r="D274" s="230" t="s">
        <v>150</v>
      </c>
      <c r="E274" s="39"/>
      <c r="F274" s="231" t="s">
        <v>403</v>
      </c>
      <c r="G274" s="39"/>
      <c r="H274" s="39"/>
      <c r="I274" s="232"/>
      <c r="J274" s="39"/>
      <c r="K274" s="39"/>
      <c r="L274" s="43"/>
      <c r="M274" s="233"/>
      <c r="N274" s="234"/>
      <c r="O274" s="90"/>
      <c r="P274" s="90"/>
      <c r="Q274" s="90"/>
      <c r="R274" s="90"/>
      <c r="S274" s="90"/>
      <c r="T274" s="91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150</v>
      </c>
      <c r="AU274" s="16" t="s">
        <v>83</v>
      </c>
    </row>
    <row r="275" s="2" customFormat="1" ht="24.15" customHeight="1">
      <c r="A275" s="37"/>
      <c r="B275" s="38"/>
      <c r="C275" s="217" t="s">
        <v>404</v>
      </c>
      <c r="D275" s="217" t="s">
        <v>143</v>
      </c>
      <c r="E275" s="218" t="s">
        <v>405</v>
      </c>
      <c r="F275" s="219" t="s">
        <v>406</v>
      </c>
      <c r="G275" s="220" t="s">
        <v>297</v>
      </c>
      <c r="H275" s="221">
        <v>2</v>
      </c>
      <c r="I275" s="222"/>
      <c r="J275" s="223">
        <f>ROUND(I275*H275,2)</f>
        <v>0</v>
      </c>
      <c r="K275" s="219" t="s">
        <v>147</v>
      </c>
      <c r="L275" s="43"/>
      <c r="M275" s="224" t="s">
        <v>1</v>
      </c>
      <c r="N275" s="225" t="s">
        <v>38</v>
      </c>
      <c r="O275" s="90"/>
      <c r="P275" s="226">
        <f>O275*H275</f>
        <v>0</v>
      </c>
      <c r="Q275" s="226">
        <v>0.021229999999999999</v>
      </c>
      <c r="R275" s="226">
        <f>Q275*H275</f>
        <v>0.042459999999999998</v>
      </c>
      <c r="S275" s="226">
        <v>0</v>
      </c>
      <c r="T275" s="227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8" t="s">
        <v>240</v>
      </c>
      <c r="AT275" s="228" t="s">
        <v>143</v>
      </c>
      <c r="AU275" s="228" t="s">
        <v>83</v>
      </c>
      <c r="AY275" s="16" t="s">
        <v>140</v>
      </c>
      <c r="BE275" s="229">
        <f>IF(N275="základní",J275,0)</f>
        <v>0</v>
      </c>
      <c r="BF275" s="229">
        <f>IF(N275="snížená",J275,0)</f>
        <v>0</v>
      </c>
      <c r="BG275" s="229">
        <f>IF(N275="zákl. přenesená",J275,0)</f>
        <v>0</v>
      </c>
      <c r="BH275" s="229">
        <f>IF(N275="sníž. přenesená",J275,0)</f>
        <v>0</v>
      </c>
      <c r="BI275" s="229">
        <f>IF(N275="nulová",J275,0)</f>
        <v>0</v>
      </c>
      <c r="BJ275" s="16" t="s">
        <v>81</v>
      </c>
      <c r="BK275" s="229">
        <f>ROUND(I275*H275,2)</f>
        <v>0</v>
      </c>
      <c r="BL275" s="16" t="s">
        <v>240</v>
      </c>
      <c r="BM275" s="228" t="s">
        <v>407</v>
      </c>
    </row>
    <row r="276" s="2" customFormat="1">
      <c r="A276" s="37"/>
      <c r="B276" s="38"/>
      <c r="C276" s="39"/>
      <c r="D276" s="230" t="s">
        <v>150</v>
      </c>
      <c r="E276" s="39"/>
      <c r="F276" s="231" t="s">
        <v>408</v>
      </c>
      <c r="G276" s="39"/>
      <c r="H276" s="39"/>
      <c r="I276" s="232"/>
      <c r="J276" s="39"/>
      <c r="K276" s="39"/>
      <c r="L276" s="43"/>
      <c r="M276" s="233"/>
      <c r="N276" s="234"/>
      <c r="O276" s="90"/>
      <c r="P276" s="90"/>
      <c r="Q276" s="90"/>
      <c r="R276" s="90"/>
      <c r="S276" s="90"/>
      <c r="T276" s="91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6" t="s">
        <v>150</v>
      </c>
      <c r="AU276" s="16" t="s">
        <v>83</v>
      </c>
    </row>
    <row r="277" s="2" customFormat="1" ht="16.5" customHeight="1">
      <c r="A277" s="37"/>
      <c r="B277" s="38"/>
      <c r="C277" s="217" t="s">
        <v>409</v>
      </c>
      <c r="D277" s="217" t="s">
        <v>143</v>
      </c>
      <c r="E277" s="218" t="s">
        <v>410</v>
      </c>
      <c r="F277" s="219" t="s">
        <v>411</v>
      </c>
      <c r="G277" s="220" t="s">
        <v>297</v>
      </c>
      <c r="H277" s="221">
        <v>1</v>
      </c>
      <c r="I277" s="222"/>
      <c r="J277" s="223">
        <f>ROUND(I277*H277,2)</f>
        <v>0</v>
      </c>
      <c r="K277" s="219" t="s">
        <v>147</v>
      </c>
      <c r="L277" s="43"/>
      <c r="M277" s="224" t="s">
        <v>1</v>
      </c>
      <c r="N277" s="225" t="s">
        <v>38</v>
      </c>
      <c r="O277" s="90"/>
      <c r="P277" s="226">
        <f>O277*H277</f>
        <v>0</v>
      </c>
      <c r="Q277" s="226">
        <v>0</v>
      </c>
      <c r="R277" s="226">
        <f>Q277*H277</f>
        <v>0</v>
      </c>
      <c r="S277" s="226">
        <v>0.034700000000000002</v>
      </c>
      <c r="T277" s="227">
        <f>S277*H277</f>
        <v>0.034700000000000002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8" t="s">
        <v>240</v>
      </c>
      <c r="AT277" s="228" t="s">
        <v>143</v>
      </c>
      <c r="AU277" s="228" t="s">
        <v>83</v>
      </c>
      <c r="AY277" s="16" t="s">
        <v>140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6" t="s">
        <v>81</v>
      </c>
      <c r="BK277" s="229">
        <f>ROUND(I277*H277,2)</f>
        <v>0</v>
      </c>
      <c r="BL277" s="16" t="s">
        <v>240</v>
      </c>
      <c r="BM277" s="228" t="s">
        <v>412</v>
      </c>
    </row>
    <row r="278" s="2" customFormat="1">
      <c r="A278" s="37"/>
      <c r="B278" s="38"/>
      <c r="C278" s="39"/>
      <c r="D278" s="230" t="s">
        <v>150</v>
      </c>
      <c r="E278" s="39"/>
      <c r="F278" s="231" t="s">
        <v>413</v>
      </c>
      <c r="G278" s="39"/>
      <c r="H278" s="39"/>
      <c r="I278" s="232"/>
      <c r="J278" s="39"/>
      <c r="K278" s="39"/>
      <c r="L278" s="43"/>
      <c r="M278" s="233"/>
      <c r="N278" s="234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150</v>
      </c>
      <c r="AU278" s="16" t="s">
        <v>83</v>
      </c>
    </row>
    <row r="279" s="2" customFormat="1" ht="16.5" customHeight="1">
      <c r="A279" s="37"/>
      <c r="B279" s="38"/>
      <c r="C279" s="217" t="s">
        <v>414</v>
      </c>
      <c r="D279" s="217" t="s">
        <v>143</v>
      </c>
      <c r="E279" s="218" t="s">
        <v>415</v>
      </c>
      <c r="F279" s="219" t="s">
        <v>416</v>
      </c>
      <c r="G279" s="220" t="s">
        <v>297</v>
      </c>
      <c r="H279" s="221">
        <v>1</v>
      </c>
      <c r="I279" s="222"/>
      <c r="J279" s="223">
        <f>ROUND(I279*H279,2)</f>
        <v>0</v>
      </c>
      <c r="K279" s="219" t="s">
        <v>147</v>
      </c>
      <c r="L279" s="43"/>
      <c r="M279" s="224" t="s">
        <v>1</v>
      </c>
      <c r="N279" s="225" t="s">
        <v>38</v>
      </c>
      <c r="O279" s="90"/>
      <c r="P279" s="226">
        <f>O279*H279</f>
        <v>0</v>
      </c>
      <c r="Q279" s="226">
        <v>0.00114</v>
      </c>
      <c r="R279" s="226">
        <f>Q279*H279</f>
        <v>0.00114</v>
      </c>
      <c r="S279" s="226">
        <v>0</v>
      </c>
      <c r="T279" s="227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8" t="s">
        <v>240</v>
      </c>
      <c r="AT279" s="228" t="s">
        <v>143</v>
      </c>
      <c r="AU279" s="228" t="s">
        <v>83</v>
      </c>
      <c r="AY279" s="16" t="s">
        <v>140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6" t="s">
        <v>81</v>
      </c>
      <c r="BK279" s="229">
        <f>ROUND(I279*H279,2)</f>
        <v>0</v>
      </c>
      <c r="BL279" s="16" t="s">
        <v>240</v>
      </c>
      <c r="BM279" s="228" t="s">
        <v>417</v>
      </c>
    </row>
    <row r="280" s="2" customFormat="1">
      <c r="A280" s="37"/>
      <c r="B280" s="38"/>
      <c r="C280" s="39"/>
      <c r="D280" s="230" t="s">
        <v>150</v>
      </c>
      <c r="E280" s="39"/>
      <c r="F280" s="231" t="s">
        <v>418</v>
      </c>
      <c r="G280" s="39"/>
      <c r="H280" s="39"/>
      <c r="I280" s="232"/>
      <c r="J280" s="39"/>
      <c r="K280" s="39"/>
      <c r="L280" s="43"/>
      <c r="M280" s="233"/>
      <c r="N280" s="234"/>
      <c r="O280" s="90"/>
      <c r="P280" s="90"/>
      <c r="Q280" s="90"/>
      <c r="R280" s="90"/>
      <c r="S280" s="90"/>
      <c r="T280" s="91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150</v>
      </c>
      <c r="AU280" s="16" t="s">
        <v>83</v>
      </c>
    </row>
    <row r="281" s="2" customFormat="1" ht="16.5" customHeight="1">
      <c r="A281" s="37"/>
      <c r="B281" s="38"/>
      <c r="C281" s="217" t="s">
        <v>419</v>
      </c>
      <c r="D281" s="217" t="s">
        <v>143</v>
      </c>
      <c r="E281" s="218" t="s">
        <v>420</v>
      </c>
      <c r="F281" s="219" t="s">
        <v>421</v>
      </c>
      <c r="G281" s="220" t="s">
        <v>297</v>
      </c>
      <c r="H281" s="221">
        <v>5</v>
      </c>
      <c r="I281" s="222"/>
      <c r="J281" s="223">
        <f>ROUND(I281*H281,2)</f>
        <v>0</v>
      </c>
      <c r="K281" s="219" t="s">
        <v>147</v>
      </c>
      <c r="L281" s="43"/>
      <c r="M281" s="224" t="s">
        <v>1</v>
      </c>
      <c r="N281" s="225" t="s">
        <v>38</v>
      </c>
      <c r="O281" s="90"/>
      <c r="P281" s="226">
        <f>O281*H281</f>
        <v>0</v>
      </c>
      <c r="Q281" s="226">
        <v>0</v>
      </c>
      <c r="R281" s="226">
        <f>Q281*H281</f>
        <v>0</v>
      </c>
      <c r="S281" s="226">
        <v>0.00085999999999999998</v>
      </c>
      <c r="T281" s="227">
        <f>S281*H281</f>
        <v>0.0043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8" t="s">
        <v>240</v>
      </c>
      <c r="AT281" s="228" t="s">
        <v>143</v>
      </c>
      <c r="AU281" s="228" t="s">
        <v>83</v>
      </c>
      <c r="AY281" s="16" t="s">
        <v>140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6" t="s">
        <v>81</v>
      </c>
      <c r="BK281" s="229">
        <f>ROUND(I281*H281,2)</f>
        <v>0</v>
      </c>
      <c r="BL281" s="16" t="s">
        <v>240</v>
      </c>
      <c r="BM281" s="228" t="s">
        <v>422</v>
      </c>
    </row>
    <row r="282" s="2" customFormat="1">
      <c r="A282" s="37"/>
      <c r="B282" s="38"/>
      <c r="C282" s="39"/>
      <c r="D282" s="230" t="s">
        <v>150</v>
      </c>
      <c r="E282" s="39"/>
      <c r="F282" s="231" t="s">
        <v>423</v>
      </c>
      <c r="G282" s="39"/>
      <c r="H282" s="39"/>
      <c r="I282" s="232"/>
      <c r="J282" s="39"/>
      <c r="K282" s="39"/>
      <c r="L282" s="43"/>
      <c r="M282" s="233"/>
      <c r="N282" s="234"/>
      <c r="O282" s="90"/>
      <c r="P282" s="90"/>
      <c r="Q282" s="90"/>
      <c r="R282" s="90"/>
      <c r="S282" s="90"/>
      <c r="T282" s="91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150</v>
      </c>
      <c r="AU282" s="16" t="s">
        <v>83</v>
      </c>
    </row>
    <row r="283" s="2" customFormat="1" ht="16.5" customHeight="1">
      <c r="A283" s="37"/>
      <c r="B283" s="38"/>
      <c r="C283" s="217" t="s">
        <v>424</v>
      </c>
      <c r="D283" s="217" t="s">
        <v>143</v>
      </c>
      <c r="E283" s="218" t="s">
        <v>425</v>
      </c>
      <c r="F283" s="219" t="s">
        <v>426</v>
      </c>
      <c r="G283" s="220" t="s">
        <v>297</v>
      </c>
      <c r="H283" s="221">
        <v>2</v>
      </c>
      <c r="I283" s="222"/>
      <c r="J283" s="223">
        <f>ROUND(I283*H283,2)</f>
        <v>0</v>
      </c>
      <c r="K283" s="219" t="s">
        <v>147</v>
      </c>
      <c r="L283" s="43"/>
      <c r="M283" s="224" t="s">
        <v>1</v>
      </c>
      <c r="N283" s="225" t="s">
        <v>38</v>
      </c>
      <c r="O283" s="90"/>
      <c r="P283" s="226">
        <f>O283*H283</f>
        <v>0</v>
      </c>
      <c r="Q283" s="226">
        <v>0.0018400000000000001</v>
      </c>
      <c r="R283" s="226">
        <f>Q283*H283</f>
        <v>0.0036800000000000001</v>
      </c>
      <c r="S283" s="226">
        <v>0</v>
      </c>
      <c r="T283" s="22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8" t="s">
        <v>240</v>
      </c>
      <c r="AT283" s="228" t="s">
        <v>143</v>
      </c>
      <c r="AU283" s="228" t="s">
        <v>83</v>
      </c>
      <c r="AY283" s="16" t="s">
        <v>140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6" t="s">
        <v>81</v>
      </c>
      <c r="BK283" s="229">
        <f>ROUND(I283*H283,2)</f>
        <v>0</v>
      </c>
      <c r="BL283" s="16" t="s">
        <v>240</v>
      </c>
      <c r="BM283" s="228" t="s">
        <v>427</v>
      </c>
    </row>
    <row r="284" s="2" customFormat="1">
      <c r="A284" s="37"/>
      <c r="B284" s="38"/>
      <c r="C284" s="39"/>
      <c r="D284" s="230" t="s">
        <v>150</v>
      </c>
      <c r="E284" s="39"/>
      <c r="F284" s="231" t="s">
        <v>428</v>
      </c>
      <c r="G284" s="39"/>
      <c r="H284" s="39"/>
      <c r="I284" s="232"/>
      <c r="J284" s="39"/>
      <c r="K284" s="39"/>
      <c r="L284" s="43"/>
      <c r="M284" s="233"/>
      <c r="N284" s="234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150</v>
      </c>
      <c r="AU284" s="16" t="s">
        <v>83</v>
      </c>
    </row>
    <row r="285" s="12" customFormat="1" ht="22.8" customHeight="1">
      <c r="A285" s="12"/>
      <c r="B285" s="201"/>
      <c r="C285" s="202"/>
      <c r="D285" s="203" t="s">
        <v>72</v>
      </c>
      <c r="E285" s="215" t="s">
        <v>429</v>
      </c>
      <c r="F285" s="215" t="s">
        <v>430</v>
      </c>
      <c r="G285" s="202"/>
      <c r="H285" s="202"/>
      <c r="I285" s="205"/>
      <c r="J285" s="216">
        <f>BK285</f>
        <v>0</v>
      </c>
      <c r="K285" s="202"/>
      <c r="L285" s="207"/>
      <c r="M285" s="208"/>
      <c r="N285" s="209"/>
      <c r="O285" s="209"/>
      <c r="P285" s="210">
        <f>SUM(P286:P289)</f>
        <v>0</v>
      </c>
      <c r="Q285" s="209"/>
      <c r="R285" s="210">
        <f>SUM(R286:R289)</f>
        <v>0.0013800000000000002</v>
      </c>
      <c r="S285" s="209"/>
      <c r="T285" s="211">
        <f>SUM(T286:T289)</f>
        <v>0.06055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2" t="s">
        <v>83</v>
      </c>
      <c r="AT285" s="213" t="s">
        <v>72</v>
      </c>
      <c r="AU285" s="213" t="s">
        <v>81</v>
      </c>
      <c r="AY285" s="212" t="s">
        <v>140</v>
      </c>
      <c r="BK285" s="214">
        <f>SUM(BK286:BK289)</f>
        <v>0</v>
      </c>
    </row>
    <row r="286" s="2" customFormat="1" ht="24.15" customHeight="1">
      <c r="A286" s="37"/>
      <c r="B286" s="38"/>
      <c r="C286" s="217" t="s">
        <v>431</v>
      </c>
      <c r="D286" s="217" t="s">
        <v>143</v>
      </c>
      <c r="E286" s="218" t="s">
        <v>432</v>
      </c>
      <c r="F286" s="219" t="s">
        <v>433</v>
      </c>
      <c r="G286" s="220" t="s">
        <v>190</v>
      </c>
      <c r="H286" s="221">
        <v>1</v>
      </c>
      <c r="I286" s="222"/>
      <c r="J286" s="223">
        <f>ROUND(I286*H286,2)</f>
        <v>0</v>
      </c>
      <c r="K286" s="219" t="s">
        <v>147</v>
      </c>
      <c r="L286" s="43"/>
      <c r="M286" s="224" t="s">
        <v>1</v>
      </c>
      <c r="N286" s="225" t="s">
        <v>38</v>
      </c>
      <c r="O286" s="90"/>
      <c r="P286" s="226">
        <f>O286*H286</f>
        <v>0</v>
      </c>
      <c r="Q286" s="226">
        <v>4.0000000000000003E-05</v>
      </c>
      <c r="R286" s="226">
        <f>Q286*H286</f>
        <v>4.0000000000000003E-05</v>
      </c>
      <c r="S286" s="226">
        <v>0.06055</v>
      </c>
      <c r="T286" s="227">
        <f>S286*H286</f>
        <v>0.06055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8" t="s">
        <v>240</v>
      </c>
      <c r="AT286" s="228" t="s">
        <v>143</v>
      </c>
      <c r="AU286" s="228" t="s">
        <v>83</v>
      </c>
      <c r="AY286" s="16" t="s">
        <v>140</v>
      </c>
      <c r="BE286" s="229">
        <f>IF(N286="základní",J286,0)</f>
        <v>0</v>
      </c>
      <c r="BF286" s="229">
        <f>IF(N286="snížená",J286,0)</f>
        <v>0</v>
      </c>
      <c r="BG286" s="229">
        <f>IF(N286="zákl. přenesená",J286,0)</f>
        <v>0</v>
      </c>
      <c r="BH286" s="229">
        <f>IF(N286="sníž. přenesená",J286,0)</f>
        <v>0</v>
      </c>
      <c r="BI286" s="229">
        <f>IF(N286="nulová",J286,0)</f>
        <v>0</v>
      </c>
      <c r="BJ286" s="16" t="s">
        <v>81</v>
      </c>
      <c r="BK286" s="229">
        <f>ROUND(I286*H286,2)</f>
        <v>0</v>
      </c>
      <c r="BL286" s="16" t="s">
        <v>240</v>
      </c>
      <c r="BM286" s="228" t="s">
        <v>434</v>
      </c>
    </row>
    <row r="287" s="2" customFormat="1">
      <c r="A287" s="37"/>
      <c r="B287" s="38"/>
      <c r="C287" s="39"/>
      <c r="D287" s="230" t="s">
        <v>150</v>
      </c>
      <c r="E287" s="39"/>
      <c r="F287" s="231" t="s">
        <v>435</v>
      </c>
      <c r="G287" s="39"/>
      <c r="H287" s="39"/>
      <c r="I287" s="232"/>
      <c r="J287" s="39"/>
      <c r="K287" s="39"/>
      <c r="L287" s="43"/>
      <c r="M287" s="233"/>
      <c r="N287" s="234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150</v>
      </c>
      <c r="AU287" s="16" t="s">
        <v>83</v>
      </c>
    </row>
    <row r="288" s="2" customFormat="1" ht="24.15" customHeight="1">
      <c r="A288" s="37"/>
      <c r="B288" s="38"/>
      <c r="C288" s="217" t="s">
        <v>436</v>
      </c>
      <c r="D288" s="217" t="s">
        <v>143</v>
      </c>
      <c r="E288" s="218" t="s">
        <v>437</v>
      </c>
      <c r="F288" s="219" t="s">
        <v>438</v>
      </c>
      <c r="G288" s="220" t="s">
        <v>297</v>
      </c>
      <c r="H288" s="221">
        <v>1</v>
      </c>
      <c r="I288" s="222"/>
      <c r="J288" s="223">
        <f>ROUND(I288*H288,2)</f>
        <v>0</v>
      </c>
      <c r="K288" s="219" t="s">
        <v>147</v>
      </c>
      <c r="L288" s="43"/>
      <c r="M288" s="224" t="s">
        <v>1</v>
      </c>
      <c r="N288" s="225" t="s">
        <v>38</v>
      </c>
      <c r="O288" s="90"/>
      <c r="P288" s="226">
        <f>O288*H288</f>
        <v>0</v>
      </c>
      <c r="Q288" s="226">
        <v>0.0013400000000000001</v>
      </c>
      <c r="R288" s="226">
        <f>Q288*H288</f>
        <v>0.0013400000000000001</v>
      </c>
      <c r="S288" s="226">
        <v>0</v>
      </c>
      <c r="T288" s="22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8" t="s">
        <v>240</v>
      </c>
      <c r="AT288" s="228" t="s">
        <v>143</v>
      </c>
      <c r="AU288" s="228" t="s">
        <v>83</v>
      </c>
      <c r="AY288" s="16" t="s">
        <v>140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6" t="s">
        <v>81</v>
      </c>
      <c r="BK288" s="229">
        <f>ROUND(I288*H288,2)</f>
        <v>0</v>
      </c>
      <c r="BL288" s="16" t="s">
        <v>240</v>
      </c>
      <c r="BM288" s="228" t="s">
        <v>439</v>
      </c>
    </row>
    <row r="289" s="2" customFormat="1">
      <c r="A289" s="37"/>
      <c r="B289" s="38"/>
      <c r="C289" s="39"/>
      <c r="D289" s="230" t="s">
        <v>150</v>
      </c>
      <c r="E289" s="39"/>
      <c r="F289" s="231" t="s">
        <v>440</v>
      </c>
      <c r="G289" s="39"/>
      <c r="H289" s="39"/>
      <c r="I289" s="232"/>
      <c r="J289" s="39"/>
      <c r="K289" s="39"/>
      <c r="L289" s="43"/>
      <c r="M289" s="233"/>
      <c r="N289" s="234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150</v>
      </c>
      <c r="AU289" s="16" t="s">
        <v>83</v>
      </c>
    </row>
    <row r="290" s="12" customFormat="1" ht="22.8" customHeight="1">
      <c r="A290" s="12"/>
      <c r="B290" s="201"/>
      <c r="C290" s="202"/>
      <c r="D290" s="203" t="s">
        <v>72</v>
      </c>
      <c r="E290" s="215" t="s">
        <v>441</v>
      </c>
      <c r="F290" s="215" t="s">
        <v>442</v>
      </c>
      <c r="G290" s="202"/>
      <c r="H290" s="202"/>
      <c r="I290" s="205"/>
      <c r="J290" s="216">
        <f>BK290</f>
        <v>0</v>
      </c>
      <c r="K290" s="202"/>
      <c r="L290" s="207"/>
      <c r="M290" s="208"/>
      <c r="N290" s="209"/>
      <c r="O290" s="209"/>
      <c r="P290" s="210">
        <f>SUM(P291:P295)</f>
        <v>0</v>
      </c>
      <c r="Q290" s="209"/>
      <c r="R290" s="210">
        <f>SUM(R291:R295)</f>
        <v>0.0017304000000000002</v>
      </c>
      <c r="S290" s="209"/>
      <c r="T290" s="211">
        <f>SUM(T291:T295)</f>
        <v>0.019991999999999999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2" t="s">
        <v>83</v>
      </c>
      <c r="AT290" s="213" t="s">
        <v>72</v>
      </c>
      <c r="AU290" s="213" t="s">
        <v>81</v>
      </c>
      <c r="AY290" s="212" t="s">
        <v>140</v>
      </c>
      <c r="BK290" s="214">
        <f>SUM(BK291:BK295)</f>
        <v>0</v>
      </c>
    </row>
    <row r="291" s="2" customFormat="1" ht="16.5" customHeight="1">
      <c r="A291" s="37"/>
      <c r="B291" s="38"/>
      <c r="C291" s="217" t="s">
        <v>443</v>
      </c>
      <c r="D291" s="217" t="s">
        <v>143</v>
      </c>
      <c r="E291" s="218" t="s">
        <v>444</v>
      </c>
      <c r="F291" s="219" t="s">
        <v>445</v>
      </c>
      <c r="G291" s="220" t="s">
        <v>164</v>
      </c>
      <c r="H291" s="221">
        <v>0.83999999999999997</v>
      </c>
      <c r="I291" s="222"/>
      <c r="J291" s="223">
        <f>ROUND(I291*H291,2)</f>
        <v>0</v>
      </c>
      <c r="K291" s="219" t="s">
        <v>147</v>
      </c>
      <c r="L291" s="43"/>
      <c r="M291" s="224" t="s">
        <v>1</v>
      </c>
      <c r="N291" s="225" t="s">
        <v>38</v>
      </c>
      <c r="O291" s="90"/>
      <c r="P291" s="226">
        <f>O291*H291</f>
        <v>0</v>
      </c>
      <c r="Q291" s="226">
        <v>0</v>
      </c>
      <c r="R291" s="226">
        <f>Q291*H291</f>
        <v>0</v>
      </c>
      <c r="S291" s="226">
        <v>0.023800000000000002</v>
      </c>
      <c r="T291" s="227">
        <f>S291*H291</f>
        <v>0.019991999999999999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8" t="s">
        <v>240</v>
      </c>
      <c r="AT291" s="228" t="s">
        <v>143</v>
      </c>
      <c r="AU291" s="228" t="s">
        <v>83</v>
      </c>
      <c r="AY291" s="16" t="s">
        <v>140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6" t="s">
        <v>81</v>
      </c>
      <c r="BK291" s="229">
        <f>ROUND(I291*H291,2)</f>
        <v>0</v>
      </c>
      <c r="BL291" s="16" t="s">
        <v>240</v>
      </c>
      <c r="BM291" s="228" t="s">
        <v>446</v>
      </c>
    </row>
    <row r="292" s="2" customFormat="1">
      <c r="A292" s="37"/>
      <c r="B292" s="38"/>
      <c r="C292" s="39"/>
      <c r="D292" s="230" t="s">
        <v>150</v>
      </c>
      <c r="E292" s="39"/>
      <c r="F292" s="231" t="s">
        <v>447</v>
      </c>
      <c r="G292" s="39"/>
      <c r="H292" s="39"/>
      <c r="I292" s="232"/>
      <c r="J292" s="39"/>
      <c r="K292" s="39"/>
      <c r="L292" s="43"/>
      <c r="M292" s="233"/>
      <c r="N292" s="234"/>
      <c r="O292" s="90"/>
      <c r="P292" s="90"/>
      <c r="Q292" s="90"/>
      <c r="R292" s="90"/>
      <c r="S292" s="90"/>
      <c r="T292" s="9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150</v>
      </c>
      <c r="AU292" s="16" t="s">
        <v>83</v>
      </c>
    </row>
    <row r="293" s="2" customFormat="1" ht="16.5" customHeight="1">
      <c r="A293" s="37"/>
      <c r="B293" s="38"/>
      <c r="C293" s="217" t="s">
        <v>448</v>
      </c>
      <c r="D293" s="217" t="s">
        <v>143</v>
      </c>
      <c r="E293" s="218" t="s">
        <v>449</v>
      </c>
      <c r="F293" s="219" t="s">
        <v>450</v>
      </c>
      <c r="G293" s="220" t="s">
        <v>164</v>
      </c>
      <c r="H293" s="221">
        <v>0.83999999999999997</v>
      </c>
      <c r="I293" s="222"/>
      <c r="J293" s="223">
        <f>ROUND(I293*H293,2)</f>
        <v>0</v>
      </c>
      <c r="K293" s="219" t="s">
        <v>147</v>
      </c>
      <c r="L293" s="43"/>
      <c r="M293" s="224" t="s">
        <v>1</v>
      </c>
      <c r="N293" s="225" t="s">
        <v>38</v>
      </c>
      <c r="O293" s="90"/>
      <c r="P293" s="226">
        <f>O293*H293</f>
        <v>0</v>
      </c>
      <c r="Q293" s="226">
        <v>0.0020600000000000002</v>
      </c>
      <c r="R293" s="226">
        <f>Q293*H293</f>
        <v>0.0017304000000000002</v>
      </c>
      <c r="S293" s="226">
        <v>0</v>
      </c>
      <c r="T293" s="227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8" t="s">
        <v>240</v>
      </c>
      <c r="AT293" s="228" t="s">
        <v>143</v>
      </c>
      <c r="AU293" s="228" t="s">
        <v>83</v>
      </c>
      <c r="AY293" s="16" t="s">
        <v>140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6" t="s">
        <v>81</v>
      </c>
      <c r="BK293" s="229">
        <f>ROUND(I293*H293,2)</f>
        <v>0</v>
      </c>
      <c r="BL293" s="16" t="s">
        <v>240</v>
      </c>
      <c r="BM293" s="228" t="s">
        <v>451</v>
      </c>
    </row>
    <row r="294" s="2" customFormat="1">
      <c r="A294" s="37"/>
      <c r="B294" s="38"/>
      <c r="C294" s="39"/>
      <c r="D294" s="230" t="s">
        <v>150</v>
      </c>
      <c r="E294" s="39"/>
      <c r="F294" s="231" t="s">
        <v>452</v>
      </c>
      <c r="G294" s="39"/>
      <c r="H294" s="39"/>
      <c r="I294" s="232"/>
      <c r="J294" s="39"/>
      <c r="K294" s="39"/>
      <c r="L294" s="43"/>
      <c r="M294" s="233"/>
      <c r="N294" s="234"/>
      <c r="O294" s="90"/>
      <c r="P294" s="90"/>
      <c r="Q294" s="90"/>
      <c r="R294" s="90"/>
      <c r="S294" s="90"/>
      <c r="T294" s="91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150</v>
      </c>
      <c r="AU294" s="16" t="s">
        <v>83</v>
      </c>
    </row>
    <row r="295" s="13" customFormat="1">
      <c r="A295" s="13"/>
      <c r="B295" s="235"/>
      <c r="C295" s="236"/>
      <c r="D295" s="230" t="s">
        <v>152</v>
      </c>
      <c r="E295" s="237" t="s">
        <v>1</v>
      </c>
      <c r="F295" s="238" t="s">
        <v>453</v>
      </c>
      <c r="G295" s="236"/>
      <c r="H295" s="239">
        <v>0.83999999999999997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5" t="s">
        <v>152</v>
      </c>
      <c r="AU295" s="245" t="s">
        <v>83</v>
      </c>
      <c r="AV295" s="13" t="s">
        <v>83</v>
      </c>
      <c r="AW295" s="13" t="s">
        <v>30</v>
      </c>
      <c r="AX295" s="13" t="s">
        <v>81</v>
      </c>
      <c r="AY295" s="245" t="s">
        <v>140</v>
      </c>
    </row>
    <row r="296" s="12" customFormat="1" ht="22.8" customHeight="1">
      <c r="A296" s="12"/>
      <c r="B296" s="201"/>
      <c r="C296" s="202"/>
      <c r="D296" s="203" t="s">
        <v>72</v>
      </c>
      <c r="E296" s="215" t="s">
        <v>454</v>
      </c>
      <c r="F296" s="215" t="s">
        <v>455</v>
      </c>
      <c r="G296" s="202"/>
      <c r="H296" s="202"/>
      <c r="I296" s="205"/>
      <c r="J296" s="216">
        <f>BK296</f>
        <v>0</v>
      </c>
      <c r="K296" s="202"/>
      <c r="L296" s="207"/>
      <c r="M296" s="208"/>
      <c r="N296" s="209"/>
      <c r="O296" s="209"/>
      <c r="P296" s="210">
        <f>SUM(P297:P300)</f>
        <v>0</v>
      </c>
      <c r="Q296" s="209"/>
      <c r="R296" s="210">
        <f>SUM(R297:R300)</f>
        <v>0.00027999999999999998</v>
      </c>
      <c r="S296" s="209"/>
      <c r="T296" s="211">
        <f>SUM(T297:T300)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2" t="s">
        <v>83</v>
      </c>
      <c r="AT296" s="213" t="s">
        <v>72</v>
      </c>
      <c r="AU296" s="213" t="s">
        <v>81</v>
      </c>
      <c r="AY296" s="212" t="s">
        <v>140</v>
      </c>
      <c r="BK296" s="214">
        <f>SUM(BK297:BK300)</f>
        <v>0</v>
      </c>
    </row>
    <row r="297" s="2" customFormat="1" ht="16.5" customHeight="1">
      <c r="A297" s="37"/>
      <c r="B297" s="38"/>
      <c r="C297" s="217" t="s">
        <v>456</v>
      </c>
      <c r="D297" s="217" t="s">
        <v>143</v>
      </c>
      <c r="E297" s="218" t="s">
        <v>457</v>
      </c>
      <c r="F297" s="219" t="s">
        <v>458</v>
      </c>
      <c r="G297" s="220" t="s">
        <v>190</v>
      </c>
      <c r="H297" s="221">
        <v>2</v>
      </c>
      <c r="I297" s="222"/>
      <c r="J297" s="223">
        <f>ROUND(I297*H297,2)</f>
        <v>0</v>
      </c>
      <c r="K297" s="219" t="s">
        <v>147</v>
      </c>
      <c r="L297" s="43"/>
      <c r="M297" s="224" t="s">
        <v>1</v>
      </c>
      <c r="N297" s="225" t="s">
        <v>38</v>
      </c>
      <c r="O297" s="90"/>
      <c r="P297" s="226">
        <f>O297*H297</f>
        <v>0</v>
      </c>
      <c r="Q297" s="226">
        <v>0</v>
      </c>
      <c r="R297" s="226">
        <f>Q297*H297</f>
        <v>0</v>
      </c>
      <c r="S297" s="226">
        <v>0</v>
      </c>
      <c r="T297" s="227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8" t="s">
        <v>240</v>
      </c>
      <c r="AT297" s="228" t="s">
        <v>143</v>
      </c>
      <c r="AU297" s="228" t="s">
        <v>83</v>
      </c>
      <c r="AY297" s="16" t="s">
        <v>140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6" t="s">
        <v>81</v>
      </c>
      <c r="BK297" s="229">
        <f>ROUND(I297*H297,2)</f>
        <v>0</v>
      </c>
      <c r="BL297" s="16" t="s">
        <v>240</v>
      </c>
      <c r="BM297" s="228" t="s">
        <v>459</v>
      </c>
    </row>
    <row r="298" s="2" customFormat="1">
      <c r="A298" s="37"/>
      <c r="B298" s="38"/>
      <c r="C298" s="39"/>
      <c r="D298" s="230" t="s">
        <v>150</v>
      </c>
      <c r="E298" s="39"/>
      <c r="F298" s="231" t="s">
        <v>458</v>
      </c>
      <c r="G298" s="39"/>
      <c r="H298" s="39"/>
      <c r="I298" s="232"/>
      <c r="J298" s="39"/>
      <c r="K298" s="39"/>
      <c r="L298" s="43"/>
      <c r="M298" s="233"/>
      <c r="N298" s="234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150</v>
      </c>
      <c r="AU298" s="16" t="s">
        <v>83</v>
      </c>
    </row>
    <row r="299" s="2" customFormat="1" ht="16.5" customHeight="1">
      <c r="A299" s="37"/>
      <c r="B299" s="38"/>
      <c r="C299" s="257" t="s">
        <v>460</v>
      </c>
      <c r="D299" s="257" t="s">
        <v>221</v>
      </c>
      <c r="E299" s="258" t="s">
        <v>461</v>
      </c>
      <c r="F299" s="259" t="s">
        <v>462</v>
      </c>
      <c r="G299" s="260" t="s">
        <v>190</v>
      </c>
      <c r="H299" s="261">
        <v>2</v>
      </c>
      <c r="I299" s="262"/>
      <c r="J299" s="263">
        <f>ROUND(I299*H299,2)</f>
        <v>0</v>
      </c>
      <c r="K299" s="259" t="s">
        <v>147</v>
      </c>
      <c r="L299" s="264"/>
      <c r="M299" s="265" t="s">
        <v>1</v>
      </c>
      <c r="N299" s="266" t="s">
        <v>38</v>
      </c>
      <c r="O299" s="90"/>
      <c r="P299" s="226">
        <f>O299*H299</f>
        <v>0</v>
      </c>
      <c r="Q299" s="226">
        <v>0.00013999999999999999</v>
      </c>
      <c r="R299" s="226">
        <f>Q299*H299</f>
        <v>0.00027999999999999998</v>
      </c>
      <c r="S299" s="226">
        <v>0</v>
      </c>
      <c r="T299" s="227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8" t="s">
        <v>342</v>
      </c>
      <c r="AT299" s="228" t="s">
        <v>221</v>
      </c>
      <c r="AU299" s="228" t="s">
        <v>83</v>
      </c>
      <c r="AY299" s="16" t="s">
        <v>140</v>
      </c>
      <c r="BE299" s="229">
        <f>IF(N299="základní",J299,0)</f>
        <v>0</v>
      </c>
      <c r="BF299" s="229">
        <f>IF(N299="snížená",J299,0)</f>
        <v>0</v>
      </c>
      <c r="BG299" s="229">
        <f>IF(N299="zákl. přenesená",J299,0)</f>
        <v>0</v>
      </c>
      <c r="BH299" s="229">
        <f>IF(N299="sníž. přenesená",J299,0)</f>
        <v>0</v>
      </c>
      <c r="BI299" s="229">
        <f>IF(N299="nulová",J299,0)</f>
        <v>0</v>
      </c>
      <c r="BJ299" s="16" t="s">
        <v>81</v>
      </c>
      <c r="BK299" s="229">
        <f>ROUND(I299*H299,2)</f>
        <v>0</v>
      </c>
      <c r="BL299" s="16" t="s">
        <v>240</v>
      </c>
      <c r="BM299" s="228" t="s">
        <v>463</v>
      </c>
    </row>
    <row r="300" s="2" customFormat="1">
      <c r="A300" s="37"/>
      <c r="B300" s="38"/>
      <c r="C300" s="39"/>
      <c r="D300" s="230" t="s">
        <v>150</v>
      </c>
      <c r="E300" s="39"/>
      <c r="F300" s="231" t="s">
        <v>462</v>
      </c>
      <c r="G300" s="39"/>
      <c r="H300" s="39"/>
      <c r="I300" s="232"/>
      <c r="J300" s="39"/>
      <c r="K300" s="39"/>
      <c r="L300" s="43"/>
      <c r="M300" s="233"/>
      <c r="N300" s="234"/>
      <c r="O300" s="90"/>
      <c r="P300" s="90"/>
      <c r="Q300" s="90"/>
      <c r="R300" s="90"/>
      <c r="S300" s="90"/>
      <c r="T300" s="91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150</v>
      </c>
      <c r="AU300" s="16" t="s">
        <v>83</v>
      </c>
    </row>
    <row r="301" s="12" customFormat="1" ht="22.8" customHeight="1">
      <c r="A301" s="12"/>
      <c r="B301" s="201"/>
      <c r="C301" s="202"/>
      <c r="D301" s="203" t="s">
        <v>72</v>
      </c>
      <c r="E301" s="215" t="s">
        <v>464</v>
      </c>
      <c r="F301" s="215" t="s">
        <v>465</v>
      </c>
      <c r="G301" s="202"/>
      <c r="H301" s="202"/>
      <c r="I301" s="205"/>
      <c r="J301" s="216">
        <f>BK301</f>
        <v>0</v>
      </c>
      <c r="K301" s="202"/>
      <c r="L301" s="207"/>
      <c r="M301" s="208"/>
      <c r="N301" s="209"/>
      <c r="O301" s="209"/>
      <c r="P301" s="210">
        <f>SUM(P302:P305)</f>
        <v>0</v>
      </c>
      <c r="Q301" s="209"/>
      <c r="R301" s="210">
        <f>SUM(R302:R305)</f>
        <v>0.0034499999999999999</v>
      </c>
      <c r="S301" s="209"/>
      <c r="T301" s="211">
        <f>SUM(T302:T305)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12" t="s">
        <v>83</v>
      </c>
      <c r="AT301" s="213" t="s">
        <v>72</v>
      </c>
      <c r="AU301" s="213" t="s">
        <v>81</v>
      </c>
      <c r="AY301" s="212" t="s">
        <v>140</v>
      </c>
      <c r="BK301" s="214">
        <f>SUM(BK302:BK305)</f>
        <v>0</v>
      </c>
    </row>
    <row r="302" s="2" customFormat="1" ht="16.5" customHeight="1">
      <c r="A302" s="37"/>
      <c r="B302" s="38"/>
      <c r="C302" s="217" t="s">
        <v>466</v>
      </c>
      <c r="D302" s="217" t="s">
        <v>143</v>
      </c>
      <c r="E302" s="218" t="s">
        <v>467</v>
      </c>
      <c r="F302" s="219" t="s">
        <v>468</v>
      </c>
      <c r="G302" s="220" t="s">
        <v>297</v>
      </c>
      <c r="H302" s="221">
        <v>1</v>
      </c>
      <c r="I302" s="222"/>
      <c r="J302" s="223">
        <f>ROUND(I302*H302,2)</f>
        <v>0</v>
      </c>
      <c r="K302" s="219" t="s">
        <v>1</v>
      </c>
      <c r="L302" s="43"/>
      <c r="M302" s="224" t="s">
        <v>1</v>
      </c>
      <c r="N302" s="225" t="s">
        <v>38</v>
      </c>
      <c r="O302" s="90"/>
      <c r="P302" s="226">
        <f>O302*H302</f>
        <v>0</v>
      </c>
      <c r="Q302" s="226">
        <v>0.0034499999999999999</v>
      </c>
      <c r="R302" s="226">
        <f>Q302*H302</f>
        <v>0.0034499999999999999</v>
      </c>
      <c r="S302" s="226">
        <v>0</v>
      </c>
      <c r="T302" s="227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8" t="s">
        <v>240</v>
      </c>
      <c r="AT302" s="228" t="s">
        <v>143</v>
      </c>
      <c r="AU302" s="228" t="s">
        <v>83</v>
      </c>
      <c r="AY302" s="16" t="s">
        <v>140</v>
      </c>
      <c r="BE302" s="229">
        <f>IF(N302="základní",J302,0)</f>
        <v>0</v>
      </c>
      <c r="BF302" s="229">
        <f>IF(N302="snížená",J302,0)</f>
        <v>0</v>
      </c>
      <c r="BG302" s="229">
        <f>IF(N302="zákl. přenesená",J302,0)</f>
        <v>0</v>
      </c>
      <c r="BH302" s="229">
        <f>IF(N302="sníž. přenesená",J302,0)</f>
        <v>0</v>
      </c>
      <c r="BI302" s="229">
        <f>IF(N302="nulová",J302,0)</f>
        <v>0</v>
      </c>
      <c r="BJ302" s="16" t="s">
        <v>81</v>
      </c>
      <c r="BK302" s="229">
        <f>ROUND(I302*H302,2)</f>
        <v>0</v>
      </c>
      <c r="BL302" s="16" t="s">
        <v>240</v>
      </c>
      <c r="BM302" s="228" t="s">
        <v>469</v>
      </c>
    </row>
    <row r="303" s="2" customFormat="1">
      <c r="A303" s="37"/>
      <c r="B303" s="38"/>
      <c r="C303" s="39"/>
      <c r="D303" s="230" t="s">
        <v>150</v>
      </c>
      <c r="E303" s="39"/>
      <c r="F303" s="231" t="s">
        <v>468</v>
      </c>
      <c r="G303" s="39"/>
      <c r="H303" s="39"/>
      <c r="I303" s="232"/>
      <c r="J303" s="39"/>
      <c r="K303" s="39"/>
      <c r="L303" s="43"/>
      <c r="M303" s="233"/>
      <c r="N303" s="234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150</v>
      </c>
      <c r="AU303" s="16" t="s">
        <v>83</v>
      </c>
    </row>
    <row r="304" s="2" customFormat="1" ht="16.5" customHeight="1">
      <c r="A304" s="37"/>
      <c r="B304" s="38"/>
      <c r="C304" s="217" t="s">
        <v>470</v>
      </c>
      <c r="D304" s="217" t="s">
        <v>143</v>
      </c>
      <c r="E304" s="218" t="s">
        <v>471</v>
      </c>
      <c r="F304" s="219" t="s">
        <v>472</v>
      </c>
      <c r="G304" s="220" t="s">
        <v>297</v>
      </c>
      <c r="H304" s="221">
        <v>1</v>
      </c>
      <c r="I304" s="222"/>
      <c r="J304" s="223">
        <f>ROUND(I304*H304,2)</f>
        <v>0</v>
      </c>
      <c r="K304" s="219" t="s">
        <v>1</v>
      </c>
      <c r="L304" s="43"/>
      <c r="M304" s="224" t="s">
        <v>1</v>
      </c>
      <c r="N304" s="225" t="s">
        <v>38</v>
      </c>
      <c r="O304" s="90"/>
      <c r="P304" s="226">
        <f>O304*H304</f>
        <v>0</v>
      </c>
      <c r="Q304" s="226">
        <v>0</v>
      </c>
      <c r="R304" s="226">
        <f>Q304*H304</f>
        <v>0</v>
      </c>
      <c r="S304" s="226">
        <v>0</v>
      </c>
      <c r="T304" s="227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8" t="s">
        <v>240</v>
      </c>
      <c r="AT304" s="228" t="s">
        <v>143</v>
      </c>
      <c r="AU304" s="228" t="s">
        <v>83</v>
      </c>
      <c r="AY304" s="16" t="s">
        <v>140</v>
      </c>
      <c r="BE304" s="229">
        <f>IF(N304="základní",J304,0)</f>
        <v>0</v>
      </c>
      <c r="BF304" s="229">
        <f>IF(N304="snížená",J304,0)</f>
        <v>0</v>
      </c>
      <c r="BG304" s="229">
        <f>IF(N304="zákl. přenesená",J304,0)</f>
        <v>0</v>
      </c>
      <c r="BH304" s="229">
        <f>IF(N304="sníž. přenesená",J304,0)</f>
        <v>0</v>
      </c>
      <c r="BI304" s="229">
        <f>IF(N304="nulová",J304,0)</f>
        <v>0</v>
      </c>
      <c r="BJ304" s="16" t="s">
        <v>81</v>
      </c>
      <c r="BK304" s="229">
        <f>ROUND(I304*H304,2)</f>
        <v>0</v>
      </c>
      <c r="BL304" s="16" t="s">
        <v>240</v>
      </c>
      <c r="BM304" s="228" t="s">
        <v>473</v>
      </c>
    </row>
    <row r="305" s="2" customFormat="1">
      <c r="A305" s="37"/>
      <c r="B305" s="38"/>
      <c r="C305" s="39"/>
      <c r="D305" s="230" t="s">
        <v>150</v>
      </c>
      <c r="E305" s="39"/>
      <c r="F305" s="231" t="s">
        <v>472</v>
      </c>
      <c r="G305" s="39"/>
      <c r="H305" s="39"/>
      <c r="I305" s="232"/>
      <c r="J305" s="39"/>
      <c r="K305" s="39"/>
      <c r="L305" s="43"/>
      <c r="M305" s="233"/>
      <c r="N305" s="234"/>
      <c r="O305" s="90"/>
      <c r="P305" s="90"/>
      <c r="Q305" s="90"/>
      <c r="R305" s="90"/>
      <c r="S305" s="90"/>
      <c r="T305" s="91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150</v>
      </c>
      <c r="AU305" s="16" t="s">
        <v>83</v>
      </c>
    </row>
    <row r="306" s="12" customFormat="1" ht="22.8" customHeight="1">
      <c r="A306" s="12"/>
      <c r="B306" s="201"/>
      <c r="C306" s="202"/>
      <c r="D306" s="203" t="s">
        <v>72</v>
      </c>
      <c r="E306" s="215" t="s">
        <v>474</v>
      </c>
      <c r="F306" s="215" t="s">
        <v>475</v>
      </c>
      <c r="G306" s="202"/>
      <c r="H306" s="202"/>
      <c r="I306" s="205"/>
      <c r="J306" s="216">
        <f>BK306</f>
        <v>0</v>
      </c>
      <c r="K306" s="202"/>
      <c r="L306" s="207"/>
      <c r="M306" s="208"/>
      <c r="N306" s="209"/>
      <c r="O306" s="209"/>
      <c r="P306" s="210">
        <f>SUM(P307:P308)</f>
        <v>0</v>
      </c>
      <c r="Q306" s="209"/>
      <c r="R306" s="210">
        <f>SUM(R307:R308)</f>
        <v>0</v>
      </c>
      <c r="S306" s="209"/>
      <c r="T306" s="211">
        <f>SUM(T307:T308)</f>
        <v>2.6405099999999999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2" t="s">
        <v>83</v>
      </c>
      <c r="AT306" s="213" t="s">
        <v>72</v>
      </c>
      <c r="AU306" s="213" t="s">
        <v>81</v>
      </c>
      <c r="AY306" s="212" t="s">
        <v>140</v>
      </c>
      <c r="BK306" s="214">
        <f>SUM(BK307:BK308)</f>
        <v>0</v>
      </c>
    </row>
    <row r="307" s="2" customFormat="1" ht="24.15" customHeight="1">
      <c r="A307" s="37"/>
      <c r="B307" s="38"/>
      <c r="C307" s="217" t="s">
        <v>476</v>
      </c>
      <c r="D307" s="217" t="s">
        <v>143</v>
      </c>
      <c r="E307" s="218" t="s">
        <v>477</v>
      </c>
      <c r="F307" s="219" t="s">
        <v>478</v>
      </c>
      <c r="G307" s="220" t="s">
        <v>164</v>
      </c>
      <c r="H307" s="221">
        <v>88.016999999999996</v>
      </c>
      <c r="I307" s="222"/>
      <c r="J307" s="223">
        <f>ROUND(I307*H307,2)</f>
        <v>0</v>
      </c>
      <c r="K307" s="219" t="s">
        <v>147</v>
      </c>
      <c r="L307" s="43"/>
      <c r="M307" s="224" t="s">
        <v>1</v>
      </c>
      <c r="N307" s="225" t="s">
        <v>38</v>
      </c>
      <c r="O307" s="90"/>
      <c r="P307" s="226">
        <f>O307*H307</f>
        <v>0</v>
      </c>
      <c r="Q307" s="226">
        <v>0</v>
      </c>
      <c r="R307" s="226">
        <f>Q307*H307</f>
        <v>0</v>
      </c>
      <c r="S307" s="226">
        <v>0.029999999999999999</v>
      </c>
      <c r="T307" s="227">
        <f>S307*H307</f>
        <v>2.6405099999999999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8" t="s">
        <v>240</v>
      </c>
      <c r="AT307" s="228" t="s">
        <v>143</v>
      </c>
      <c r="AU307" s="228" t="s">
        <v>83</v>
      </c>
      <c r="AY307" s="16" t="s">
        <v>140</v>
      </c>
      <c r="BE307" s="229">
        <f>IF(N307="základní",J307,0)</f>
        <v>0</v>
      </c>
      <c r="BF307" s="229">
        <f>IF(N307="snížená",J307,0)</f>
        <v>0</v>
      </c>
      <c r="BG307" s="229">
        <f>IF(N307="zákl. přenesená",J307,0)</f>
        <v>0</v>
      </c>
      <c r="BH307" s="229">
        <f>IF(N307="sníž. přenesená",J307,0)</f>
        <v>0</v>
      </c>
      <c r="BI307" s="229">
        <f>IF(N307="nulová",J307,0)</f>
        <v>0</v>
      </c>
      <c r="BJ307" s="16" t="s">
        <v>81</v>
      </c>
      <c r="BK307" s="229">
        <f>ROUND(I307*H307,2)</f>
        <v>0</v>
      </c>
      <c r="BL307" s="16" t="s">
        <v>240</v>
      </c>
      <c r="BM307" s="228" t="s">
        <v>479</v>
      </c>
    </row>
    <row r="308" s="2" customFormat="1">
      <c r="A308" s="37"/>
      <c r="B308" s="38"/>
      <c r="C308" s="39"/>
      <c r="D308" s="230" t="s">
        <v>150</v>
      </c>
      <c r="E308" s="39"/>
      <c r="F308" s="231" t="s">
        <v>480</v>
      </c>
      <c r="G308" s="39"/>
      <c r="H308" s="39"/>
      <c r="I308" s="232"/>
      <c r="J308" s="39"/>
      <c r="K308" s="39"/>
      <c r="L308" s="43"/>
      <c r="M308" s="233"/>
      <c r="N308" s="234"/>
      <c r="O308" s="90"/>
      <c r="P308" s="90"/>
      <c r="Q308" s="90"/>
      <c r="R308" s="90"/>
      <c r="S308" s="90"/>
      <c r="T308" s="91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150</v>
      </c>
      <c r="AU308" s="16" t="s">
        <v>83</v>
      </c>
    </row>
    <row r="309" s="12" customFormat="1" ht="22.8" customHeight="1">
      <c r="A309" s="12"/>
      <c r="B309" s="201"/>
      <c r="C309" s="202"/>
      <c r="D309" s="203" t="s">
        <v>72</v>
      </c>
      <c r="E309" s="215" t="s">
        <v>481</v>
      </c>
      <c r="F309" s="215" t="s">
        <v>482</v>
      </c>
      <c r="G309" s="202"/>
      <c r="H309" s="202"/>
      <c r="I309" s="205"/>
      <c r="J309" s="216">
        <f>BK309</f>
        <v>0</v>
      </c>
      <c r="K309" s="202"/>
      <c r="L309" s="207"/>
      <c r="M309" s="208"/>
      <c r="N309" s="209"/>
      <c r="O309" s="209"/>
      <c r="P309" s="210">
        <f>SUM(P310:P332)</f>
        <v>0</v>
      </c>
      <c r="Q309" s="209"/>
      <c r="R309" s="210">
        <f>SUM(R310:R332)</f>
        <v>3.9242043099999999</v>
      </c>
      <c r="S309" s="209"/>
      <c r="T309" s="211">
        <f>SUM(T310:T332)</f>
        <v>0.18483569999999999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2" t="s">
        <v>83</v>
      </c>
      <c r="AT309" s="213" t="s">
        <v>72</v>
      </c>
      <c r="AU309" s="213" t="s">
        <v>81</v>
      </c>
      <c r="AY309" s="212" t="s">
        <v>140</v>
      </c>
      <c r="BK309" s="214">
        <f>SUM(BK310:BK332)</f>
        <v>0</v>
      </c>
    </row>
    <row r="310" s="2" customFormat="1" ht="24.15" customHeight="1">
      <c r="A310" s="37"/>
      <c r="B310" s="38"/>
      <c r="C310" s="217" t="s">
        <v>483</v>
      </c>
      <c r="D310" s="217" t="s">
        <v>143</v>
      </c>
      <c r="E310" s="218" t="s">
        <v>484</v>
      </c>
      <c r="F310" s="219" t="s">
        <v>485</v>
      </c>
      <c r="G310" s="220" t="s">
        <v>164</v>
      </c>
      <c r="H310" s="221">
        <v>1.591</v>
      </c>
      <c r="I310" s="222"/>
      <c r="J310" s="223">
        <f>ROUND(I310*H310,2)</f>
        <v>0</v>
      </c>
      <c r="K310" s="219" t="s">
        <v>147</v>
      </c>
      <c r="L310" s="43"/>
      <c r="M310" s="224" t="s">
        <v>1</v>
      </c>
      <c r="N310" s="225" t="s">
        <v>38</v>
      </c>
      <c r="O310" s="90"/>
      <c r="P310" s="226">
        <f>O310*H310</f>
        <v>0</v>
      </c>
      <c r="Q310" s="226">
        <v>0.022450000000000001</v>
      </c>
      <c r="R310" s="226">
        <f>Q310*H310</f>
        <v>0.035717949999999998</v>
      </c>
      <c r="S310" s="226">
        <v>0</v>
      </c>
      <c r="T310" s="227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8" t="s">
        <v>240</v>
      </c>
      <c r="AT310" s="228" t="s">
        <v>143</v>
      </c>
      <c r="AU310" s="228" t="s">
        <v>83</v>
      </c>
      <c r="AY310" s="16" t="s">
        <v>140</v>
      </c>
      <c r="BE310" s="229">
        <f>IF(N310="základní",J310,0)</f>
        <v>0</v>
      </c>
      <c r="BF310" s="229">
        <f>IF(N310="snížená",J310,0)</f>
        <v>0</v>
      </c>
      <c r="BG310" s="229">
        <f>IF(N310="zákl. přenesená",J310,0)</f>
        <v>0</v>
      </c>
      <c r="BH310" s="229">
        <f>IF(N310="sníž. přenesená",J310,0)</f>
        <v>0</v>
      </c>
      <c r="BI310" s="229">
        <f>IF(N310="nulová",J310,0)</f>
        <v>0</v>
      </c>
      <c r="BJ310" s="16" t="s">
        <v>81</v>
      </c>
      <c r="BK310" s="229">
        <f>ROUND(I310*H310,2)</f>
        <v>0</v>
      </c>
      <c r="BL310" s="16" t="s">
        <v>240</v>
      </c>
      <c r="BM310" s="228" t="s">
        <v>486</v>
      </c>
    </row>
    <row r="311" s="2" customFormat="1">
      <c r="A311" s="37"/>
      <c r="B311" s="38"/>
      <c r="C311" s="39"/>
      <c r="D311" s="230" t="s">
        <v>150</v>
      </c>
      <c r="E311" s="39"/>
      <c r="F311" s="231" t="s">
        <v>487</v>
      </c>
      <c r="G311" s="39"/>
      <c r="H311" s="39"/>
      <c r="I311" s="232"/>
      <c r="J311" s="39"/>
      <c r="K311" s="39"/>
      <c r="L311" s="43"/>
      <c r="M311" s="233"/>
      <c r="N311" s="234"/>
      <c r="O311" s="90"/>
      <c r="P311" s="90"/>
      <c r="Q311" s="90"/>
      <c r="R311" s="90"/>
      <c r="S311" s="90"/>
      <c r="T311" s="91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150</v>
      </c>
      <c r="AU311" s="16" t="s">
        <v>83</v>
      </c>
    </row>
    <row r="312" s="13" customFormat="1">
      <c r="A312" s="13"/>
      <c r="B312" s="235"/>
      <c r="C312" s="236"/>
      <c r="D312" s="230" t="s">
        <v>152</v>
      </c>
      <c r="E312" s="237" t="s">
        <v>1</v>
      </c>
      <c r="F312" s="238" t="s">
        <v>488</v>
      </c>
      <c r="G312" s="236"/>
      <c r="H312" s="239">
        <v>1.591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152</v>
      </c>
      <c r="AU312" s="245" t="s">
        <v>83</v>
      </c>
      <c r="AV312" s="13" t="s">
        <v>83</v>
      </c>
      <c r="AW312" s="13" t="s">
        <v>30</v>
      </c>
      <c r="AX312" s="13" t="s">
        <v>81</v>
      </c>
      <c r="AY312" s="245" t="s">
        <v>140</v>
      </c>
    </row>
    <row r="313" s="2" customFormat="1" ht="24.15" customHeight="1">
      <c r="A313" s="37"/>
      <c r="B313" s="38"/>
      <c r="C313" s="217" t="s">
        <v>489</v>
      </c>
      <c r="D313" s="217" t="s">
        <v>143</v>
      </c>
      <c r="E313" s="218" t="s">
        <v>490</v>
      </c>
      <c r="F313" s="219" t="s">
        <v>491</v>
      </c>
      <c r="G313" s="220" t="s">
        <v>164</v>
      </c>
      <c r="H313" s="221">
        <v>1.9890000000000001</v>
      </c>
      <c r="I313" s="222"/>
      <c r="J313" s="223">
        <f>ROUND(I313*H313,2)</f>
        <v>0</v>
      </c>
      <c r="K313" s="219" t="s">
        <v>147</v>
      </c>
      <c r="L313" s="43"/>
      <c r="M313" s="224" t="s">
        <v>1</v>
      </c>
      <c r="N313" s="225" t="s">
        <v>38</v>
      </c>
      <c r="O313" s="90"/>
      <c r="P313" s="226">
        <f>O313*H313</f>
        <v>0</v>
      </c>
      <c r="Q313" s="226">
        <v>0.025510000000000001</v>
      </c>
      <c r="R313" s="226">
        <f>Q313*H313</f>
        <v>0.050739390000000002</v>
      </c>
      <c r="S313" s="226">
        <v>0</v>
      </c>
      <c r="T313" s="227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28" t="s">
        <v>240</v>
      </c>
      <c r="AT313" s="228" t="s">
        <v>143</v>
      </c>
      <c r="AU313" s="228" t="s">
        <v>83</v>
      </c>
      <c r="AY313" s="16" t="s">
        <v>140</v>
      </c>
      <c r="BE313" s="229">
        <f>IF(N313="základní",J313,0)</f>
        <v>0</v>
      </c>
      <c r="BF313" s="229">
        <f>IF(N313="snížená",J313,0)</f>
        <v>0</v>
      </c>
      <c r="BG313" s="229">
        <f>IF(N313="zákl. přenesená",J313,0)</f>
        <v>0</v>
      </c>
      <c r="BH313" s="229">
        <f>IF(N313="sníž. přenesená",J313,0)</f>
        <v>0</v>
      </c>
      <c r="BI313" s="229">
        <f>IF(N313="nulová",J313,0)</f>
        <v>0</v>
      </c>
      <c r="BJ313" s="16" t="s">
        <v>81</v>
      </c>
      <c r="BK313" s="229">
        <f>ROUND(I313*H313,2)</f>
        <v>0</v>
      </c>
      <c r="BL313" s="16" t="s">
        <v>240</v>
      </c>
      <c r="BM313" s="228" t="s">
        <v>492</v>
      </c>
    </row>
    <row r="314" s="2" customFormat="1">
      <c r="A314" s="37"/>
      <c r="B314" s="38"/>
      <c r="C314" s="39"/>
      <c r="D314" s="230" t="s">
        <v>150</v>
      </c>
      <c r="E314" s="39"/>
      <c r="F314" s="231" t="s">
        <v>493</v>
      </c>
      <c r="G314" s="39"/>
      <c r="H314" s="39"/>
      <c r="I314" s="232"/>
      <c r="J314" s="39"/>
      <c r="K314" s="39"/>
      <c r="L314" s="43"/>
      <c r="M314" s="233"/>
      <c r="N314" s="234"/>
      <c r="O314" s="90"/>
      <c r="P314" s="90"/>
      <c r="Q314" s="90"/>
      <c r="R314" s="90"/>
      <c r="S314" s="90"/>
      <c r="T314" s="91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6" t="s">
        <v>150</v>
      </c>
      <c r="AU314" s="16" t="s">
        <v>83</v>
      </c>
    </row>
    <row r="315" s="13" customFormat="1">
      <c r="A315" s="13"/>
      <c r="B315" s="235"/>
      <c r="C315" s="236"/>
      <c r="D315" s="230" t="s">
        <v>152</v>
      </c>
      <c r="E315" s="237" t="s">
        <v>1</v>
      </c>
      <c r="F315" s="238" t="s">
        <v>494</v>
      </c>
      <c r="G315" s="236"/>
      <c r="H315" s="239">
        <v>1.9890000000000001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5" t="s">
        <v>152</v>
      </c>
      <c r="AU315" s="245" t="s">
        <v>83</v>
      </c>
      <c r="AV315" s="13" t="s">
        <v>83</v>
      </c>
      <c r="AW315" s="13" t="s">
        <v>30</v>
      </c>
      <c r="AX315" s="13" t="s">
        <v>81</v>
      </c>
      <c r="AY315" s="245" t="s">
        <v>140</v>
      </c>
    </row>
    <row r="316" s="2" customFormat="1" ht="24.15" customHeight="1">
      <c r="A316" s="37"/>
      <c r="B316" s="38"/>
      <c r="C316" s="217" t="s">
        <v>495</v>
      </c>
      <c r="D316" s="217" t="s">
        <v>143</v>
      </c>
      <c r="E316" s="218" t="s">
        <v>496</v>
      </c>
      <c r="F316" s="219" t="s">
        <v>497</v>
      </c>
      <c r="G316" s="220" t="s">
        <v>164</v>
      </c>
      <c r="H316" s="221">
        <v>3.8450000000000002</v>
      </c>
      <c r="I316" s="222"/>
      <c r="J316" s="223">
        <f>ROUND(I316*H316,2)</f>
        <v>0</v>
      </c>
      <c r="K316" s="219" t="s">
        <v>147</v>
      </c>
      <c r="L316" s="43"/>
      <c r="M316" s="224" t="s">
        <v>1</v>
      </c>
      <c r="N316" s="225" t="s">
        <v>38</v>
      </c>
      <c r="O316" s="90"/>
      <c r="P316" s="226">
        <f>O316*H316</f>
        <v>0</v>
      </c>
      <c r="Q316" s="226">
        <v>0.051330000000000001</v>
      </c>
      <c r="R316" s="226">
        <f>Q316*H316</f>
        <v>0.19736385000000001</v>
      </c>
      <c r="S316" s="226">
        <v>0</v>
      </c>
      <c r="T316" s="227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8" t="s">
        <v>240</v>
      </c>
      <c r="AT316" s="228" t="s">
        <v>143</v>
      </c>
      <c r="AU316" s="228" t="s">
        <v>83</v>
      </c>
      <c r="AY316" s="16" t="s">
        <v>140</v>
      </c>
      <c r="BE316" s="229">
        <f>IF(N316="základní",J316,0)</f>
        <v>0</v>
      </c>
      <c r="BF316" s="229">
        <f>IF(N316="snížená",J316,0)</f>
        <v>0</v>
      </c>
      <c r="BG316" s="229">
        <f>IF(N316="zákl. přenesená",J316,0)</f>
        <v>0</v>
      </c>
      <c r="BH316" s="229">
        <f>IF(N316="sníž. přenesená",J316,0)</f>
        <v>0</v>
      </c>
      <c r="BI316" s="229">
        <f>IF(N316="nulová",J316,0)</f>
        <v>0</v>
      </c>
      <c r="BJ316" s="16" t="s">
        <v>81</v>
      </c>
      <c r="BK316" s="229">
        <f>ROUND(I316*H316,2)</f>
        <v>0</v>
      </c>
      <c r="BL316" s="16" t="s">
        <v>240</v>
      </c>
      <c r="BM316" s="228" t="s">
        <v>498</v>
      </c>
    </row>
    <row r="317" s="2" customFormat="1">
      <c r="A317" s="37"/>
      <c r="B317" s="38"/>
      <c r="C317" s="39"/>
      <c r="D317" s="230" t="s">
        <v>150</v>
      </c>
      <c r="E317" s="39"/>
      <c r="F317" s="231" t="s">
        <v>499</v>
      </c>
      <c r="G317" s="39"/>
      <c r="H317" s="39"/>
      <c r="I317" s="232"/>
      <c r="J317" s="39"/>
      <c r="K317" s="39"/>
      <c r="L317" s="43"/>
      <c r="M317" s="233"/>
      <c r="N317" s="234"/>
      <c r="O317" s="90"/>
      <c r="P317" s="90"/>
      <c r="Q317" s="90"/>
      <c r="R317" s="90"/>
      <c r="S317" s="90"/>
      <c r="T317" s="91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150</v>
      </c>
      <c r="AU317" s="16" t="s">
        <v>83</v>
      </c>
    </row>
    <row r="318" s="2" customFormat="1">
      <c r="A318" s="37"/>
      <c r="B318" s="38"/>
      <c r="C318" s="39"/>
      <c r="D318" s="230" t="s">
        <v>500</v>
      </c>
      <c r="E318" s="39"/>
      <c r="F318" s="267" t="s">
        <v>501</v>
      </c>
      <c r="G318" s="39"/>
      <c r="H318" s="39"/>
      <c r="I318" s="232"/>
      <c r="J318" s="39"/>
      <c r="K318" s="39"/>
      <c r="L318" s="43"/>
      <c r="M318" s="233"/>
      <c r="N318" s="234"/>
      <c r="O318" s="90"/>
      <c r="P318" s="90"/>
      <c r="Q318" s="90"/>
      <c r="R318" s="90"/>
      <c r="S318" s="90"/>
      <c r="T318" s="91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6" t="s">
        <v>500</v>
      </c>
      <c r="AU318" s="16" t="s">
        <v>83</v>
      </c>
    </row>
    <row r="319" s="13" customFormat="1">
      <c r="A319" s="13"/>
      <c r="B319" s="235"/>
      <c r="C319" s="236"/>
      <c r="D319" s="230" t="s">
        <v>152</v>
      </c>
      <c r="E319" s="237" t="s">
        <v>1</v>
      </c>
      <c r="F319" s="238" t="s">
        <v>502</v>
      </c>
      <c r="G319" s="236"/>
      <c r="H319" s="239">
        <v>3.8450000000000002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5" t="s">
        <v>152</v>
      </c>
      <c r="AU319" s="245" t="s">
        <v>83</v>
      </c>
      <c r="AV319" s="13" t="s">
        <v>83</v>
      </c>
      <c r="AW319" s="13" t="s">
        <v>30</v>
      </c>
      <c r="AX319" s="13" t="s">
        <v>81</v>
      </c>
      <c r="AY319" s="245" t="s">
        <v>140</v>
      </c>
    </row>
    <row r="320" s="2" customFormat="1" ht="24.15" customHeight="1">
      <c r="A320" s="37"/>
      <c r="B320" s="38"/>
      <c r="C320" s="217" t="s">
        <v>503</v>
      </c>
      <c r="D320" s="217" t="s">
        <v>143</v>
      </c>
      <c r="E320" s="218" t="s">
        <v>504</v>
      </c>
      <c r="F320" s="219" t="s">
        <v>505</v>
      </c>
      <c r="G320" s="220" t="s">
        <v>164</v>
      </c>
      <c r="H320" s="221">
        <v>88.016999999999996</v>
      </c>
      <c r="I320" s="222"/>
      <c r="J320" s="223">
        <f>ROUND(I320*H320,2)</f>
        <v>0</v>
      </c>
      <c r="K320" s="219" t="s">
        <v>147</v>
      </c>
      <c r="L320" s="43"/>
      <c r="M320" s="224" t="s">
        <v>1</v>
      </c>
      <c r="N320" s="225" t="s">
        <v>38</v>
      </c>
      <c r="O320" s="90"/>
      <c r="P320" s="226">
        <f>O320*H320</f>
        <v>0</v>
      </c>
      <c r="Q320" s="226">
        <v>0.032710000000000003</v>
      </c>
      <c r="R320" s="226">
        <f>Q320*H320</f>
        <v>2.8790360700000002</v>
      </c>
      <c r="S320" s="226">
        <v>0</v>
      </c>
      <c r="T320" s="227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28" t="s">
        <v>240</v>
      </c>
      <c r="AT320" s="228" t="s">
        <v>143</v>
      </c>
      <c r="AU320" s="228" t="s">
        <v>83</v>
      </c>
      <c r="AY320" s="16" t="s">
        <v>140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16" t="s">
        <v>81</v>
      </c>
      <c r="BK320" s="229">
        <f>ROUND(I320*H320,2)</f>
        <v>0</v>
      </c>
      <c r="BL320" s="16" t="s">
        <v>240</v>
      </c>
      <c r="BM320" s="228" t="s">
        <v>506</v>
      </c>
    </row>
    <row r="321" s="2" customFormat="1">
      <c r="A321" s="37"/>
      <c r="B321" s="38"/>
      <c r="C321" s="39"/>
      <c r="D321" s="230" t="s">
        <v>150</v>
      </c>
      <c r="E321" s="39"/>
      <c r="F321" s="231" t="s">
        <v>507</v>
      </c>
      <c r="G321" s="39"/>
      <c r="H321" s="39"/>
      <c r="I321" s="232"/>
      <c r="J321" s="39"/>
      <c r="K321" s="39"/>
      <c r="L321" s="43"/>
      <c r="M321" s="233"/>
      <c r="N321" s="234"/>
      <c r="O321" s="90"/>
      <c r="P321" s="90"/>
      <c r="Q321" s="90"/>
      <c r="R321" s="90"/>
      <c r="S321" s="90"/>
      <c r="T321" s="91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6" t="s">
        <v>150</v>
      </c>
      <c r="AU321" s="16" t="s">
        <v>83</v>
      </c>
    </row>
    <row r="322" s="13" customFormat="1">
      <c r="A322" s="13"/>
      <c r="B322" s="235"/>
      <c r="C322" s="236"/>
      <c r="D322" s="230" t="s">
        <v>152</v>
      </c>
      <c r="E322" s="237" t="s">
        <v>1</v>
      </c>
      <c r="F322" s="238" t="s">
        <v>508</v>
      </c>
      <c r="G322" s="236"/>
      <c r="H322" s="239">
        <v>88.016999999999996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152</v>
      </c>
      <c r="AU322" s="245" t="s">
        <v>83</v>
      </c>
      <c r="AV322" s="13" t="s">
        <v>83</v>
      </c>
      <c r="AW322" s="13" t="s">
        <v>30</v>
      </c>
      <c r="AX322" s="13" t="s">
        <v>81</v>
      </c>
      <c r="AY322" s="245" t="s">
        <v>140</v>
      </c>
    </row>
    <row r="323" s="2" customFormat="1" ht="33" customHeight="1">
      <c r="A323" s="37"/>
      <c r="B323" s="38"/>
      <c r="C323" s="217" t="s">
        <v>509</v>
      </c>
      <c r="D323" s="217" t="s">
        <v>143</v>
      </c>
      <c r="E323" s="218" t="s">
        <v>510</v>
      </c>
      <c r="F323" s="219" t="s">
        <v>511</v>
      </c>
      <c r="G323" s="220" t="s">
        <v>164</v>
      </c>
      <c r="H323" s="221">
        <v>88.016999999999996</v>
      </c>
      <c r="I323" s="222"/>
      <c r="J323" s="223">
        <f>ROUND(I323*H323,2)</f>
        <v>0</v>
      </c>
      <c r="K323" s="219" t="s">
        <v>147</v>
      </c>
      <c r="L323" s="43"/>
      <c r="M323" s="224" t="s">
        <v>1</v>
      </c>
      <c r="N323" s="225" t="s">
        <v>38</v>
      </c>
      <c r="O323" s="90"/>
      <c r="P323" s="226">
        <f>O323*H323</f>
        <v>0</v>
      </c>
      <c r="Q323" s="226">
        <v>0.0070499999999999998</v>
      </c>
      <c r="R323" s="226">
        <f>Q323*H323</f>
        <v>0.62051984999999998</v>
      </c>
      <c r="S323" s="226">
        <v>0</v>
      </c>
      <c r="T323" s="227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28" t="s">
        <v>240</v>
      </c>
      <c r="AT323" s="228" t="s">
        <v>143</v>
      </c>
      <c r="AU323" s="228" t="s">
        <v>83</v>
      </c>
      <c r="AY323" s="16" t="s">
        <v>140</v>
      </c>
      <c r="BE323" s="229">
        <f>IF(N323="základní",J323,0)</f>
        <v>0</v>
      </c>
      <c r="BF323" s="229">
        <f>IF(N323="snížená",J323,0)</f>
        <v>0</v>
      </c>
      <c r="BG323" s="229">
        <f>IF(N323="zákl. přenesená",J323,0)</f>
        <v>0</v>
      </c>
      <c r="BH323" s="229">
        <f>IF(N323="sníž. přenesená",J323,0)</f>
        <v>0</v>
      </c>
      <c r="BI323" s="229">
        <f>IF(N323="nulová",J323,0)</f>
        <v>0</v>
      </c>
      <c r="BJ323" s="16" t="s">
        <v>81</v>
      </c>
      <c r="BK323" s="229">
        <f>ROUND(I323*H323,2)</f>
        <v>0</v>
      </c>
      <c r="BL323" s="16" t="s">
        <v>240</v>
      </c>
      <c r="BM323" s="228" t="s">
        <v>512</v>
      </c>
    </row>
    <row r="324" s="2" customFormat="1">
      <c r="A324" s="37"/>
      <c r="B324" s="38"/>
      <c r="C324" s="39"/>
      <c r="D324" s="230" t="s">
        <v>150</v>
      </c>
      <c r="E324" s="39"/>
      <c r="F324" s="231" t="s">
        <v>513</v>
      </c>
      <c r="G324" s="39"/>
      <c r="H324" s="39"/>
      <c r="I324" s="232"/>
      <c r="J324" s="39"/>
      <c r="K324" s="39"/>
      <c r="L324" s="43"/>
      <c r="M324" s="233"/>
      <c r="N324" s="234"/>
      <c r="O324" s="90"/>
      <c r="P324" s="90"/>
      <c r="Q324" s="90"/>
      <c r="R324" s="90"/>
      <c r="S324" s="90"/>
      <c r="T324" s="91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16" t="s">
        <v>150</v>
      </c>
      <c r="AU324" s="16" t="s">
        <v>83</v>
      </c>
    </row>
    <row r="325" s="2" customFormat="1" ht="37.8" customHeight="1">
      <c r="A325" s="37"/>
      <c r="B325" s="38"/>
      <c r="C325" s="257" t="s">
        <v>514</v>
      </c>
      <c r="D325" s="257" t="s">
        <v>221</v>
      </c>
      <c r="E325" s="258" t="s">
        <v>515</v>
      </c>
      <c r="F325" s="259" t="s">
        <v>516</v>
      </c>
      <c r="G325" s="260" t="s">
        <v>164</v>
      </c>
      <c r="H325" s="261">
        <v>88.016999999999996</v>
      </c>
      <c r="I325" s="262"/>
      <c r="J325" s="263">
        <f>ROUND(I325*H325,2)</f>
        <v>0</v>
      </c>
      <c r="K325" s="259" t="s">
        <v>147</v>
      </c>
      <c r="L325" s="264"/>
      <c r="M325" s="265" t="s">
        <v>1</v>
      </c>
      <c r="N325" s="266" t="s">
        <v>38</v>
      </c>
      <c r="O325" s="90"/>
      <c r="P325" s="226">
        <f>O325*H325</f>
        <v>0</v>
      </c>
      <c r="Q325" s="226">
        <v>0.0016000000000000001</v>
      </c>
      <c r="R325" s="226">
        <f>Q325*H325</f>
        <v>0.14082720000000001</v>
      </c>
      <c r="S325" s="226">
        <v>0</v>
      </c>
      <c r="T325" s="227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28" t="s">
        <v>342</v>
      </c>
      <c r="AT325" s="228" t="s">
        <v>221</v>
      </c>
      <c r="AU325" s="228" t="s">
        <v>83</v>
      </c>
      <c r="AY325" s="16" t="s">
        <v>140</v>
      </c>
      <c r="BE325" s="229">
        <f>IF(N325="základní",J325,0)</f>
        <v>0</v>
      </c>
      <c r="BF325" s="229">
        <f>IF(N325="snížená",J325,0)</f>
        <v>0</v>
      </c>
      <c r="BG325" s="229">
        <f>IF(N325="zákl. přenesená",J325,0)</f>
        <v>0</v>
      </c>
      <c r="BH325" s="229">
        <f>IF(N325="sníž. přenesená",J325,0)</f>
        <v>0</v>
      </c>
      <c r="BI325" s="229">
        <f>IF(N325="nulová",J325,0)</f>
        <v>0</v>
      </c>
      <c r="BJ325" s="16" t="s">
        <v>81</v>
      </c>
      <c r="BK325" s="229">
        <f>ROUND(I325*H325,2)</f>
        <v>0</v>
      </c>
      <c r="BL325" s="16" t="s">
        <v>240</v>
      </c>
      <c r="BM325" s="228" t="s">
        <v>517</v>
      </c>
    </row>
    <row r="326" s="2" customFormat="1">
      <c r="A326" s="37"/>
      <c r="B326" s="38"/>
      <c r="C326" s="39"/>
      <c r="D326" s="230" t="s">
        <v>150</v>
      </c>
      <c r="E326" s="39"/>
      <c r="F326" s="231" t="s">
        <v>516</v>
      </c>
      <c r="G326" s="39"/>
      <c r="H326" s="39"/>
      <c r="I326" s="232"/>
      <c r="J326" s="39"/>
      <c r="K326" s="39"/>
      <c r="L326" s="43"/>
      <c r="M326" s="233"/>
      <c r="N326" s="234"/>
      <c r="O326" s="90"/>
      <c r="P326" s="90"/>
      <c r="Q326" s="90"/>
      <c r="R326" s="90"/>
      <c r="S326" s="90"/>
      <c r="T326" s="91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6" t="s">
        <v>150</v>
      </c>
      <c r="AU326" s="16" t="s">
        <v>83</v>
      </c>
    </row>
    <row r="327" s="2" customFormat="1" ht="24.15" customHeight="1">
      <c r="A327" s="37"/>
      <c r="B327" s="38"/>
      <c r="C327" s="217" t="s">
        <v>518</v>
      </c>
      <c r="D327" s="217" t="s">
        <v>143</v>
      </c>
      <c r="E327" s="218" t="s">
        <v>519</v>
      </c>
      <c r="F327" s="219" t="s">
        <v>520</v>
      </c>
      <c r="G327" s="220" t="s">
        <v>164</v>
      </c>
      <c r="H327" s="221">
        <v>88.016999999999996</v>
      </c>
      <c r="I327" s="222"/>
      <c r="J327" s="223">
        <f>ROUND(I327*H327,2)</f>
        <v>0</v>
      </c>
      <c r="K327" s="219" t="s">
        <v>147</v>
      </c>
      <c r="L327" s="43"/>
      <c r="M327" s="224" t="s">
        <v>1</v>
      </c>
      <c r="N327" s="225" t="s">
        <v>38</v>
      </c>
      <c r="O327" s="90"/>
      <c r="P327" s="226">
        <f>O327*H327</f>
        <v>0</v>
      </c>
      <c r="Q327" s="226">
        <v>0</v>
      </c>
      <c r="R327" s="226">
        <f>Q327*H327</f>
        <v>0</v>
      </c>
      <c r="S327" s="226">
        <v>0.0020999999999999999</v>
      </c>
      <c r="T327" s="227">
        <f>S327*H327</f>
        <v>0.18483569999999999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8" t="s">
        <v>240</v>
      </c>
      <c r="AT327" s="228" t="s">
        <v>143</v>
      </c>
      <c r="AU327" s="228" t="s">
        <v>83</v>
      </c>
      <c r="AY327" s="16" t="s">
        <v>140</v>
      </c>
      <c r="BE327" s="229">
        <f>IF(N327="základní",J327,0)</f>
        <v>0</v>
      </c>
      <c r="BF327" s="229">
        <f>IF(N327="snížená",J327,0)</f>
        <v>0</v>
      </c>
      <c r="BG327" s="229">
        <f>IF(N327="zákl. přenesená",J327,0)</f>
        <v>0</v>
      </c>
      <c r="BH327" s="229">
        <f>IF(N327="sníž. přenesená",J327,0)</f>
        <v>0</v>
      </c>
      <c r="BI327" s="229">
        <f>IF(N327="nulová",J327,0)</f>
        <v>0</v>
      </c>
      <c r="BJ327" s="16" t="s">
        <v>81</v>
      </c>
      <c r="BK327" s="229">
        <f>ROUND(I327*H327,2)</f>
        <v>0</v>
      </c>
      <c r="BL327" s="16" t="s">
        <v>240</v>
      </c>
      <c r="BM327" s="228" t="s">
        <v>521</v>
      </c>
    </row>
    <row r="328" s="2" customFormat="1">
      <c r="A328" s="37"/>
      <c r="B328" s="38"/>
      <c r="C328" s="39"/>
      <c r="D328" s="230" t="s">
        <v>150</v>
      </c>
      <c r="E328" s="39"/>
      <c r="F328" s="231" t="s">
        <v>522</v>
      </c>
      <c r="G328" s="39"/>
      <c r="H328" s="39"/>
      <c r="I328" s="232"/>
      <c r="J328" s="39"/>
      <c r="K328" s="39"/>
      <c r="L328" s="43"/>
      <c r="M328" s="233"/>
      <c r="N328" s="234"/>
      <c r="O328" s="90"/>
      <c r="P328" s="90"/>
      <c r="Q328" s="90"/>
      <c r="R328" s="90"/>
      <c r="S328" s="90"/>
      <c r="T328" s="91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16" t="s">
        <v>150</v>
      </c>
      <c r="AU328" s="16" t="s">
        <v>83</v>
      </c>
    </row>
    <row r="329" s="2" customFormat="1" ht="16.5" customHeight="1">
      <c r="A329" s="37"/>
      <c r="B329" s="38"/>
      <c r="C329" s="217" t="s">
        <v>523</v>
      </c>
      <c r="D329" s="217" t="s">
        <v>143</v>
      </c>
      <c r="E329" s="218" t="s">
        <v>524</v>
      </c>
      <c r="F329" s="219" t="s">
        <v>525</v>
      </c>
      <c r="G329" s="220" t="s">
        <v>297</v>
      </c>
      <c r="H329" s="221">
        <v>1</v>
      </c>
      <c r="I329" s="222"/>
      <c r="J329" s="223">
        <f>ROUND(I329*H329,2)</f>
        <v>0</v>
      </c>
      <c r="K329" s="219" t="s">
        <v>1</v>
      </c>
      <c r="L329" s="43"/>
      <c r="M329" s="224" t="s">
        <v>1</v>
      </c>
      <c r="N329" s="225" t="s">
        <v>38</v>
      </c>
      <c r="O329" s="90"/>
      <c r="P329" s="226">
        <f>O329*H329</f>
        <v>0</v>
      </c>
      <c r="Q329" s="226">
        <v>0</v>
      </c>
      <c r="R329" s="226">
        <f>Q329*H329</f>
        <v>0</v>
      </c>
      <c r="S329" s="226">
        <v>0</v>
      </c>
      <c r="T329" s="227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8" t="s">
        <v>240</v>
      </c>
      <c r="AT329" s="228" t="s">
        <v>143</v>
      </c>
      <c r="AU329" s="228" t="s">
        <v>83</v>
      </c>
      <c r="AY329" s="16" t="s">
        <v>140</v>
      </c>
      <c r="BE329" s="229">
        <f>IF(N329="základní",J329,0)</f>
        <v>0</v>
      </c>
      <c r="BF329" s="229">
        <f>IF(N329="snížená",J329,0)</f>
        <v>0</v>
      </c>
      <c r="BG329" s="229">
        <f>IF(N329="zákl. přenesená",J329,0)</f>
        <v>0</v>
      </c>
      <c r="BH329" s="229">
        <f>IF(N329="sníž. přenesená",J329,0)</f>
        <v>0</v>
      </c>
      <c r="BI329" s="229">
        <f>IF(N329="nulová",J329,0)</f>
        <v>0</v>
      </c>
      <c r="BJ329" s="16" t="s">
        <v>81</v>
      </c>
      <c r="BK329" s="229">
        <f>ROUND(I329*H329,2)</f>
        <v>0</v>
      </c>
      <c r="BL329" s="16" t="s">
        <v>240</v>
      </c>
      <c r="BM329" s="228" t="s">
        <v>526</v>
      </c>
    </row>
    <row r="330" s="2" customFormat="1">
      <c r="A330" s="37"/>
      <c r="B330" s="38"/>
      <c r="C330" s="39"/>
      <c r="D330" s="230" t="s">
        <v>150</v>
      </c>
      <c r="E330" s="39"/>
      <c r="F330" s="231" t="s">
        <v>525</v>
      </c>
      <c r="G330" s="39"/>
      <c r="H330" s="39"/>
      <c r="I330" s="232"/>
      <c r="J330" s="39"/>
      <c r="K330" s="39"/>
      <c r="L330" s="43"/>
      <c r="M330" s="233"/>
      <c r="N330" s="234"/>
      <c r="O330" s="90"/>
      <c r="P330" s="90"/>
      <c r="Q330" s="90"/>
      <c r="R330" s="90"/>
      <c r="S330" s="90"/>
      <c r="T330" s="91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6" t="s">
        <v>150</v>
      </c>
      <c r="AU330" s="16" t="s">
        <v>83</v>
      </c>
    </row>
    <row r="331" s="2" customFormat="1" ht="24.15" customHeight="1">
      <c r="A331" s="37"/>
      <c r="B331" s="38"/>
      <c r="C331" s="217" t="s">
        <v>527</v>
      </c>
      <c r="D331" s="217" t="s">
        <v>143</v>
      </c>
      <c r="E331" s="218" t="s">
        <v>528</v>
      </c>
      <c r="F331" s="219" t="s">
        <v>529</v>
      </c>
      <c r="G331" s="220" t="s">
        <v>156</v>
      </c>
      <c r="H331" s="221">
        <v>3.9239999999999999</v>
      </c>
      <c r="I331" s="222"/>
      <c r="J331" s="223">
        <f>ROUND(I331*H331,2)</f>
        <v>0</v>
      </c>
      <c r="K331" s="219" t="s">
        <v>147</v>
      </c>
      <c r="L331" s="43"/>
      <c r="M331" s="224" t="s">
        <v>1</v>
      </c>
      <c r="N331" s="225" t="s">
        <v>38</v>
      </c>
      <c r="O331" s="90"/>
      <c r="P331" s="226">
        <f>O331*H331</f>
        <v>0</v>
      </c>
      <c r="Q331" s="226">
        <v>0</v>
      </c>
      <c r="R331" s="226">
        <f>Q331*H331</f>
        <v>0</v>
      </c>
      <c r="S331" s="226">
        <v>0</v>
      </c>
      <c r="T331" s="227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8" t="s">
        <v>240</v>
      </c>
      <c r="AT331" s="228" t="s">
        <v>143</v>
      </c>
      <c r="AU331" s="228" t="s">
        <v>83</v>
      </c>
      <c r="AY331" s="16" t="s">
        <v>140</v>
      </c>
      <c r="BE331" s="229">
        <f>IF(N331="základní",J331,0)</f>
        <v>0</v>
      </c>
      <c r="BF331" s="229">
        <f>IF(N331="snížená",J331,0)</f>
        <v>0</v>
      </c>
      <c r="BG331" s="229">
        <f>IF(N331="zákl. přenesená",J331,0)</f>
        <v>0</v>
      </c>
      <c r="BH331" s="229">
        <f>IF(N331="sníž. přenesená",J331,0)</f>
        <v>0</v>
      </c>
      <c r="BI331" s="229">
        <f>IF(N331="nulová",J331,0)</f>
        <v>0</v>
      </c>
      <c r="BJ331" s="16" t="s">
        <v>81</v>
      </c>
      <c r="BK331" s="229">
        <f>ROUND(I331*H331,2)</f>
        <v>0</v>
      </c>
      <c r="BL331" s="16" t="s">
        <v>240</v>
      </c>
      <c r="BM331" s="228" t="s">
        <v>530</v>
      </c>
    </row>
    <row r="332" s="2" customFormat="1">
      <c r="A332" s="37"/>
      <c r="B332" s="38"/>
      <c r="C332" s="39"/>
      <c r="D332" s="230" t="s">
        <v>150</v>
      </c>
      <c r="E332" s="39"/>
      <c r="F332" s="231" t="s">
        <v>531</v>
      </c>
      <c r="G332" s="39"/>
      <c r="H332" s="39"/>
      <c r="I332" s="232"/>
      <c r="J332" s="39"/>
      <c r="K332" s="39"/>
      <c r="L332" s="43"/>
      <c r="M332" s="233"/>
      <c r="N332" s="234"/>
      <c r="O332" s="90"/>
      <c r="P332" s="90"/>
      <c r="Q332" s="90"/>
      <c r="R332" s="90"/>
      <c r="S332" s="90"/>
      <c r="T332" s="91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16" t="s">
        <v>150</v>
      </c>
      <c r="AU332" s="16" t="s">
        <v>83</v>
      </c>
    </row>
    <row r="333" s="12" customFormat="1" ht="22.8" customHeight="1">
      <c r="A333" s="12"/>
      <c r="B333" s="201"/>
      <c r="C333" s="202"/>
      <c r="D333" s="203" t="s">
        <v>72</v>
      </c>
      <c r="E333" s="215" t="s">
        <v>532</v>
      </c>
      <c r="F333" s="215" t="s">
        <v>533</v>
      </c>
      <c r="G333" s="202"/>
      <c r="H333" s="202"/>
      <c r="I333" s="205"/>
      <c r="J333" s="216">
        <f>BK333</f>
        <v>0</v>
      </c>
      <c r="K333" s="202"/>
      <c r="L333" s="207"/>
      <c r="M333" s="208"/>
      <c r="N333" s="209"/>
      <c r="O333" s="209"/>
      <c r="P333" s="210">
        <f>SUM(P334:P339)</f>
        <v>0</v>
      </c>
      <c r="Q333" s="209"/>
      <c r="R333" s="210">
        <f>SUM(R334:R339)</f>
        <v>0.062029960000000009</v>
      </c>
      <c r="S333" s="209"/>
      <c r="T333" s="211">
        <f>SUM(T334:T339)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12" t="s">
        <v>83</v>
      </c>
      <c r="AT333" s="213" t="s">
        <v>72</v>
      </c>
      <c r="AU333" s="213" t="s">
        <v>81</v>
      </c>
      <c r="AY333" s="212" t="s">
        <v>140</v>
      </c>
      <c r="BK333" s="214">
        <f>SUM(BK334:BK339)</f>
        <v>0</v>
      </c>
    </row>
    <row r="334" s="2" customFormat="1" ht="16.5" customHeight="1">
      <c r="A334" s="37"/>
      <c r="B334" s="38"/>
      <c r="C334" s="217" t="s">
        <v>534</v>
      </c>
      <c r="D334" s="217" t="s">
        <v>143</v>
      </c>
      <c r="E334" s="218" t="s">
        <v>535</v>
      </c>
      <c r="F334" s="219" t="s">
        <v>536</v>
      </c>
      <c r="G334" s="220" t="s">
        <v>164</v>
      </c>
      <c r="H334" s="221">
        <v>6.1660000000000004</v>
      </c>
      <c r="I334" s="222"/>
      <c r="J334" s="223">
        <f>ROUND(I334*H334,2)</f>
        <v>0</v>
      </c>
      <c r="K334" s="219" t="s">
        <v>147</v>
      </c>
      <c r="L334" s="43"/>
      <c r="M334" s="224" t="s">
        <v>1</v>
      </c>
      <c r="N334" s="225" t="s">
        <v>38</v>
      </c>
      <c r="O334" s="90"/>
      <c r="P334" s="226">
        <f>O334*H334</f>
        <v>0</v>
      </c>
      <c r="Q334" s="226">
        <v>6.0000000000000002E-05</v>
      </c>
      <c r="R334" s="226">
        <f>Q334*H334</f>
        <v>0.00036996000000000002</v>
      </c>
      <c r="S334" s="226">
        <v>0</v>
      </c>
      <c r="T334" s="227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28" t="s">
        <v>240</v>
      </c>
      <c r="AT334" s="228" t="s">
        <v>143</v>
      </c>
      <c r="AU334" s="228" t="s">
        <v>83</v>
      </c>
      <c r="AY334" s="16" t="s">
        <v>140</v>
      </c>
      <c r="BE334" s="229">
        <f>IF(N334="základní",J334,0)</f>
        <v>0</v>
      </c>
      <c r="BF334" s="229">
        <f>IF(N334="snížená",J334,0)</f>
        <v>0</v>
      </c>
      <c r="BG334" s="229">
        <f>IF(N334="zákl. přenesená",J334,0)</f>
        <v>0</v>
      </c>
      <c r="BH334" s="229">
        <f>IF(N334="sníž. přenesená",J334,0)</f>
        <v>0</v>
      </c>
      <c r="BI334" s="229">
        <f>IF(N334="nulová",J334,0)</f>
        <v>0</v>
      </c>
      <c r="BJ334" s="16" t="s">
        <v>81</v>
      </c>
      <c r="BK334" s="229">
        <f>ROUND(I334*H334,2)</f>
        <v>0</v>
      </c>
      <c r="BL334" s="16" t="s">
        <v>240</v>
      </c>
      <c r="BM334" s="228" t="s">
        <v>537</v>
      </c>
    </row>
    <row r="335" s="2" customFormat="1">
      <c r="A335" s="37"/>
      <c r="B335" s="38"/>
      <c r="C335" s="39"/>
      <c r="D335" s="230" t="s">
        <v>150</v>
      </c>
      <c r="E335" s="39"/>
      <c r="F335" s="231" t="s">
        <v>538</v>
      </c>
      <c r="G335" s="39"/>
      <c r="H335" s="39"/>
      <c r="I335" s="232"/>
      <c r="J335" s="39"/>
      <c r="K335" s="39"/>
      <c r="L335" s="43"/>
      <c r="M335" s="233"/>
      <c r="N335" s="234"/>
      <c r="O335" s="90"/>
      <c r="P335" s="90"/>
      <c r="Q335" s="90"/>
      <c r="R335" s="90"/>
      <c r="S335" s="90"/>
      <c r="T335" s="91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6" t="s">
        <v>150</v>
      </c>
      <c r="AU335" s="16" t="s">
        <v>83</v>
      </c>
    </row>
    <row r="336" s="13" customFormat="1">
      <c r="A336" s="13"/>
      <c r="B336" s="235"/>
      <c r="C336" s="236"/>
      <c r="D336" s="230" t="s">
        <v>152</v>
      </c>
      <c r="E336" s="237" t="s">
        <v>1</v>
      </c>
      <c r="F336" s="238" t="s">
        <v>539</v>
      </c>
      <c r="G336" s="236"/>
      <c r="H336" s="239">
        <v>6.1660000000000004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152</v>
      </c>
      <c r="AU336" s="245" t="s">
        <v>83</v>
      </c>
      <c r="AV336" s="13" t="s">
        <v>83</v>
      </c>
      <c r="AW336" s="13" t="s">
        <v>30</v>
      </c>
      <c r="AX336" s="13" t="s">
        <v>81</v>
      </c>
      <c r="AY336" s="245" t="s">
        <v>140</v>
      </c>
    </row>
    <row r="337" s="2" customFormat="1" ht="16.5" customHeight="1">
      <c r="A337" s="37"/>
      <c r="B337" s="38"/>
      <c r="C337" s="257" t="s">
        <v>540</v>
      </c>
      <c r="D337" s="257" t="s">
        <v>221</v>
      </c>
      <c r="E337" s="258" t="s">
        <v>541</v>
      </c>
      <c r="F337" s="259" t="s">
        <v>542</v>
      </c>
      <c r="G337" s="260" t="s">
        <v>164</v>
      </c>
      <c r="H337" s="261">
        <v>6.1660000000000004</v>
      </c>
      <c r="I337" s="262"/>
      <c r="J337" s="263">
        <f>ROUND(I337*H337,2)</f>
        <v>0</v>
      </c>
      <c r="K337" s="259" t="s">
        <v>147</v>
      </c>
      <c r="L337" s="264"/>
      <c r="M337" s="265" t="s">
        <v>1</v>
      </c>
      <c r="N337" s="266" t="s">
        <v>38</v>
      </c>
      <c r="O337" s="90"/>
      <c r="P337" s="226">
        <f>O337*H337</f>
        <v>0</v>
      </c>
      <c r="Q337" s="226">
        <v>0.01</v>
      </c>
      <c r="R337" s="226">
        <f>Q337*H337</f>
        <v>0.061660000000000006</v>
      </c>
      <c r="S337" s="226">
        <v>0</v>
      </c>
      <c r="T337" s="227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8" t="s">
        <v>342</v>
      </c>
      <c r="AT337" s="228" t="s">
        <v>221</v>
      </c>
      <c r="AU337" s="228" t="s">
        <v>83</v>
      </c>
      <c r="AY337" s="16" t="s">
        <v>140</v>
      </c>
      <c r="BE337" s="229">
        <f>IF(N337="základní",J337,0)</f>
        <v>0</v>
      </c>
      <c r="BF337" s="229">
        <f>IF(N337="snížená",J337,0)</f>
        <v>0</v>
      </c>
      <c r="BG337" s="229">
        <f>IF(N337="zákl. přenesená",J337,0)</f>
        <v>0</v>
      </c>
      <c r="BH337" s="229">
        <f>IF(N337="sníž. přenesená",J337,0)</f>
        <v>0</v>
      </c>
      <c r="BI337" s="229">
        <f>IF(N337="nulová",J337,0)</f>
        <v>0</v>
      </c>
      <c r="BJ337" s="16" t="s">
        <v>81</v>
      </c>
      <c r="BK337" s="229">
        <f>ROUND(I337*H337,2)</f>
        <v>0</v>
      </c>
      <c r="BL337" s="16" t="s">
        <v>240</v>
      </c>
      <c r="BM337" s="228" t="s">
        <v>543</v>
      </c>
    </row>
    <row r="338" s="2" customFormat="1">
      <c r="A338" s="37"/>
      <c r="B338" s="38"/>
      <c r="C338" s="39"/>
      <c r="D338" s="230" t="s">
        <v>150</v>
      </c>
      <c r="E338" s="39"/>
      <c r="F338" s="231" t="s">
        <v>542</v>
      </c>
      <c r="G338" s="39"/>
      <c r="H338" s="39"/>
      <c r="I338" s="232"/>
      <c r="J338" s="39"/>
      <c r="K338" s="39"/>
      <c r="L338" s="43"/>
      <c r="M338" s="233"/>
      <c r="N338" s="234"/>
      <c r="O338" s="90"/>
      <c r="P338" s="90"/>
      <c r="Q338" s="90"/>
      <c r="R338" s="90"/>
      <c r="S338" s="90"/>
      <c r="T338" s="91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6" t="s">
        <v>150</v>
      </c>
      <c r="AU338" s="16" t="s">
        <v>83</v>
      </c>
    </row>
    <row r="339" s="2" customFormat="1">
      <c r="A339" s="37"/>
      <c r="B339" s="38"/>
      <c r="C339" s="39"/>
      <c r="D339" s="230" t="s">
        <v>500</v>
      </c>
      <c r="E339" s="39"/>
      <c r="F339" s="267" t="s">
        <v>544</v>
      </c>
      <c r="G339" s="39"/>
      <c r="H339" s="39"/>
      <c r="I339" s="232"/>
      <c r="J339" s="39"/>
      <c r="K339" s="39"/>
      <c r="L339" s="43"/>
      <c r="M339" s="233"/>
      <c r="N339" s="234"/>
      <c r="O339" s="90"/>
      <c r="P339" s="90"/>
      <c r="Q339" s="90"/>
      <c r="R339" s="90"/>
      <c r="S339" s="90"/>
      <c r="T339" s="91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6" t="s">
        <v>500</v>
      </c>
      <c r="AU339" s="16" t="s">
        <v>83</v>
      </c>
    </row>
    <row r="340" s="12" customFormat="1" ht="22.8" customHeight="1">
      <c r="A340" s="12"/>
      <c r="B340" s="201"/>
      <c r="C340" s="202"/>
      <c r="D340" s="203" t="s">
        <v>72</v>
      </c>
      <c r="E340" s="215" t="s">
        <v>545</v>
      </c>
      <c r="F340" s="215" t="s">
        <v>546</v>
      </c>
      <c r="G340" s="202"/>
      <c r="H340" s="202"/>
      <c r="I340" s="205"/>
      <c r="J340" s="216">
        <f>BK340</f>
        <v>0</v>
      </c>
      <c r="K340" s="202"/>
      <c r="L340" s="207"/>
      <c r="M340" s="208"/>
      <c r="N340" s="209"/>
      <c r="O340" s="209"/>
      <c r="P340" s="210">
        <f>SUM(P341:P368)</f>
        <v>0</v>
      </c>
      <c r="Q340" s="209"/>
      <c r="R340" s="210">
        <f>SUM(R341:R368)</f>
        <v>0.30900582999999998</v>
      </c>
      <c r="S340" s="209"/>
      <c r="T340" s="211">
        <f>SUM(T341:T368)</f>
        <v>0.2200425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2" t="s">
        <v>83</v>
      </c>
      <c r="AT340" s="213" t="s">
        <v>72</v>
      </c>
      <c r="AU340" s="213" t="s">
        <v>81</v>
      </c>
      <c r="AY340" s="212" t="s">
        <v>140</v>
      </c>
      <c r="BK340" s="214">
        <f>SUM(BK341:BK368)</f>
        <v>0</v>
      </c>
    </row>
    <row r="341" s="2" customFormat="1" ht="21.75" customHeight="1">
      <c r="A341" s="37"/>
      <c r="B341" s="38"/>
      <c r="C341" s="217" t="s">
        <v>547</v>
      </c>
      <c r="D341" s="217" t="s">
        <v>143</v>
      </c>
      <c r="E341" s="218" t="s">
        <v>548</v>
      </c>
      <c r="F341" s="219" t="s">
        <v>549</v>
      </c>
      <c r="G341" s="220" t="s">
        <v>164</v>
      </c>
      <c r="H341" s="221">
        <v>0.80000000000000004</v>
      </c>
      <c r="I341" s="222"/>
      <c r="J341" s="223">
        <f>ROUND(I341*H341,2)</f>
        <v>0</v>
      </c>
      <c r="K341" s="219" t="s">
        <v>147</v>
      </c>
      <c r="L341" s="43"/>
      <c r="M341" s="224" t="s">
        <v>1</v>
      </c>
      <c r="N341" s="225" t="s">
        <v>38</v>
      </c>
      <c r="O341" s="90"/>
      <c r="P341" s="226">
        <f>O341*H341</f>
        <v>0</v>
      </c>
      <c r="Q341" s="226">
        <v>0</v>
      </c>
      <c r="R341" s="226">
        <f>Q341*H341</f>
        <v>0</v>
      </c>
      <c r="S341" s="226">
        <v>0</v>
      </c>
      <c r="T341" s="227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28" t="s">
        <v>240</v>
      </c>
      <c r="AT341" s="228" t="s">
        <v>143</v>
      </c>
      <c r="AU341" s="228" t="s">
        <v>83</v>
      </c>
      <c r="AY341" s="16" t="s">
        <v>140</v>
      </c>
      <c r="BE341" s="229">
        <f>IF(N341="základní",J341,0)</f>
        <v>0</v>
      </c>
      <c r="BF341" s="229">
        <f>IF(N341="snížená",J341,0)</f>
        <v>0</v>
      </c>
      <c r="BG341" s="229">
        <f>IF(N341="zákl. přenesená",J341,0)</f>
        <v>0</v>
      </c>
      <c r="BH341" s="229">
        <f>IF(N341="sníž. přenesená",J341,0)</f>
        <v>0</v>
      </c>
      <c r="BI341" s="229">
        <f>IF(N341="nulová",J341,0)</f>
        <v>0</v>
      </c>
      <c r="BJ341" s="16" t="s">
        <v>81</v>
      </c>
      <c r="BK341" s="229">
        <f>ROUND(I341*H341,2)</f>
        <v>0</v>
      </c>
      <c r="BL341" s="16" t="s">
        <v>240</v>
      </c>
      <c r="BM341" s="228" t="s">
        <v>550</v>
      </c>
    </row>
    <row r="342" s="2" customFormat="1">
      <c r="A342" s="37"/>
      <c r="B342" s="38"/>
      <c r="C342" s="39"/>
      <c r="D342" s="230" t="s">
        <v>150</v>
      </c>
      <c r="E342" s="39"/>
      <c r="F342" s="231" t="s">
        <v>551</v>
      </c>
      <c r="G342" s="39"/>
      <c r="H342" s="39"/>
      <c r="I342" s="232"/>
      <c r="J342" s="39"/>
      <c r="K342" s="39"/>
      <c r="L342" s="43"/>
      <c r="M342" s="233"/>
      <c r="N342" s="234"/>
      <c r="O342" s="90"/>
      <c r="P342" s="90"/>
      <c r="Q342" s="90"/>
      <c r="R342" s="90"/>
      <c r="S342" s="90"/>
      <c r="T342" s="91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6" t="s">
        <v>150</v>
      </c>
      <c r="AU342" s="16" t="s">
        <v>83</v>
      </c>
    </row>
    <row r="343" s="13" customFormat="1">
      <c r="A343" s="13"/>
      <c r="B343" s="235"/>
      <c r="C343" s="236"/>
      <c r="D343" s="230" t="s">
        <v>152</v>
      </c>
      <c r="E343" s="237" t="s">
        <v>1</v>
      </c>
      <c r="F343" s="238" t="s">
        <v>552</v>
      </c>
      <c r="G343" s="236"/>
      <c r="H343" s="239">
        <v>0.80000000000000004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5" t="s">
        <v>152</v>
      </c>
      <c r="AU343" s="245" t="s">
        <v>83</v>
      </c>
      <c r="AV343" s="13" t="s">
        <v>83</v>
      </c>
      <c r="AW343" s="13" t="s">
        <v>30</v>
      </c>
      <c r="AX343" s="13" t="s">
        <v>81</v>
      </c>
      <c r="AY343" s="245" t="s">
        <v>140</v>
      </c>
    </row>
    <row r="344" s="2" customFormat="1" ht="16.5" customHeight="1">
      <c r="A344" s="37"/>
      <c r="B344" s="38"/>
      <c r="C344" s="217" t="s">
        <v>553</v>
      </c>
      <c r="D344" s="217" t="s">
        <v>143</v>
      </c>
      <c r="E344" s="218" t="s">
        <v>554</v>
      </c>
      <c r="F344" s="219" t="s">
        <v>555</v>
      </c>
      <c r="G344" s="220" t="s">
        <v>164</v>
      </c>
      <c r="H344" s="221">
        <v>88.816999999999993</v>
      </c>
      <c r="I344" s="222"/>
      <c r="J344" s="223">
        <f>ROUND(I344*H344,2)</f>
        <v>0</v>
      </c>
      <c r="K344" s="219" t="s">
        <v>147</v>
      </c>
      <c r="L344" s="43"/>
      <c r="M344" s="224" t="s">
        <v>1</v>
      </c>
      <c r="N344" s="225" t="s">
        <v>38</v>
      </c>
      <c r="O344" s="90"/>
      <c r="P344" s="226">
        <f>O344*H344</f>
        <v>0</v>
      </c>
      <c r="Q344" s="226">
        <v>0</v>
      </c>
      <c r="R344" s="226">
        <f>Q344*H344</f>
        <v>0</v>
      </c>
      <c r="S344" s="226">
        <v>0</v>
      </c>
      <c r="T344" s="227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8" t="s">
        <v>240</v>
      </c>
      <c r="AT344" s="228" t="s">
        <v>143</v>
      </c>
      <c r="AU344" s="228" t="s">
        <v>83</v>
      </c>
      <c r="AY344" s="16" t="s">
        <v>140</v>
      </c>
      <c r="BE344" s="229">
        <f>IF(N344="základní",J344,0)</f>
        <v>0</v>
      </c>
      <c r="BF344" s="229">
        <f>IF(N344="snížená",J344,0)</f>
        <v>0</v>
      </c>
      <c r="BG344" s="229">
        <f>IF(N344="zákl. přenesená",J344,0)</f>
        <v>0</v>
      </c>
      <c r="BH344" s="229">
        <f>IF(N344="sníž. přenesená",J344,0)</f>
        <v>0</v>
      </c>
      <c r="BI344" s="229">
        <f>IF(N344="nulová",J344,0)</f>
        <v>0</v>
      </c>
      <c r="BJ344" s="16" t="s">
        <v>81</v>
      </c>
      <c r="BK344" s="229">
        <f>ROUND(I344*H344,2)</f>
        <v>0</v>
      </c>
      <c r="BL344" s="16" t="s">
        <v>240</v>
      </c>
      <c r="BM344" s="228" t="s">
        <v>556</v>
      </c>
    </row>
    <row r="345" s="2" customFormat="1">
      <c r="A345" s="37"/>
      <c r="B345" s="38"/>
      <c r="C345" s="39"/>
      <c r="D345" s="230" t="s">
        <v>150</v>
      </c>
      <c r="E345" s="39"/>
      <c r="F345" s="231" t="s">
        <v>557</v>
      </c>
      <c r="G345" s="39"/>
      <c r="H345" s="39"/>
      <c r="I345" s="232"/>
      <c r="J345" s="39"/>
      <c r="K345" s="39"/>
      <c r="L345" s="43"/>
      <c r="M345" s="233"/>
      <c r="N345" s="234"/>
      <c r="O345" s="90"/>
      <c r="P345" s="90"/>
      <c r="Q345" s="90"/>
      <c r="R345" s="90"/>
      <c r="S345" s="90"/>
      <c r="T345" s="91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6" t="s">
        <v>150</v>
      </c>
      <c r="AU345" s="16" t="s">
        <v>83</v>
      </c>
    </row>
    <row r="346" s="13" customFormat="1">
      <c r="A346" s="13"/>
      <c r="B346" s="235"/>
      <c r="C346" s="236"/>
      <c r="D346" s="230" t="s">
        <v>152</v>
      </c>
      <c r="E346" s="237" t="s">
        <v>1</v>
      </c>
      <c r="F346" s="238" t="s">
        <v>558</v>
      </c>
      <c r="G346" s="236"/>
      <c r="H346" s="239">
        <v>0.80000000000000004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152</v>
      </c>
      <c r="AU346" s="245" t="s">
        <v>83</v>
      </c>
      <c r="AV346" s="13" t="s">
        <v>83</v>
      </c>
      <c r="AW346" s="13" t="s">
        <v>30</v>
      </c>
      <c r="AX346" s="13" t="s">
        <v>73</v>
      </c>
      <c r="AY346" s="245" t="s">
        <v>140</v>
      </c>
    </row>
    <row r="347" s="13" customFormat="1">
      <c r="A347" s="13"/>
      <c r="B347" s="235"/>
      <c r="C347" s="236"/>
      <c r="D347" s="230" t="s">
        <v>152</v>
      </c>
      <c r="E347" s="237" t="s">
        <v>1</v>
      </c>
      <c r="F347" s="238" t="s">
        <v>508</v>
      </c>
      <c r="G347" s="236"/>
      <c r="H347" s="239">
        <v>88.016999999999996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5" t="s">
        <v>152</v>
      </c>
      <c r="AU347" s="245" t="s">
        <v>83</v>
      </c>
      <c r="AV347" s="13" t="s">
        <v>83</v>
      </c>
      <c r="AW347" s="13" t="s">
        <v>30</v>
      </c>
      <c r="AX347" s="13" t="s">
        <v>73</v>
      </c>
      <c r="AY347" s="245" t="s">
        <v>140</v>
      </c>
    </row>
    <row r="348" s="14" customFormat="1">
      <c r="A348" s="14"/>
      <c r="B348" s="246"/>
      <c r="C348" s="247"/>
      <c r="D348" s="230" t="s">
        <v>152</v>
      </c>
      <c r="E348" s="248" t="s">
        <v>1</v>
      </c>
      <c r="F348" s="249" t="s">
        <v>161</v>
      </c>
      <c r="G348" s="247"/>
      <c r="H348" s="250">
        <v>88.816999999999993</v>
      </c>
      <c r="I348" s="251"/>
      <c r="J348" s="247"/>
      <c r="K348" s="247"/>
      <c r="L348" s="252"/>
      <c r="M348" s="253"/>
      <c r="N348" s="254"/>
      <c r="O348" s="254"/>
      <c r="P348" s="254"/>
      <c r="Q348" s="254"/>
      <c r="R348" s="254"/>
      <c r="S348" s="254"/>
      <c r="T348" s="25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6" t="s">
        <v>152</v>
      </c>
      <c r="AU348" s="256" t="s">
        <v>83</v>
      </c>
      <c r="AV348" s="14" t="s">
        <v>148</v>
      </c>
      <c r="AW348" s="14" t="s">
        <v>30</v>
      </c>
      <c r="AX348" s="14" t="s">
        <v>81</v>
      </c>
      <c r="AY348" s="256" t="s">
        <v>140</v>
      </c>
    </row>
    <row r="349" s="2" customFormat="1" ht="24.15" customHeight="1">
      <c r="A349" s="37"/>
      <c r="B349" s="38"/>
      <c r="C349" s="217" t="s">
        <v>559</v>
      </c>
      <c r="D349" s="217" t="s">
        <v>143</v>
      </c>
      <c r="E349" s="218" t="s">
        <v>560</v>
      </c>
      <c r="F349" s="219" t="s">
        <v>561</v>
      </c>
      <c r="G349" s="220" t="s">
        <v>164</v>
      </c>
      <c r="H349" s="221">
        <v>88.816999999999993</v>
      </c>
      <c r="I349" s="222"/>
      <c r="J349" s="223">
        <f>ROUND(I349*H349,2)</f>
        <v>0</v>
      </c>
      <c r="K349" s="219" t="s">
        <v>147</v>
      </c>
      <c r="L349" s="43"/>
      <c r="M349" s="224" t="s">
        <v>1</v>
      </c>
      <c r="N349" s="225" t="s">
        <v>38</v>
      </c>
      <c r="O349" s="90"/>
      <c r="P349" s="226">
        <f>O349*H349</f>
        <v>0</v>
      </c>
      <c r="Q349" s="226">
        <v>3.0000000000000001E-05</v>
      </c>
      <c r="R349" s="226">
        <f>Q349*H349</f>
        <v>0.0026645099999999997</v>
      </c>
      <c r="S349" s="226">
        <v>0</v>
      </c>
      <c r="T349" s="227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28" t="s">
        <v>240</v>
      </c>
      <c r="AT349" s="228" t="s">
        <v>143</v>
      </c>
      <c r="AU349" s="228" t="s">
        <v>83</v>
      </c>
      <c r="AY349" s="16" t="s">
        <v>140</v>
      </c>
      <c r="BE349" s="229">
        <f>IF(N349="základní",J349,0)</f>
        <v>0</v>
      </c>
      <c r="BF349" s="229">
        <f>IF(N349="snížená",J349,0)</f>
        <v>0</v>
      </c>
      <c r="BG349" s="229">
        <f>IF(N349="zákl. přenesená",J349,0)</f>
        <v>0</v>
      </c>
      <c r="BH349" s="229">
        <f>IF(N349="sníž. přenesená",J349,0)</f>
        <v>0</v>
      </c>
      <c r="BI349" s="229">
        <f>IF(N349="nulová",J349,0)</f>
        <v>0</v>
      </c>
      <c r="BJ349" s="16" t="s">
        <v>81</v>
      </c>
      <c r="BK349" s="229">
        <f>ROUND(I349*H349,2)</f>
        <v>0</v>
      </c>
      <c r="BL349" s="16" t="s">
        <v>240</v>
      </c>
      <c r="BM349" s="228" t="s">
        <v>562</v>
      </c>
    </row>
    <row r="350" s="2" customFormat="1">
      <c r="A350" s="37"/>
      <c r="B350" s="38"/>
      <c r="C350" s="39"/>
      <c r="D350" s="230" t="s">
        <v>150</v>
      </c>
      <c r="E350" s="39"/>
      <c r="F350" s="231" t="s">
        <v>563</v>
      </c>
      <c r="G350" s="39"/>
      <c r="H350" s="39"/>
      <c r="I350" s="232"/>
      <c r="J350" s="39"/>
      <c r="K350" s="39"/>
      <c r="L350" s="43"/>
      <c r="M350" s="233"/>
      <c r="N350" s="234"/>
      <c r="O350" s="90"/>
      <c r="P350" s="90"/>
      <c r="Q350" s="90"/>
      <c r="R350" s="90"/>
      <c r="S350" s="90"/>
      <c r="T350" s="91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16" t="s">
        <v>150</v>
      </c>
      <c r="AU350" s="16" t="s">
        <v>83</v>
      </c>
    </row>
    <row r="351" s="2" customFormat="1" ht="33" customHeight="1">
      <c r="A351" s="37"/>
      <c r="B351" s="38"/>
      <c r="C351" s="217" t="s">
        <v>564</v>
      </c>
      <c r="D351" s="217" t="s">
        <v>143</v>
      </c>
      <c r="E351" s="218" t="s">
        <v>565</v>
      </c>
      <c r="F351" s="219" t="s">
        <v>566</v>
      </c>
      <c r="G351" s="220" t="s">
        <v>164</v>
      </c>
      <c r="H351" s="221">
        <v>0.80000000000000004</v>
      </c>
      <c r="I351" s="222"/>
      <c r="J351" s="223">
        <f>ROUND(I351*H351,2)</f>
        <v>0</v>
      </c>
      <c r="K351" s="219" t="s">
        <v>147</v>
      </c>
      <c r="L351" s="43"/>
      <c r="M351" s="224" t="s">
        <v>1</v>
      </c>
      <c r="N351" s="225" t="s">
        <v>38</v>
      </c>
      <c r="O351" s="90"/>
      <c r="P351" s="226">
        <f>O351*H351</f>
        <v>0</v>
      </c>
      <c r="Q351" s="226">
        <v>0.0075799999999999999</v>
      </c>
      <c r="R351" s="226">
        <f>Q351*H351</f>
        <v>0.0060639999999999999</v>
      </c>
      <c r="S351" s="226">
        <v>0</v>
      </c>
      <c r="T351" s="227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28" t="s">
        <v>240</v>
      </c>
      <c r="AT351" s="228" t="s">
        <v>143</v>
      </c>
      <c r="AU351" s="228" t="s">
        <v>83</v>
      </c>
      <c r="AY351" s="16" t="s">
        <v>140</v>
      </c>
      <c r="BE351" s="229">
        <f>IF(N351="základní",J351,0)</f>
        <v>0</v>
      </c>
      <c r="BF351" s="229">
        <f>IF(N351="snížená",J351,0)</f>
        <v>0</v>
      </c>
      <c r="BG351" s="229">
        <f>IF(N351="zákl. přenesená",J351,0)</f>
        <v>0</v>
      </c>
      <c r="BH351" s="229">
        <f>IF(N351="sníž. přenesená",J351,0)</f>
        <v>0</v>
      </c>
      <c r="BI351" s="229">
        <f>IF(N351="nulová",J351,0)</f>
        <v>0</v>
      </c>
      <c r="BJ351" s="16" t="s">
        <v>81</v>
      </c>
      <c r="BK351" s="229">
        <f>ROUND(I351*H351,2)</f>
        <v>0</v>
      </c>
      <c r="BL351" s="16" t="s">
        <v>240</v>
      </c>
      <c r="BM351" s="228" t="s">
        <v>567</v>
      </c>
    </row>
    <row r="352" s="2" customFormat="1">
      <c r="A352" s="37"/>
      <c r="B352" s="38"/>
      <c r="C352" s="39"/>
      <c r="D352" s="230" t="s">
        <v>150</v>
      </c>
      <c r="E352" s="39"/>
      <c r="F352" s="231" t="s">
        <v>568</v>
      </c>
      <c r="G352" s="39"/>
      <c r="H352" s="39"/>
      <c r="I352" s="232"/>
      <c r="J352" s="39"/>
      <c r="K352" s="39"/>
      <c r="L352" s="43"/>
      <c r="M352" s="233"/>
      <c r="N352" s="234"/>
      <c r="O352" s="90"/>
      <c r="P352" s="90"/>
      <c r="Q352" s="90"/>
      <c r="R352" s="90"/>
      <c r="S352" s="90"/>
      <c r="T352" s="91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16" t="s">
        <v>150</v>
      </c>
      <c r="AU352" s="16" t="s">
        <v>83</v>
      </c>
    </row>
    <row r="353" s="2" customFormat="1" ht="24.15" customHeight="1">
      <c r="A353" s="37"/>
      <c r="B353" s="38"/>
      <c r="C353" s="217" t="s">
        <v>569</v>
      </c>
      <c r="D353" s="217" t="s">
        <v>143</v>
      </c>
      <c r="E353" s="218" t="s">
        <v>570</v>
      </c>
      <c r="F353" s="219" t="s">
        <v>571</v>
      </c>
      <c r="G353" s="220" t="s">
        <v>164</v>
      </c>
      <c r="H353" s="221">
        <v>88.016999999999996</v>
      </c>
      <c r="I353" s="222"/>
      <c r="J353" s="223">
        <f>ROUND(I353*H353,2)</f>
        <v>0</v>
      </c>
      <c r="K353" s="219" t="s">
        <v>147</v>
      </c>
      <c r="L353" s="43"/>
      <c r="M353" s="224" t="s">
        <v>1</v>
      </c>
      <c r="N353" s="225" t="s">
        <v>38</v>
      </c>
      <c r="O353" s="90"/>
      <c r="P353" s="226">
        <f>O353*H353</f>
        <v>0</v>
      </c>
      <c r="Q353" s="226">
        <v>0</v>
      </c>
      <c r="R353" s="226">
        <f>Q353*H353</f>
        <v>0</v>
      </c>
      <c r="S353" s="226">
        <v>0.0025000000000000001</v>
      </c>
      <c r="T353" s="227">
        <f>S353*H353</f>
        <v>0.2200425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228" t="s">
        <v>240</v>
      </c>
      <c r="AT353" s="228" t="s">
        <v>143</v>
      </c>
      <c r="AU353" s="228" t="s">
        <v>83</v>
      </c>
      <c r="AY353" s="16" t="s">
        <v>140</v>
      </c>
      <c r="BE353" s="229">
        <f>IF(N353="základní",J353,0)</f>
        <v>0</v>
      </c>
      <c r="BF353" s="229">
        <f>IF(N353="snížená",J353,0)</f>
        <v>0</v>
      </c>
      <c r="BG353" s="229">
        <f>IF(N353="zákl. přenesená",J353,0)</f>
        <v>0</v>
      </c>
      <c r="BH353" s="229">
        <f>IF(N353="sníž. přenesená",J353,0)</f>
        <v>0</v>
      </c>
      <c r="BI353" s="229">
        <f>IF(N353="nulová",J353,0)</f>
        <v>0</v>
      </c>
      <c r="BJ353" s="16" t="s">
        <v>81</v>
      </c>
      <c r="BK353" s="229">
        <f>ROUND(I353*H353,2)</f>
        <v>0</v>
      </c>
      <c r="BL353" s="16" t="s">
        <v>240</v>
      </c>
      <c r="BM353" s="228" t="s">
        <v>572</v>
      </c>
    </row>
    <row r="354" s="2" customFormat="1">
      <c r="A354" s="37"/>
      <c r="B354" s="38"/>
      <c r="C354" s="39"/>
      <c r="D354" s="230" t="s">
        <v>150</v>
      </c>
      <c r="E354" s="39"/>
      <c r="F354" s="231" t="s">
        <v>573</v>
      </c>
      <c r="G354" s="39"/>
      <c r="H354" s="39"/>
      <c r="I354" s="232"/>
      <c r="J354" s="39"/>
      <c r="K354" s="39"/>
      <c r="L354" s="43"/>
      <c r="M354" s="233"/>
      <c r="N354" s="234"/>
      <c r="O354" s="90"/>
      <c r="P354" s="90"/>
      <c r="Q354" s="90"/>
      <c r="R354" s="90"/>
      <c r="S354" s="90"/>
      <c r="T354" s="91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T354" s="16" t="s">
        <v>150</v>
      </c>
      <c r="AU354" s="16" t="s">
        <v>83</v>
      </c>
    </row>
    <row r="355" s="13" customFormat="1">
      <c r="A355" s="13"/>
      <c r="B355" s="235"/>
      <c r="C355" s="236"/>
      <c r="D355" s="230" t="s">
        <v>152</v>
      </c>
      <c r="E355" s="237" t="s">
        <v>1</v>
      </c>
      <c r="F355" s="238" t="s">
        <v>574</v>
      </c>
      <c r="G355" s="236"/>
      <c r="H355" s="239">
        <v>88.016999999999996</v>
      </c>
      <c r="I355" s="240"/>
      <c r="J355" s="236"/>
      <c r="K355" s="236"/>
      <c r="L355" s="241"/>
      <c r="M355" s="242"/>
      <c r="N355" s="243"/>
      <c r="O355" s="243"/>
      <c r="P355" s="243"/>
      <c r="Q355" s="243"/>
      <c r="R355" s="243"/>
      <c r="S355" s="243"/>
      <c r="T355" s="24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5" t="s">
        <v>152</v>
      </c>
      <c r="AU355" s="245" t="s">
        <v>83</v>
      </c>
      <c r="AV355" s="13" t="s">
        <v>83</v>
      </c>
      <c r="AW355" s="13" t="s">
        <v>30</v>
      </c>
      <c r="AX355" s="13" t="s">
        <v>81</v>
      </c>
      <c r="AY355" s="245" t="s">
        <v>140</v>
      </c>
    </row>
    <row r="356" s="2" customFormat="1" ht="24.15" customHeight="1">
      <c r="A356" s="37"/>
      <c r="B356" s="38"/>
      <c r="C356" s="217" t="s">
        <v>575</v>
      </c>
      <c r="D356" s="217" t="s">
        <v>143</v>
      </c>
      <c r="E356" s="218" t="s">
        <v>576</v>
      </c>
      <c r="F356" s="219" t="s">
        <v>577</v>
      </c>
      <c r="G356" s="220" t="s">
        <v>164</v>
      </c>
      <c r="H356" s="221">
        <v>88.816999999999993</v>
      </c>
      <c r="I356" s="222"/>
      <c r="J356" s="223">
        <f>ROUND(I356*H356,2)</f>
        <v>0</v>
      </c>
      <c r="K356" s="219" t="s">
        <v>147</v>
      </c>
      <c r="L356" s="43"/>
      <c r="M356" s="224" t="s">
        <v>1</v>
      </c>
      <c r="N356" s="225" t="s">
        <v>38</v>
      </c>
      <c r="O356" s="90"/>
      <c r="P356" s="226">
        <f>O356*H356</f>
        <v>0</v>
      </c>
      <c r="Q356" s="226">
        <v>0.00040000000000000002</v>
      </c>
      <c r="R356" s="226">
        <f>Q356*H356</f>
        <v>0.035526799999999997</v>
      </c>
      <c r="S356" s="226">
        <v>0</v>
      </c>
      <c r="T356" s="227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28" t="s">
        <v>240</v>
      </c>
      <c r="AT356" s="228" t="s">
        <v>143</v>
      </c>
      <c r="AU356" s="228" t="s">
        <v>83</v>
      </c>
      <c r="AY356" s="16" t="s">
        <v>140</v>
      </c>
      <c r="BE356" s="229">
        <f>IF(N356="základní",J356,0)</f>
        <v>0</v>
      </c>
      <c r="BF356" s="229">
        <f>IF(N356="snížená",J356,0)</f>
        <v>0</v>
      </c>
      <c r="BG356" s="229">
        <f>IF(N356="zákl. přenesená",J356,0)</f>
        <v>0</v>
      </c>
      <c r="BH356" s="229">
        <f>IF(N356="sníž. přenesená",J356,0)</f>
        <v>0</v>
      </c>
      <c r="BI356" s="229">
        <f>IF(N356="nulová",J356,0)</f>
        <v>0</v>
      </c>
      <c r="BJ356" s="16" t="s">
        <v>81</v>
      </c>
      <c r="BK356" s="229">
        <f>ROUND(I356*H356,2)</f>
        <v>0</v>
      </c>
      <c r="BL356" s="16" t="s">
        <v>240</v>
      </c>
      <c r="BM356" s="228" t="s">
        <v>578</v>
      </c>
    </row>
    <row r="357" s="2" customFormat="1">
      <c r="A357" s="37"/>
      <c r="B357" s="38"/>
      <c r="C357" s="39"/>
      <c r="D357" s="230" t="s">
        <v>150</v>
      </c>
      <c r="E357" s="39"/>
      <c r="F357" s="231" t="s">
        <v>579</v>
      </c>
      <c r="G357" s="39"/>
      <c r="H357" s="39"/>
      <c r="I357" s="232"/>
      <c r="J357" s="39"/>
      <c r="K357" s="39"/>
      <c r="L357" s="43"/>
      <c r="M357" s="233"/>
      <c r="N357" s="234"/>
      <c r="O357" s="90"/>
      <c r="P357" s="90"/>
      <c r="Q357" s="90"/>
      <c r="R357" s="90"/>
      <c r="S357" s="90"/>
      <c r="T357" s="91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16" t="s">
        <v>150</v>
      </c>
      <c r="AU357" s="16" t="s">
        <v>83</v>
      </c>
    </row>
    <row r="358" s="2" customFormat="1" ht="24.15" customHeight="1">
      <c r="A358" s="37"/>
      <c r="B358" s="38"/>
      <c r="C358" s="257" t="s">
        <v>580</v>
      </c>
      <c r="D358" s="257" t="s">
        <v>221</v>
      </c>
      <c r="E358" s="258" t="s">
        <v>581</v>
      </c>
      <c r="F358" s="259" t="s">
        <v>582</v>
      </c>
      <c r="G358" s="260" t="s">
        <v>164</v>
      </c>
      <c r="H358" s="261">
        <v>97.698999999999998</v>
      </c>
      <c r="I358" s="262"/>
      <c r="J358" s="263">
        <f>ROUND(I358*H358,2)</f>
        <v>0</v>
      </c>
      <c r="K358" s="259" t="s">
        <v>147</v>
      </c>
      <c r="L358" s="264"/>
      <c r="M358" s="265" t="s">
        <v>1</v>
      </c>
      <c r="N358" s="266" t="s">
        <v>38</v>
      </c>
      <c r="O358" s="90"/>
      <c r="P358" s="226">
        <f>O358*H358</f>
        <v>0</v>
      </c>
      <c r="Q358" s="226">
        <v>0.00264</v>
      </c>
      <c r="R358" s="226">
        <f>Q358*H358</f>
        <v>0.25792535999999999</v>
      </c>
      <c r="S358" s="226">
        <v>0</v>
      </c>
      <c r="T358" s="227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28" t="s">
        <v>342</v>
      </c>
      <c r="AT358" s="228" t="s">
        <v>221</v>
      </c>
      <c r="AU358" s="228" t="s">
        <v>83</v>
      </c>
      <c r="AY358" s="16" t="s">
        <v>140</v>
      </c>
      <c r="BE358" s="229">
        <f>IF(N358="základní",J358,0)</f>
        <v>0</v>
      </c>
      <c r="BF358" s="229">
        <f>IF(N358="snížená",J358,0)</f>
        <v>0</v>
      </c>
      <c r="BG358" s="229">
        <f>IF(N358="zákl. přenesená",J358,0)</f>
        <v>0</v>
      </c>
      <c r="BH358" s="229">
        <f>IF(N358="sníž. přenesená",J358,0)</f>
        <v>0</v>
      </c>
      <c r="BI358" s="229">
        <f>IF(N358="nulová",J358,0)</f>
        <v>0</v>
      </c>
      <c r="BJ358" s="16" t="s">
        <v>81</v>
      </c>
      <c r="BK358" s="229">
        <f>ROUND(I358*H358,2)</f>
        <v>0</v>
      </c>
      <c r="BL358" s="16" t="s">
        <v>240</v>
      </c>
      <c r="BM358" s="228" t="s">
        <v>583</v>
      </c>
    </row>
    <row r="359" s="2" customFormat="1">
      <c r="A359" s="37"/>
      <c r="B359" s="38"/>
      <c r="C359" s="39"/>
      <c r="D359" s="230" t="s">
        <v>150</v>
      </c>
      <c r="E359" s="39"/>
      <c r="F359" s="231" t="s">
        <v>582</v>
      </c>
      <c r="G359" s="39"/>
      <c r="H359" s="39"/>
      <c r="I359" s="232"/>
      <c r="J359" s="39"/>
      <c r="K359" s="39"/>
      <c r="L359" s="43"/>
      <c r="M359" s="233"/>
      <c r="N359" s="234"/>
      <c r="O359" s="90"/>
      <c r="P359" s="90"/>
      <c r="Q359" s="90"/>
      <c r="R359" s="90"/>
      <c r="S359" s="90"/>
      <c r="T359" s="91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6" t="s">
        <v>150</v>
      </c>
      <c r="AU359" s="16" t="s">
        <v>83</v>
      </c>
    </row>
    <row r="360" s="13" customFormat="1">
      <c r="A360" s="13"/>
      <c r="B360" s="235"/>
      <c r="C360" s="236"/>
      <c r="D360" s="230" t="s">
        <v>152</v>
      </c>
      <c r="E360" s="236"/>
      <c r="F360" s="238" t="s">
        <v>584</v>
      </c>
      <c r="G360" s="236"/>
      <c r="H360" s="239">
        <v>97.698999999999998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152</v>
      </c>
      <c r="AU360" s="245" t="s">
        <v>83</v>
      </c>
      <c r="AV360" s="13" t="s">
        <v>83</v>
      </c>
      <c r="AW360" s="13" t="s">
        <v>4</v>
      </c>
      <c r="AX360" s="13" t="s">
        <v>81</v>
      </c>
      <c r="AY360" s="245" t="s">
        <v>140</v>
      </c>
    </row>
    <row r="361" s="2" customFormat="1" ht="24.15" customHeight="1">
      <c r="A361" s="37"/>
      <c r="B361" s="38"/>
      <c r="C361" s="217" t="s">
        <v>585</v>
      </c>
      <c r="D361" s="217" t="s">
        <v>143</v>
      </c>
      <c r="E361" s="218" t="s">
        <v>586</v>
      </c>
      <c r="F361" s="219" t="s">
        <v>587</v>
      </c>
      <c r="G361" s="220" t="s">
        <v>146</v>
      </c>
      <c r="H361" s="221">
        <v>23.300000000000001</v>
      </c>
      <c r="I361" s="222"/>
      <c r="J361" s="223">
        <f>ROUND(I361*H361,2)</f>
        <v>0</v>
      </c>
      <c r="K361" s="219" t="s">
        <v>147</v>
      </c>
      <c r="L361" s="43"/>
      <c r="M361" s="224" t="s">
        <v>1</v>
      </c>
      <c r="N361" s="225" t="s">
        <v>38</v>
      </c>
      <c r="O361" s="90"/>
      <c r="P361" s="226">
        <f>O361*H361</f>
        <v>0</v>
      </c>
      <c r="Q361" s="226">
        <v>5.0000000000000002E-05</v>
      </c>
      <c r="R361" s="226">
        <f>Q361*H361</f>
        <v>0.001165</v>
      </c>
      <c r="S361" s="226">
        <v>0</v>
      </c>
      <c r="T361" s="227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28" t="s">
        <v>240</v>
      </c>
      <c r="AT361" s="228" t="s">
        <v>143</v>
      </c>
      <c r="AU361" s="228" t="s">
        <v>83</v>
      </c>
      <c r="AY361" s="16" t="s">
        <v>140</v>
      </c>
      <c r="BE361" s="229">
        <f>IF(N361="základní",J361,0)</f>
        <v>0</v>
      </c>
      <c r="BF361" s="229">
        <f>IF(N361="snížená",J361,0)</f>
        <v>0</v>
      </c>
      <c r="BG361" s="229">
        <f>IF(N361="zákl. přenesená",J361,0)</f>
        <v>0</v>
      </c>
      <c r="BH361" s="229">
        <f>IF(N361="sníž. přenesená",J361,0)</f>
        <v>0</v>
      </c>
      <c r="BI361" s="229">
        <f>IF(N361="nulová",J361,0)</f>
        <v>0</v>
      </c>
      <c r="BJ361" s="16" t="s">
        <v>81</v>
      </c>
      <c r="BK361" s="229">
        <f>ROUND(I361*H361,2)</f>
        <v>0</v>
      </c>
      <c r="BL361" s="16" t="s">
        <v>240</v>
      </c>
      <c r="BM361" s="228" t="s">
        <v>588</v>
      </c>
    </row>
    <row r="362" s="2" customFormat="1">
      <c r="A362" s="37"/>
      <c r="B362" s="38"/>
      <c r="C362" s="39"/>
      <c r="D362" s="230" t="s">
        <v>150</v>
      </c>
      <c r="E362" s="39"/>
      <c r="F362" s="231" t="s">
        <v>589</v>
      </c>
      <c r="G362" s="39"/>
      <c r="H362" s="39"/>
      <c r="I362" s="232"/>
      <c r="J362" s="39"/>
      <c r="K362" s="39"/>
      <c r="L362" s="43"/>
      <c r="M362" s="233"/>
      <c r="N362" s="234"/>
      <c r="O362" s="90"/>
      <c r="P362" s="90"/>
      <c r="Q362" s="90"/>
      <c r="R362" s="90"/>
      <c r="S362" s="90"/>
      <c r="T362" s="91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16" t="s">
        <v>150</v>
      </c>
      <c r="AU362" s="16" t="s">
        <v>83</v>
      </c>
    </row>
    <row r="363" s="13" customFormat="1">
      <c r="A363" s="13"/>
      <c r="B363" s="235"/>
      <c r="C363" s="236"/>
      <c r="D363" s="230" t="s">
        <v>152</v>
      </c>
      <c r="E363" s="237" t="s">
        <v>1</v>
      </c>
      <c r="F363" s="238" t="s">
        <v>590</v>
      </c>
      <c r="G363" s="236"/>
      <c r="H363" s="239">
        <v>23.300000000000001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5" t="s">
        <v>152</v>
      </c>
      <c r="AU363" s="245" t="s">
        <v>83</v>
      </c>
      <c r="AV363" s="13" t="s">
        <v>83</v>
      </c>
      <c r="AW363" s="13" t="s">
        <v>30</v>
      </c>
      <c r="AX363" s="13" t="s">
        <v>81</v>
      </c>
      <c r="AY363" s="245" t="s">
        <v>140</v>
      </c>
    </row>
    <row r="364" s="2" customFormat="1" ht="24.15" customHeight="1">
      <c r="A364" s="37"/>
      <c r="B364" s="38"/>
      <c r="C364" s="257" t="s">
        <v>591</v>
      </c>
      <c r="D364" s="257" t="s">
        <v>221</v>
      </c>
      <c r="E364" s="258" t="s">
        <v>581</v>
      </c>
      <c r="F364" s="259" t="s">
        <v>582</v>
      </c>
      <c r="G364" s="260" t="s">
        <v>164</v>
      </c>
      <c r="H364" s="261">
        <v>2.1440000000000001</v>
      </c>
      <c r="I364" s="262"/>
      <c r="J364" s="263">
        <f>ROUND(I364*H364,2)</f>
        <v>0</v>
      </c>
      <c r="K364" s="259" t="s">
        <v>147</v>
      </c>
      <c r="L364" s="264"/>
      <c r="M364" s="265" t="s">
        <v>1</v>
      </c>
      <c r="N364" s="266" t="s">
        <v>38</v>
      </c>
      <c r="O364" s="90"/>
      <c r="P364" s="226">
        <f>O364*H364</f>
        <v>0</v>
      </c>
      <c r="Q364" s="226">
        <v>0.00264</v>
      </c>
      <c r="R364" s="226">
        <f>Q364*H364</f>
        <v>0.00566016</v>
      </c>
      <c r="S364" s="226">
        <v>0</v>
      </c>
      <c r="T364" s="227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228" t="s">
        <v>342</v>
      </c>
      <c r="AT364" s="228" t="s">
        <v>221</v>
      </c>
      <c r="AU364" s="228" t="s">
        <v>83</v>
      </c>
      <c r="AY364" s="16" t="s">
        <v>140</v>
      </c>
      <c r="BE364" s="229">
        <f>IF(N364="základní",J364,0)</f>
        <v>0</v>
      </c>
      <c r="BF364" s="229">
        <f>IF(N364="snížená",J364,0)</f>
        <v>0</v>
      </c>
      <c r="BG364" s="229">
        <f>IF(N364="zákl. přenesená",J364,0)</f>
        <v>0</v>
      </c>
      <c r="BH364" s="229">
        <f>IF(N364="sníž. přenesená",J364,0)</f>
        <v>0</v>
      </c>
      <c r="BI364" s="229">
        <f>IF(N364="nulová",J364,0)</f>
        <v>0</v>
      </c>
      <c r="BJ364" s="16" t="s">
        <v>81</v>
      </c>
      <c r="BK364" s="229">
        <f>ROUND(I364*H364,2)</f>
        <v>0</v>
      </c>
      <c r="BL364" s="16" t="s">
        <v>240</v>
      </c>
      <c r="BM364" s="228" t="s">
        <v>592</v>
      </c>
    </row>
    <row r="365" s="2" customFormat="1">
      <c r="A365" s="37"/>
      <c r="B365" s="38"/>
      <c r="C365" s="39"/>
      <c r="D365" s="230" t="s">
        <v>150</v>
      </c>
      <c r="E365" s="39"/>
      <c r="F365" s="231" t="s">
        <v>582</v>
      </c>
      <c r="G365" s="39"/>
      <c r="H365" s="39"/>
      <c r="I365" s="232"/>
      <c r="J365" s="39"/>
      <c r="K365" s="39"/>
      <c r="L365" s="43"/>
      <c r="M365" s="233"/>
      <c r="N365" s="234"/>
      <c r="O365" s="90"/>
      <c r="P365" s="90"/>
      <c r="Q365" s="90"/>
      <c r="R365" s="90"/>
      <c r="S365" s="90"/>
      <c r="T365" s="91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T365" s="16" t="s">
        <v>150</v>
      </c>
      <c r="AU365" s="16" t="s">
        <v>83</v>
      </c>
    </row>
    <row r="366" s="13" customFormat="1">
      <c r="A366" s="13"/>
      <c r="B366" s="235"/>
      <c r="C366" s="236"/>
      <c r="D366" s="230" t="s">
        <v>152</v>
      </c>
      <c r="E366" s="236"/>
      <c r="F366" s="238" t="s">
        <v>593</v>
      </c>
      <c r="G366" s="236"/>
      <c r="H366" s="239">
        <v>2.1440000000000001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5" t="s">
        <v>152</v>
      </c>
      <c r="AU366" s="245" t="s">
        <v>83</v>
      </c>
      <c r="AV366" s="13" t="s">
        <v>83</v>
      </c>
      <c r="AW366" s="13" t="s">
        <v>4</v>
      </c>
      <c r="AX366" s="13" t="s">
        <v>81</v>
      </c>
      <c r="AY366" s="245" t="s">
        <v>140</v>
      </c>
    </row>
    <row r="367" s="2" customFormat="1" ht="24.15" customHeight="1">
      <c r="A367" s="37"/>
      <c r="B367" s="38"/>
      <c r="C367" s="217" t="s">
        <v>594</v>
      </c>
      <c r="D367" s="217" t="s">
        <v>143</v>
      </c>
      <c r="E367" s="218" t="s">
        <v>595</v>
      </c>
      <c r="F367" s="219" t="s">
        <v>596</v>
      </c>
      <c r="G367" s="220" t="s">
        <v>156</v>
      </c>
      <c r="H367" s="221">
        <v>0.309</v>
      </c>
      <c r="I367" s="222"/>
      <c r="J367" s="223">
        <f>ROUND(I367*H367,2)</f>
        <v>0</v>
      </c>
      <c r="K367" s="219" t="s">
        <v>147</v>
      </c>
      <c r="L367" s="43"/>
      <c r="M367" s="224" t="s">
        <v>1</v>
      </c>
      <c r="N367" s="225" t="s">
        <v>38</v>
      </c>
      <c r="O367" s="90"/>
      <c r="P367" s="226">
        <f>O367*H367</f>
        <v>0</v>
      </c>
      <c r="Q367" s="226">
        <v>0</v>
      </c>
      <c r="R367" s="226">
        <f>Q367*H367</f>
        <v>0</v>
      </c>
      <c r="S367" s="226">
        <v>0</v>
      </c>
      <c r="T367" s="227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228" t="s">
        <v>240</v>
      </c>
      <c r="AT367" s="228" t="s">
        <v>143</v>
      </c>
      <c r="AU367" s="228" t="s">
        <v>83</v>
      </c>
      <c r="AY367" s="16" t="s">
        <v>140</v>
      </c>
      <c r="BE367" s="229">
        <f>IF(N367="základní",J367,0)</f>
        <v>0</v>
      </c>
      <c r="BF367" s="229">
        <f>IF(N367="snížená",J367,0)</f>
        <v>0</v>
      </c>
      <c r="BG367" s="229">
        <f>IF(N367="zákl. přenesená",J367,0)</f>
        <v>0</v>
      </c>
      <c r="BH367" s="229">
        <f>IF(N367="sníž. přenesená",J367,0)</f>
        <v>0</v>
      </c>
      <c r="BI367" s="229">
        <f>IF(N367="nulová",J367,0)</f>
        <v>0</v>
      </c>
      <c r="BJ367" s="16" t="s">
        <v>81</v>
      </c>
      <c r="BK367" s="229">
        <f>ROUND(I367*H367,2)</f>
        <v>0</v>
      </c>
      <c r="BL367" s="16" t="s">
        <v>240</v>
      </c>
      <c r="BM367" s="228" t="s">
        <v>597</v>
      </c>
    </row>
    <row r="368" s="2" customFormat="1">
      <c r="A368" s="37"/>
      <c r="B368" s="38"/>
      <c r="C368" s="39"/>
      <c r="D368" s="230" t="s">
        <v>150</v>
      </c>
      <c r="E368" s="39"/>
      <c r="F368" s="231" t="s">
        <v>598</v>
      </c>
      <c r="G368" s="39"/>
      <c r="H368" s="39"/>
      <c r="I368" s="232"/>
      <c r="J368" s="39"/>
      <c r="K368" s="39"/>
      <c r="L368" s="43"/>
      <c r="M368" s="233"/>
      <c r="N368" s="234"/>
      <c r="O368" s="90"/>
      <c r="P368" s="90"/>
      <c r="Q368" s="90"/>
      <c r="R368" s="90"/>
      <c r="S368" s="90"/>
      <c r="T368" s="91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16" t="s">
        <v>150</v>
      </c>
      <c r="AU368" s="16" t="s">
        <v>83</v>
      </c>
    </row>
    <row r="369" s="12" customFormat="1" ht="22.8" customHeight="1">
      <c r="A369" s="12"/>
      <c r="B369" s="201"/>
      <c r="C369" s="202"/>
      <c r="D369" s="203" t="s">
        <v>72</v>
      </c>
      <c r="E369" s="215" t="s">
        <v>599</v>
      </c>
      <c r="F369" s="215" t="s">
        <v>600</v>
      </c>
      <c r="G369" s="202"/>
      <c r="H369" s="202"/>
      <c r="I369" s="205"/>
      <c r="J369" s="216">
        <f>BK369</f>
        <v>0</v>
      </c>
      <c r="K369" s="202"/>
      <c r="L369" s="207"/>
      <c r="M369" s="208"/>
      <c r="N369" s="209"/>
      <c r="O369" s="209"/>
      <c r="P369" s="210">
        <f>SUM(P370:P385)</f>
        <v>0</v>
      </c>
      <c r="Q369" s="209"/>
      <c r="R369" s="210">
        <f>SUM(R370:R385)</f>
        <v>0.86764019999999997</v>
      </c>
      <c r="S369" s="209"/>
      <c r="T369" s="211">
        <f>SUM(T370:T385)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12" t="s">
        <v>83</v>
      </c>
      <c r="AT369" s="213" t="s">
        <v>72</v>
      </c>
      <c r="AU369" s="213" t="s">
        <v>81</v>
      </c>
      <c r="AY369" s="212" t="s">
        <v>140</v>
      </c>
      <c r="BK369" s="214">
        <f>SUM(BK370:BK385)</f>
        <v>0</v>
      </c>
    </row>
    <row r="370" s="2" customFormat="1" ht="16.5" customHeight="1">
      <c r="A370" s="37"/>
      <c r="B370" s="38"/>
      <c r="C370" s="217" t="s">
        <v>601</v>
      </c>
      <c r="D370" s="217" t="s">
        <v>143</v>
      </c>
      <c r="E370" s="218" t="s">
        <v>602</v>
      </c>
      <c r="F370" s="219" t="s">
        <v>603</v>
      </c>
      <c r="G370" s="220" t="s">
        <v>164</v>
      </c>
      <c r="H370" s="221">
        <v>33.158999999999999</v>
      </c>
      <c r="I370" s="222"/>
      <c r="J370" s="223">
        <f>ROUND(I370*H370,2)</f>
        <v>0</v>
      </c>
      <c r="K370" s="219" t="s">
        <v>147</v>
      </c>
      <c r="L370" s="43"/>
      <c r="M370" s="224" t="s">
        <v>1</v>
      </c>
      <c r="N370" s="225" t="s">
        <v>38</v>
      </c>
      <c r="O370" s="90"/>
      <c r="P370" s="226">
        <f>O370*H370</f>
        <v>0</v>
      </c>
      <c r="Q370" s="226">
        <v>0</v>
      </c>
      <c r="R370" s="226">
        <f>Q370*H370</f>
        <v>0</v>
      </c>
      <c r="S370" s="226">
        <v>0</v>
      </c>
      <c r="T370" s="227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228" t="s">
        <v>240</v>
      </c>
      <c r="AT370" s="228" t="s">
        <v>143</v>
      </c>
      <c r="AU370" s="228" t="s">
        <v>83</v>
      </c>
      <c r="AY370" s="16" t="s">
        <v>140</v>
      </c>
      <c r="BE370" s="229">
        <f>IF(N370="základní",J370,0)</f>
        <v>0</v>
      </c>
      <c r="BF370" s="229">
        <f>IF(N370="snížená",J370,0)</f>
        <v>0</v>
      </c>
      <c r="BG370" s="229">
        <f>IF(N370="zákl. přenesená",J370,0)</f>
        <v>0</v>
      </c>
      <c r="BH370" s="229">
        <f>IF(N370="sníž. přenesená",J370,0)</f>
        <v>0</v>
      </c>
      <c r="BI370" s="229">
        <f>IF(N370="nulová",J370,0)</f>
        <v>0</v>
      </c>
      <c r="BJ370" s="16" t="s">
        <v>81</v>
      </c>
      <c r="BK370" s="229">
        <f>ROUND(I370*H370,2)</f>
        <v>0</v>
      </c>
      <c r="BL370" s="16" t="s">
        <v>240</v>
      </c>
      <c r="BM370" s="228" t="s">
        <v>604</v>
      </c>
    </row>
    <row r="371" s="2" customFormat="1">
      <c r="A371" s="37"/>
      <c r="B371" s="38"/>
      <c r="C371" s="39"/>
      <c r="D371" s="230" t="s">
        <v>150</v>
      </c>
      <c r="E371" s="39"/>
      <c r="F371" s="231" t="s">
        <v>605</v>
      </c>
      <c r="G371" s="39"/>
      <c r="H371" s="39"/>
      <c r="I371" s="232"/>
      <c r="J371" s="39"/>
      <c r="K371" s="39"/>
      <c r="L371" s="43"/>
      <c r="M371" s="233"/>
      <c r="N371" s="234"/>
      <c r="O371" s="90"/>
      <c r="P371" s="90"/>
      <c r="Q371" s="90"/>
      <c r="R371" s="90"/>
      <c r="S371" s="90"/>
      <c r="T371" s="91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T371" s="16" t="s">
        <v>150</v>
      </c>
      <c r="AU371" s="16" t="s">
        <v>83</v>
      </c>
    </row>
    <row r="372" s="13" customFormat="1">
      <c r="A372" s="13"/>
      <c r="B372" s="235"/>
      <c r="C372" s="236"/>
      <c r="D372" s="230" t="s">
        <v>152</v>
      </c>
      <c r="E372" s="237" t="s">
        <v>1</v>
      </c>
      <c r="F372" s="238" t="s">
        <v>606</v>
      </c>
      <c r="G372" s="236"/>
      <c r="H372" s="239">
        <v>8.4749999999999996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152</v>
      </c>
      <c r="AU372" s="245" t="s">
        <v>83</v>
      </c>
      <c r="AV372" s="13" t="s">
        <v>83</v>
      </c>
      <c r="AW372" s="13" t="s">
        <v>30</v>
      </c>
      <c r="AX372" s="13" t="s">
        <v>73</v>
      </c>
      <c r="AY372" s="245" t="s">
        <v>140</v>
      </c>
    </row>
    <row r="373" s="13" customFormat="1">
      <c r="A373" s="13"/>
      <c r="B373" s="235"/>
      <c r="C373" s="236"/>
      <c r="D373" s="230" t="s">
        <v>152</v>
      </c>
      <c r="E373" s="237" t="s">
        <v>1</v>
      </c>
      <c r="F373" s="238" t="s">
        <v>607</v>
      </c>
      <c r="G373" s="236"/>
      <c r="H373" s="239">
        <v>3.2040000000000002</v>
      </c>
      <c r="I373" s="240"/>
      <c r="J373" s="236"/>
      <c r="K373" s="236"/>
      <c r="L373" s="241"/>
      <c r="M373" s="242"/>
      <c r="N373" s="243"/>
      <c r="O373" s="243"/>
      <c r="P373" s="243"/>
      <c r="Q373" s="243"/>
      <c r="R373" s="243"/>
      <c r="S373" s="243"/>
      <c r="T373" s="24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5" t="s">
        <v>152</v>
      </c>
      <c r="AU373" s="245" t="s">
        <v>83</v>
      </c>
      <c r="AV373" s="13" t="s">
        <v>83</v>
      </c>
      <c r="AW373" s="13" t="s">
        <v>30</v>
      </c>
      <c r="AX373" s="13" t="s">
        <v>73</v>
      </c>
      <c r="AY373" s="245" t="s">
        <v>140</v>
      </c>
    </row>
    <row r="374" s="13" customFormat="1">
      <c r="A374" s="13"/>
      <c r="B374" s="235"/>
      <c r="C374" s="236"/>
      <c r="D374" s="230" t="s">
        <v>152</v>
      </c>
      <c r="E374" s="237" t="s">
        <v>1</v>
      </c>
      <c r="F374" s="238" t="s">
        <v>608</v>
      </c>
      <c r="G374" s="236"/>
      <c r="H374" s="239">
        <v>10.210000000000001</v>
      </c>
      <c r="I374" s="240"/>
      <c r="J374" s="236"/>
      <c r="K374" s="236"/>
      <c r="L374" s="241"/>
      <c r="M374" s="242"/>
      <c r="N374" s="243"/>
      <c r="O374" s="243"/>
      <c r="P374" s="243"/>
      <c r="Q374" s="243"/>
      <c r="R374" s="243"/>
      <c r="S374" s="243"/>
      <c r="T374" s="24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5" t="s">
        <v>152</v>
      </c>
      <c r="AU374" s="245" t="s">
        <v>83</v>
      </c>
      <c r="AV374" s="13" t="s">
        <v>83</v>
      </c>
      <c r="AW374" s="13" t="s">
        <v>30</v>
      </c>
      <c r="AX374" s="13" t="s">
        <v>73</v>
      </c>
      <c r="AY374" s="245" t="s">
        <v>140</v>
      </c>
    </row>
    <row r="375" s="13" customFormat="1">
      <c r="A375" s="13"/>
      <c r="B375" s="235"/>
      <c r="C375" s="236"/>
      <c r="D375" s="230" t="s">
        <v>152</v>
      </c>
      <c r="E375" s="237" t="s">
        <v>1</v>
      </c>
      <c r="F375" s="238" t="s">
        <v>609</v>
      </c>
      <c r="G375" s="236"/>
      <c r="H375" s="239">
        <v>11.27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5" t="s">
        <v>152</v>
      </c>
      <c r="AU375" s="245" t="s">
        <v>83</v>
      </c>
      <c r="AV375" s="13" t="s">
        <v>83</v>
      </c>
      <c r="AW375" s="13" t="s">
        <v>30</v>
      </c>
      <c r="AX375" s="13" t="s">
        <v>73</v>
      </c>
      <c r="AY375" s="245" t="s">
        <v>140</v>
      </c>
    </row>
    <row r="376" s="14" customFormat="1">
      <c r="A376" s="14"/>
      <c r="B376" s="246"/>
      <c r="C376" s="247"/>
      <c r="D376" s="230" t="s">
        <v>152</v>
      </c>
      <c r="E376" s="248" t="s">
        <v>1</v>
      </c>
      <c r="F376" s="249" t="s">
        <v>161</v>
      </c>
      <c r="G376" s="247"/>
      <c r="H376" s="250">
        <v>33.159000000000006</v>
      </c>
      <c r="I376" s="251"/>
      <c r="J376" s="247"/>
      <c r="K376" s="247"/>
      <c r="L376" s="252"/>
      <c r="M376" s="253"/>
      <c r="N376" s="254"/>
      <c r="O376" s="254"/>
      <c r="P376" s="254"/>
      <c r="Q376" s="254"/>
      <c r="R376" s="254"/>
      <c r="S376" s="254"/>
      <c r="T376" s="25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6" t="s">
        <v>152</v>
      </c>
      <c r="AU376" s="256" t="s">
        <v>83</v>
      </c>
      <c r="AV376" s="14" t="s">
        <v>148</v>
      </c>
      <c r="AW376" s="14" t="s">
        <v>30</v>
      </c>
      <c r="AX376" s="14" t="s">
        <v>81</v>
      </c>
      <c r="AY376" s="256" t="s">
        <v>140</v>
      </c>
    </row>
    <row r="377" s="2" customFormat="1" ht="16.5" customHeight="1">
      <c r="A377" s="37"/>
      <c r="B377" s="38"/>
      <c r="C377" s="217" t="s">
        <v>610</v>
      </c>
      <c r="D377" s="217" t="s">
        <v>143</v>
      </c>
      <c r="E377" s="218" t="s">
        <v>611</v>
      </c>
      <c r="F377" s="219" t="s">
        <v>612</v>
      </c>
      <c r="G377" s="220" t="s">
        <v>164</v>
      </c>
      <c r="H377" s="221">
        <v>33.158999999999999</v>
      </c>
      <c r="I377" s="222"/>
      <c r="J377" s="223">
        <f>ROUND(I377*H377,2)</f>
        <v>0</v>
      </c>
      <c r="K377" s="219" t="s">
        <v>147</v>
      </c>
      <c r="L377" s="43"/>
      <c r="M377" s="224" t="s">
        <v>1</v>
      </c>
      <c r="N377" s="225" t="s">
        <v>38</v>
      </c>
      <c r="O377" s="90"/>
      <c r="P377" s="226">
        <f>O377*H377</f>
        <v>0</v>
      </c>
      <c r="Q377" s="226">
        <v>0.00029999999999999997</v>
      </c>
      <c r="R377" s="226">
        <f>Q377*H377</f>
        <v>0.0099476999999999986</v>
      </c>
      <c r="S377" s="226">
        <v>0</v>
      </c>
      <c r="T377" s="227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28" t="s">
        <v>240</v>
      </c>
      <c r="AT377" s="228" t="s">
        <v>143</v>
      </c>
      <c r="AU377" s="228" t="s">
        <v>83</v>
      </c>
      <c r="AY377" s="16" t="s">
        <v>140</v>
      </c>
      <c r="BE377" s="229">
        <f>IF(N377="základní",J377,0)</f>
        <v>0</v>
      </c>
      <c r="BF377" s="229">
        <f>IF(N377="snížená",J377,0)</f>
        <v>0</v>
      </c>
      <c r="BG377" s="229">
        <f>IF(N377="zákl. přenesená",J377,0)</f>
        <v>0</v>
      </c>
      <c r="BH377" s="229">
        <f>IF(N377="sníž. přenesená",J377,0)</f>
        <v>0</v>
      </c>
      <c r="BI377" s="229">
        <f>IF(N377="nulová",J377,0)</f>
        <v>0</v>
      </c>
      <c r="BJ377" s="16" t="s">
        <v>81</v>
      </c>
      <c r="BK377" s="229">
        <f>ROUND(I377*H377,2)</f>
        <v>0</v>
      </c>
      <c r="BL377" s="16" t="s">
        <v>240</v>
      </c>
      <c r="BM377" s="228" t="s">
        <v>613</v>
      </c>
    </row>
    <row r="378" s="2" customFormat="1">
      <c r="A378" s="37"/>
      <c r="B378" s="38"/>
      <c r="C378" s="39"/>
      <c r="D378" s="230" t="s">
        <v>150</v>
      </c>
      <c r="E378" s="39"/>
      <c r="F378" s="231" t="s">
        <v>614</v>
      </c>
      <c r="G378" s="39"/>
      <c r="H378" s="39"/>
      <c r="I378" s="232"/>
      <c r="J378" s="39"/>
      <c r="K378" s="39"/>
      <c r="L378" s="43"/>
      <c r="M378" s="233"/>
      <c r="N378" s="234"/>
      <c r="O378" s="90"/>
      <c r="P378" s="90"/>
      <c r="Q378" s="90"/>
      <c r="R378" s="90"/>
      <c r="S378" s="90"/>
      <c r="T378" s="91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16" t="s">
        <v>150</v>
      </c>
      <c r="AU378" s="16" t="s">
        <v>83</v>
      </c>
    </row>
    <row r="379" s="2" customFormat="1" ht="33" customHeight="1">
      <c r="A379" s="37"/>
      <c r="B379" s="38"/>
      <c r="C379" s="217" t="s">
        <v>615</v>
      </c>
      <c r="D379" s="217" t="s">
        <v>143</v>
      </c>
      <c r="E379" s="218" t="s">
        <v>616</v>
      </c>
      <c r="F379" s="219" t="s">
        <v>617</v>
      </c>
      <c r="G379" s="220" t="s">
        <v>164</v>
      </c>
      <c r="H379" s="221">
        <v>33.158999999999999</v>
      </c>
      <c r="I379" s="222"/>
      <c r="J379" s="223">
        <f>ROUND(I379*H379,2)</f>
        <v>0</v>
      </c>
      <c r="K379" s="219" t="s">
        <v>147</v>
      </c>
      <c r="L379" s="43"/>
      <c r="M379" s="224" t="s">
        <v>1</v>
      </c>
      <c r="N379" s="225" t="s">
        <v>38</v>
      </c>
      <c r="O379" s="90"/>
      <c r="P379" s="226">
        <f>O379*H379</f>
        <v>0</v>
      </c>
      <c r="Q379" s="226">
        <v>0.0060000000000000001</v>
      </c>
      <c r="R379" s="226">
        <f>Q379*H379</f>
        <v>0.19895399999999999</v>
      </c>
      <c r="S379" s="226">
        <v>0</v>
      </c>
      <c r="T379" s="227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228" t="s">
        <v>240</v>
      </c>
      <c r="AT379" s="228" t="s">
        <v>143</v>
      </c>
      <c r="AU379" s="228" t="s">
        <v>83</v>
      </c>
      <c r="AY379" s="16" t="s">
        <v>140</v>
      </c>
      <c r="BE379" s="229">
        <f>IF(N379="základní",J379,0)</f>
        <v>0</v>
      </c>
      <c r="BF379" s="229">
        <f>IF(N379="snížená",J379,0)</f>
        <v>0</v>
      </c>
      <c r="BG379" s="229">
        <f>IF(N379="zákl. přenesená",J379,0)</f>
        <v>0</v>
      </c>
      <c r="BH379" s="229">
        <f>IF(N379="sníž. přenesená",J379,0)</f>
        <v>0</v>
      </c>
      <c r="BI379" s="229">
        <f>IF(N379="nulová",J379,0)</f>
        <v>0</v>
      </c>
      <c r="BJ379" s="16" t="s">
        <v>81</v>
      </c>
      <c r="BK379" s="229">
        <f>ROUND(I379*H379,2)</f>
        <v>0</v>
      </c>
      <c r="BL379" s="16" t="s">
        <v>240</v>
      </c>
      <c r="BM379" s="228" t="s">
        <v>618</v>
      </c>
    </row>
    <row r="380" s="2" customFormat="1">
      <c r="A380" s="37"/>
      <c r="B380" s="38"/>
      <c r="C380" s="39"/>
      <c r="D380" s="230" t="s">
        <v>150</v>
      </c>
      <c r="E380" s="39"/>
      <c r="F380" s="231" t="s">
        <v>619</v>
      </c>
      <c r="G380" s="39"/>
      <c r="H380" s="39"/>
      <c r="I380" s="232"/>
      <c r="J380" s="39"/>
      <c r="K380" s="39"/>
      <c r="L380" s="43"/>
      <c r="M380" s="233"/>
      <c r="N380" s="234"/>
      <c r="O380" s="90"/>
      <c r="P380" s="90"/>
      <c r="Q380" s="90"/>
      <c r="R380" s="90"/>
      <c r="S380" s="90"/>
      <c r="T380" s="91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T380" s="16" t="s">
        <v>150</v>
      </c>
      <c r="AU380" s="16" t="s">
        <v>83</v>
      </c>
    </row>
    <row r="381" s="2" customFormat="1" ht="24.15" customHeight="1">
      <c r="A381" s="37"/>
      <c r="B381" s="38"/>
      <c r="C381" s="257" t="s">
        <v>620</v>
      </c>
      <c r="D381" s="257" t="s">
        <v>221</v>
      </c>
      <c r="E381" s="258" t="s">
        <v>621</v>
      </c>
      <c r="F381" s="259" t="s">
        <v>622</v>
      </c>
      <c r="G381" s="260" t="s">
        <v>164</v>
      </c>
      <c r="H381" s="261">
        <v>36.475000000000001</v>
      </c>
      <c r="I381" s="262"/>
      <c r="J381" s="263">
        <f>ROUND(I381*H381,2)</f>
        <v>0</v>
      </c>
      <c r="K381" s="259" t="s">
        <v>147</v>
      </c>
      <c r="L381" s="264"/>
      <c r="M381" s="265" t="s">
        <v>1</v>
      </c>
      <c r="N381" s="266" t="s">
        <v>38</v>
      </c>
      <c r="O381" s="90"/>
      <c r="P381" s="226">
        <f>O381*H381</f>
        <v>0</v>
      </c>
      <c r="Q381" s="226">
        <v>0.01806</v>
      </c>
      <c r="R381" s="226">
        <f>Q381*H381</f>
        <v>0.6587385</v>
      </c>
      <c r="S381" s="226">
        <v>0</v>
      </c>
      <c r="T381" s="227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28" t="s">
        <v>342</v>
      </c>
      <c r="AT381" s="228" t="s">
        <v>221</v>
      </c>
      <c r="AU381" s="228" t="s">
        <v>83</v>
      </c>
      <c r="AY381" s="16" t="s">
        <v>140</v>
      </c>
      <c r="BE381" s="229">
        <f>IF(N381="základní",J381,0)</f>
        <v>0</v>
      </c>
      <c r="BF381" s="229">
        <f>IF(N381="snížená",J381,0)</f>
        <v>0</v>
      </c>
      <c r="BG381" s="229">
        <f>IF(N381="zákl. přenesená",J381,0)</f>
        <v>0</v>
      </c>
      <c r="BH381" s="229">
        <f>IF(N381="sníž. přenesená",J381,0)</f>
        <v>0</v>
      </c>
      <c r="BI381" s="229">
        <f>IF(N381="nulová",J381,0)</f>
        <v>0</v>
      </c>
      <c r="BJ381" s="16" t="s">
        <v>81</v>
      </c>
      <c r="BK381" s="229">
        <f>ROUND(I381*H381,2)</f>
        <v>0</v>
      </c>
      <c r="BL381" s="16" t="s">
        <v>240</v>
      </c>
      <c r="BM381" s="228" t="s">
        <v>623</v>
      </c>
    </row>
    <row r="382" s="2" customFormat="1">
      <c r="A382" s="37"/>
      <c r="B382" s="38"/>
      <c r="C382" s="39"/>
      <c r="D382" s="230" t="s">
        <v>150</v>
      </c>
      <c r="E382" s="39"/>
      <c r="F382" s="231" t="s">
        <v>622</v>
      </c>
      <c r="G382" s="39"/>
      <c r="H382" s="39"/>
      <c r="I382" s="232"/>
      <c r="J382" s="39"/>
      <c r="K382" s="39"/>
      <c r="L382" s="43"/>
      <c r="M382" s="233"/>
      <c r="N382" s="234"/>
      <c r="O382" s="90"/>
      <c r="P382" s="90"/>
      <c r="Q382" s="90"/>
      <c r="R382" s="90"/>
      <c r="S382" s="90"/>
      <c r="T382" s="91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T382" s="16" t="s">
        <v>150</v>
      </c>
      <c r="AU382" s="16" t="s">
        <v>83</v>
      </c>
    </row>
    <row r="383" s="13" customFormat="1">
      <c r="A383" s="13"/>
      <c r="B383" s="235"/>
      <c r="C383" s="236"/>
      <c r="D383" s="230" t="s">
        <v>152</v>
      </c>
      <c r="E383" s="236"/>
      <c r="F383" s="238" t="s">
        <v>624</v>
      </c>
      <c r="G383" s="236"/>
      <c r="H383" s="239">
        <v>36.475000000000001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5" t="s">
        <v>152</v>
      </c>
      <c r="AU383" s="245" t="s">
        <v>83</v>
      </c>
      <c r="AV383" s="13" t="s">
        <v>83</v>
      </c>
      <c r="AW383" s="13" t="s">
        <v>4</v>
      </c>
      <c r="AX383" s="13" t="s">
        <v>81</v>
      </c>
      <c r="AY383" s="245" t="s">
        <v>140</v>
      </c>
    </row>
    <row r="384" s="2" customFormat="1" ht="24.15" customHeight="1">
      <c r="A384" s="37"/>
      <c r="B384" s="38"/>
      <c r="C384" s="217" t="s">
        <v>625</v>
      </c>
      <c r="D384" s="217" t="s">
        <v>143</v>
      </c>
      <c r="E384" s="218" t="s">
        <v>626</v>
      </c>
      <c r="F384" s="219" t="s">
        <v>627</v>
      </c>
      <c r="G384" s="220" t="s">
        <v>156</v>
      </c>
      <c r="H384" s="221">
        <v>0.86799999999999999</v>
      </c>
      <c r="I384" s="222"/>
      <c r="J384" s="223">
        <f>ROUND(I384*H384,2)</f>
        <v>0</v>
      </c>
      <c r="K384" s="219" t="s">
        <v>147</v>
      </c>
      <c r="L384" s="43"/>
      <c r="M384" s="224" t="s">
        <v>1</v>
      </c>
      <c r="N384" s="225" t="s">
        <v>38</v>
      </c>
      <c r="O384" s="90"/>
      <c r="P384" s="226">
        <f>O384*H384</f>
        <v>0</v>
      </c>
      <c r="Q384" s="226">
        <v>0</v>
      </c>
      <c r="R384" s="226">
        <f>Q384*H384</f>
        <v>0</v>
      </c>
      <c r="S384" s="226">
        <v>0</v>
      </c>
      <c r="T384" s="227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28" t="s">
        <v>240</v>
      </c>
      <c r="AT384" s="228" t="s">
        <v>143</v>
      </c>
      <c r="AU384" s="228" t="s">
        <v>83</v>
      </c>
      <c r="AY384" s="16" t="s">
        <v>140</v>
      </c>
      <c r="BE384" s="229">
        <f>IF(N384="základní",J384,0)</f>
        <v>0</v>
      </c>
      <c r="BF384" s="229">
        <f>IF(N384="snížená",J384,0)</f>
        <v>0</v>
      </c>
      <c r="BG384" s="229">
        <f>IF(N384="zákl. přenesená",J384,0)</f>
        <v>0</v>
      </c>
      <c r="BH384" s="229">
        <f>IF(N384="sníž. přenesená",J384,0)</f>
        <v>0</v>
      </c>
      <c r="BI384" s="229">
        <f>IF(N384="nulová",J384,0)</f>
        <v>0</v>
      </c>
      <c r="BJ384" s="16" t="s">
        <v>81</v>
      </c>
      <c r="BK384" s="229">
        <f>ROUND(I384*H384,2)</f>
        <v>0</v>
      </c>
      <c r="BL384" s="16" t="s">
        <v>240</v>
      </c>
      <c r="BM384" s="228" t="s">
        <v>628</v>
      </c>
    </row>
    <row r="385" s="2" customFormat="1">
      <c r="A385" s="37"/>
      <c r="B385" s="38"/>
      <c r="C385" s="39"/>
      <c r="D385" s="230" t="s">
        <v>150</v>
      </c>
      <c r="E385" s="39"/>
      <c r="F385" s="231" t="s">
        <v>629</v>
      </c>
      <c r="G385" s="39"/>
      <c r="H385" s="39"/>
      <c r="I385" s="232"/>
      <c r="J385" s="39"/>
      <c r="K385" s="39"/>
      <c r="L385" s="43"/>
      <c r="M385" s="233"/>
      <c r="N385" s="234"/>
      <c r="O385" s="90"/>
      <c r="P385" s="90"/>
      <c r="Q385" s="90"/>
      <c r="R385" s="90"/>
      <c r="S385" s="90"/>
      <c r="T385" s="91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T385" s="16" t="s">
        <v>150</v>
      </c>
      <c r="AU385" s="16" t="s">
        <v>83</v>
      </c>
    </row>
    <row r="386" s="12" customFormat="1" ht="22.8" customHeight="1">
      <c r="A386" s="12"/>
      <c r="B386" s="201"/>
      <c r="C386" s="202"/>
      <c r="D386" s="203" t="s">
        <v>72</v>
      </c>
      <c r="E386" s="215" t="s">
        <v>630</v>
      </c>
      <c r="F386" s="215" t="s">
        <v>631</v>
      </c>
      <c r="G386" s="202"/>
      <c r="H386" s="202"/>
      <c r="I386" s="205"/>
      <c r="J386" s="216">
        <f>BK386</f>
        <v>0</v>
      </c>
      <c r="K386" s="202"/>
      <c r="L386" s="207"/>
      <c r="M386" s="208"/>
      <c r="N386" s="209"/>
      <c r="O386" s="209"/>
      <c r="P386" s="210">
        <f>SUM(P387:P400)</f>
        <v>0</v>
      </c>
      <c r="Q386" s="209"/>
      <c r="R386" s="210">
        <f>SUM(R387:R400)</f>
        <v>0.010856879999999999</v>
      </c>
      <c r="S386" s="209"/>
      <c r="T386" s="211">
        <f>SUM(T387:T400)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12" t="s">
        <v>83</v>
      </c>
      <c r="AT386" s="213" t="s">
        <v>72</v>
      </c>
      <c r="AU386" s="213" t="s">
        <v>81</v>
      </c>
      <c r="AY386" s="212" t="s">
        <v>140</v>
      </c>
      <c r="BK386" s="214">
        <f>SUM(BK387:BK400)</f>
        <v>0</v>
      </c>
    </row>
    <row r="387" s="2" customFormat="1" ht="24.15" customHeight="1">
      <c r="A387" s="37"/>
      <c r="B387" s="38"/>
      <c r="C387" s="217" t="s">
        <v>632</v>
      </c>
      <c r="D387" s="217" t="s">
        <v>143</v>
      </c>
      <c r="E387" s="218" t="s">
        <v>633</v>
      </c>
      <c r="F387" s="219" t="s">
        <v>634</v>
      </c>
      <c r="G387" s="220" t="s">
        <v>164</v>
      </c>
      <c r="H387" s="221">
        <v>23.315999999999999</v>
      </c>
      <c r="I387" s="222"/>
      <c r="J387" s="223">
        <f>ROUND(I387*H387,2)</f>
        <v>0</v>
      </c>
      <c r="K387" s="219" t="s">
        <v>147</v>
      </c>
      <c r="L387" s="43"/>
      <c r="M387" s="224" t="s">
        <v>1</v>
      </c>
      <c r="N387" s="225" t="s">
        <v>38</v>
      </c>
      <c r="O387" s="90"/>
      <c r="P387" s="226">
        <f>O387*H387</f>
        <v>0</v>
      </c>
      <c r="Q387" s="226">
        <v>0.00013999999999999999</v>
      </c>
      <c r="R387" s="226">
        <f>Q387*H387</f>
        <v>0.0032642399999999994</v>
      </c>
      <c r="S387" s="226">
        <v>0</v>
      </c>
      <c r="T387" s="227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28" t="s">
        <v>240</v>
      </c>
      <c r="AT387" s="228" t="s">
        <v>143</v>
      </c>
      <c r="AU387" s="228" t="s">
        <v>83</v>
      </c>
      <c r="AY387" s="16" t="s">
        <v>140</v>
      </c>
      <c r="BE387" s="229">
        <f>IF(N387="základní",J387,0)</f>
        <v>0</v>
      </c>
      <c r="BF387" s="229">
        <f>IF(N387="snížená",J387,0)</f>
        <v>0</v>
      </c>
      <c r="BG387" s="229">
        <f>IF(N387="zákl. přenesená",J387,0)</f>
        <v>0</v>
      </c>
      <c r="BH387" s="229">
        <f>IF(N387="sníž. přenesená",J387,0)</f>
        <v>0</v>
      </c>
      <c r="BI387" s="229">
        <f>IF(N387="nulová",J387,0)</f>
        <v>0</v>
      </c>
      <c r="BJ387" s="16" t="s">
        <v>81</v>
      </c>
      <c r="BK387" s="229">
        <f>ROUND(I387*H387,2)</f>
        <v>0</v>
      </c>
      <c r="BL387" s="16" t="s">
        <v>240</v>
      </c>
      <c r="BM387" s="228" t="s">
        <v>635</v>
      </c>
    </row>
    <row r="388" s="2" customFormat="1">
      <c r="A388" s="37"/>
      <c r="B388" s="38"/>
      <c r="C388" s="39"/>
      <c r="D388" s="230" t="s">
        <v>150</v>
      </c>
      <c r="E388" s="39"/>
      <c r="F388" s="231" t="s">
        <v>636</v>
      </c>
      <c r="G388" s="39"/>
      <c r="H388" s="39"/>
      <c r="I388" s="232"/>
      <c r="J388" s="39"/>
      <c r="K388" s="39"/>
      <c r="L388" s="43"/>
      <c r="M388" s="233"/>
      <c r="N388" s="234"/>
      <c r="O388" s="90"/>
      <c r="P388" s="90"/>
      <c r="Q388" s="90"/>
      <c r="R388" s="90"/>
      <c r="S388" s="90"/>
      <c r="T388" s="91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T388" s="16" t="s">
        <v>150</v>
      </c>
      <c r="AU388" s="16" t="s">
        <v>83</v>
      </c>
    </row>
    <row r="389" s="13" customFormat="1">
      <c r="A389" s="13"/>
      <c r="B389" s="235"/>
      <c r="C389" s="236"/>
      <c r="D389" s="230" t="s">
        <v>152</v>
      </c>
      <c r="E389" s="237" t="s">
        <v>1</v>
      </c>
      <c r="F389" s="238" t="s">
        <v>637</v>
      </c>
      <c r="G389" s="236"/>
      <c r="H389" s="239">
        <v>23.315999999999999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5" t="s">
        <v>152</v>
      </c>
      <c r="AU389" s="245" t="s">
        <v>83</v>
      </c>
      <c r="AV389" s="13" t="s">
        <v>83</v>
      </c>
      <c r="AW389" s="13" t="s">
        <v>30</v>
      </c>
      <c r="AX389" s="13" t="s">
        <v>81</v>
      </c>
      <c r="AY389" s="245" t="s">
        <v>140</v>
      </c>
    </row>
    <row r="390" s="2" customFormat="1" ht="24.15" customHeight="1">
      <c r="A390" s="37"/>
      <c r="B390" s="38"/>
      <c r="C390" s="217" t="s">
        <v>638</v>
      </c>
      <c r="D390" s="217" t="s">
        <v>143</v>
      </c>
      <c r="E390" s="218" t="s">
        <v>639</v>
      </c>
      <c r="F390" s="219" t="s">
        <v>640</v>
      </c>
      <c r="G390" s="220" t="s">
        <v>164</v>
      </c>
      <c r="H390" s="221">
        <v>23.315999999999999</v>
      </c>
      <c r="I390" s="222"/>
      <c r="J390" s="223">
        <f>ROUND(I390*H390,2)</f>
        <v>0</v>
      </c>
      <c r="K390" s="219" t="s">
        <v>147</v>
      </c>
      <c r="L390" s="43"/>
      <c r="M390" s="224" t="s">
        <v>1</v>
      </c>
      <c r="N390" s="225" t="s">
        <v>38</v>
      </c>
      <c r="O390" s="90"/>
      <c r="P390" s="226">
        <f>O390*H390</f>
        <v>0</v>
      </c>
      <c r="Q390" s="226">
        <v>0.00012</v>
      </c>
      <c r="R390" s="226">
        <f>Q390*H390</f>
        <v>0.0027979199999999997</v>
      </c>
      <c r="S390" s="226">
        <v>0</v>
      </c>
      <c r="T390" s="227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28" t="s">
        <v>240</v>
      </c>
      <c r="AT390" s="228" t="s">
        <v>143</v>
      </c>
      <c r="AU390" s="228" t="s">
        <v>83</v>
      </c>
      <c r="AY390" s="16" t="s">
        <v>140</v>
      </c>
      <c r="BE390" s="229">
        <f>IF(N390="základní",J390,0)</f>
        <v>0</v>
      </c>
      <c r="BF390" s="229">
        <f>IF(N390="snížená",J390,0)</f>
        <v>0</v>
      </c>
      <c r="BG390" s="229">
        <f>IF(N390="zákl. přenesená",J390,0)</f>
        <v>0</v>
      </c>
      <c r="BH390" s="229">
        <f>IF(N390="sníž. přenesená",J390,0)</f>
        <v>0</v>
      </c>
      <c r="BI390" s="229">
        <f>IF(N390="nulová",J390,0)</f>
        <v>0</v>
      </c>
      <c r="BJ390" s="16" t="s">
        <v>81</v>
      </c>
      <c r="BK390" s="229">
        <f>ROUND(I390*H390,2)</f>
        <v>0</v>
      </c>
      <c r="BL390" s="16" t="s">
        <v>240</v>
      </c>
      <c r="BM390" s="228" t="s">
        <v>641</v>
      </c>
    </row>
    <row r="391" s="2" customFormat="1">
      <c r="A391" s="37"/>
      <c r="B391" s="38"/>
      <c r="C391" s="39"/>
      <c r="D391" s="230" t="s">
        <v>150</v>
      </c>
      <c r="E391" s="39"/>
      <c r="F391" s="231" t="s">
        <v>642</v>
      </c>
      <c r="G391" s="39"/>
      <c r="H391" s="39"/>
      <c r="I391" s="232"/>
      <c r="J391" s="39"/>
      <c r="K391" s="39"/>
      <c r="L391" s="43"/>
      <c r="M391" s="233"/>
      <c r="N391" s="234"/>
      <c r="O391" s="90"/>
      <c r="P391" s="90"/>
      <c r="Q391" s="90"/>
      <c r="R391" s="90"/>
      <c r="S391" s="90"/>
      <c r="T391" s="91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T391" s="16" t="s">
        <v>150</v>
      </c>
      <c r="AU391" s="16" t="s">
        <v>83</v>
      </c>
    </row>
    <row r="392" s="2" customFormat="1" ht="24.15" customHeight="1">
      <c r="A392" s="37"/>
      <c r="B392" s="38"/>
      <c r="C392" s="217" t="s">
        <v>643</v>
      </c>
      <c r="D392" s="217" t="s">
        <v>143</v>
      </c>
      <c r="E392" s="218" t="s">
        <v>644</v>
      </c>
      <c r="F392" s="219" t="s">
        <v>645</v>
      </c>
      <c r="G392" s="220" t="s">
        <v>164</v>
      </c>
      <c r="H392" s="221">
        <v>23.315999999999999</v>
      </c>
      <c r="I392" s="222"/>
      <c r="J392" s="223">
        <f>ROUND(I392*H392,2)</f>
        <v>0</v>
      </c>
      <c r="K392" s="219" t="s">
        <v>147</v>
      </c>
      <c r="L392" s="43"/>
      <c r="M392" s="224" t="s">
        <v>1</v>
      </c>
      <c r="N392" s="225" t="s">
        <v>38</v>
      </c>
      <c r="O392" s="90"/>
      <c r="P392" s="226">
        <f>O392*H392</f>
        <v>0</v>
      </c>
      <c r="Q392" s="226">
        <v>0.00012</v>
      </c>
      <c r="R392" s="226">
        <f>Q392*H392</f>
        <v>0.0027979199999999997</v>
      </c>
      <c r="S392" s="226">
        <v>0</v>
      </c>
      <c r="T392" s="227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228" t="s">
        <v>240</v>
      </c>
      <c r="AT392" s="228" t="s">
        <v>143</v>
      </c>
      <c r="AU392" s="228" t="s">
        <v>83</v>
      </c>
      <c r="AY392" s="16" t="s">
        <v>140</v>
      </c>
      <c r="BE392" s="229">
        <f>IF(N392="základní",J392,0)</f>
        <v>0</v>
      </c>
      <c r="BF392" s="229">
        <f>IF(N392="snížená",J392,0)</f>
        <v>0</v>
      </c>
      <c r="BG392" s="229">
        <f>IF(N392="zákl. přenesená",J392,0)</f>
        <v>0</v>
      </c>
      <c r="BH392" s="229">
        <f>IF(N392="sníž. přenesená",J392,0)</f>
        <v>0</v>
      </c>
      <c r="BI392" s="229">
        <f>IF(N392="nulová",J392,0)</f>
        <v>0</v>
      </c>
      <c r="BJ392" s="16" t="s">
        <v>81</v>
      </c>
      <c r="BK392" s="229">
        <f>ROUND(I392*H392,2)</f>
        <v>0</v>
      </c>
      <c r="BL392" s="16" t="s">
        <v>240</v>
      </c>
      <c r="BM392" s="228" t="s">
        <v>646</v>
      </c>
    </row>
    <row r="393" s="2" customFormat="1">
      <c r="A393" s="37"/>
      <c r="B393" s="38"/>
      <c r="C393" s="39"/>
      <c r="D393" s="230" t="s">
        <v>150</v>
      </c>
      <c r="E393" s="39"/>
      <c r="F393" s="231" t="s">
        <v>647</v>
      </c>
      <c r="G393" s="39"/>
      <c r="H393" s="39"/>
      <c r="I393" s="232"/>
      <c r="J393" s="39"/>
      <c r="K393" s="39"/>
      <c r="L393" s="43"/>
      <c r="M393" s="233"/>
      <c r="N393" s="234"/>
      <c r="O393" s="90"/>
      <c r="P393" s="90"/>
      <c r="Q393" s="90"/>
      <c r="R393" s="90"/>
      <c r="S393" s="90"/>
      <c r="T393" s="91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T393" s="16" t="s">
        <v>150</v>
      </c>
      <c r="AU393" s="16" t="s">
        <v>83</v>
      </c>
    </row>
    <row r="394" s="2" customFormat="1" ht="33" customHeight="1">
      <c r="A394" s="37"/>
      <c r="B394" s="38"/>
      <c r="C394" s="217" t="s">
        <v>648</v>
      </c>
      <c r="D394" s="217" t="s">
        <v>143</v>
      </c>
      <c r="E394" s="218" t="s">
        <v>649</v>
      </c>
      <c r="F394" s="219" t="s">
        <v>650</v>
      </c>
      <c r="G394" s="220" t="s">
        <v>164</v>
      </c>
      <c r="H394" s="221">
        <v>3.1200000000000001</v>
      </c>
      <c r="I394" s="222"/>
      <c r="J394" s="223">
        <f>ROUND(I394*H394,2)</f>
        <v>0</v>
      </c>
      <c r="K394" s="219" t="s">
        <v>147</v>
      </c>
      <c r="L394" s="43"/>
      <c r="M394" s="224" t="s">
        <v>1</v>
      </c>
      <c r="N394" s="225" t="s">
        <v>38</v>
      </c>
      <c r="O394" s="90"/>
      <c r="P394" s="226">
        <f>O394*H394</f>
        <v>0</v>
      </c>
      <c r="Q394" s="226">
        <v>0.00023000000000000001</v>
      </c>
      <c r="R394" s="226">
        <f>Q394*H394</f>
        <v>0.0007176000000000001</v>
      </c>
      <c r="S394" s="226">
        <v>0</v>
      </c>
      <c r="T394" s="227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28" t="s">
        <v>240</v>
      </c>
      <c r="AT394" s="228" t="s">
        <v>143</v>
      </c>
      <c r="AU394" s="228" t="s">
        <v>83</v>
      </c>
      <c r="AY394" s="16" t="s">
        <v>140</v>
      </c>
      <c r="BE394" s="229">
        <f>IF(N394="základní",J394,0)</f>
        <v>0</v>
      </c>
      <c r="BF394" s="229">
        <f>IF(N394="snížená",J394,0)</f>
        <v>0</v>
      </c>
      <c r="BG394" s="229">
        <f>IF(N394="zákl. přenesená",J394,0)</f>
        <v>0</v>
      </c>
      <c r="BH394" s="229">
        <f>IF(N394="sníž. přenesená",J394,0)</f>
        <v>0</v>
      </c>
      <c r="BI394" s="229">
        <f>IF(N394="nulová",J394,0)</f>
        <v>0</v>
      </c>
      <c r="BJ394" s="16" t="s">
        <v>81</v>
      </c>
      <c r="BK394" s="229">
        <f>ROUND(I394*H394,2)</f>
        <v>0</v>
      </c>
      <c r="BL394" s="16" t="s">
        <v>240</v>
      </c>
      <c r="BM394" s="228" t="s">
        <v>651</v>
      </c>
    </row>
    <row r="395" s="2" customFormat="1">
      <c r="A395" s="37"/>
      <c r="B395" s="38"/>
      <c r="C395" s="39"/>
      <c r="D395" s="230" t="s">
        <v>150</v>
      </c>
      <c r="E395" s="39"/>
      <c r="F395" s="231" t="s">
        <v>652</v>
      </c>
      <c r="G395" s="39"/>
      <c r="H395" s="39"/>
      <c r="I395" s="232"/>
      <c r="J395" s="39"/>
      <c r="K395" s="39"/>
      <c r="L395" s="43"/>
      <c r="M395" s="233"/>
      <c r="N395" s="234"/>
      <c r="O395" s="90"/>
      <c r="P395" s="90"/>
      <c r="Q395" s="90"/>
      <c r="R395" s="90"/>
      <c r="S395" s="90"/>
      <c r="T395" s="91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T395" s="16" t="s">
        <v>150</v>
      </c>
      <c r="AU395" s="16" t="s">
        <v>83</v>
      </c>
    </row>
    <row r="396" s="13" customFormat="1">
      <c r="A396" s="13"/>
      <c r="B396" s="235"/>
      <c r="C396" s="236"/>
      <c r="D396" s="230" t="s">
        <v>152</v>
      </c>
      <c r="E396" s="237" t="s">
        <v>1</v>
      </c>
      <c r="F396" s="238" t="s">
        <v>653</v>
      </c>
      <c r="G396" s="236"/>
      <c r="H396" s="239">
        <v>3.1200000000000001</v>
      </c>
      <c r="I396" s="240"/>
      <c r="J396" s="236"/>
      <c r="K396" s="236"/>
      <c r="L396" s="241"/>
      <c r="M396" s="242"/>
      <c r="N396" s="243"/>
      <c r="O396" s="243"/>
      <c r="P396" s="243"/>
      <c r="Q396" s="243"/>
      <c r="R396" s="243"/>
      <c r="S396" s="243"/>
      <c r="T396" s="24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5" t="s">
        <v>152</v>
      </c>
      <c r="AU396" s="245" t="s">
        <v>83</v>
      </c>
      <c r="AV396" s="13" t="s">
        <v>83</v>
      </c>
      <c r="AW396" s="13" t="s">
        <v>30</v>
      </c>
      <c r="AX396" s="13" t="s">
        <v>81</v>
      </c>
      <c r="AY396" s="245" t="s">
        <v>140</v>
      </c>
    </row>
    <row r="397" s="2" customFormat="1" ht="24.15" customHeight="1">
      <c r="A397" s="37"/>
      <c r="B397" s="38"/>
      <c r="C397" s="217" t="s">
        <v>654</v>
      </c>
      <c r="D397" s="217" t="s">
        <v>143</v>
      </c>
      <c r="E397" s="218" t="s">
        <v>655</v>
      </c>
      <c r="F397" s="219" t="s">
        <v>656</v>
      </c>
      <c r="G397" s="220" t="s">
        <v>164</v>
      </c>
      <c r="H397" s="221">
        <v>3.1200000000000001</v>
      </c>
      <c r="I397" s="222"/>
      <c r="J397" s="223">
        <f>ROUND(I397*H397,2)</f>
        <v>0</v>
      </c>
      <c r="K397" s="219" t="s">
        <v>147</v>
      </c>
      <c r="L397" s="43"/>
      <c r="M397" s="224" t="s">
        <v>1</v>
      </c>
      <c r="N397" s="225" t="s">
        <v>38</v>
      </c>
      <c r="O397" s="90"/>
      <c r="P397" s="226">
        <f>O397*H397</f>
        <v>0</v>
      </c>
      <c r="Q397" s="226">
        <v>0</v>
      </c>
      <c r="R397" s="226">
        <f>Q397*H397</f>
        <v>0</v>
      </c>
      <c r="S397" s="226">
        <v>0</v>
      </c>
      <c r="T397" s="227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228" t="s">
        <v>240</v>
      </c>
      <c r="AT397" s="228" t="s">
        <v>143</v>
      </c>
      <c r="AU397" s="228" t="s">
        <v>83</v>
      </c>
      <c r="AY397" s="16" t="s">
        <v>140</v>
      </c>
      <c r="BE397" s="229">
        <f>IF(N397="základní",J397,0)</f>
        <v>0</v>
      </c>
      <c r="BF397" s="229">
        <f>IF(N397="snížená",J397,0)</f>
        <v>0</v>
      </c>
      <c r="BG397" s="229">
        <f>IF(N397="zákl. přenesená",J397,0)</f>
        <v>0</v>
      </c>
      <c r="BH397" s="229">
        <f>IF(N397="sníž. přenesená",J397,0)</f>
        <v>0</v>
      </c>
      <c r="BI397" s="229">
        <f>IF(N397="nulová",J397,0)</f>
        <v>0</v>
      </c>
      <c r="BJ397" s="16" t="s">
        <v>81</v>
      </c>
      <c r="BK397" s="229">
        <f>ROUND(I397*H397,2)</f>
        <v>0</v>
      </c>
      <c r="BL397" s="16" t="s">
        <v>240</v>
      </c>
      <c r="BM397" s="228" t="s">
        <v>657</v>
      </c>
    </row>
    <row r="398" s="2" customFormat="1">
      <c r="A398" s="37"/>
      <c r="B398" s="38"/>
      <c r="C398" s="39"/>
      <c r="D398" s="230" t="s">
        <v>150</v>
      </c>
      <c r="E398" s="39"/>
      <c r="F398" s="231" t="s">
        <v>658</v>
      </c>
      <c r="G398" s="39"/>
      <c r="H398" s="39"/>
      <c r="I398" s="232"/>
      <c r="J398" s="39"/>
      <c r="K398" s="39"/>
      <c r="L398" s="43"/>
      <c r="M398" s="233"/>
      <c r="N398" s="234"/>
      <c r="O398" s="90"/>
      <c r="P398" s="90"/>
      <c r="Q398" s="90"/>
      <c r="R398" s="90"/>
      <c r="S398" s="90"/>
      <c r="T398" s="91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T398" s="16" t="s">
        <v>150</v>
      </c>
      <c r="AU398" s="16" t="s">
        <v>83</v>
      </c>
    </row>
    <row r="399" s="2" customFormat="1" ht="24.15" customHeight="1">
      <c r="A399" s="37"/>
      <c r="B399" s="38"/>
      <c r="C399" s="217" t="s">
        <v>659</v>
      </c>
      <c r="D399" s="217" t="s">
        <v>143</v>
      </c>
      <c r="E399" s="218" t="s">
        <v>660</v>
      </c>
      <c r="F399" s="219" t="s">
        <v>661</v>
      </c>
      <c r="G399" s="220" t="s">
        <v>164</v>
      </c>
      <c r="H399" s="221">
        <v>3.1200000000000001</v>
      </c>
      <c r="I399" s="222"/>
      <c r="J399" s="223">
        <f>ROUND(I399*H399,2)</f>
        <v>0</v>
      </c>
      <c r="K399" s="219" t="s">
        <v>147</v>
      </c>
      <c r="L399" s="43"/>
      <c r="M399" s="224" t="s">
        <v>1</v>
      </c>
      <c r="N399" s="225" t="s">
        <v>38</v>
      </c>
      <c r="O399" s="90"/>
      <c r="P399" s="226">
        <f>O399*H399</f>
        <v>0</v>
      </c>
      <c r="Q399" s="226">
        <v>0.00040999999999999999</v>
      </c>
      <c r="R399" s="226">
        <f>Q399*H399</f>
        <v>0.0012792000000000001</v>
      </c>
      <c r="S399" s="226">
        <v>0</v>
      </c>
      <c r="T399" s="227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228" t="s">
        <v>240</v>
      </c>
      <c r="AT399" s="228" t="s">
        <v>143</v>
      </c>
      <c r="AU399" s="228" t="s">
        <v>83</v>
      </c>
      <c r="AY399" s="16" t="s">
        <v>140</v>
      </c>
      <c r="BE399" s="229">
        <f>IF(N399="základní",J399,0)</f>
        <v>0</v>
      </c>
      <c r="BF399" s="229">
        <f>IF(N399="snížená",J399,0)</f>
        <v>0</v>
      </c>
      <c r="BG399" s="229">
        <f>IF(N399="zákl. přenesená",J399,0)</f>
        <v>0</v>
      </c>
      <c r="BH399" s="229">
        <f>IF(N399="sníž. přenesená",J399,0)</f>
        <v>0</v>
      </c>
      <c r="BI399" s="229">
        <f>IF(N399="nulová",J399,0)</f>
        <v>0</v>
      </c>
      <c r="BJ399" s="16" t="s">
        <v>81</v>
      </c>
      <c r="BK399" s="229">
        <f>ROUND(I399*H399,2)</f>
        <v>0</v>
      </c>
      <c r="BL399" s="16" t="s">
        <v>240</v>
      </c>
      <c r="BM399" s="228" t="s">
        <v>662</v>
      </c>
    </row>
    <row r="400" s="2" customFormat="1">
      <c r="A400" s="37"/>
      <c r="B400" s="38"/>
      <c r="C400" s="39"/>
      <c r="D400" s="230" t="s">
        <v>150</v>
      </c>
      <c r="E400" s="39"/>
      <c r="F400" s="231" t="s">
        <v>663</v>
      </c>
      <c r="G400" s="39"/>
      <c r="H400" s="39"/>
      <c r="I400" s="232"/>
      <c r="J400" s="39"/>
      <c r="K400" s="39"/>
      <c r="L400" s="43"/>
      <c r="M400" s="233"/>
      <c r="N400" s="234"/>
      <c r="O400" s="90"/>
      <c r="P400" s="90"/>
      <c r="Q400" s="90"/>
      <c r="R400" s="90"/>
      <c r="S400" s="90"/>
      <c r="T400" s="91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16" t="s">
        <v>150</v>
      </c>
      <c r="AU400" s="16" t="s">
        <v>83</v>
      </c>
    </row>
    <row r="401" s="12" customFormat="1" ht="22.8" customHeight="1">
      <c r="A401" s="12"/>
      <c r="B401" s="201"/>
      <c r="C401" s="202"/>
      <c r="D401" s="203" t="s">
        <v>72</v>
      </c>
      <c r="E401" s="215" t="s">
        <v>664</v>
      </c>
      <c r="F401" s="215" t="s">
        <v>665</v>
      </c>
      <c r="G401" s="202"/>
      <c r="H401" s="202"/>
      <c r="I401" s="205"/>
      <c r="J401" s="216">
        <f>BK401</f>
        <v>0</v>
      </c>
      <c r="K401" s="202"/>
      <c r="L401" s="207"/>
      <c r="M401" s="208"/>
      <c r="N401" s="209"/>
      <c r="O401" s="209"/>
      <c r="P401" s="210">
        <f>SUM(P402:P412)</f>
        <v>0</v>
      </c>
      <c r="Q401" s="209"/>
      <c r="R401" s="210">
        <f>SUM(R402:R412)</f>
        <v>0.04964650000000001</v>
      </c>
      <c r="S401" s="209"/>
      <c r="T401" s="211">
        <f>SUM(T402:T412)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12" t="s">
        <v>83</v>
      </c>
      <c r="AT401" s="213" t="s">
        <v>72</v>
      </c>
      <c r="AU401" s="213" t="s">
        <v>81</v>
      </c>
      <c r="AY401" s="212" t="s">
        <v>140</v>
      </c>
      <c r="BK401" s="214">
        <f>SUM(BK402:BK412)</f>
        <v>0</v>
      </c>
    </row>
    <row r="402" s="2" customFormat="1" ht="24.15" customHeight="1">
      <c r="A402" s="37"/>
      <c r="B402" s="38"/>
      <c r="C402" s="217" t="s">
        <v>666</v>
      </c>
      <c r="D402" s="217" t="s">
        <v>143</v>
      </c>
      <c r="E402" s="218" t="s">
        <v>667</v>
      </c>
      <c r="F402" s="219" t="s">
        <v>668</v>
      </c>
      <c r="G402" s="220" t="s">
        <v>164</v>
      </c>
      <c r="H402" s="221">
        <v>99.293000000000006</v>
      </c>
      <c r="I402" s="222"/>
      <c r="J402" s="223">
        <f>ROUND(I402*H402,2)</f>
        <v>0</v>
      </c>
      <c r="K402" s="219" t="s">
        <v>147</v>
      </c>
      <c r="L402" s="43"/>
      <c r="M402" s="224" t="s">
        <v>1</v>
      </c>
      <c r="N402" s="225" t="s">
        <v>38</v>
      </c>
      <c r="O402" s="90"/>
      <c r="P402" s="226">
        <f>O402*H402</f>
        <v>0</v>
      </c>
      <c r="Q402" s="226">
        <v>0</v>
      </c>
      <c r="R402" s="226">
        <f>Q402*H402</f>
        <v>0</v>
      </c>
      <c r="S402" s="226">
        <v>0</v>
      </c>
      <c r="T402" s="227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228" t="s">
        <v>240</v>
      </c>
      <c r="AT402" s="228" t="s">
        <v>143</v>
      </c>
      <c r="AU402" s="228" t="s">
        <v>83</v>
      </c>
      <c r="AY402" s="16" t="s">
        <v>140</v>
      </c>
      <c r="BE402" s="229">
        <f>IF(N402="základní",J402,0)</f>
        <v>0</v>
      </c>
      <c r="BF402" s="229">
        <f>IF(N402="snížená",J402,0)</f>
        <v>0</v>
      </c>
      <c r="BG402" s="229">
        <f>IF(N402="zákl. přenesená",J402,0)</f>
        <v>0</v>
      </c>
      <c r="BH402" s="229">
        <f>IF(N402="sníž. přenesená",J402,0)</f>
        <v>0</v>
      </c>
      <c r="BI402" s="229">
        <f>IF(N402="nulová",J402,0)</f>
        <v>0</v>
      </c>
      <c r="BJ402" s="16" t="s">
        <v>81</v>
      </c>
      <c r="BK402" s="229">
        <f>ROUND(I402*H402,2)</f>
        <v>0</v>
      </c>
      <c r="BL402" s="16" t="s">
        <v>240</v>
      </c>
      <c r="BM402" s="228" t="s">
        <v>669</v>
      </c>
    </row>
    <row r="403" s="2" customFormat="1">
      <c r="A403" s="37"/>
      <c r="B403" s="38"/>
      <c r="C403" s="39"/>
      <c r="D403" s="230" t="s">
        <v>150</v>
      </c>
      <c r="E403" s="39"/>
      <c r="F403" s="231" t="s">
        <v>670</v>
      </c>
      <c r="G403" s="39"/>
      <c r="H403" s="39"/>
      <c r="I403" s="232"/>
      <c r="J403" s="39"/>
      <c r="K403" s="39"/>
      <c r="L403" s="43"/>
      <c r="M403" s="233"/>
      <c r="N403" s="234"/>
      <c r="O403" s="90"/>
      <c r="P403" s="90"/>
      <c r="Q403" s="90"/>
      <c r="R403" s="90"/>
      <c r="S403" s="90"/>
      <c r="T403" s="91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T403" s="16" t="s">
        <v>150</v>
      </c>
      <c r="AU403" s="16" t="s">
        <v>83</v>
      </c>
    </row>
    <row r="404" s="13" customFormat="1">
      <c r="A404" s="13"/>
      <c r="B404" s="235"/>
      <c r="C404" s="236"/>
      <c r="D404" s="230" t="s">
        <v>152</v>
      </c>
      <c r="E404" s="237" t="s">
        <v>1</v>
      </c>
      <c r="F404" s="238" t="s">
        <v>671</v>
      </c>
      <c r="G404" s="236"/>
      <c r="H404" s="239">
        <v>135.053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5" t="s">
        <v>152</v>
      </c>
      <c r="AU404" s="245" t="s">
        <v>83</v>
      </c>
      <c r="AV404" s="13" t="s">
        <v>83</v>
      </c>
      <c r="AW404" s="13" t="s">
        <v>30</v>
      </c>
      <c r="AX404" s="13" t="s">
        <v>73</v>
      </c>
      <c r="AY404" s="245" t="s">
        <v>140</v>
      </c>
    </row>
    <row r="405" s="13" customFormat="1">
      <c r="A405" s="13"/>
      <c r="B405" s="235"/>
      <c r="C405" s="236"/>
      <c r="D405" s="230" t="s">
        <v>152</v>
      </c>
      <c r="E405" s="237" t="s">
        <v>1</v>
      </c>
      <c r="F405" s="238" t="s">
        <v>672</v>
      </c>
      <c r="G405" s="236"/>
      <c r="H405" s="239">
        <v>-35.759999999999998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5" t="s">
        <v>152</v>
      </c>
      <c r="AU405" s="245" t="s">
        <v>83</v>
      </c>
      <c r="AV405" s="13" t="s">
        <v>83</v>
      </c>
      <c r="AW405" s="13" t="s">
        <v>30</v>
      </c>
      <c r="AX405" s="13" t="s">
        <v>73</v>
      </c>
      <c r="AY405" s="245" t="s">
        <v>140</v>
      </c>
    </row>
    <row r="406" s="14" customFormat="1">
      <c r="A406" s="14"/>
      <c r="B406" s="246"/>
      <c r="C406" s="247"/>
      <c r="D406" s="230" t="s">
        <v>152</v>
      </c>
      <c r="E406" s="248" t="s">
        <v>1</v>
      </c>
      <c r="F406" s="249" t="s">
        <v>161</v>
      </c>
      <c r="G406" s="247"/>
      <c r="H406" s="250">
        <v>99.293000000000006</v>
      </c>
      <c r="I406" s="251"/>
      <c r="J406" s="247"/>
      <c r="K406" s="247"/>
      <c r="L406" s="252"/>
      <c r="M406" s="253"/>
      <c r="N406" s="254"/>
      <c r="O406" s="254"/>
      <c r="P406" s="254"/>
      <c r="Q406" s="254"/>
      <c r="R406" s="254"/>
      <c r="S406" s="254"/>
      <c r="T406" s="25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6" t="s">
        <v>152</v>
      </c>
      <c r="AU406" s="256" t="s">
        <v>83</v>
      </c>
      <c r="AV406" s="14" t="s">
        <v>148</v>
      </c>
      <c r="AW406" s="14" t="s">
        <v>30</v>
      </c>
      <c r="AX406" s="14" t="s">
        <v>81</v>
      </c>
      <c r="AY406" s="256" t="s">
        <v>140</v>
      </c>
    </row>
    <row r="407" s="2" customFormat="1" ht="24.15" customHeight="1">
      <c r="A407" s="37"/>
      <c r="B407" s="38"/>
      <c r="C407" s="217" t="s">
        <v>673</v>
      </c>
      <c r="D407" s="217" t="s">
        <v>143</v>
      </c>
      <c r="E407" s="218" t="s">
        <v>674</v>
      </c>
      <c r="F407" s="219" t="s">
        <v>675</v>
      </c>
      <c r="G407" s="220" t="s">
        <v>164</v>
      </c>
      <c r="H407" s="221">
        <v>99.293000000000006</v>
      </c>
      <c r="I407" s="222"/>
      <c r="J407" s="223">
        <f>ROUND(I407*H407,2)</f>
        <v>0</v>
      </c>
      <c r="K407" s="219" t="s">
        <v>147</v>
      </c>
      <c r="L407" s="43"/>
      <c r="M407" s="224" t="s">
        <v>1</v>
      </c>
      <c r="N407" s="225" t="s">
        <v>38</v>
      </c>
      <c r="O407" s="90"/>
      <c r="P407" s="226">
        <f>O407*H407</f>
        <v>0</v>
      </c>
      <c r="Q407" s="226">
        <v>0.00020000000000000001</v>
      </c>
      <c r="R407" s="226">
        <f>Q407*H407</f>
        <v>0.019858600000000001</v>
      </c>
      <c r="S407" s="226">
        <v>0</v>
      </c>
      <c r="T407" s="227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28" t="s">
        <v>240</v>
      </c>
      <c r="AT407" s="228" t="s">
        <v>143</v>
      </c>
      <c r="AU407" s="228" t="s">
        <v>83</v>
      </c>
      <c r="AY407" s="16" t="s">
        <v>140</v>
      </c>
      <c r="BE407" s="229">
        <f>IF(N407="základní",J407,0)</f>
        <v>0</v>
      </c>
      <c r="BF407" s="229">
        <f>IF(N407="snížená",J407,0)</f>
        <v>0</v>
      </c>
      <c r="BG407" s="229">
        <f>IF(N407="zákl. přenesená",J407,0)</f>
        <v>0</v>
      </c>
      <c r="BH407" s="229">
        <f>IF(N407="sníž. přenesená",J407,0)</f>
        <v>0</v>
      </c>
      <c r="BI407" s="229">
        <f>IF(N407="nulová",J407,0)</f>
        <v>0</v>
      </c>
      <c r="BJ407" s="16" t="s">
        <v>81</v>
      </c>
      <c r="BK407" s="229">
        <f>ROUND(I407*H407,2)</f>
        <v>0</v>
      </c>
      <c r="BL407" s="16" t="s">
        <v>240</v>
      </c>
      <c r="BM407" s="228" t="s">
        <v>676</v>
      </c>
    </row>
    <row r="408" s="2" customFormat="1">
      <c r="A408" s="37"/>
      <c r="B408" s="38"/>
      <c r="C408" s="39"/>
      <c r="D408" s="230" t="s">
        <v>150</v>
      </c>
      <c r="E408" s="39"/>
      <c r="F408" s="231" t="s">
        <v>677</v>
      </c>
      <c r="G408" s="39"/>
      <c r="H408" s="39"/>
      <c r="I408" s="232"/>
      <c r="J408" s="39"/>
      <c r="K408" s="39"/>
      <c r="L408" s="43"/>
      <c r="M408" s="233"/>
      <c r="N408" s="234"/>
      <c r="O408" s="90"/>
      <c r="P408" s="90"/>
      <c r="Q408" s="90"/>
      <c r="R408" s="90"/>
      <c r="S408" s="90"/>
      <c r="T408" s="91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T408" s="16" t="s">
        <v>150</v>
      </c>
      <c r="AU408" s="16" t="s">
        <v>83</v>
      </c>
    </row>
    <row r="409" s="2" customFormat="1" ht="24.15" customHeight="1">
      <c r="A409" s="37"/>
      <c r="B409" s="38"/>
      <c r="C409" s="217" t="s">
        <v>678</v>
      </c>
      <c r="D409" s="217" t="s">
        <v>143</v>
      </c>
      <c r="E409" s="218" t="s">
        <v>679</v>
      </c>
      <c r="F409" s="219" t="s">
        <v>680</v>
      </c>
      <c r="G409" s="220" t="s">
        <v>164</v>
      </c>
      <c r="H409" s="221">
        <v>99.293000000000006</v>
      </c>
      <c r="I409" s="222"/>
      <c r="J409" s="223">
        <f>ROUND(I409*H409,2)</f>
        <v>0</v>
      </c>
      <c r="K409" s="219" t="s">
        <v>147</v>
      </c>
      <c r="L409" s="43"/>
      <c r="M409" s="224" t="s">
        <v>1</v>
      </c>
      <c r="N409" s="225" t="s">
        <v>38</v>
      </c>
      <c r="O409" s="90"/>
      <c r="P409" s="226">
        <f>O409*H409</f>
        <v>0</v>
      </c>
      <c r="Q409" s="226">
        <v>0.00029</v>
      </c>
      <c r="R409" s="226">
        <f>Q409*H409</f>
        <v>0.028794970000000003</v>
      </c>
      <c r="S409" s="226">
        <v>0</v>
      </c>
      <c r="T409" s="227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28" t="s">
        <v>240</v>
      </c>
      <c r="AT409" s="228" t="s">
        <v>143</v>
      </c>
      <c r="AU409" s="228" t="s">
        <v>83</v>
      </c>
      <c r="AY409" s="16" t="s">
        <v>140</v>
      </c>
      <c r="BE409" s="229">
        <f>IF(N409="základní",J409,0)</f>
        <v>0</v>
      </c>
      <c r="BF409" s="229">
        <f>IF(N409="snížená",J409,0)</f>
        <v>0</v>
      </c>
      <c r="BG409" s="229">
        <f>IF(N409="zákl. přenesená",J409,0)</f>
        <v>0</v>
      </c>
      <c r="BH409" s="229">
        <f>IF(N409="sníž. přenesená",J409,0)</f>
        <v>0</v>
      </c>
      <c r="BI409" s="229">
        <f>IF(N409="nulová",J409,0)</f>
        <v>0</v>
      </c>
      <c r="BJ409" s="16" t="s">
        <v>81</v>
      </c>
      <c r="BK409" s="229">
        <f>ROUND(I409*H409,2)</f>
        <v>0</v>
      </c>
      <c r="BL409" s="16" t="s">
        <v>240</v>
      </c>
      <c r="BM409" s="228" t="s">
        <v>681</v>
      </c>
    </row>
    <row r="410" s="2" customFormat="1">
      <c r="A410" s="37"/>
      <c r="B410" s="38"/>
      <c r="C410" s="39"/>
      <c r="D410" s="230" t="s">
        <v>150</v>
      </c>
      <c r="E410" s="39"/>
      <c r="F410" s="231" t="s">
        <v>682</v>
      </c>
      <c r="G410" s="39"/>
      <c r="H410" s="39"/>
      <c r="I410" s="232"/>
      <c r="J410" s="39"/>
      <c r="K410" s="39"/>
      <c r="L410" s="43"/>
      <c r="M410" s="233"/>
      <c r="N410" s="234"/>
      <c r="O410" s="90"/>
      <c r="P410" s="90"/>
      <c r="Q410" s="90"/>
      <c r="R410" s="90"/>
      <c r="S410" s="90"/>
      <c r="T410" s="91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16" t="s">
        <v>150</v>
      </c>
      <c r="AU410" s="16" t="s">
        <v>83</v>
      </c>
    </row>
    <row r="411" s="2" customFormat="1" ht="33" customHeight="1">
      <c r="A411" s="37"/>
      <c r="B411" s="38"/>
      <c r="C411" s="217" t="s">
        <v>683</v>
      </c>
      <c r="D411" s="217" t="s">
        <v>143</v>
      </c>
      <c r="E411" s="218" t="s">
        <v>684</v>
      </c>
      <c r="F411" s="219" t="s">
        <v>685</v>
      </c>
      <c r="G411" s="220" t="s">
        <v>164</v>
      </c>
      <c r="H411" s="221">
        <v>99.293000000000006</v>
      </c>
      <c r="I411" s="222"/>
      <c r="J411" s="223">
        <f>ROUND(I411*H411,2)</f>
        <v>0</v>
      </c>
      <c r="K411" s="219" t="s">
        <v>147</v>
      </c>
      <c r="L411" s="43"/>
      <c r="M411" s="224" t="s">
        <v>1</v>
      </c>
      <c r="N411" s="225" t="s">
        <v>38</v>
      </c>
      <c r="O411" s="90"/>
      <c r="P411" s="226">
        <f>O411*H411</f>
        <v>0</v>
      </c>
      <c r="Q411" s="226">
        <v>1.0000000000000001E-05</v>
      </c>
      <c r="R411" s="226">
        <f>Q411*H411</f>
        <v>0.00099293000000000016</v>
      </c>
      <c r="S411" s="226">
        <v>0</v>
      </c>
      <c r="T411" s="227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228" t="s">
        <v>240</v>
      </c>
      <c r="AT411" s="228" t="s">
        <v>143</v>
      </c>
      <c r="AU411" s="228" t="s">
        <v>83</v>
      </c>
      <c r="AY411" s="16" t="s">
        <v>140</v>
      </c>
      <c r="BE411" s="229">
        <f>IF(N411="základní",J411,0)</f>
        <v>0</v>
      </c>
      <c r="BF411" s="229">
        <f>IF(N411="snížená",J411,0)</f>
        <v>0</v>
      </c>
      <c r="BG411" s="229">
        <f>IF(N411="zákl. přenesená",J411,0)</f>
        <v>0</v>
      </c>
      <c r="BH411" s="229">
        <f>IF(N411="sníž. přenesená",J411,0)</f>
        <v>0</v>
      </c>
      <c r="BI411" s="229">
        <f>IF(N411="nulová",J411,0)</f>
        <v>0</v>
      </c>
      <c r="BJ411" s="16" t="s">
        <v>81</v>
      </c>
      <c r="BK411" s="229">
        <f>ROUND(I411*H411,2)</f>
        <v>0</v>
      </c>
      <c r="BL411" s="16" t="s">
        <v>240</v>
      </c>
      <c r="BM411" s="228" t="s">
        <v>686</v>
      </c>
    </row>
    <row r="412" s="2" customFormat="1">
      <c r="A412" s="37"/>
      <c r="B412" s="38"/>
      <c r="C412" s="39"/>
      <c r="D412" s="230" t="s">
        <v>150</v>
      </c>
      <c r="E412" s="39"/>
      <c r="F412" s="231" t="s">
        <v>687</v>
      </c>
      <c r="G412" s="39"/>
      <c r="H412" s="39"/>
      <c r="I412" s="232"/>
      <c r="J412" s="39"/>
      <c r="K412" s="39"/>
      <c r="L412" s="43"/>
      <c r="M412" s="233"/>
      <c r="N412" s="234"/>
      <c r="O412" s="90"/>
      <c r="P412" s="90"/>
      <c r="Q412" s="90"/>
      <c r="R412" s="90"/>
      <c r="S412" s="90"/>
      <c r="T412" s="91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16" t="s">
        <v>150</v>
      </c>
      <c r="AU412" s="16" t="s">
        <v>83</v>
      </c>
    </row>
    <row r="413" s="12" customFormat="1" ht="22.8" customHeight="1">
      <c r="A413" s="12"/>
      <c r="B413" s="201"/>
      <c r="C413" s="202"/>
      <c r="D413" s="203" t="s">
        <v>72</v>
      </c>
      <c r="E413" s="215" t="s">
        <v>688</v>
      </c>
      <c r="F413" s="215" t="s">
        <v>689</v>
      </c>
      <c r="G413" s="202"/>
      <c r="H413" s="202"/>
      <c r="I413" s="205"/>
      <c r="J413" s="216">
        <f>BK413</f>
        <v>0</v>
      </c>
      <c r="K413" s="202"/>
      <c r="L413" s="207"/>
      <c r="M413" s="208"/>
      <c r="N413" s="209"/>
      <c r="O413" s="209"/>
      <c r="P413" s="210">
        <f>SUM(P414:P417)</f>
        <v>0</v>
      </c>
      <c r="Q413" s="209"/>
      <c r="R413" s="210">
        <f>SUM(R414:R417)</f>
        <v>0</v>
      </c>
      <c r="S413" s="209"/>
      <c r="T413" s="211">
        <f>SUM(T414:T417)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12" t="s">
        <v>83</v>
      </c>
      <c r="AT413" s="213" t="s">
        <v>72</v>
      </c>
      <c r="AU413" s="213" t="s">
        <v>81</v>
      </c>
      <c r="AY413" s="212" t="s">
        <v>140</v>
      </c>
      <c r="BK413" s="214">
        <f>SUM(BK414:BK417)</f>
        <v>0</v>
      </c>
    </row>
    <row r="414" s="2" customFormat="1" ht="21.75" customHeight="1">
      <c r="A414" s="37"/>
      <c r="B414" s="38"/>
      <c r="C414" s="217" t="s">
        <v>690</v>
      </c>
      <c r="D414" s="217" t="s">
        <v>143</v>
      </c>
      <c r="E414" s="218" t="s">
        <v>691</v>
      </c>
      <c r="F414" s="219" t="s">
        <v>692</v>
      </c>
      <c r="G414" s="220" t="s">
        <v>190</v>
      </c>
      <c r="H414" s="221">
        <v>4</v>
      </c>
      <c r="I414" s="222"/>
      <c r="J414" s="223">
        <f>ROUND(I414*H414,2)</f>
        <v>0</v>
      </c>
      <c r="K414" s="219" t="s">
        <v>147</v>
      </c>
      <c r="L414" s="43"/>
      <c r="M414" s="224" t="s">
        <v>1</v>
      </c>
      <c r="N414" s="225" t="s">
        <v>38</v>
      </c>
      <c r="O414" s="90"/>
      <c r="P414" s="226">
        <f>O414*H414</f>
        <v>0</v>
      </c>
      <c r="Q414" s="226">
        <v>0</v>
      </c>
      <c r="R414" s="226">
        <f>Q414*H414</f>
        <v>0</v>
      </c>
      <c r="S414" s="226">
        <v>0</v>
      </c>
      <c r="T414" s="227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228" t="s">
        <v>240</v>
      </c>
      <c r="AT414" s="228" t="s">
        <v>143</v>
      </c>
      <c r="AU414" s="228" t="s">
        <v>83</v>
      </c>
      <c r="AY414" s="16" t="s">
        <v>140</v>
      </c>
      <c r="BE414" s="229">
        <f>IF(N414="základní",J414,0)</f>
        <v>0</v>
      </c>
      <c r="BF414" s="229">
        <f>IF(N414="snížená",J414,0)</f>
        <v>0</v>
      </c>
      <c r="BG414" s="229">
        <f>IF(N414="zákl. přenesená",J414,0)</f>
        <v>0</v>
      </c>
      <c r="BH414" s="229">
        <f>IF(N414="sníž. přenesená",J414,0)</f>
        <v>0</v>
      </c>
      <c r="BI414" s="229">
        <f>IF(N414="nulová",J414,0)</f>
        <v>0</v>
      </c>
      <c r="BJ414" s="16" t="s">
        <v>81</v>
      </c>
      <c r="BK414" s="229">
        <f>ROUND(I414*H414,2)</f>
        <v>0</v>
      </c>
      <c r="BL414" s="16" t="s">
        <v>240</v>
      </c>
      <c r="BM414" s="228" t="s">
        <v>693</v>
      </c>
    </row>
    <row r="415" s="2" customFormat="1">
      <c r="A415" s="37"/>
      <c r="B415" s="38"/>
      <c r="C415" s="39"/>
      <c r="D415" s="230" t="s">
        <v>150</v>
      </c>
      <c r="E415" s="39"/>
      <c r="F415" s="231" t="s">
        <v>694</v>
      </c>
      <c r="G415" s="39"/>
      <c r="H415" s="39"/>
      <c r="I415" s="232"/>
      <c r="J415" s="39"/>
      <c r="K415" s="39"/>
      <c r="L415" s="43"/>
      <c r="M415" s="233"/>
      <c r="N415" s="234"/>
      <c r="O415" s="90"/>
      <c r="P415" s="90"/>
      <c r="Q415" s="90"/>
      <c r="R415" s="90"/>
      <c r="S415" s="90"/>
      <c r="T415" s="91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16" t="s">
        <v>150</v>
      </c>
      <c r="AU415" s="16" t="s">
        <v>83</v>
      </c>
    </row>
    <row r="416" s="2" customFormat="1" ht="16.5" customHeight="1">
      <c r="A416" s="37"/>
      <c r="B416" s="38"/>
      <c r="C416" s="257" t="s">
        <v>695</v>
      </c>
      <c r="D416" s="257" t="s">
        <v>221</v>
      </c>
      <c r="E416" s="258" t="s">
        <v>696</v>
      </c>
      <c r="F416" s="259" t="s">
        <v>697</v>
      </c>
      <c r="G416" s="260" t="s">
        <v>190</v>
      </c>
      <c r="H416" s="261">
        <v>4</v>
      </c>
      <c r="I416" s="262"/>
      <c r="J416" s="263">
        <f>ROUND(I416*H416,2)</f>
        <v>0</v>
      </c>
      <c r="K416" s="259" t="s">
        <v>1</v>
      </c>
      <c r="L416" s="264"/>
      <c r="M416" s="265" t="s">
        <v>1</v>
      </c>
      <c r="N416" s="266" t="s">
        <v>38</v>
      </c>
      <c r="O416" s="90"/>
      <c r="P416" s="226">
        <f>O416*H416</f>
        <v>0</v>
      </c>
      <c r="Q416" s="226">
        <v>0</v>
      </c>
      <c r="R416" s="226">
        <f>Q416*H416</f>
        <v>0</v>
      </c>
      <c r="S416" s="226">
        <v>0</v>
      </c>
      <c r="T416" s="227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228" t="s">
        <v>342</v>
      </c>
      <c r="AT416" s="228" t="s">
        <v>221</v>
      </c>
      <c r="AU416" s="228" t="s">
        <v>83</v>
      </c>
      <c r="AY416" s="16" t="s">
        <v>140</v>
      </c>
      <c r="BE416" s="229">
        <f>IF(N416="základní",J416,0)</f>
        <v>0</v>
      </c>
      <c r="BF416" s="229">
        <f>IF(N416="snížená",J416,0)</f>
        <v>0</v>
      </c>
      <c r="BG416" s="229">
        <f>IF(N416="zákl. přenesená",J416,0)</f>
        <v>0</v>
      </c>
      <c r="BH416" s="229">
        <f>IF(N416="sníž. přenesená",J416,0)</f>
        <v>0</v>
      </c>
      <c r="BI416" s="229">
        <f>IF(N416="nulová",J416,0)</f>
        <v>0</v>
      </c>
      <c r="BJ416" s="16" t="s">
        <v>81</v>
      </c>
      <c r="BK416" s="229">
        <f>ROUND(I416*H416,2)</f>
        <v>0</v>
      </c>
      <c r="BL416" s="16" t="s">
        <v>240</v>
      </c>
      <c r="BM416" s="228" t="s">
        <v>698</v>
      </c>
    </row>
    <row r="417" s="2" customFormat="1">
      <c r="A417" s="37"/>
      <c r="B417" s="38"/>
      <c r="C417" s="39"/>
      <c r="D417" s="230" t="s">
        <v>150</v>
      </c>
      <c r="E417" s="39"/>
      <c r="F417" s="231" t="s">
        <v>697</v>
      </c>
      <c r="G417" s="39"/>
      <c r="H417" s="39"/>
      <c r="I417" s="232"/>
      <c r="J417" s="39"/>
      <c r="K417" s="39"/>
      <c r="L417" s="43"/>
      <c r="M417" s="268"/>
      <c r="N417" s="269"/>
      <c r="O417" s="270"/>
      <c r="P417" s="270"/>
      <c r="Q417" s="270"/>
      <c r="R417" s="270"/>
      <c r="S417" s="270"/>
      <c r="T417" s="271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16" t="s">
        <v>150</v>
      </c>
      <c r="AU417" s="16" t="s">
        <v>83</v>
      </c>
    </row>
    <row r="418" s="2" customFormat="1" ht="6.96" customHeight="1">
      <c r="A418" s="37"/>
      <c r="B418" s="65"/>
      <c r="C418" s="66"/>
      <c r="D418" s="66"/>
      <c r="E418" s="66"/>
      <c r="F418" s="66"/>
      <c r="G418" s="66"/>
      <c r="H418" s="66"/>
      <c r="I418" s="66"/>
      <c r="J418" s="66"/>
      <c r="K418" s="66"/>
      <c r="L418" s="43"/>
      <c r="M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</row>
  </sheetData>
  <sheetProtection sheet="1" autoFilter="0" formatColumns="0" formatRows="0" objects="1" scenarios="1" spinCount="100000" saltValue="qNXk8XBg8CHtOMmR34Ljua+MiBqQx3kBxvhBzSOl9jY0XHKGmtYTBLC+8lNBzvrZLCT7xC4FEjEqoyTk9poEYA==" hashValue="EOuRtmstBBcmeDXMJ5qe4hVVuu4X59guH7B+Ai2KhWaN3nyCnHHBB8be801COJx7J65jTQVIlxysmnPigsY2iw==" algorithmName="SHA-512" password="CC35"/>
  <autoFilter ref="C139:K417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Modernizace DDM Varnsdorf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699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28. 8. 2025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ROUND((SUM(BE124:BE262)),  2)</f>
        <v>0</v>
      </c>
      <c r="G33" s="37"/>
      <c r="H33" s="37"/>
      <c r="I33" s="154">
        <v>0.20999999999999999</v>
      </c>
      <c r="J33" s="153">
        <f>ROUND(((SUM(BE124:BE262))*I33),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ROUND((SUM(BF124:BF262)),  2)</f>
        <v>0</v>
      </c>
      <c r="G34" s="37"/>
      <c r="H34" s="37"/>
      <c r="I34" s="154">
        <v>0.12</v>
      </c>
      <c r="J34" s="153">
        <f>ROUND(((SUM(BF124:BF262))*I34),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ROUND((SUM(BG124:BG262)),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ROUND((SUM(BH124:BH262)),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ROUND((SUM(BI124:BI262)),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Modernizace DDM Varnsdorf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02 - Elektroinstalace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28. 8. 2025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97</v>
      </c>
      <c r="D94" s="175"/>
      <c r="E94" s="175"/>
      <c r="F94" s="175"/>
      <c r="G94" s="175"/>
      <c r="H94" s="175"/>
      <c r="I94" s="175"/>
      <c r="J94" s="176" t="s">
        <v>98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99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100</v>
      </c>
    </row>
    <row r="97" s="9" customFormat="1" ht="24.96" customHeight="1">
      <c r="A97" s="9"/>
      <c r="B97" s="178"/>
      <c r="C97" s="179"/>
      <c r="D97" s="180" t="s">
        <v>700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700</v>
      </c>
      <c r="E98" s="181"/>
      <c r="F98" s="181"/>
      <c r="G98" s="181"/>
      <c r="H98" s="181"/>
      <c r="I98" s="181"/>
      <c r="J98" s="182">
        <f>J130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700</v>
      </c>
      <c r="E99" s="181"/>
      <c r="F99" s="181"/>
      <c r="G99" s="181"/>
      <c r="H99" s="181"/>
      <c r="I99" s="181"/>
      <c r="J99" s="182">
        <f>J139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700</v>
      </c>
      <c r="E100" s="181"/>
      <c r="F100" s="181"/>
      <c r="G100" s="181"/>
      <c r="H100" s="181"/>
      <c r="I100" s="181"/>
      <c r="J100" s="182">
        <f>J148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700</v>
      </c>
      <c r="E101" s="181"/>
      <c r="F101" s="181"/>
      <c r="G101" s="181"/>
      <c r="H101" s="181"/>
      <c r="I101" s="181"/>
      <c r="J101" s="182">
        <f>J170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700</v>
      </c>
      <c r="E102" s="181"/>
      <c r="F102" s="181"/>
      <c r="G102" s="181"/>
      <c r="H102" s="181"/>
      <c r="I102" s="181"/>
      <c r="J102" s="182">
        <f>J186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700</v>
      </c>
      <c r="E103" s="181"/>
      <c r="F103" s="181"/>
      <c r="G103" s="181"/>
      <c r="H103" s="181"/>
      <c r="I103" s="181"/>
      <c r="J103" s="182">
        <f>J211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8"/>
      <c r="C104" s="179"/>
      <c r="D104" s="180" t="s">
        <v>700</v>
      </c>
      <c r="E104" s="181"/>
      <c r="F104" s="181"/>
      <c r="G104" s="181"/>
      <c r="H104" s="181"/>
      <c r="I104" s="181"/>
      <c r="J104" s="182">
        <f>J242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125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Modernizace DDM Varnsdorf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94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02 - Elektroinstalace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 xml:space="preserve"> </v>
      </c>
      <c r="G118" s="39"/>
      <c r="H118" s="39"/>
      <c r="I118" s="31" t="s">
        <v>22</v>
      </c>
      <c r="J118" s="78" t="str">
        <f>IF(J12="","",J12)</f>
        <v>28. 8. 2025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 xml:space="preserve"> </v>
      </c>
      <c r="G120" s="39"/>
      <c r="H120" s="39"/>
      <c r="I120" s="31" t="s">
        <v>29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27</v>
      </c>
      <c r="D121" s="39"/>
      <c r="E121" s="39"/>
      <c r="F121" s="26" t="str">
        <f>IF(E18="","",E18)</f>
        <v>Vyplň údaj</v>
      </c>
      <c r="G121" s="39"/>
      <c r="H121" s="39"/>
      <c r="I121" s="31" t="s">
        <v>31</v>
      </c>
      <c r="J121" s="35" t="str">
        <f>E24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126</v>
      </c>
      <c r="D123" s="193" t="s">
        <v>58</v>
      </c>
      <c r="E123" s="193" t="s">
        <v>54</v>
      </c>
      <c r="F123" s="193" t="s">
        <v>55</v>
      </c>
      <c r="G123" s="193" t="s">
        <v>127</v>
      </c>
      <c r="H123" s="193" t="s">
        <v>128</v>
      </c>
      <c r="I123" s="193" t="s">
        <v>129</v>
      </c>
      <c r="J123" s="193" t="s">
        <v>98</v>
      </c>
      <c r="K123" s="194" t="s">
        <v>130</v>
      </c>
      <c r="L123" s="195"/>
      <c r="M123" s="99" t="s">
        <v>1</v>
      </c>
      <c r="N123" s="100" t="s">
        <v>37</v>
      </c>
      <c r="O123" s="100" t="s">
        <v>131</v>
      </c>
      <c r="P123" s="100" t="s">
        <v>132</v>
      </c>
      <c r="Q123" s="100" t="s">
        <v>133</v>
      </c>
      <c r="R123" s="100" t="s">
        <v>134</v>
      </c>
      <c r="S123" s="100" t="s">
        <v>135</v>
      </c>
      <c r="T123" s="101" t="s">
        <v>136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137</v>
      </c>
      <c r="D124" s="39"/>
      <c r="E124" s="39"/>
      <c r="F124" s="39"/>
      <c r="G124" s="39"/>
      <c r="H124" s="39"/>
      <c r="I124" s="39"/>
      <c r="J124" s="196">
        <f>BK124</f>
        <v>0</v>
      </c>
      <c r="K124" s="39"/>
      <c r="L124" s="43"/>
      <c r="M124" s="102"/>
      <c r="N124" s="197"/>
      <c r="O124" s="103"/>
      <c r="P124" s="198">
        <f>P125+P130+P139+P148+P170+P186+P211+P242</f>
        <v>0</v>
      </c>
      <c r="Q124" s="103"/>
      <c r="R124" s="198">
        <f>R125+R130+R139+R148+R170+R186+R211+R242</f>
        <v>0</v>
      </c>
      <c r="S124" s="103"/>
      <c r="T124" s="199">
        <f>T125+T130+T139+T148+T170+T186+T211+T242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72</v>
      </c>
      <c r="AU124" s="16" t="s">
        <v>100</v>
      </c>
      <c r="BK124" s="200">
        <f>BK125+BK130+BK139+BK148+BK170+BK186+BK211+BK242</f>
        <v>0</v>
      </c>
    </row>
    <row r="125" s="12" customFormat="1" ht="25.92" customHeight="1">
      <c r="A125" s="12"/>
      <c r="B125" s="201"/>
      <c r="C125" s="202"/>
      <c r="D125" s="203" t="s">
        <v>72</v>
      </c>
      <c r="E125" s="204" t="s">
        <v>701</v>
      </c>
      <c r="F125" s="204" t="s">
        <v>1</v>
      </c>
      <c r="G125" s="202"/>
      <c r="H125" s="202"/>
      <c r="I125" s="205"/>
      <c r="J125" s="206">
        <f>BK125</f>
        <v>0</v>
      </c>
      <c r="K125" s="202"/>
      <c r="L125" s="207"/>
      <c r="M125" s="208"/>
      <c r="N125" s="209"/>
      <c r="O125" s="209"/>
      <c r="P125" s="210">
        <f>SUM(P126:P129)</f>
        <v>0</v>
      </c>
      <c r="Q125" s="209"/>
      <c r="R125" s="210">
        <f>SUM(R126:R129)</f>
        <v>0</v>
      </c>
      <c r="S125" s="209"/>
      <c r="T125" s="211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81</v>
      </c>
      <c r="AT125" s="213" t="s">
        <v>72</v>
      </c>
      <c r="AU125" s="213" t="s">
        <v>73</v>
      </c>
      <c r="AY125" s="212" t="s">
        <v>140</v>
      </c>
      <c r="BK125" s="214">
        <f>SUM(BK126:BK129)</f>
        <v>0</v>
      </c>
    </row>
    <row r="126" s="2" customFormat="1" ht="16.5" customHeight="1">
      <c r="A126" s="37"/>
      <c r="B126" s="38"/>
      <c r="C126" s="217" t="s">
        <v>81</v>
      </c>
      <c r="D126" s="217" t="s">
        <v>143</v>
      </c>
      <c r="E126" s="218" t="s">
        <v>702</v>
      </c>
      <c r="F126" s="219" t="s">
        <v>703</v>
      </c>
      <c r="G126" s="220" t="s">
        <v>704</v>
      </c>
      <c r="H126" s="221">
        <v>1</v>
      </c>
      <c r="I126" s="222"/>
      <c r="J126" s="223">
        <f>ROUND(I126*H126,2)</f>
        <v>0</v>
      </c>
      <c r="K126" s="219" t="s">
        <v>1</v>
      </c>
      <c r="L126" s="43"/>
      <c r="M126" s="224" t="s">
        <v>1</v>
      </c>
      <c r="N126" s="225" t="s">
        <v>38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148</v>
      </c>
      <c r="AT126" s="228" t="s">
        <v>143</v>
      </c>
      <c r="AU126" s="228" t="s">
        <v>81</v>
      </c>
      <c r="AY126" s="16" t="s">
        <v>140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81</v>
      </c>
      <c r="BK126" s="229">
        <f>ROUND(I126*H126,2)</f>
        <v>0</v>
      </c>
      <c r="BL126" s="16" t="s">
        <v>148</v>
      </c>
      <c r="BM126" s="228" t="s">
        <v>148</v>
      </c>
    </row>
    <row r="127" s="2" customFormat="1">
      <c r="A127" s="37"/>
      <c r="B127" s="38"/>
      <c r="C127" s="39"/>
      <c r="D127" s="230" t="s">
        <v>150</v>
      </c>
      <c r="E127" s="39"/>
      <c r="F127" s="231" t="s">
        <v>703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150</v>
      </c>
      <c r="AU127" s="16" t="s">
        <v>81</v>
      </c>
    </row>
    <row r="128" s="2" customFormat="1" ht="16.5" customHeight="1">
      <c r="A128" s="37"/>
      <c r="B128" s="38"/>
      <c r="C128" s="217" t="s">
        <v>83</v>
      </c>
      <c r="D128" s="217" t="s">
        <v>143</v>
      </c>
      <c r="E128" s="218" t="s">
        <v>705</v>
      </c>
      <c r="F128" s="219" t="s">
        <v>706</v>
      </c>
      <c r="G128" s="220" t="s">
        <v>704</v>
      </c>
      <c r="H128" s="221">
        <v>1</v>
      </c>
      <c r="I128" s="222"/>
      <c r="J128" s="223">
        <f>ROUND(I128*H128,2)</f>
        <v>0</v>
      </c>
      <c r="K128" s="219" t="s">
        <v>1</v>
      </c>
      <c r="L128" s="43"/>
      <c r="M128" s="224" t="s">
        <v>1</v>
      </c>
      <c r="N128" s="225" t="s">
        <v>38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148</v>
      </c>
      <c r="AT128" s="228" t="s">
        <v>143</v>
      </c>
      <c r="AU128" s="228" t="s">
        <v>81</v>
      </c>
      <c r="AY128" s="16" t="s">
        <v>140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81</v>
      </c>
      <c r="BK128" s="229">
        <f>ROUND(I128*H128,2)</f>
        <v>0</v>
      </c>
      <c r="BL128" s="16" t="s">
        <v>148</v>
      </c>
      <c r="BM128" s="228" t="s">
        <v>180</v>
      </c>
    </row>
    <row r="129" s="2" customFormat="1">
      <c r="A129" s="37"/>
      <c r="B129" s="38"/>
      <c r="C129" s="39"/>
      <c r="D129" s="230" t="s">
        <v>150</v>
      </c>
      <c r="E129" s="39"/>
      <c r="F129" s="231" t="s">
        <v>706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150</v>
      </c>
      <c r="AU129" s="16" t="s">
        <v>81</v>
      </c>
    </row>
    <row r="130" s="12" customFormat="1" ht="25.92" customHeight="1">
      <c r="A130" s="12"/>
      <c r="B130" s="201"/>
      <c r="C130" s="202"/>
      <c r="D130" s="203" t="s">
        <v>72</v>
      </c>
      <c r="E130" s="204" t="s">
        <v>701</v>
      </c>
      <c r="F130" s="204" t="s">
        <v>1</v>
      </c>
      <c r="G130" s="202"/>
      <c r="H130" s="202"/>
      <c r="I130" s="205"/>
      <c r="J130" s="206">
        <f>BK130</f>
        <v>0</v>
      </c>
      <c r="K130" s="202"/>
      <c r="L130" s="207"/>
      <c r="M130" s="208"/>
      <c r="N130" s="209"/>
      <c r="O130" s="209"/>
      <c r="P130" s="210">
        <f>SUM(P131:P138)</f>
        <v>0</v>
      </c>
      <c r="Q130" s="209"/>
      <c r="R130" s="210">
        <f>SUM(R131:R138)</f>
        <v>0</v>
      </c>
      <c r="S130" s="209"/>
      <c r="T130" s="211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2" t="s">
        <v>81</v>
      </c>
      <c r="AT130" s="213" t="s">
        <v>72</v>
      </c>
      <c r="AU130" s="213" t="s">
        <v>73</v>
      </c>
      <c r="AY130" s="212" t="s">
        <v>140</v>
      </c>
      <c r="BK130" s="214">
        <f>SUM(BK131:BK138)</f>
        <v>0</v>
      </c>
    </row>
    <row r="131" s="2" customFormat="1" ht="21.75" customHeight="1">
      <c r="A131" s="37"/>
      <c r="B131" s="38"/>
      <c r="C131" s="217" t="s">
        <v>141</v>
      </c>
      <c r="D131" s="217" t="s">
        <v>143</v>
      </c>
      <c r="E131" s="218" t="s">
        <v>707</v>
      </c>
      <c r="F131" s="219" t="s">
        <v>708</v>
      </c>
      <c r="G131" s="220" t="s">
        <v>704</v>
      </c>
      <c r="H131" s="221">
        <v>24</v>
      </c>
      <c r="I131" s="222"/>
      <c r="J131" s="223">
        <f>ROUND(I131*H131,2)</f>
        <v>0</v>
      </c>
      <c r="K131" s="219" t="s">
        <v>1</v>
      </c>
      <c r="L131" s="43"/>
      <c r="M131" s="224" t="s">
        <v>1</v>
      </c>
      <c r="N131" s="225" t="s">
        <v>38</v>
      </c>
      <c r="O131" s="90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148</v>
      </c>
      <c r="AT131" s="228" t="s">
        <v>143</v>
      </c>
      <c r="AU131" s="228" t="s">
        <v>81</v>
      </c>
      <c r="AY131" s="16" t="s">
        <v>140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81</v>
      </c>
      <c r="BK131" s="229">
        <f>ROUND(I131*H131,2)</f>
        <v>0</v>
      </c>
      <c r="BL131" s="16" t="s">
        <v>148</v>
      </c>
      <c r="BM131" s="228" t="s">
        <v>194</v>
      </c>
    </row>
    <row r="132" s="2" customFormat="1">
      <c r="A132" s="37"/>
      <c r="B132" s="38"/>
      <c r="C132" s="39"/>
      <c r="D132" s="230" t="s">
        <v>150</v>
      </c>
      <c r="E132" s="39"/>
      <c r="F132" s="231" t="s">
        <v>708</v>
      </c>
      <c r="G132" s="39"/>
      <c r="H132" s="39"/>
      <c r="I132" s="232"/>
      <c r="J132" s="39"/>
      <c r="K132" s="39"/>
      <c r="L132" s="43"/>
      <c r="M132" s="233"/>
      <c r="N132" s="234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150</v>
      </c>
      <c r="AU132" s="16" t="s">
        <v>81</v>
      </c>
    </row>
    <row r="133" s="2" customFormat="1" ht="16.5" customHeight="1">
      <c r="A133" s="37"/>
      <c r="B133" s="38"/>
      <c r="C133" s="217" t="s">
        <v>148</v>
      </c>
      <c r="D133" s="217" t="s">
        <v>143</v>
      </c>
      <c r="E133" s="218" t="s">
        <v>709</v>
      </c>
      <c r="F133" s="219" t="s">
        <v>710</v>
      </c>
      <c r="G133" s="220" t="s">
        <v>704</v>
      </c>
      <c r="H133" s="221">
        <v>7</v>
      </c>
      <c r="I133" s="222"/>
      <c r="J133" s="223">
        <f>ROUND(I133*H133,2)</f>
        <v>0</v>
      </c>
      <c r="K133" s="219" t="s">
        <v>1</v>
      </c>
      <c r="L133" s="43"/>
      <c r="M133" s="224" t="s">
        <v>1</v>
      </c>
      <c r="N133" s="225" t="s">
        <v>38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148</v>
      </c>
      <c r="AT133" s="228" t="s">
        <v>143</v>
      </c>
      <c r="AU133" s="228" t="s">
        <v>81</v>
      </c>
      <c r="AY133" s="16" t="s">
        <v>140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81</v>
      </c>
      <c r="BK133" s="229">
        <f>ROUND(I133*H133,2)</f>
        <v>0</v>
      </c>
      <c r="BL133" s="16" t="s">
        <v>148</v>
      </c>
      <c r="BM133" s="228" t="s">
        <v>204</v>
      </c>
    </row>
    <row r="134" s="2" customFormat="1">
      <c r="A134" s="37"/>
      <c r="B134" s="38"/>
      <c r="C134" s="39"/>
      <c r="D134" s="230" t="s">
        <v>150</v>
      </c>
      <c r="E134" s="39"/>
      <c r="F134" s="231" t="s">
        <v>710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150</v>
      </c>
      <c r="AU134" s="16" t="s">
        <v>81</v>
      </c>
    </row>
    <row r="135" s="2" customFormat="1" ht="16.5" customHeight="1">
      <c r="A135" s="37"/>
      <c r="B135" s="38"/>
      <c r="C135" s="217" t="s">
        <v>174</v>
      </c>
      <c r="D135" s="217" t="s">
        <v>143</v>
      </c>
      <c r="E135" s="218" t="s">
        <v>711</v>
      </c>
      <c r="F135" s="219" t="s">
        <v>712</v>
      </c>
      <c r="G135" s="220" t="s">
        <v>704</v>
      </c>
      <c r="H135" s="221">
        <v>3</v>
      </c>
      <c r="I135" s="222"/>
      <c r="J135" s="223">
        <f>ROUND(I135*H135,2)</f>
        <v>0</v>
      </c>
      <c r="K135" s="219" t="s">
        <v>1</v>
      </c>
      <c r="L135" s="43"/>
      <c r="M135" s="224" t="s">
        <v>1</v>
      </c>
      <c r="N135" s="225" t="s">
        <v>38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148</v>
      </c>
      <c r="AT135" s="228" t="s">
        <v>143</v>
      </c>
      <c r="AU135" s="228" t="s">
        <v>81</v>
      </c>
      <c r="AY135" s="16" t="s">
        <v>140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81</v>
      </c>
      <c r="BK135" s="229">
        <f>ROUND(I135*H135,2)</f>
        <v>0</v>
      </c>
      <c r="BL135" s="16" t="s">
        <v>148</v>
      </c>
      <c r="BM135" s="228" t="s">
        <v>8</v>
      </c>
    </row>
    <row r="136" s="2" customFormat="1">
      <c r="A136" s="37"/>
      <c r="B136" s="38"/>
      <c r="C136" s="39"/>
      <c r="D136" s="230" t="s">
        <v>150</v>
      </c>
      <c r="E136" s="39"/>
      <c r="F136" s="231" t="s">
        <v>712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150</v>
      </c>
      <c r="AU136" s="16" t="s">
        <v>81</v>
      </c>
    </row>
    <row r="137" s="2" customFormat="1" ht="16.5" customHeight="1">
      <c r="A137" s="37"/>
      <c r="B137" s="38"/>
      <c r="C137" s="217" t="s">
        <v>180</v>
      </c>
      <c r="D137" s="217" t="s">
        <v>143</v>
      </c>
      <c r="E137" s="218" t="s">
        <v>713</v>
      </c>
      <c r="F137" s="219" t="s">
        <v>714</v>
      </c>
      <c r="G137" s="220" t="s">
        <v>704</v>
      </c>
      <c r="H137" s="221">
        <v>4</v>
      </c>
      <c r="I137" s="222"/>
      <c r="J137" s="223">
        <f>ROUND(I137*H137,2)</f>
        <v>0</v>
      </c>
      <c r="K137" s="219" t="s">
        <v>1</v>
      </c>
      <c r="L137" s="43"/>
      <c r="M137" s="224" t="s">
        <v>1</v>
      </c>
      <c r="N137" s="225" t="s">
        <v>38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148</v>
      </c>
      <c r="AT137" s="228" t="s">
        <v>143</v>
      </c>
      <c r="AU137" s="228" t="s">
        <v>81</v>
      </c>
      <c r="AY137" s="16" t="s">
        <v>140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81</v>
      </c>
      <c r="BK137" s="229">
        <f>ROUND(I137*H137,2)</f>
        <v>0</v>
      </c>
      <c r="BL137" s="16" t="s">
        <v>148</v>
      </c>
      <c r="BM137" s="228" t="s">
        <v>226</v>
      </c>
    </row>
    <row r="138" s="2" customFormat="1">
      <c r="A138" s="37"/>
      <c r="B138" s="38"/>
      <c r="C138" s="39"/>
      <c r="D138" s="230" t="s">
        <v>150</v>
      </c>
      <c r="E138" s="39"/>
      <c r="F138" s="231" t="s">
        <v>714</v>
      </c>
      <c r="G138" s="39"/>
      <c r="H138" s="39"/>
      <c r="I138" s="232"/>
      <c r="J138" s="39"/>
      <c r="K138" s="39"/>
      <c r="L138" s="43"/>
      <c r="M138" s="233"/>
      <c r="N138" s="234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150</v>
      </c>
      <c r="AU138" s="16" t="s">
        <v>81</v>
      </c>
    </row>
    <row r="139" s="12" customFormat="1" ht="25.92" customHeight="1">
      <c r="A139" s="12"/>
      <c r="B139" s="201"/>
      <c r="C139" s="202"/>
      <c r="D139" s="203" t="s">
        <v>72</v>
      </c>
      <c r="E139" s="204" t="s">
        <v>701</v>
      </c>
      <c r="F139" s="204" t="s">
        <v>1</v>
      </c>
      <c r="G139" s="202"/>
      <c r="H139" s="202"/>
      <c r="I139" s="205"/>
      <c r="J139" s="206">
        <f>BK139</f>
        <v>0</v>
      </c>
      <c r="K139" s="202"/>
      <c r="L139" s="207"/>
      <c r="M139" s="208"/>
      <c r="N139" s="209"/>
      <c r="O139" s="209"/>
      <c r="P139" s="210">
        <f>SUM(P140:P147)</f>
        <v>0</v>
      </c>
      <c r="Q139" s="209"/>
      <c r="R139" s="210">
        <f>SUM(R140:R147)</f>
        <v>0</v>
      </c>
      <c r="S139" s="209"/>
      <c r="T139" s="211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2" t="s">
        <v>81</v>
      </c>
      <c r="AT139" s="213" t="s">
        <v>72</v>
      </c>
      <c r="AU139" s="213" t="s">
        <v>73</v>
      </c>
      <c r="AY139" s="212" t="s">
        <v>140</v>
      </c>
      <c r="BK139" s="214">
        <f>SUM(BK140:BK147)</f>
        <v>0</v>
      </c>
    </row>
    <row r="140" s="2" customFormat="1" ht="16.5" customHeight="1">
      <c r="A140" s="37"/>
      <c r="B140" s="38"/>
      <c r="C140" s="217" t="s">
        <v>187</v>
      </c>
      <c r="D140" s="217" t="s">
        <v>143</v>
      </c>
      <c r="E140" s="218" t="s">
        <v>715</v>
      </c>
      <c r="F140" s="219" t="s">
        <v>716</v>
      </c>
      <c r="G140" s="220" t="s">
        <v>704</v>
      </c>
      <c r="H140" s="221">
        <v>1</v>
      </c>
      <c r="I140" s="222"/>
      <c r="J140" s="223">
        <f>ROUND(I140*H140,2)</f>
        <v>0</v>
      </c>
      <c r="K140" s="219" t="s">
        <v>1</v>
      </c>
      <c r="L140" s="43"/>
      <c r="M140" s="224" t="s">
        <v>1</v>
      </c>
      <c r="N140" s="225" t="s">
        <v>38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148</v>
      </c>
      <c r="AT140" s="228" t="s">
        <v>143</v>
      </c>
      <c r="AU140" s="228" t="s">
        <v>81</v>
      </c>
      <c r="AY140" s="16" t="s">
        <v>140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81</v>
      </c>
      <c r="BK140" s="229">
        <f>ROUND(I140*H140,2)</f>
        <v>0</v>
      </c>
      <c r="BL140" s="16" t="s">
        <v>148</v>
      </c>
      <c r="BM140" s="228" t="s">
        <v>240</v>
      </c>
    </row>
    <row r="141" s="2" customFormat="1">
      <c r="A141" s="37"/>
      <c r="B141" s="38"/>
      <c r="C141" s="39"/>
      <c r="D141" s="230" t="s">
        <v>150</v>
      </c>
      <c r="E141" s="39"/>
      <c r="F141" s="231" t="s">
        <v>716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150</v>
      </c>
      <c r="AU141" s="16" t="s">
        <v>81</v>
      </c>
    </row>
    <row r="142" s="2" customFormat="1" ht="16.5" customHeight="1">
      <c r="A142" s="37"/>
      <c r="B142" s="38"/>
      <c r="C142" s="217" t="s">
        <v>194</v>
      </c>
      <c r="D142" s="217" t="s">
        <v>143</v>
      </c>
      <c r="E142" s="218" t="s">
        <v>717</v>
      </c>
      <c r="F142" s="219" t="s">
        <v>718</v>
      </c>
      <c r="G142" s="220" t="s">
        <v>704</v>
      </c>
      <c r="H142" s="221">
        <v>2</v>
      </c>
      <c r="I142" s="222"/>
      <c r="J142" s="223">
        <f>ROUND(I142*H142,2)</f>
        <v>0</v>
      </c>
      <c r="K142" s="219" t="s">
        <v>1</v>
      </c>
      <c r="L142" s="43"/>
      <c r="M142" s="224" t="s">
        <v>1</v>
      </c>
      <c r="N142" s="225" t="s">
        <v>38</v>
      </c>
      <c r="O142" s="90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148</v>
      </c>
      <c r="AT142" s="228" t="s">
        <v>143</v>
      </c>
      <c r="AU142" s="228" t="s">
        <v>81</v>
      </c>
      <c r="AY142" s="16" t="s">
        <v>140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81</v>
      </c>
      <c r="BK142" s="229">
        <f>ROUND(I142*H142,2)</f>
        <v>0</v>
      </c>
      <c r="BL142" s="16" t="s">
        <v>148</v>
      </c>
      <c r="BM142" s="228" t="s">
        <v>256</v>
      </c>
    </row>
    <row r="143" s="2" customFormat="1">
      <c r="A143" s="37"/>
      <c r="B143" s="38"/>
      <c r="C143" s="39"/>
      <c r="D143" s="230" t="s">
        <v>150</v>
      </c>
      <c r="E143" s="39"/>
      <c r="F143" s="231" t="s">
        <v>718</v>
      </c>
      <c r="G143" s="39"/>
      <c r="H143" s="39"/>
      <c r="I143" s="232"/>
      <c r="J143" s="39"/>
      <c r="K143" s="39"/>
      <c r="L143" s="43"/>
      <c r="M143" s="233"/>
      <c r="N143" s="23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150</v>
      </c>
      <c r="AU143" s="16" t="s">
        <v>81</v>
      </c>
    </row>
    <row r="144" s="2" customFormat="1" ht="16.5" customHeight="1">
      <c r="A144" s="37"/>
      <c r="B144" s="38"/>
      <c r="C144" s="217" t="s">
        <v>199</v>
      </c>
      <c r="D144" s="217" t="s">
        <v>143</v>
      </c>
      <c r="E144" s="218" t="s">
        <v>719</v>
      </c>
      <c r="F144" s="219" t="s">
        <v>720</v>
      </c>
      <c r="G144" s="220" t="s">
        <v>704</v>
      </c>
      <c r="H144" s="221">
        <v>3</v>
      </c>
      <c r="I144" s="222"/>
      <c r="J144" s="223">
        <f>ROUND(I144*H144,2)</f>
        <v>0</v>
      </c>
      <c r="K144" s="219" t="s">
        <v>1</v>
      </c>
      <c r="L144" s="43"/>
      <c r="M144" s="224" t="s">
        <v>1</v>
      </c>
      <c r="N144" s="225" t="s">
        <v>38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148</v>
      </c>
      <c r="AT144" s="228" t="s">
        <v>143</v>
      </c>
      <c r="AU144" s="228" t="s">
        <v>81</v>
      </c>
      <c r="AY144" s="16" t="s">
        <v>140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81</v>
      </c>
      <c r="BK144" s="229">
        <f>ROUND(I144*H144,2)</f>
        <v>0</v>
      </c>
      <c r="BL144" s="16" t="s">
        <v>148</v>
      </c>
      <c r="BM144" s="228" t="s">
        <v>272</v>
      </c>
    </row>
    <row r="145" s="2" customFormat="1">
      <c r="A145" s="37"/>
      <c r="B145" s="38"/>
      <c r="C145" s="39"/>
      <c r="D145" s="230" t="s">
        <v>150</v>
      </c>
      <c r="E145" s="39"/>
      <c r="F145" s="231" t="s">
        <v>720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150</v>
      </c>
      <c r="AU145" s="16" t="s">
        <v>81</v>
      </c>
    </row>
    <row r="146" s="2" customFormat="1" ht="24.15" customHeight="1">
      <c r="A146" s="37"/>
      <c r="B146" s="38"/>
      <c r="C146" s="217" t="s">
        <v>204</v>
      </c>
      <c r="D146" s="217" t="s">
        <v>143</v>
      </c>
      <c r="E146" s="218" t="s">
        <v>721</v>
      </c>
      <c r="F146" s="219" t="s">
        <v>722</v>
      </c>
      <c r="G146" s="220" t="s">
        <v>704</v>
      </c>
      <c r="H146" s="221">
        <v>3</v>
      </c>
      <c r="I146" s="222"/>
      <c r="J146" s="223">
        <f>ROUND(I146*H146,2)</f>
        <v>0</v>
      </c>
      <c r="K146" s="219" t="s">
        <v>1</v>
      </c>
      <c r="L146" s="43"/>
      <c r="M146" s="224" t="s">
        <v>1</v>
      </c>
      <c r="N146" s="225" t="s">
        <v>38</v>
      </c>
      <c r="O146" s="90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148</v>
      </c>
      <c r="AT146" s="228" t="s">
        <v>143</v>
      </c>
      <c r="AU146" s="228" t="s">
        <v>81</v>
      </c>
      <c r="AY146" s="16" t="s">
        <v>140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81</v>
      </c>
      <c r="BK146" s="229">
        <f>ROUND(I146*H146,2)</f>
        <v>0</v>
      </c>
      <c r="BL146" s="16" t="s">
        <v>148</v>
      </c>
      <c r="BM146" s="228" t="s">
        <v>282</v>
      </c>
    </row>
    <row r="147" s="2" customFormat="1">
      <c r="A147" s="37"/>
      <c r="B147" s="38"/>
      <c r="C147" s="39"/>
      <c r="D147" s="230" t="s">
        <v>150</v>
      </c>
      <c r="E147" s="39"/>
      <c r="F147" s="231" t="s">
        <v>722</v>
      </c>
      <c r="G147" s="39"/>
      <c r="H147" s="39"/>
      <c r="I147" s="232"/>
      <c r="J147" s="39"/>
      <c r="K147" s="39"/>
      <c r="L147" s="43"/>
      <c r="M147" s="233"/>
      <c r="N147" s="234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150</v>
      </c>
      <c r="AU147" s="16" t="s">
        <v>81</v>
      </c>
    </row>
    <row r="148" s="12" customFormat="1" ht="25.92" customHeight="1">
      <c r="A148" s="12"/>
      <c r="B148" s="201"/>
      <c r="C148" s="202"/>
      <c r="D148" s="203" t="s">
        <v>72</v>
      </c>
      <c r="E148" s="204" t="s">
        <v>701</v>
      </c>
      <c r="F148" s="204" t="s">
        <v>1</v>
      </c>
      <c r="G148" s="202"/>
      <c r="H148" s="202"/>
      <c r="I148" s="205"/>
      <c r="J148" s="206">
        <f>BK148</f>
        <v>0</v>
      </c>
      <c r="K148" s="202"/>
      <c r="L148" s="207"/>
      <c r="M148" s="208"/>
      <c r="N148" s="209"/>
      <c r="O148" s="209"/>
      <c r="P148" s="210">
        <f>SUM(P149:P169)</f>
        <v>0</v>
      </c>
      <c r="Q148" s="209"/>
      <c r="R148" s="210">
        <f>SUM(R149:R169)</f>
        <v>0</v>
      </c>
      <c r="S148" s="209"/>
      <c r="T148" s="211">
        <f>SUM(T149:T169)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81</v>
      </c>
      <c r="AT148" s="213" t="s">
        <v>72</v>
      </c>
      <c r="AU148" s="213" t="s">
        <v>73</v>
      </c>
      <c r="AY148" s="212" t="s">
        <v>140</v>
      </c>
      <c r="BK148" s="214">
        <f>SUM(BK149:BK169)</f>
        <v>0</v>
      </c>
    </row>
    <row r="149" s="2" customFormat="1" ht="16.5" customHeight="1">
      <c r="A149" s="37"/>
      <c r="B149" s="38"/>
      <c r="C149" s="217" t="s">
        <v>210</v>
      </c>
      <c r="D149" s="217" t="s">
        <v>143</v>
      </c>
      <c r="E149" s="218" t="s">
        <v>723</v>
      </c>
      <c r="F149" s="219" t="s">
        <v>724</v>
      </c>
      <c r="G149" s="220" t="s">
        <v>704</v>
      </c>
      <c r="H149" s="221">
        <v>2</v>
      </c>
      <c r="I149" s="222"/>
      <c r="J149" s="223">
        <f>ROUND(I149*H149,2)</f>
        <v>0</v>
      </c>
      <c r="K149" s="219" t="s">
        <v>1</v>
      </c>
      <c r="L149" s="43"/>
      <c r="M149" s="224" t="s">
        <v>1</v>
      </c>
      <c r="N149" s="225" t="s">
        <v>38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148</v>
      </c>
      <c r="AT149" s="228" t="s">
        <v>143</v>
      </c>
      <c r="AU149" s="228" t="s">
        <v>81</v>
      </c>
      <c r="AY149" s="16" t="s">
        <v>140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81</v>
      </c>
      <c r="BK149" s="229">
        <f>ROUND(I149*H149,2)</f>
        <v>0</v>
      </c>
      <c r="BL149" s="16" t="s">
        <v>148</v>
      </c>
      <c r="BM149" s="228" t="s">
        <v>294</v>
      </c>
    </row>
    <row r="150" s="2" customFormat="1">
      <c r="A150" s="37"/>
      <c r="B150" s="38"/>
      <c r="C150" s="39"/>
      <c r="D150" s="230" t="s">
        <v>150</v>
      </c>
      <c r="E150" s="39"/>
      <c r="F150" s="231" t="s">
        <v>724</v>
      </c>
      <c r="G150" s="39"/>
      <c r="H150" s="39"/>
      <c r="I150" s="232"/>
      <c r="J150" s="39"/>
      <c r="K150" s="39"/>
      <c r="L150" s="43"/>
      <c r="M150" s="233"/>
      <c r="N150" s="234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150</v>
      </c>
      <c r="AU150" s="16" t="s">
        <v>81</v>
      </c>
    </row>
    <row r="151" s="2" customFormat="1">
      <c r="A151" s="37"/>
      <c r="B151" s="38"/>
      <c r="C151" s="39"/>
      <c r="D151" s="230" t="s">
        <v>500</v>
      </c>
      <c r="E151" s="39"/>
      <c r="F151" s="267" t="s">
        <v>725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500</v>
      </c>
      <c r="AU151" s="16" t="s">
        <v>81</v>
      </c>
    </row>
    <row r="152" s="2" customFormat="1" ht="16.5" customHeight="1">
      <c r="A152" s="37"/>
      <c r="B152" s="38"/>
      <c r="C152" s="217" t="s">
        <v>8</v>
      </c>
      <c r="D152" s="217" t="s">
        <v>143</v>
      </c>
      <c r="E152" s="218" t="s">
        <v>726</v>
      </c>
      <c r="F152" s="219" t="s">
        <v>727</v>
      </c>
      <c r="G152" s="220" t="s">
        <v>704</v>
      </c>
      <c r="H152" s="221">
        <v>2</v>
      </c>
      <c r="I152" s="222"/>
      <c r="J152" s="223">
        <f>ROUND(I152*H152,2)</f>
        <v>0</v>
      </c>
      <c r="K152" s="219" t="s">
        <v>1</v>
      </c>
      <c r="L152" s="43"/>
      <c r="M152" s="224" t="s">
        <v>1</v>
      </c>
      <c r="N152" s="225" t="s">
        <v>38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148</v>
      </c>
      <c r="AT152" s="228" t="s">
        <v>143</v>
      </c>
      <c r="AU152" s="228" t="s">
        <v>81</v>
      </c>
      <c r="AY152" s="16" t="s">
        <v>140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81</v>
      </c>
      <c r="BK152" s="229">
        <f>ROUND(I152*H152,2)</f>
        <v>0</v>
      </c>
      <c r="BL152" s="16" t="s">
        <v>148</v>
      </c>
      <c r="BM152" s="228" t="s">
        <v>306</v>
      </c>
    </row>
    <row r="153" s="2" customFormat="1">
      <c r="A153" s="37"/>
      <c r="B153" s="38"/>
      <c r="C153" s="39"/>
      <c r="D153" s="230" t="s">
        <v>150</v>
      </c>
      <c r="E153" s="39"/>
      <c r="F153" s="231" t="s">
        <v>727</v>
      </c>
      <c r="G153" s="39"/>
      <c r="H153" s="39"/>
      <c r="I153" s="232"/>
      <c r="J153" s="39"/>
      <c r="K153" s="39"/>
      <c r="L153" s="43"/>
      <c r="M153" s="233"/>
      <c r="N153" s="234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150</v>
      </c>
      <c r="AU153" s="16" t="s">
        <v>81</v>
      </c>
    </row>
    <row r="154" s="2" customFormat="1">
      <c r="A154" s="37"/>
      <c r="B154" s="38"/>
      <c r="C154" s="39"/>
      <c r="D154" s="230" t="s">
        <v>500</v>
      </c>
      <c r="E154" s="39"/>
      <c r="F154" s="267" t="s">
        <v>725</v>
      </c>
      <c r="G154" s="39"/>
      <c r="H154" s="39"/>
      <c r="I154" s="232"/>
      <c r="J154" s="39"/>
      <c r="K154" s="39"/>
      <c r="L154" s="43"/>
      <c r="M154" s="233"/>
      <c r="N154" s="234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500</v>
      </c>
      <c r="AU154" s="16" t="s">
        <v>81</v>
      </c>
    </row>
    <row r="155" s="2" customFormat="1" ht="16.5" customHeight="1">
      <c r="A155" s="37"/>
      <c r="B155" s="38"/>
      <c r="C155" s="217" t="s">
        <v>220</v>
      </c>
      <c r="D155" s="217" t="s">
        <v>143</v>
      </c>
      <c r="E155" s="218" t="s">
        <v>728</v>
      </c>
      <c r="F155" s="219" t="s">
        <v>729</v>
      </c>
      <c r="G155" s="220" t="s">
        <v>704</v>
      </c>
      <c r="H155" s="221">
        <v>1</v>
      </c>
      <c r="I155" s="222"/>
      <c r="J155" s="223">
        <f>ROUND(I155*H155,2)</f>
        <v>0</v>
      </c>
      <c r="K155" s="219" t="s">
        <v>1</v>
      </c>
      <c r="L155" s="43"/>
      <c r="M155" s="224" t="s">
        <v>1</v>
      </c>
      <c r="N155" s="225" t="s">
        <v>38</v>
      </c>
      <c r="O155" s="90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148</v>
      </c>
      <c r="AT155" s="228" t="s">
        <v>143</v>
      </c>
      <c r="AU155" s="228" t="s">
        <v>81</v>
      </c>
      <c r="AY155" s="16" t="s">
        <v>140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81</v>
      </c>
      <c r="BK155" s="229">
        <f>ROUND(I155*H155,2)</f>
        <v>0</v>
      </c>
      <c r="BL155" s="16" t="s">
        <v>148</v>
      </c>
      <c r="BM155" s="228" t="s">
        <v>317</v>
      </c>
    </row>
    <row r="156" s="2" customFormat="1">
      <c r="A156" s="37"/>
      <c r="B156" s="38"/>
      <c r="C156" s="39"/>
      <c r="D156" s="230" t="s">
        <v>150</v>
      </c>
      <c r="E156" s="39"/>
      <c r="F156" s="231" t="s">
        <v>729</v>
      </c>
      <c r="G156" s="39"/>
      <c r="H156" s="39"/>
      <c r="I156" s="232"/>
      <c r="J156" s="39"/>
      <c r="K156" s="39"/>
      <c r="L156" s="43"/>
      <c r="M156" s="233"/>
      <c r="N156" s="234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150</v>
      </c>
      <c r="AU156" s="16" t="s">
        <v>81</v>
      </c>
    </row>
    <row r="157" s="2" customFormat="1">
      <c r="A157" s="37"/>
      <c r="B157" s="38"/>
      <c r="C157" s="39"/>
      <c r="D157" s="230" t="s">
        <v>500</v>
      </c>
      <c r="E157" s="39"/>
      <c r="F157" s="267" t="s">
        <v>730</v>
      </c>
      <c r="G157" s="39"/>
      <c r="H157" s="39"/>
      <c r="I157" s="232"/>
      <c r="J157" s="39"/>
      <c r="K157" s="39"/>
      <c r="L157" s="43"/>
      <c r="M157" s="233"/>
      <c r="N157" s="234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500</v>
      </c>
      <c r="AU157" s="16" t="s">
        <v>81</v>
      </c>
    </row>
    <row r="158" s="2" customFormat="1" ht="16.5" customHeight="1">
      <c r="A158" s="37"/>
      <c r="B158" s="38"/>
      <c r="C158" s="217" t="s">
        <v>226</v>
      </c>
      <c r="D158" s="217" t="s">
        <v>143</v>
      </c>
      <c r="E158" s="218" t="s">
        <v>731</v>
      </c>
      <c r="F158" s="219" t="s">
        <v>732</v>
      </c>
      <c r="G158" s="220" t="s">
        <v>704</v>
      </c>
      <c r="H158" s="221">
        <v>30</v>
      </c>
      <c r="I158" s="222"/>
      <c r="J158" s="223">
        <f>ROUND(I158*H158,2)</f>
        <v>0</v>
      </c>
      <c r="K158" s="219" t="s">
        <v>1</v>
      </c>
      <c r="L158" s="43"/>
      <c r="M158" s="224" t="s">
        <v>1</v>
      </c>
      <c r="N158" s="225" t="s">
        <v>38</v>
      </c>
      <c r="O158" s="90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148</v>
      </c>
      <c r="AT158" s="228" t="s">
        <v>143</v>
      </c>
      <c r="AU158" s="228" t="s">
        <v>81</v>
      </c>
      <c r="AY158" s="16" t="s">
        <v>140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81</v>
      </c>
      <c r="BK158" s="229">
        <f>ROUND(I158*H158,2)</f>
        <v>0</v>
      </c>
      <c r="BL158" s="16" t="s">
        <v>148</v>
      </c>
      <c r="BM158" s="228" t="s">
        <v>333</v>
      </c>
    </row>
    <row r="159" s="2" customFormat="1">
      <c r="A159" s="37"/>
      <c r="B159" s="38"/>
      <c r="C159" s="39"/>
      <c r="D159" s="230" t="s">
        <v>150</v>
      </c>
      <c r="E159" s="39"/>
      <c r="F159" s="231" t="s">
        <v>732</v>
      </c>
      <c r="G159" s="39"/>
      <c r="H159" s="39"/>
      <c r="I159" s="232"/>
      <c r="J159" s="39"/>
      <c r="K159" s="39"/>
      <c r="L159" s="43"/>
      <c r="M159" s="233"/>
      <c r="N159" s="234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150</v>
      </c>
      <c r="AU159" s="16" t="s">
        <v>81</v>
      </c>
    </row>
    <row r="160" s="2" customFormat="1">
      <c r="A160" s="37"/>
      <c r="B160" s="38"/>
      <c r="C160" s="39"/>
      <c r="D160" s="230" t="s">
        <v>500</v>
      </c>
      <c r="E160" s="39"/>
      <c r="F160" s="267" t="s">
        <v>733</v>
      </c>
      <c r="G160" s="39"/>
      <c r="H160" s="39"/>
      <c r="I160" s="232"/>
      <c r="J160" s="39"/>
      <c r="K160" s="39"/>
      <c r="L160" s="43"/>
      <c r="M160" s="233"/>
      <c r="N160" s="234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500</v>
      </c>
      <c r="AU160" s="16" t="s">
        <v>81</v>
      </c>
    </row>
    <row r="161" s="2" customFormat="1" ht="16.5" customHeight="1">
      <c r="A161" s="37"/>
      <c r="B161" s="38"/>
      <c r="C161" s="217" t="s">
        <v>235</v>
      </c>
      <c r="D161" s="217" t="s">
        <v>143</v>
      </c>
      <c r="E161" s="218" t="s">
        <v>734</v>
      </c>
      <c r="F161" s="219" t="s">
        <v>735</v>
      </c>
      <c r="G161" s="220" t="s">
        <v>704</v>
      </c>
      <c r="H161" s="221">
        <v>11</v>
      </c>
      <c r="I161" s="222"/>
      <c r="J161" s="223">
        <f>ROUND(I161*H161,2)</f>
        <v>0</v>
      </c>
      <c r="K161" s="219" t="s">
        <v>1</v>
      </c>
      <c r="L161" s="43"/>
      <c r="M161" s="224" t="s">
        <v>1</v>
      </c>
      <c r="N161" s="225" t="s">
        <v>38</v>
      </c>
      <c r="O161" s="90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148</v>
      </c>
      <c r="AT161" s="228" t="s">
        <v>143</v>
      </c>
      <c r="AU161" s="228" t="s">
        <v>81</v>
      </c>
      <c r="AY161" s="16" t="s">
        <v>140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81</v>
      </c>
      <c r="BK161" s="229">
        <f>ROUND(I161*H161,2)</f>
        <v>0</v>
      </c>
      <c r="BL161" s="16" t="s">
        <v>148</v>
      </c>
      <c r="BM161" s="228" t="s">
        <v>342</v>
      </c>
    </row>
    <row r="162" s="2" customFormat="1">
      <c r="A162" s="37"/>
      <c r="B162" s="38"/>
      <c r="C162" s="39"/>
      <c r="D162" s="230" t="s">
        <v>150</v>
      </c>
      <c r="E162" s="39"/>
      <c r="F162" s="231" t="s">
        <v>735</v>
      </c>
      <c r="G162" s="39"/>
      <c r="H162" s="39"/>
      <c r="I162" s="232"/>
      <c r="J162" s="39"/>
      <c r="K162" s="39"/>
      <c r="L162" s="43"/>
      <c r="M162" s="233"/>
      <c r="N162" s="234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150</v>
      </c>
      <c r="AU162" s="16" t="s">
        <v>81</v>
      </c>
    </row>
    <row r="163" s="2" customFormat="1">
      <c r="A163" s="37"/>
      <c r="B163" s="38"/>
      <c r="C163" s="39"/>
      <c r="D163" s="230" t="s">
        <v>500</v>
      </c>
      <c r="E163" s="39"/>
      <c r="F163" s="267" t="s">
        <v>736</v>
      </c>
      <c r="G163" s="39"/>
      <c r="H163" s="39"/>
      <c r="I163" s="232"/>
      <c r="J163" s="39"/>
      <c r="K163" s="39"/>
      <c r="L163" s="43"/>
      <c r="M163" s="233"/>
      <c r="N163" s="234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500</v>
      </c>
      <c r="AU163" s="16" t="s">
        <v>81</v>
      </c>
    </row>
    <row r="164" s="2" customFormat="1" ht="16.5" customHeight="1">
      <c r="A164" s="37"/>
      <c r="B164" s="38"/>
      <c r="C164" s="217" t="s">
        <v>240</v>
      </c>
      <c r="D164" s="217" t="s">
        <v>143</v>
      </c>
      <c r="E164" s="218" t="s">
        <v>737</v>
      </c>
      <c r="F164" s="219" t="s">
        <v>738</v>
      </c>
      <c r="G164" s="220" t="s">
        <v>704</v>
      </c>
      <c r="H164" s="221">
        <v>7</v>
      </c>
      <c r="I164" s="222"/>
      <c r="J164" s="223">
        <f>ROUND(I164*H164,2)</f>
        <v>0</v>
      </c>
      <c r="K164" s="219" t="s">
        <v>1</v>
      </c>
      <c r="L164" s="43"/>
      <c r="M164" s="224" t="s">
        <v>1</v>
      </c>
      <c r="N164" s="225" t="s">
        <v>38</v>
      </c>
      <c r="O164" s="90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148</v>
      </c>
      <c r="AT164" s="228" t="s">
        <v>143</v>
      </c>
      <c r="AU164" s="228" t="s">
        <v>81</v>
      </c>
      <c r="AY164" s="16" t="s">
        <v>140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81</v>
      </c>
      <c r="BK164" s="229">
        <f>ROUND(I164*H164,2)</f>
        <v>0</v>
      </c>
      <c r="BL164" s="16" t="s">
        <v>148</v>
      </c>
      <c r="BM164" s="228" t="s">
        <v>356</v>
      </c>
    </row>
    <row r="165" s="2" customFormat="1">
      <c r="A165" s="37"/>
      <c r="B165" s="38"/>
      <c r="C165" s="39"/>
      <c r="D165" s="230" t="s">
        <v>150</v>
      </c>
      <c r="E165" s="39"/>
      <c r="F165" s="231" t="s">
        <v>738</v>
      </c>
      <c r="G165" s="39"/>
      <c r="H165" s="39"/>
      <c r="I165" s="232"/>
      <c r="J165" s="39"/>
      <c r="K165" s="39"/>
      <c r="L165" s="43"/>
      <c r="M165" s="233"/>
      <c r="N165" s="234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150</v>
      </c>
      <c r="AU165" s="16" t="s">
        <v>81</v>
      </c>
    </row>
    <row r="166" s="2" customFormat="1">
      <c r="A166" s="37"/>
      <c r="B166" s="38"/>
      <c r="C166" s="39"/>
      <c r="D166" s="230" t="s">
        <v>500</v>
      </c>
      <c r="E166" s="39"/>
      <c r="F166" s="267" t="s">
        <v>736</v>
      </c>
      <c r="G166" s="39"/>
      <c r="H166" s="39"/>
      <c r="I166" s="232"/>
      <c r="J166" s="39"/>
      <c r="K166" s="39"/>
      <c r="L166" s="43"/>
      <c r="M166" s="233"/>
      <c r="N166" s="234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500</v>
      </c>
      <c r="AU166" s="16" t="s">
        <v>81</v>
      </c>
    </row>
    <row r="167" s="2" customFormat="1" ht="16.5" customHeight="1">
      <c r="A167" s="37"/>
      <c r="B167" s="38"/>
      <c r="C167" s="217" t="s">
        <v>248</v>
      </c>
      <c r="D167" s="217" t="s">
        <v>143</v>
      </c>
      <c r="E167" s="218" t="s">
        <v>739</v>
      </c>
      <c r="F167" s="219" t="s">
        <v>740</v>
      </c>
      <c r="G167" s="220" t="s">
        <v>704</v>
      </c>
      <c r="H167" s="221">
        <v>3</v>
      </c>
      <c r="I167" s="222"/>
      <c r="J167" s="223">
        <f>ROUND(I167*H167,2)</f>
        <v>0</v>
      </c>
      <c r="K167" s="219" t="s">
        <v>1</v>
      </c>
      <c r="L167" s="43"/>
      <c r="M167" s="224" t="s">
        <v>1</v>
      </c>
      <c r="N167" s="225" t="s">
        <v>38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148</v>
      </c>
      <c r="AT167" s="228" t="s">
        <v>143</v>
      </c>
      <c r="AU167" s="228" t="s">
        <v>81</v>
      </c>
      <c r="AY167" s="16" t="s">
        <v>140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81</v>
      </c>
      <c r="BK167" s="229">
        <f>ROUND(I167*H167,2)</f>
        <v>0</v>
      </c>
      <c r="BL167" s="16" t="s">
        <v>148</v>
      </c>
      <c r="BM167" s="228" t="s">
        <v>368</v>
      </c>
    </row>
    <row r="168" s="2" customFormat="1">
      <c r="A168" s="37"/>
      <c r="B168" s="38"/>
      <c r="C168" s="39"/>
      <c r="D168" s="230" t="s">
        <v>150</v>
      </c>
      <c r="E168" s="39"/>
      <c r="F168" s="231" t="s">
        <v>740</v>
      </c>
      <c r="G168" s="39"/>
      <c r="H168" s="39"/>
      <c r="I168" s="232"/>
      <c r="J168" s="39"/>
      <c r="K168" s="39"/>
      <c r="L168" s="43"/>
      <c r="M168" s="233"/>
      <c r="N168" s="234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150</v>
      </c>
      <c r="AU168" s="16" t="s">
        <v>81</v>
      </c>
    </row>
    <row r="169" s="2" customFormat="1">
      <c r="A169" s="37"/>
      <c r="B169" s="38"/>
      <c r="C169" s="39"/>
      <c r="D169" s="230" t="s">
        <v>500</v>
      </c>
      <c r="E169" s="39"/>
      <c r="F169" s="267" t="s">
        <v>736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500</v>
      </c>
      <c r="AU169" s="16" t="s">
        <v>81</v>
      </c>
    </row>
    <row r="170" s="12" customFormat="1" ht="25.92" customHeight="1">
      <c r="A170" s="12"/>
      <c r="B170" s="201"/>
      <c r="C170" s="202"/>
      <c r="D170" s="203" t="s">
        <v>72</v>
      </c>
      <c r="E170" s="204" t="s">
        <v>701</v>
      </c>
      <c r="F170" s="204" t="s">
        <v>1</v>
      </c>
      <c r="G170" s="202"/>
      <c r="H170" s="202"/>
      <c r="I170" s="205"/>
      <c r="J170" s="206">
        <f>BK170</f>
        <v>0</v>
      </c>
      <c r="K170" s="202"/>
      <c r="L170" s="207"/>
      <c r="M170" s="208"/>
      <c r="N170" s="209"/>
      <c r="O170" s="209"/>
      <c r="P170" s="210">
        <f>SUM(P171:P185)</f>
        <v>0</v>
      </c>
      <c r="Q170" s="209"/>
      <c r="R170" s="210">
        <f>SUM(R171:R185)</f>
        <v>0</v>
      </c>
      <c r="S170" s="209"/>
      <c r="T170" s="211">
        <f>SUM(T171:T185)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2" t="s">
        <v>81</v>
      </c>
      <c r="AT170" s="213" t="s">
        <v>72</v>
      </c>
      <c r="AU170" s="213" t="s">
        <v>73</v>
      </c>
      <c r="AY170" s="212" t="s">
        <v>140</v>
      </c>
      <c r="BK170" s="214">
        <f>SUM(BK171:BK185)</f>
        <v>0</v>
      </c>
    </row>
    <row r="171" s="2" customFormat="1" ht="16.5" customHeight="1">
      <c r="A171" s="37"/>
      <c r="B171" s="38"/>
      <c r="C171" s="217" t="s">
        <v>256</v>
      </c>
      <c r="D171" s="217" t="s">
        <v>143</v>
      </c>
      <c r="E171" s="218" t="s">
        <v>741</v>
      </c>
      <c r="F171" s="219" t="s">
        <v>742</v>
      </c>
      <c r="G171" s="220" t="s">
        <v>704</v>
      </c>
      <c r="H171" s="221">
        <v>11</v>
      </c>
      <c r="I171" s="222"/>
      <c r="J171" s="223">
        <f>ROUND(I171*H171,2)</f>
        <v>0</v>
      </c>
      <c r="K171" s="219" t="s">
        <v>1</v>
      </c>
      <c r="L171" s="43"/>
      <c r="M171" s="224" t="s">
        <v>1</v>
      </c>
      <c r="N171" s="225" t="s">
        <v>38</v>
      </c>
      <c r="O171" s="90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148</v>
      </c>
      <c r="AT171" s="228" t="s">
        <v>143</v>
      </c>
      <c r="AU171" s="228" t="s">
        <v>81</v>
      </c>
      <c r="AY171" s="16" t="s">
        <v>140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81</v>
      </c>
      <c r="BK171" s="229">
        <f>ROUND(I171*H171,2)</f>
        <v>0</v>
      </c>
      <c r="BL171" s="16" t="s">
        <v>148</v>
      </c>
      <c r="BM171" s="228" t="s">
        <v>378</v>
      </c>
    </row>
    <row r="172" s="2" customFormat="1">
      <c r="A172" s="37"/>
      <c r="B172" s="38"/>
      <c r="C172" s="39"/>
      <c r="D172" s="230" t="s">
        <v>150</v>
      </c>
      <c r="E172" s="39"/>
      <c r="F172" s="231" t="s">
        <v>742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150</v>
      </c>
      <c r="AU172" s="16" t="s">
        <v>81</v>
      </c>
    </row>
    <row r="173" s="2" customFormat="1">
      <c r="A173" s="37"/>
      <c r="B173" s="38"/>
      <c r="C173" s="39"/>
      <c r="D173" s="230" t="s">
        <v>500</v>
      </c>
      <c r="E173" s="39"/>
      <c r="F173" s="267" t="s">
        <v>743</v>
      </c>
      <c r="G173" s="39"/>
      <c r="H173" s="39"/>
      <c r="I173" s="232"/>
      <c r="J173" s="39"/>
      <c r="K173" s="39"/>
      <c r="L173" s="43"/>
      <c r="M173" s="233"/>
      <c r="N173" s="234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500</v>
      </c>
      <c r="AU173" s="16" t="s">
        <v>81</v>
      </c>
    </row>
    <row r="174" s="2" customFormat="1" ht="16.5" customHeight="1">
      <c r="A174" s="37"/>
      <c r="B174" s="38"/>
      <c r="C174" s="217" t="s">
        <v>267</v>
      </c>
      <c r="D174" s="217" t="s">
        <v>143</v>
      </c>
      <c r="E174" s="218" t="s">
        <v>744</v>
      </c>
      <c r="F174" s="219" t="s">
        <v>745</v>
      </c>
      <c r="G174" s="220" t="s">
        <v>704</v>
      </c>
      <c r="H174" s="221">
        <v>7</v>
      </c>
      <c r="I174" s="222"/>
      <c r="J174" s="223">
        <f>ROUND(I174*H174,2)</f>
        <v>0</v>
      </c>
      <c r="K174" s="219" t="s">
        <v>1</v>
      </c>
      <c r="L174" s="43"/>
      <c r="M174" s="224" t="s">
        <v>1</v>
      </c>
      <c r="N174" s="225" t="s">
        <v>38</v>
      </c>
      <c r="O174" s="90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8" t="s">
        <v>148</v>
      </c>
      <c r="AT174" s="228" t="s">
        <v>143</v>
      </c>
      <c r="AU174" s="228" t="s">
        <v>81</v>
      </c>
      <c r="AY174" s="16" t="s">
        <v>140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6" t="s">
        <v>81</v>
      </c>
      <c r="BK174" s="229">
        <f>ROUND(I174*H174,2)</f>
        <v>0</v>
      </c>
      <c r="BL174" s="16" t="s">
        <v>148</v>
      </c>
      <c r="BM174" s="228" t="s">
        <v>389</v>
      </c>
    </row>
    <row r="175" s="2" customFormat="1">
      <c r="A175" s="37"/>
      <c r="B175" s="38"/>
      <c r="C175" s="39"/>
      <c r="D175" s="230" t="s">
        <v>150</v>
      </c>
      <c r="E175" s="39"/>
      <c r="F175" s="231" t="s">
        <v>745</v>
      </c>
      <c r="G175" s="39"/>
      <c r="H175" s="39"/>
      <c r="I175" s="232"/>
      <c r="J175" s="39"/>
      <c r="K175" s="39"/>
      <c r="L175" s="43"/>
      <c r="M175" s="233"/>
      <c r="N175" s="234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150</v>
      </c>
      <c r="AU175" s="16" t="s">
        <v>81</v>
      </c>
    </row>
    <row r="176" s="2" customFormat="1">
      <c r="A176" s="37"/>
      <c r="B176" s="38"/>
      <c r="C176" s="39"/>
      <c r="D176" s="230" t="s">
        <v>500</v>
      </c>
      <c r="E176" s="39"/>
      <c r="F176" s="267" t="s">
        <v>746</v>
      </c>
      <c r="G176" s="39"/>
      <c r="H176" s="39"/>
      <c r="I176" s="232"/>
      <c r="J176" s="39"/>
      <c r="K176" s="39"/>
      <c r="L176" s="43"/>
      <c r="M176" s="233"/>
      <c r="N176" s="23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500</v>
      </c>
      <c r="AU176" s="16" t="s">
        <v>81</v>
      </c>
    </row>
    <row r="177" s="2" customFormat="1" ht="16.5" customHeight="1">
      <c r="A177" s="37"/>
      <c r="B177" s="38"/>
      <c r="C177" s="217" t="s">
        <v>272</v>
      </c>
      <c r="D177" s="217" t="s">
        <v>143</v>
      </c>
      <c r="E177" s="218" t="s">
        <v>747</v>
      </c>
      <c r="F177" s="219" t="s">
        <v>748</v>
      </c>
      <c r="G177" s="220" t="s">
        <v>704</v>
      </c>
      <c r="H177" s="221">
        <v>3</v>
      </c>
      <c r="I177" s="222"/>
      <c r="J177" s="223">
        <f>ROUND(I177*H177,2)</f>
        <v>0</v>
      </c>
      <c r="K177" s="219" t="s">
        <v>1</v>
      </c>
      <c r="L177" s="43"/>
      <c r="M177" s="224" t="s">
        <v>1</v>
      </c>
      <c r="N177" s="225" t="s">
        <v>38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148</v>
      </c>
      <c r="AT177" s="228" t="s">
        <v>143</v>
      </c>
      <c r="AU177" s="228" t="s">
        <v>81</v>
      </c>
      <c r="AY177" s="16" t="s">
        <v>140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81</v>
      </c>
      <c r="BK177" s="229">
        <f>ROUND(I177*H177,2)</f>
        <v>0</v>
      </c>
      <c r="BL177" s="16" t="s">
        <v>148</v>
      </c>
      <c r="BM177" s="228" t="s">
        <v>399</v>
      </c>
    </row>
    <row r="178" s="2" customFormat="1">
      <c r="A178" s="37"/>
      <c r="B178" s="38"/>
      <c r="C178" s="39"/>
      <c r="D178" s="230" t="s">
        <v>150</v>
      </c>
      <c r="E178" s="39"/>
      <c r="F178" s="231" t="s">
        <v>748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150</v>
      </c>
      <c r="AU178" s="16" t="s">
        <v>81</v>
      </c>
    </row>
    <row r="179" s="2" customFormat="1">
      <c r="A179" s="37"/>
      <c r="B179" s="38"/>
      <c r="C179" s="39"/>
      <c r="D179" s="230" t="s">
        <v>500</v>
      </c>
      <c r="E179" s="39"/>
      <c r="F179" s="267" t="s">
        <v>749</v>
      </c>
      <c r="G179" s="39"/>
      <c r="H179" s="39"/>
      <c r="I179" s="232"/>
      <c r="J179" s="39"/>
      <c r="K179" s="39"/>
      <c r="L179" s="43"/>
      <c r="M179" s="233"/>
      <c r="N179" s="234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500</v>
      </c>
      <c r="AU179" s="16" t="s">
        <v>81</v>
      </c>
    </row>
    <row r="180" s="2" customFormat="1" ht="16.5" customHeight="1">
      <c r="A180" s="37"/>
      <c r="B180" s="38"/>
      <c r="C180" s="217" t="s">
        <v>7</v>
      </c>
      <c r="D180" s="217" t="s">
        <v>143</v>
      </c>
      <c r="E180" s="218" t="s">
        <v>750</v>
      </c>
      <c r="F180" s="219" t="s">
        <v>751</v>
      </c>
      <c r="G180" s="220" t="s">
        <v>704</v>
      </c>
      <c r="H180" s="221">
        <v>18</v>
      </c>
      <c r="I180" s="222"/>
      <c r="J180" s="223">
        <f>ROUND(I180*H180,2)</f>
        <v>0</v>
      </c>
      <c r="K180" s="219" t="s">
        <v>1</v>
      </c>
      <c r="L180" s="43"/>
      <c r="M180" s="224" t="s">
        <v>1</v>
      </c>
      <c r="N180" s="225" t="s">
        <v>38</v>
      </c>
      <c r="O180" s="90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148</v>
      </c>
      <c r="AT180" s="228" t="s">
        <v>143</v>
      </c>
      <c r="AU180" s="228" t="s">
        <v>81</v>
      </c>
      <c r="AY180" s="16" t="s">
        <v>140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81</v>
      </c>
      <c r="BK180" s="229">
        <f>ROUND(I180*H180,2)</f>
        <v>0</v>
      </c>
      <c r="BL180" s="16" t="s">
        <v>148</v>
      </c>
      <c r="BM180" s="228" t="s">
        <v>409</v>
      </c>
    </row>
    <row r="181" s="2" customFormat="1">
      <c r="A181" s="37"/>
      <c r="B181" s="38"/>
      <c r="C181" s="39"/>
      <c r="D181" s="230" t="s">
        <v>150</v>
      </c>
      <c r="E181" s="39"/>
      <c r="F181" s="231" t="s">
        <v>751</v>
      </c>
      <c r="G181" s="39"/>
      <c r="H181" s="39"/>
      <c r="I181" s="232"/>
      <c r="J181" s="39"/>
      <c r="K181" s="39"/>
      <c r="L181" s="43"/>
      <c r="M181" s="233"/>
      <c r="N181" s="234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150</v>
      </c>
      <c r="AU181" s="16" t="s">
        <v>81</v>
      </c>
    </row>
    <row r="182" s="2" customFormat="1">
      <c r="A182" s="37"/>
      <c r="B182" s="38"/>
      <c r="C182" s="39"/>
      <c r="D182" s="230" t="s">
        <v>500</v>
      </c>
      <c r="E182" s="39"/>
      <c r="F182" s="267" t="s">
        <v>752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500</v>
      </c>
      <c r="AU182" s="16" t="s">
        <v>81</v>
      </c>
    </row>
    <row r="183" s="2" customFormat="1" ht="16.5" customHeight="1">
      <c r="A183" s="37"/>
      <c r="B183" s="38"/>
      <c r="C183" s="217" t="s">
        <v>282</v>
      </c>
      <c r="D183" s="217" t="s">
        <v>143</v>
      </c>
      <c r="E183" s="218" t="s">
        <v>753</v>
      </c>
      <c r="F183" s="219" t="s">
        <v>754</v>
      </c>
      <c r="G183" s="220" t="s">
        <v>755</v>
      </c>
      <c r="H183" s="221">
        <v>1</v>
      </c>
      <c r="I183" s="222"/>
      <c r="J183" s="223">
        <f>ROUND(I183*H183,2)</f>
        <v>0</v>
      </c>
      <c r="K183" s="219" t="s">
        <v>1</v>
      </c>
      <c r="L183" s="43"/>
      <c r="M183" s="224" t="s">
        <v>1</v>
      </c>
      <c r="N183" s="225" t="s">
        <v>38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148</v>
      </c>
      <c r="AT183" s="228" t="s">
        <v>143</v>
      </c>
      <c r="AU183" s="228" t="s">
        <v>81</v>
      </c>
      <c r="AY183" s="16" t="s">
        <v>140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81</v>
      </c>
      <c r="BK183" s="229">
        <f>ROUND(I183*H183,2)</f>
        <v>0</v>
      </c>
      <c r="BL183" s="16" t="s">
        <v>148</v>
      </c>
      <c r="BM183" s="228" t="s">
        <v>419</v>
      </c>
    </row>
    <row r="184" s="2" customFormat="1">
      <c r="A184" s="37"/>
      <c r="B184" s="38"/>
      <c r="C184" s="39"/>
      <c r="D184" s="230" t="s">
        <v>150</v>
      </c>
      <c r="E184" s="39"/>
      <c r="F184" s="231" t="s">
        <v>754</v>
      </c>
      <c r="G184" s="39"/>
      <c r="H184" s="39"/>
      <c r="I184" s="232"/>
      <c r="J184" s="39"/>
      <c r="K184" s="39"/>
      <c r="L184" s="43"/>
      <c r="M184" s="233"/>
      <c r="N184" s="234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150</v>
      </c>
      <c r="AU184" s="16" t="s">
        <v>81</v>
      </c>
    </row>
    <row r="185" s="2" customFormat="1">
      <c r="A185" s="37"/>
      <c r="B185" s="38"/>
      <c r="C185" s="39"/>
      <c r="D185" s="230" t="s">
        <v>500</v>
      </c>
      <c r="E185" s="39"/>
      <c r="F185" s="267" t="s">
        <v>736</v>
      </c>
      <c r="G185" s="39"/>
      <c r="H185" s="39"/>
      <c r="I185" s="232"/>
      <c r="J185" s="39"/>
      <c r="K185" s="39"/>
      <c r="L185" s="43"/>
      <c r="M185" s="233"/>
      <c r="N185" s="234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500</v>
      </c>
      <c r="AU185" s="16" t="s">
        <v>81</v>
      </c>
    </row>
    <row r="186" s="12" customFormat="1" ht="25.92" customHeight="1">
      <c r="A186" s="12"/>
      <c r="B186" s="201"/>
      <c r="C186" s="202"/>
      <c r="D186" s="203" t="s">
        <v>72</v>
      </c>
      <c r="E186" s="204" t="s">
        <v>701</v>
      </c>
      <c r="F186" s="204" t="s">
        <v>1</v>
      </c>
      <c r="G186" s="202"/>
      <c r="H186" s="202"/>
      <c r="I186" s="205"/>
      <c r="J186" s="206">
        <f>BK186</f>
        <v>0</v>
      </c>
      <c r="K186" s="202"/>
      <c r="L186" s="207"/>
      <c r="M186" s="208"/>
      <c r="N186" s="209"/>
      <c r="O186" s="209"/>
      <c r="P186" s="210">
        <f>SUM(P187:P210)</f>
        <v>0</v>
      </c>
      <c r="Q186" s="209"/>
      <c r="R186" s="210">
        <f>SUM(R187:R210)</f>
        <v>0</v>
      </c>
      <c r="S186" s="209"/>
      <c r="T186" s="211">
        <f>SUM(T187:T210)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2" t="s">
        <v>81</v>
      </c>
      <c r="AT186" s="213" t="s">
        <v>72</v>
      </c>
      <c r="AU186" s="213" t="s">
        <v>73</v>
      </c>
      <c r="AY186" s="212" t="s">
        <v>140</v>
      </c>
      <c r="BK186" s="214">
        <f>SUM(BK187:BK210)</f>
        <v>0</v>
      </c>
    </row>
    <row r="187" s="2" customFormat="1" ht="16.5" customHeight="1">
      <c r="A187" s="37"/>
      <c r="B187" s="38"/>
      <c r="C187" s="217" t="s">
        <v>288</v>
      </c>
      <c r="D187" s="217" t="s">
        <v>143</v>
      </c>
      <c r="E187" s="218" t="s">
        <v>756</v>
      </c>
      <c r="F187" s="219" t="s">
        <v>757</v>
      </c>
      <c r="G187" s="220" t="s">
        <v>146</v>
      </c>
      <c r="H187" s="221">
        <v>80</v>
      </c>
      <c r="I187" s="222"/>
      <c r="J187" s="223">
        <f>ROUND(I187*H187,2)</f>
        <v>0</v>
      </c>
      <c r="K187" s="219" t="s">
        <v>1</v>
      </c>
      <c r="L187" s="43"/>
      <c r="M187" s="224" t="s">
        <v>1</v>
      </c>
      <c r="N187" s="225" t="s">
        <v>38</v>
      </c>
      <c r="O187" s="90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148</v>
      </c>
      <c r="AT187" s="228" t="s">
        <v>143</v>
      </c>
      <c r="AU187" s="228" t="s">
        <v>81</v>
      </c>
      <c r="AY187" s="16" t="s">
        <v>140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6" t="s">
        <v>81</v>
      </c>
      <c r="BK187" s="229">
        <f>ROUND(I187*H187,2)</f>
        <v>0</v>
      </c>
      <c r="BL187" s="16" t="s">
        <v>148</v>
      </c>
      <c r="BM187" s="228" t="s">
        <v>431</v>
      </c>
    </row>
    <row r="188" s="2" customFormat="1">
      <c r="A188" s="37"/>
      <c r="B188" s="38"/>
      <c r="C188" s="39"/>
      <c r="D188" s="230" t="s">
        <v>150</v>
      </c>
      <c r="E188" s="39"/>
      <c r="F188" s="231" t="s">
        <v>757</v>
      </c>
      <c r="G188" s="39"/>
      <c r="H188" s="39"/>
      <c r="I188" s="232"/>
      <c r="J188" s="39"/>
      <c r="K188" s="39"/>
      <c r="L188" s="43"/>
      <c r="M188" s="233"/>
      <c r="N188" s="234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150</v>
      </c>
      <c r="AU188" s="16" t="s">
        <v>81</v>
      </c>
    </row>
    <row r="189" s="2" customFormat="1">
      <c r="A189" s="37"/>
      <c r="B189" s="38"/>
      <c r="C189" s="39"/>
      <c r="D189" s="230" t="s">
        <v>500</v>
      </c>
      <c r="E189" s="39"/>
      <c r="F189" s="267" t="s">
        <v>758</v>
      </c>
      <c r="G189" s="39"/>
      <c r="H189" s="39"/>
      <c r="I189" s="232"/>
      <c r="J189" s="39"/>
      <c r="K189" s="39"/>
      <c r="L189" s="43"/>
      <c r="M189" s="233"/>
      <c r="N189" s="234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500</v>
      </c>
      <c r="AU189" s="16" t="s">
        <v>81</v>
      </c>
    </row>
    <row r="190" s="2" customFormat="1" ht="16.5" customHeight="1">
      <c r="A190" s="37"/>
      <c r="B190" s="38"/>
      <c r="C190" s="217" t="s">
        <v>294</v>
      </c>
      <c r="D190" s="217" t="s">
        <v>143</v>
      </c>
      <c r="E190" s="218" t="s">
        <v>759</v>
      </c>
      <c r="F190" s="219" t="s">
        <v>760</v>
      </c>
      <c r="G190" s="220" t="s">
        <v>146</v>
      </c>
      <c r="H190" s="221">
        <v>95</v>
      </c>
      <c r="I190" s="222"/>
      <c r="J190" s="223">
        <f>ROUND(I190*H190,2)</f>
        <v>0</v>
      </c>
      <c r="K190" s="219" t="s">
        <v>1</v>
      </c>
      <c r="L190" s="43"/>
      <c r="M190" s="224" t="s">
        <v>1</v>
      </c>
      <c r="N190" s="225" t="s">
        <v>38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148</v>
      </c>
      <c r="AT190" s="228" t="s">
        <v>143</v>
      </c>
      <c r="AU190" s="228" t="s">
        <v>81</v>
      </c>
      <c r="AY190" s="16" t="s">
        <v>140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81</v>
      </c>
      <c r="BK190" s="229">
        <f>ROUND(I190*H190,2)</f>
        <v>0</v>
      </c>
      <c r="BL190" s="16" t="s">
        <v>148</v>
      </c>
      <c r="BM190" s="228" t="s">
        <v>443</v>
      </c>
    </row>
    <row r="191" s="2" customFormat="1">
      <c r="A191" s="37"/>
      <c r="B191" s="38"/>
      <c r="C191" s="39"/>
      <c r="D191" s="230" t="s">
        <v>150</v>
      </c>
      <c r="E191" s="39"/>
      <c r="F191" s="231" t="s">
        <v>760</v>
      </c>
      <c r="G191" s="39"/>
      <c r="H191" s="39"/>
      <c r="I191" s="232"/>
      <c r="J191" s="39"/>
      <c r="K191" s="39"/>
      <c r="L191" s="43"/>
      <c r="M191" s="233"/>
      <c r="N191" s="234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150</v>
      </c>
      <c r="AU191" s="16" t="s">
        <v>81</v>
      </c>
    </row>
    <row r="192" s="2" customFormat="1">
      <c r="A192" s="37"/>
      <c r="B192" s="38"/>
      <c r="C192" s="39"/>
      <c r="D192" s="230" t="s">
        <v>500</v>
      </c>
      <c r="E192" s="39"/>
      <c r="F192" s="267" t="s">
        <v>761</v>
      </c>
      <c r="G192" s="39"/>
      <c r="H192" s="39"/>
      <c r="I192" s="232"/>
      <c r="J192" s="39"/>
      <c r="K192" s="39"/>
      <c r="L192" s="43"/>
      <c r="M192" s="233"/>
      <c r="N192" s="234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500</v>
      </c>
      <c r="AU192" s="16" t="s">
        <v>81</v>
      </c>
    </row>
    <row r="193" s="2" customFormat="1" ht="16.5" customHeight="1">
      <c r="A193" s="37"/>
      <c r="B193" s="38"/>
      <c r="C193" s="217" t="s">
        <v>301</v>
      </c>
      <c r="D193" s="217" t="s">
        <v>143</v>
      </c>
      <c r="E193" s="218" t="s">
        <v>762</v>
      </c>
      <c r="F193" s="219" t="s">
        <v>763</v>
      </c>
      <c r="G193" s="220" t="s">
        <v>146</v>
      </c>
      <c r="H193" s="221">
        <v>28</v>
      </c>
      <c r="I193" s="222"/>
      <c r="J193" s="223">
        <f>ROUND(I193*H193,2)</f>
        <v>0</v>
      </c>
      <c r="K193" s="219" t="s">
        <v>1</v>
      </c>
      <c r="L193" s="43"/>
      <c r="M193" s="224" t="s">
        <v>1</v>
      </c>
      <c r="N193" s="225" t="s">
        <v>38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148</v>
      </c>
      <c r="AT193" s="228" t="s">
        <v>143</v>
      </c>
      <c r="AU193" s="228" t="s">
        <v>81</v>
      </c>
      <c r="AY193" s="16" t="s">
        <v>140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81</v>
      </c>
      <c r="BK193" s="229">
        <f>ROUND(I193*H193,2)</f>
        <v>0</v>
      </c>
      <c r="BL193" s="16" t="s">
        <v>148</v>
      </c>
      <c r="BM193" s="228" t="s">
        <v>456</v>
      </c>
    </row>
    <row r="194" s="2" customFormat="1">
      <c r="A194" s="37"/>
      <c r="B194" s="38"/>
      <c r="C194" s="39"/>
      <c r="D194" s="230" t="s">
        <v>150</v>
      </c>
      <c r="E194" s="39"/>
      <c r="F194" s="231" t="s">
        <v>763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150</v>
      </c>
      <c r="AU194" s="16" t="s">
        <v>81</v>
      </c>
    </row>
    <row r="195" s="2" customFormat="1">
      <c r="A195" s="37"/>
      <c r="B195" s="38"/>
      <c r="C195" s="39"/>
      <c r="D195" s="230" t="s">
        <v>500</v>
      </c>
      <c r="E195" s="39"/>
      <c r="F195" s="267" t="s">
        <v>761</v>
      </c>
      <c r="G195" s="39"/>
      <c r="H195" s="39"/>
      <c r="I195" s="232"/>
      <c r="J195" s="39"/>
      <c r="K195" s="39"/>
      <c r="L195" s="43"/>
      <c r="M195" s="233"/>
      <c r="N195" s="234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500</v>
      </c>
      <c r="AU195" s="16" t="s">
        <v>81</v>
      </c>
    </row>
    <row r="196" s="2" customFormat="1" ht="16.5" customHeight="1">
      <c r="A196" s="37"/>
      <c r="B196" s="38"/>
      <c r="C196" s="217" t="s">
        <v>306</v>
      </c>
      <c r="D196" s="217" t="s">
        <v>143</v>
      </c>
      <c r="E196" s="218" t="s">
        <v>764</v>
      </c>
      <c r="F196" s="219" t="s">
        <v>765</v>
      </c>
      <c r="G196" s="220" t="s">
        <v>146</v>
      </c>
      <c r="H196" s="221">
        <v>164</v>
      </c>
      <c r="I196" s="222"/>
      <c r="J196" s="223">
        <f>ROUND(I196*H196,2)</f>
        <v>0</v>
      </c>
      <c r="K196" s="219" t="s">
        <v>1</v>
      </c>
      <c r="L196" s="43"/>
      <c r="M196" s="224" t="s">
        <v>1</v>
      </c>
      <c r="N196" s="225" t="s">
        <v>38</v>
      </c>
      <c r="O196" s="90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148</v>
      </c>
      <c r="AT196" s="228" t="s">
        <v>143</v>
      </c>
      <c r="AU196" s="228" t="s">
        <v>81</v>
      </c>
      <c r="AY196" s="16" t="s">
        <v>140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81</v>
      </c>
      <c r="BK196" s="229">
        <f>ROUND(I196*H196,2)</f>
        <v>0</v>
      </c>
      <c r="BL196" s="16" t="s">
        <v>148</v>
      </c>
      <c r="BM196" s="228" t="s">
        <v>466</v>
      </c>
    </row>
    <row r="197" s="2" customFormat="1">
      <c r="A197" s="37"/>
      <c r="B197" s="38"/>
      <c r="C197" s="39"/>
      <c r="D197" s="230" t="s">
        <v>150</v>
      </c>
      <c r="E197" s="39"/>
      <c r="F197" s="231" t="s">
        <v>765</v>
      </c>
      <c r="G197" s="39"/>
      <c r="H197" s="39"/>
      <c r="I197" s="232"/>
      <c r="J197" s="39"/>
      <c r="K197" s="39"/>
      <c r="L197" s="43"/>
      <c r="M197" s="233"/>
      <c r="N197" s="234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150</v>
      </c>
      <c r="AU197" s="16" t="s">
        <v>81</v>
      </c>
    </row>
    <row r="198" s="2" customFormat="1">
      <c r="A198" s="37"/>
      <c r="B198" s="38"/>
      <c r="C198" s="39"/>
      <c r="D198" s="230" t="s">
        <v>500</v>
      </c>
      <c r="E198" s="39"/>
      <c r="F198" s="267" t="s">
        <v>761</v>
      </c>
      <c r="G198" s="39"/>
      <c r="H198" s="39"/>
      <c r="I198" s="232"/>
      <c r="J198" s="39"/>
      <c r="K198" s="39"/>
      <c r="L198" s="43"/>
      <c r="M198" s="233"/>
      <c r="N198" s="234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500</v>
      </c>
      <c r="AU198" s="16" t="s">
        <v>81</v>
      </c>
    </row>
    <row r="199" s="2" customFormat="1" ht="16.5" customHeight="1">
      <c r="A199" s="37"/>
      <c r="B199" s="38"/>
      <c r="C199" s="217" t="s">
        <v>311</v>
      </c>
      <c r="D199" s="217" t="s">
        <v>143</v>
      </c>
      <c r="E199" s="218" t="s">
        <v>766</v>
      </c>
      <c r="F199" s="219" t="s">
        <v>767</v>
      </c>
      <c r="G199" s="220" t="s">
        <v>146</v>
      </c>
      <c r="H199" s="221">
        <v>256</v>
      </c>
      <c r="I199" s="222"/>
      <c r="J199" s="223">
        <f>ROUND(I199*H199,2)</f>
        <v>0</v>
      </c>
      <c r="K199" s="219" t="s">
        <v>1</v>
      </c>
      <c r="L199" s="43"/>
      <c r="M199" s="224" t="s">
        <v>1</v>
      </c>
      <c r="N199" s="225" t="s">
        <v>38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148</v>
      </c>
      <c r="AT199" s="228" t="s">
        <v>143</v>
      </c>
      <c r="AU199" s="228" t="s">
        <v>81</v>
      </c>
      <c r="AY199" s="16" t="s">
        <v>140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81</v>
      </c>
      <c r="BK199" s="229">
        <f>ROUND(I199*H199,2)</f>
        <v>0</v>
      </c>
      <c r="BL199" s="16" t="s">
        <v>148</v>
      </c>
      <c r="BM199" s="228" t="s">
        <v>476</v>
      </c>
    </row>
    <row r="200" s="2" customFormat="1">
      <c r="A200" s="37"/>
      <c r="B200" s="38"/>
      <c r="C200" s="39"/>
      <c r="D200" s="230" t="s">
        <v>150</v>
      </c>
      <c r="E200" s="39"/>
      <c r="F200" s="231" t="s">
        <v>767</v>
      </c>
      <c r="G200" s="39"/>
      <c r="H200" s="39"/>
      <c r="I200" s="232"/>
      <c r="J200" s="39"/>
      <c r="K200" s="39"/>
      <c r="L200" s="43"/>
      <c r="M200" s="233"/>
      <c r="N200" s="234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150</v>
      </c>
      <c r="AU200" s="16" t="s">
        <v>81</v>
      </c>
    </row>
    <row r="201" s="2" customFormat="1">
      <c r="A201" s="37"/>
      <c r="B201" s="38"/>
      <c r="C201" s="39"/>
      <c r="D201" s="230" t="s">
        <v>500</v>
      </c>
      <c r="E201" s="39"/>
      <c r="F201" s="267" t="s">
        <v>761</v>
      </c>
      <c r="G201" s="39"/>
      <c r="H201" s="39"/>
      <c r="I201" s="232"/>
      <c r="J201" s="39"/>
      <c r="K201" s="39"/>
      <c r="L201" s="43"/>
      <c r="M201" s="233"/>
      <c r="N201" s="234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500</v>
      </c>
      <c r="AU201" s="16" t="s">
        <v>81</v>
      </c>
    </row>
    <row r="202" s="2" customFormat="1" ht="16.5" customHeight="1">
      <c r="A202" s="37"/>
      <c r="B202" s="38"/>
      <c r="C202" s="217" t="s">
        <v>317</v>
      </c>
      <c r="D202" s="217" t="s">
        <v>143</v>
      </c>
      <c r="E202" s="218" t="s">
        <v>768</v>
      </c>
      <c r="F202" s="219" t="s">
        <v>769</v>
      </c>
      <c r="G202" s="220" t="s">
        <v>146</v>
      </c>
      <c r="H202" s="221">
        <v>32</v>
      </c>
      <c r="I202" s="222"/>
      <c r="J202" s="223">
        <f>ROUND(I202*H202,2)</f>
        <v>0</v>
      </c>
      <c r="K202" s="219" t="s">
        <v>1</v>
      </c>
      <c r="L202" s="43"/>
      <c r="M202" s="224" t="s">
        <v>1</v>
      </c>
      <c r="N202" s="225" t="s">
        <v>38</v>
      </c>
      <c r="O202" s="90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8" t="s">
        <v>148</v>
      </c>
      <c r="AT202" s="228" t="s">
        <v>143</v>
      </c>
      <c r="AU202" s="228" t="s">
        <v>81</v>
      </c>
      <c r="AY202" s="16" t="s">
        <v>140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6" t="s">
        <v>81</v>
      </c>
      <c r="BK202" s="229">
        <f>ROUND(I202*H202,2)</f>
        <v>0</v>
      </c>
      <c r="BL202" s="16" t="s">
        <v>148</v>
      </c>
      <c r="BM202" s="228" t="s">
        <v>489</v>
      </c>
    </row>
    <row r="203" s="2" customFormat="1">
      <c r="A203" s="37"/>
      <c r="B203" s="38"/>
      <c r="C203" s="39"/>
      <c r="D203" s="230" t="s">
        <v>150</v>
      </c>
      <c r="E203" s="39"/>
      <c r="F203" s="231" t="s">
        <v>769</v>
      </c>
      <c r="G203" s="39"/>
      <c r="H203" s="39"/>
      <c r="I203" s="232"/>
      <c r="J203" s="39"/>
      <c r="K203" s="39"/>
      <c r="L203" s="43"/>
      <c r="M203" s="233"/>
      <c r="N203" s="234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150</v>
      </c>
      <c r="AU203" s="16" t="s">
        <v>81</v>
      </c>
    </row>
    <row r="204" s="2" customFormat="1">
      <c r="A204" s="37"/>
      <c r="B204" s="38"/>
      <c r="C204" s="39"/>
      <c r="D204" s="230" t="s">
        <v>500</v>
      </c>
      <c r="E204" s="39"/>
      <c r="F204" s="267" t="s">
        <v>770</v>
      </c>
      <c r="G204" s="39"/>
      <c r="H204" s="39"/>
      <c r="I204" s="232"/>
      <c r="J204" s="39"/>
      <c r="K204" s="39"/>
      <c r="L204" s="43"/>
      <c r="M204" s="233"/>
      <c r="N204" s="234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500</v>
      </c>
      <c r="AU204" s="16" t="s">
        <v>81</v>
      </c>
    </row>
    <row r="205" s="2" customFormat="1" ht="16.5" customHeight="1">
      <c r="A205" s="37"/>
      <c r="B205" s="38"/>
      <c r="C205" s="217" t="s">
        <v>324</v>
      </c>
      <c r="D205" s="217" t="s">
        <v>143</v>
      </c>
      <c r="E205" s="218" t="s">
        <v>771</v>
      </c>
      <c r="F205" s="219" t="s">
        <v>772</v>
      </c>
      <c r="G205" s="220" t="s">
        <v>146</v>
      </c>
      <c r="H205" s="221">
        <v>18</v>
      </c>
      <c r="I205" s="222"/>
      <c r="J205" s="223">
        <f>ROUND(I205*H205,2)</f>
        <v>0</v>
      </c>
      <c r="K205" s="219" t="s">
        <v>1</v>
      </c>
      <c r="L205" s="43"/>
      <c r="M205" s="224" t="s">
        <v>1</v>
      </c>
      <c r="N205" s="225" t="s">
        <v>38</v>
      </c>
      <c r="O205" s="90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8" t="s">
        <v>148</v>
      </c>
      <c r="AT205" s="228" t="s">
        <v>143</v>
      </c>
      <c r="AU205" s="228" t="s">
        <v>81</v>
      </c>
      <c r="AY205" s="16" t="s">
        <v>140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6" t="s">
        <v>81</v>
      </c>
      <c r="BK205" s="229">
        <f>ROUND(I205*H205,2)</f>
        <v>0</v>
      </c>
      <c r="BL205" s="16" t="s">
        <v>148</v>
      </c>
      <c r="BM205" s="228" t="s">
        <v>503</v>
      </c>
    </row>
    <row r="206" s="2" customFormat="1">
      <c r="A206" s="37"/>
      <c r="B206" s="38"/>
      <c r="C206" s="39"/>
      <c r="D206" s="230" t="s">
        <v>150</v>
      </c>
      <c r="E206" s="39"/>
      <c r="F206" s="231" t="s">
        <v>772</v>
      </c>
      <c r="G206" s="39"/>
      <c r="H206" s="39"/>
      <c r="I206" s="232"/>
      <c r="J206" s="39"/>
      <c r="K206" s="39"/>
      <c r="L206" s="43"/>
      <c r="M206" s="233"/>
      <c r="N206" s="234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150</v>
      </c>
      <c r="AU206" s="16" t="s">
        <v>81</v>
      </c>
    </row>
    <row r="207" s="2" customFormat="1">
      <c r="A207" s="37"/>
      <c r="B207" s="38"/>
      <c r="C207" s="39"/>
      <c r="D207" s="230" t="s">
        <v>500</v>
      </c>
      <c r="E207" s="39"/>
      <c r="F207" s="267" t="s">
        <v>770</v>
      </c>
      <c r="G207" s="39"/>
      <c r="H207" s="39"/>
      <c r="I207" s="232"/>
      <c r="J207" s="39"/>
      <c r="K207" s="39"/>
      <c r="L207" s="43"/>
      <c r="M207" s="233"/>
      <c r="N207" s="234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500</v>
      </c>
      <c r="AU207" s="16" t="s">
        <v>81</v>
      </c>
    </row>
    <row r="208" s="2" customFormat="1" ht="16.5" customHeight="1">
      <c r="A208" s="37"/>
      <c r="B208" s="38"/>
      <c r="C208" s="217" t="s">
        <v>333</v>
      </c>
      <c r="D208" s="217" t="s">
        <v>143</v>
      </c>
      <c r="E208" s="218" t="s">
        <v>773</v>
      </c>
      <c r="F208" s="219" t="s">
        <v>774</v>
      </c>
      <c r="G208" s="220" t="s">
        <v>146</v>
      </c>
      <c r="H208" s="221">
        <v>22</v>
      </c>
      <c r="I208" s="222"/>
      <c r="J208" s="223">
        <f>ROUND(I208*H208,2)</f>
        <v>0</v>
      </c>
      <c r="K208" s="219" t="s">
        <v>1</v>
      </c>
      <c r="L208" s="43"/>
      <c r="M208" s="224" t="s">
        <v>1</v>
      </c>
      <c r="N208" s="225" t="s">
        <v>38</v>
      </c>
      <c r="O208" s="90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8" t="s">
        <v>148</v>
      </c>
      <c r="AT208" s="228" t="s">
        <v>143</v>
      </c>
      <c r="AU208" s="228" t="s">
        <v>81</v>
      </c>
      <c r="AY208" s="16" t="s">
        <v>140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6" t="s">
        <v>81</v>
      </c>
      <c r="BK208" s="229">
        <f>ROUND(I208*H208,2)</f>
        <v>0</v>
      </c>
      <c r="BL208" s="16" t="s">
        <v>148</v>
      </c>
      <c r="BM208" s="228" t="s">
        <v>514</v>
      </c>
    </row>
    <row r="209" s="2" customFormat="1">
      <c r="A209" s="37"/>
      <c r="B209" s="38"/>
      <c r="C209" s="39"/>
      <c r="D209" s="230" t="s">
        <v>150</v>
      </c>
      <c r="E209" s="39"/>
      <c r="F209" s="231" t="s">
        <v>774</v>
      </c>
      <c r="G209" s="39"/>
      <c r="H209" s="39"/>
      <c r="I209" s="232"/>
      <c r="J209" s="39"/>
      <c r="K209" s="39"/>
      <c r="L209" s="43"/>
      <c r="M209" s="233"/>
      <c r="N209" s="234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150</v>
      </c>
      <c r="AU209" s="16" t="s">
        <v>81</v>
      </c>
    </row>
    <row r="210" s="2" customFormat="1">
      <c r="A210" s="37"/>
      <c r="B210" s="38"/>
      <c r="C210" s="39"/>
      <c r="D210" s="230" t="s">
        <v>500</v>
      </c>
      <c r="E210" s="39"/>
      <c r="F210" s="267" t="s">
        <v>770</v>
      </c>
      <c r="G210" s="39"/>
      <c r="H210" s="39"/>
      <c r="I210" s="232"/>
      <c r="J210" s="39"/>
      <c r="K210" s="39"/>
      <c r="L210" s="43"/>
      <c r="M210" s="233"/>
      <c r="N210" s="234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500</v>
      </c>
      <c r="AU210" s="16" t="s">
        <v>81</v>
      </c>
    </row>
    <row r="211" s="12" customFormat="1" ht="25.92" customHeight="1">
      <c r="A211" s="12"/>
      <c r="B211" s="201"/>
      <c r="C211" s="202"/>
      <c r="D211" s="203" t="s">
        <v>72</v>
      </c>
      <c r="E211" s="204" t="s">
        <v>701</v>
      </c>
      <c r="F211" s="204" t="s">
        <v>1</v>
      </c>
      <c r="G211" s="202"/>
      <c r="H211" s="202"/>
      <c r="I211" s="205"/>
      <c r="J211" s="206">
        <f>BK211</f>
        <v>0</v>
      </c>
      <c r="K211" s="202"/>
      <c r="L211" s="207"/>
      <c r="M211" s="208"/>
      <c r="N211" s="209"/>
      <c r="O211" s="209"/>
      <c r="P211" s="210">
        <f>SUM(P212:P241)</f>
        <v>0</v>
      </c>
      <c r="Q211" s="209"/>
      <c r="R211" s="210">
        <f>SUM(R212:R241)</f>
        <v>0</v>
      </c>
      <c r="S211" s="209"/>
      <c r="T211" s="211">
        <f>SUM(T212:T241)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2" t="s">
        <v>81</v>
      </c>
      <c r="AT211" s="213" t="s">
        <v>72</v>
      </c>
      <c r="AU211" s="213" t="s">
        <v>73</v>
      </c>
      <c r="AY211" s="212" t="s">
        <v>140</v>
      </c>
      <c r="BK211" s="214">
        <f>SUM(BK212:BK241)</f>
        <v>0</v>
      </c>
    </row>
    <row r="212" s="2" customFormat="1" ht="16.5" customHeight="1">
      <c r="A212" s="37"/>
      <c r="B212" s="38"/>
      <c r="C212" s="217" t="s">
        <v>339</v>
      </c>
      <c r="D212" s="217" t="s">
        <v>143</v>
      </c>
      <c r="E212" s="218" t="s">
        <v>775</v>
      </c>
      <c r="F212" s="219" t="s">
        <v>776</v>
      </c>
      <c r="G212" s="220" t="s">
        <v>704</v>
      </c>
      <c r="H212" s="221">
        <v>1</v>
      </c>
      <c r="I212" s="222"/>
      <c r="J212" s="223">
        <f>ROUND(I212*H212,2)</f>
        <v>0</v>
      </c>
      <c r="K212" s="219" t="s">
        <v>1</v>
      </c>
      <c r="L212" s="43"/>
      <c r="M212" s="224" t="s">
        <v>1</v>
      </c>
      <c r="N212" s="225" t="s">
        <v>38</v>
      </c>
      <c r="O212" s="90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8" t="s">
        <v>148</v>
      </c>
      <c r="AT212" s="228" t="s">
        <v>143</v>
      </c>
      <c r="AU212" s="228" t="s">
        <v>81</v>
      </c>
      <c r="AY212" s="16" t="s">
        <v>140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6" t="s">
        <v>81</v>
      </c>
      <c r="BK212" s="229">
        <f>ROUND(I212*H212,2)</f>
        <v>0</v>
      </c>
      <c r="BL212" s="16" t="s">
        <v>148</v>
      </c>
      <c r="BM212" s="228" t="s">
        <v>523</v>
      </c>
    </row>
    <row r="213" s="2" customFormat="1">
      <c r="A213" s="37"/>
      <c r="B213" s="38"/>
      <c r="C213" s="39"/>
      <c r="D213" s="230" t="s">
        <v>150</v>
      </c>
      <c r="E213" s="39"/>
      <c r="F213" s="231" t="s">
        <v>776</v>
      </c>
      <c r="G213" s="39"/>
      <c r="H213" s="39"/>
      <c r="I213" s="232"/>
      <c r="J213" s="39"/>
      <c r="K213" s="39"/>
      <c r="L213" s="43"/>
      <c r="M213" s="233"/>
      <c r="N213" s="234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150</v>
      </c>
      <c r="AU213" s="16" t="s">
        <v>81</v>
      </c>
    </row>
    <row r="214" s="2" customFormat="1">
      <c r="A214" s="37"/>
      <c r="B214" s="38"/>
      <c r="C214" s="39"/>
      <c r="D214" s="230" t="s">
        <v>500</v>
      </c>
      <c r="E214" s="39"/>
      <c r="F214" s="267" t="s">
        <v>777</v>
      </c>
      <c r="G214" s="39"/>
      <c r="H214" s="39"/>
      <c r="I214" s="232"/>
      <c r="J214" s="39"/>
      <c r="K214" s="39"/>
      <c r="L214" s="43"/>
      <c r="M214" s="233"/>
      <c r="N214" s="234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500</v>
      </c>
      <c r="AU214" s="16" t="s">
        <v>81</v>
      </c>
    </row>
    <row r="215" s="2" customFormat="1" ht="16.5" customHeight="1">
      <c r="A215" s="37"/>
      <c r="B215" s="38"/>
      <c r="C215" s="217" t="s">
        <v>342</v>
      </c>
      <c r="D215" s="217" t="s">
        <v>143</v>
      </c>
      <c r="E215" s="218" t="s">
        <v>778</v>
      </c>
      <c r="F215" s="219" t="s">
        <v>779</v>
      </c>
      <c r="G215" s="220" t="s">
        <v>704</v>
      </c>
      <c r="H215" s="221">
        <v>22</v>
      </c>
      <c r="I215" s="222"/>
      <c r="J215" s="223">
        <f>ROUND(I215*H215,2)</f>
        <v>0</v>
      </c>
      <c r="K215" s="219" t="s">
        <v>1</v>
      </c>
      <c r="L215" s="43"/>
      <c r="M215" s="224" t="s">
        <v>1</v>
      </c>
      <c r="N215" s="225" t="s">
        <v>38</v>
      </c>
      <c r="O215" s="90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8" t="s">
        <v>148</v>
      </c>
      <c r="AT215" s="228" t="s">
        <v>143</v>
      </c>
      <c r="AU215" s="228" t="s">
        <v>81</v>
      </c>
      <c r="AY215" s="16" t="s">
        <v>140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6" t="s">
        <v>81</v>
      </c>
      <c r="BK215" s="229">
        <f>ROUND(I215*H215,2)</f>
        <v>0</v>
      </c>
      <c r="BL215" s="16" t="s">
        <v>148</v>
      </c>
      <c r="BM215" s="228" t="s">
        <v>534</v>
      </c>
    </row>
    <row r="216" s="2" customFormat="1">
      <c r="A216" s="37"/>
      <c r="B216" s="38"/>
      <c r="C216" s="39"/>
      <c r="D216" s="230" t="s">
        <v>150</v>
      </c>
      <c r="E216" s="39"/>
      <c r="F216" s="231" t="s">
        <v>779</v>
      </c>
      <c r="G216" s="39"/>
      <c r="H216" s="39"/>
      <c r="I216" s="232"/>
      <c r="J216" s="39"/>
      <c r="K216" s="39"/>
      <c r="L216" s="43"/>
      <c r="M216" s="233"/>
      <c r="N216" s="234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150</v>
      </c>
      <c r="AU216" s="16" t="s">
        <v>81</v>
      </c>
    </row>
    <row r="217" s="2" customFormat="1">
      <c r="A217" s="37"/>
      <c r="B217" s="38"/>
      <c r="C217" s="39"/>
      <c r="D217" s="230" t="s">
        <v>500</v>
      </c>
      <c r="E217" s="39"/>
      <c r="F217" s="267" t="s">
        <v>780</v>
      </c>
      <c r="G217" s="39"/>
      <c r="H217" s="39"/>
      <c r="I217" s="232"/>
      <c r="J217" s="39"/>
      <c r="K217" s="39"/>
      <c r="L217" s="43"/>
      <c r="M217" s="233"/>
      <c r="N217" s="234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500</v>
      </c>
      <c r="AU217" s="16" t="s">
        <v>81</v>
      </c>
    </row>
    <row r="218" s="2" customFormat="1" ht="16.5" customHeight="1">
      <c r="A218" s="37"/>
      <c r="B218" s="38"/>
      <c r="C218" s="217" t="s">
        <v>351</v>
      </c>
      <c r="D218" s="217" t="s">
        <v>143</v>
      </c>
      <c r="E218" s="218" t="s">
        <v>781</v>
      </c>
      <c r="F218" s="219" t="s">
        <v>782</v>
      </c>
      <c r="G218" s="220" t="s">
        <v>704</v>
      </c>
      <c r="H218" s="221">
        <v>2</v>
      </c>
      <c r="I218" s="222"/>
      <c r="J218" s="223">
        <f>ROUND(I218*H218,2)</f>
        <v>0</v>
      </c>
      <c r="K218" s="219" t="s">
        <v>1</v>
      </c>
      <c r="L218" s="43"/>
      <c r="M218" s="224" t="s">
        <v>1</v>
      </c>
      <c r="N218" s="225" t="s">
        <v>38</v>
      </c>
      <c r="O218" s="90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8" t="s">
        <v>148</v>
      </c>
      <c r="AT218" s="228" t="s">
        <v>143</v>
      </c>
      <c r="AU218" s="228" t="s">
        <v>81</v>
      </c>
      <c r="AY218" s="16" t="s">
        <v>140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6" t="s">
        <v>81</v>
      </c>
      <c r="BK218" s="229">
        <f>ROUND(I218*H218,2)</f>
        <v>0</v>
      </c>
      <c r="BL218" s="16" t="s">
        <v>148</v>
      </c>
      <c r="BM218" s="228" t="s">
        <v>547</v>
      </c>
    </row>
    <row r="219" s="2" customFormat="1">
      <c r="A219" s="37"/>
      <c r="B219" s="38"/>
      <c r="C219" s="39"/>
      <c r="D219" s="230" t="s">
        <v>150</v>
      </c>
      <c r="E219" s="39"/>
      <c r="F219" s="231" t="s">
        <v>782</v>
      </c>
      <c r="G219" s="39"/>
      <c r="H219" s="39"/>
      <c r="I219" s="232"/>
      <c r="J219" s="39"/>
      <c r="K219" s="39"/>
      <c r="L219" s="43"/>
      <c r="M219" s="233"/>
      <c r="N219" s="234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150</v>
      </c>
      <c r="AU219" s="16" t="s">
        <v>81</v>
      </c>
    </row>
    <row r="220" s="2" customFormat="1">
      <c r="A220" s="37"/>
      <c r="B220" s="38"/>
      <c r="C220" s="39"/>
      <c r="D220" s="230" t="s">
        <v>500</v>
      </c>
      <c r="E220" s="39"/>
      <c r="F220" s="267" t="s">
        <v>780</v>
      </c>
      <c r="G220" s="39"/>
      <c r="H220" s="39"/>
      <c r="I220" s="232"/>
      <c r="J220" s="39"/>
      <c r="K220" s="39"/>
      <c r="L220" s="43"/>
      <c r="M220" s="233"/>
      <c r="N220" s="234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500</v>
      </c>
      <c r="AU220" s="16" t="s">
        <v>81</v>
      </c>
    </row>
    <row r="221" s="2" customFormat="1" ht="16.5" customHeight="1">
      <c r="A221" s="37"/>
      <c r="B221" s="38"/>
      <c r="C221" s="217" t="s">
        <v>356</v>
      </c>
      <c r="D221" s="217" t="s">
        <v>143</v>
      </c>
      <c r="E221" s="218" t="s">
        <v>783</v>
      </c>
      <c r="F221" s="219" t="s">
        <v>784</v>
      </c>
      <c r="G221" s="220" t="s">
        <v>755</v>
      </c>
      <c r="H221" s="221">
        <v>1</v>
      </c>
      <c r="I221" s="222"/>
      <c r="J221" s="223">
        <f>ROUND(I221*H221,2)</f>
        <v>0</v>
      </c>
      <c r="K221" s="219" t="s">
        <v>1</v>
      </c>
      <c r="L221" s="43"/>
      <c r="M221" s="224" t="s">
        <v>1</v>
      </c>
      <c r="N221" s="225" t="s">
        <v>38</v>
      </c>
      <c r="O221" s="90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8" t="s">
        <v>148</v>
      </c>
      <c r="AT221" s="228" t="s">
        <v>143</v>
      </c>
      <c r="AU221" s="228" t="s">
        <v>81</v>
      </c>
      <c r="AY221" s="16" t="s">
        <v>140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6" t="s">
        <v>81</v>
      </c>
      <c r="BK221" s="229">
        <f>ROUND(I221*H221,2)</f>
        <v>0</v>
      </c>
      <c r="BL221" s="16" t="s">
        <v>148</v>
      </c>
      <c r="BM221" s="228" t="s">
        <v>559</v>
      </c>
    </row>
    <row r="222" s="2" customFormat="1">
      <c r="A222" s="37"/>
      <c r="B222" s="38"/>
      <c r="C222" s="39"/>
      <c r="D222" s="230" t="s">
        <v>150</v>
      </c>
      <c r="E222" s="39"/>
      <c r="F222" s="231" t="s">
        <v>784</v>
      </c>
      <c r="G222" s="39"/>
      <c r="H222" s="39"/>
      <c r="I222" s="232"/>
      <c r="J222" s="39"/>
      <c r="K222" s="39"/>
      <c r="L222" s="43"/>
      <c r="M222" s="233"/>
      <c r="N222" s="234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150</v>
      </c>
      <c r="AU222" s="16" t="s">
        <v>81</v>
      </c>
    </row>
    <row r="223" s="2" customFormat="1">
      <c r="A223" s="37"/>
      <c r="B223" s="38"/>
      <c r="C223" s="39"/>
      <c r="D223" s="230" t="s">
        <v>500</v>
      </c>
      <c r="E223" s="39"/>
      <c r="F223" s="267" t="s">
        <v>736</v>
      </c>
      <c r="G223" s="39"/>
      <c r="H223" s="39"/>
      <c r="I223" s="232"/>
      <c r="J223" s="39"/>
      <c r="K223" s="39"/>
      <c r="L223" s="43"/>
      <c r="M223" s="233"/>
      <c r="N223" s="234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500</v>
      </c>
      <c r="AU223" s="16" t="s">
        <v>81</v>
      </c>
    </row>
    <row r="224" s="2" customFormat="1" ht="16.5" customHeight="1">
      <c r="A224" s="37"/>
      <c r="B224" s="38"/>
      <c r="C224" s="217" t="s">
        <v>361</v>
      </c>
      <c r="D224" s="217" t="s">
        <v>143</v>
      </c>
      <c r="E224" s="218" t="s">
        <v>785</v>
      </c>
      <c r="F224" s="219" t="s">
        <v>786</v>
      </c>
      <c r="G224" s="220" t="s">
        <v>755</v>
      </c>
      <c r="H224" s="221">
        <v>1</v>
      </c>
      <c r="I224" s="222"/>
      <c r="J224" s="223">
        <f>ROUND(I224*H224,2)</f>
        <v>0</v>
      </c>
      <c r="K224" s="219" t="s">
        <v>1</v>
      </c>
      <c r="L224" s="43"/>
      <c r="M224" s="224" t="s">
        <v>1</v>
      </c>
      <c r="N224" s="225" t="s">
        <v>38</v>
      </c>
      <c r="O224" s="90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8" t="s">
        <v>148</v>
      </c>
      <c r="AT224" s="228" t="s">
        <v>143</v>
      </c>
      <c r="AU224" s="228" t="s">
        <v>81</v>
      </c>
      <c r="AY224" s="16" t="s">
        <v>140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6" t="s">
        <v>81</v>
      </c>
      <c r="BK224" s="229">
        <f>ROUND(I224*H224,2)</f>
        <v>0</v>
      </c>
      <c r="BL224" s="16" t="s">
        <v>148</v>
      </c>
      <c r="BM224" s="228" t="s">
        <v>569</v>
      </c>
    </row>
    <row r="225" s="2" customFormat="1">
      <c r="A225" s="37"/>
      <c r="B225" s="38"/>
      <c r="C225" s="39"/>
      <c r="D225" s="230" t="s">
        <v>150</v>
      </c>
      <c r="E225" s="39"/>
      <c r="F225" s="231" t="s">
        <v>786</v>
      </c>
      <c r="G225" s="39"/>
      <c r="H225" s="39"/>
      <c r="I225" s="232"/>
      <c r="J225" s="39"/>
      <c r="K225" s="39"/>
      <c r="L225" s="43"/>
      <c r="M225" s="233"/>
      <c r="N225" s="234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150</v>
      </c>
      <c r="AU225" s="16" t="s">
        <v>81</v>
      </c>
    </row>
    <row r="226" s="2" customFormat="1">
      <c r="A226" s="37"/>
      <c r="B226" s="38"/>
      <c r="C226" s="39"/>
      <c r="D226" s="230" t="s">
        <v>500</v>
      </c>
      <c r="E226" s="39"/>
      <c r="F226" s="267" t="s">
        <v>736</v>
      </c>
      <c r="G226" s="39"/>
      <c r="H226" s="39"/>
      <c r="I226" s="232"/>
      <c r="J226" s="39"/>
      <c r="K226" s="39"/>
      <c r="L226" s="43"/>
      <c r="M226" s="233"/>
      <c r="N226" s="234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500</v>
      </c>
      <c r="AU226" s="16" t="s">
        <v>81</v>
      </c>
    </row>
    <row r="227" s="2" customFormat="1" ht="16.5" customHeight="1">
      <c r="A227" s="37"/>
      <c r="B227" s="38"/>
      <c r="C227" s="217" t="s">
        <v>368</v>
      </c>
      <c r="D227" s="217" t="s">
        <v>143</v>
      </c>
      <c r="E227" s="218" t="s">
        <v>787</v>
      </c>
      <c r="F227" s="219" t="s">
        <v>788</v>
      </c>
      <c r="G227" s="220" t="s">
        <v>704</v>
      </c>
      <c r="H227" s="221">
        <v>3</v>
      </c>
      <c r="I227" s="222"/>
      <c r="J227" s="223">
        <f>ROUND(I227*H227,2)</f>
        <v>0</v>
      </c>
      <c r="K227" s="219" t="s">
        <v>1</v>
      </c>
      <c r="L227" s="43"/>
      <c r="M227" s="224" t="s">
        <v>1</v>
      </c>
      <c r="N227" s="225" t="s">
        <v>38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148</v>
      </c>
      <c r="AT227" s="228" t="s">
        <v>143</v>
      </c>
      <c r="AU227" s="228" t="s">
        <v>81</v>
      </c>
      <c r="AY227" s="16" t="s">
        <v>140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81</v>
      </c>
      <c r="BK227" s="229">
        <f>ROUND(I227*H227,2)</f>
        <v>0</v>
      </c>
      <c r="BL227" s="16" t="s">
        <v>148</v>
      </c>
      <c r="BM227" s="228" t="s">
        <v>580</v>
      </c>
    </row>
    <row r="228" s="2" customFormat="1">
      <c r="A228" s="37"/>
      <c r="B228" s="38"/>
      <c r="C228" s="39"/>
      <c r="D228" s="230" t="s">
        <v>150</v>
      </c>
      <c r="E228" s="39"/>
      <c r="F228" s="231" t="s">
        <v>788</v>
      </c>
      <c r="G228" s="39"/>
      <c r="H228" s="39"/>
      <c r="I228" s="232"/>
      <c r="J228" s="39"/>
      <c r="K228" s="39"/>
      <c r="L228" s="43"/>
      <c r="M228" s="233"/>
      <c r="N228" s="234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150</v>
      </c>
      <c r="AU228" s="16" t="s">
        <v>81</v>
      </c>
    </row>
    <row r="229" s="2" customFormat="1">
      <c r="A229" s="37"/>
      <c r="B229" s="38"/>
      <c r="C229" s="39"/>
      <c r="D229" s="230" t="s">
        <v>500</v>
      </c>
      <c r="E229" s="39"/>
      <c r="F229" s="267" t="s">
        <v>789</v>
      </c>
      <c r="G229" s="39"/>
      <c r="H229" s="39"/>
      <c r="I229" s="232"/>
      <c r="J229" s="39"/>
      <c r="K229" s="39"/>
      <c r="L229" s="43"/>
      <c r="M229" s="233"/>
      <c r="N229" s="234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500</v>
      </c>
      <c r="AU229" s="16" t="s">
        <v>81</v>
      </c>
    </row>
    <row r="230" s="2" customFormat="1" ht="16.5" customHeight="1">
      <c r="A230" s="37"/>
      <c r="B230" s="38"/>
      <c r="C230" s="217" t="s">
        <v>373</v>
      </c>
      <c r="D230" s="217" t="s">
        <v>143</v>
      </c>
      <c r="E230" s="218" t="s">
        <v>790</v>
      </c>
      <c r="F230" s="219" t="s">
        <v>791</v>
      </c>
      <c r="G230" s="220" t="s">
        <v>704</v>
      </c>
      <c r="H230" s="221">
        <v>3</v>
      </c>
      <c r="I230" s="222"/>
      <c r="J230" s="223">
        <f>ROUND(I230*H230,2)</f>
        <v>0</v>
      </c>
      <c r="K230" s="219" t="s">
        <v>1</v>
      </c>
      <c r="L230" s="43"/>
      <c r="M230" s="224" t="s">
        <v>1</v>
      </c>
      <c r="N230" s="225" t="s">
        <v>38</v>
      </c>
      <c r="O230" s="90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148</v>
      </c>
      <c r="AT230" s="228" t="s">
        <v>143</v>
      </c>
      <c r="AU230" s="228" t="s">
        <v>81</v>
      </c>
      <c r="AY230" s="16" t="s">
        <v>140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81</v>
      </c>
      <c r="BK230" s="229">
        <f>ROUND(I230*H230,2)</f>
        <v>0</v>
      </c>
      <c r="BL230" s="16" t="s">
        <v>148</v>
      </c>
      <c r="BM230" s="228" t="s">
        <v>591</v>
      </c>
    </row>
    <row r="231" s="2" customFormat="1">
      <c r="A231" s="37"/>
      <c r="B231" s="38"/>
      <c r="C231" s="39"/>
      <c r="D231" s="230" t="s">
        <v>150</v>
      </c>
      <c r="E231" s="39"/>
      <c r="F231" s="231" t="s">
        <v>791</v>
      </c>
      <c r="G231" s="39"/>
      <c r="H231" s="39"/>
      <c r="I231" s="232"/>
      <c r="J231" s="39"/>
      <c r="K231" s="39"/>
      <c r="L231" s="43"/>
      <c r="M231" s="233"/>
      <c r="N231" s="234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150</v>
      </c>
      <c r="AU231" s="16" t="s">
        <v>81</v>
      </c>
    </row>
    <row r="232" s="2" customFormat="1">
      <c r="A232" s="37"/>
      <c r="B232" s="38"/>
      <c r="C232" s="39"/>
      <c r="D232" s="230" t="s">
        <v>500</v>
      </c>
      <c r="E232" s="39"/>
      <c r="F232" s="267" t="s">
        <v>792</v>
      </c>
      <c r="G232" s="39"/>
      <c r="H232" s="39"/>
      <c r="I232" s="232"/>
      <c r="J232" s="39"/>
      <c r="K232" s="39"/>
      <c r="L232" s="43"/>
      <c r="M232" s="233"/>
      <c r="N232" s="234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500</v>
      </c>
      <c r="AU232" s="16" t="s">
        <v>81</v>
      </c>
    </row>
    <row r="233" s="2" customFormat="1" ht="16.5" customHeight="1">
      <c r="A233" s="37"/>
      <c r="B233" s="38"/>
      <c r="C233" s="217" t="s">
        <v>378</v>
      </c>
      <c r="D233" s="217" t="s">
        <v>143</v>
      </c>
      <c r="E233" s="218" t="s">
        <v>793</v>
      </c>
      <c r="F233" s="219" t="s">
        <v>794</v>
      </c>
      <c r="G233" s="220" t="s">
        <v>704</v>
      </c>
      <c r="H233" s="221">
        <v>38</v>
      </c>
      <c r="I233" s="222"/>
      <c r="J233" s="223">
        <f>ROUND(I233*H233,2)</f>
        <v>0</v>
      </c>
      <c r="K233" s="219" t="s">
        <v>1</v>
      </c>
      <c r="L233" s="43"/>
      <c r="M233" s="224" t="s">
        <v>1</v>
      </c>
      <c r="N233" s="225" t="s">
        <v>38</v>
      </c>
      <c r="O233" s="90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8" t="s">
        <v>148</v>
      </c>
      <c r="AT233" s="228" t="s">
        <v>143</v>
      </c>
      <c r="AU233" s="228" t="s">
        <v>81</v>
      </c>
      <c r="AY233" s="16" t="s">
        <v>140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6" t="s">
        <v>81</v>
      </c>
      <c r="BK233" s="229">
        <f>ROUND(I233*H233,2)</f>
        <v>0</v>
      </c>
      <c r="BL233" s="16" t="s">
        <v>148</v>
      </c>
      <c r="BM233" s="228" t="s">
        <v>601</v>
      </c>
    </row>
    <row r="234" s="2" customFormat="1">
      <c r="A234" s="37"/>
      <c r="B234" s="38"/>
      <c r="C234" s="39"/>
      <c r="D234" s="230" t="s">
        <v>150</v>
      </c>
      <c r="E234" s="39"/>
      <c r="F234" s="231" t="s">
        <v>794</v>
      </c>
      <c r="G234" s="39"/>
      <c r="H234" s="39"/>
      <c r="I234" s="232"/>
      <c r="J234" s="39"/>
      <c r="K234" s="39"/>
      <c r="L234" s="43"/>
      <c r="M234" s="233"/>
      <c r="N234" s="234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150</v>
      </c>
      <c r="AU234" s="16" t="s">
        <v>81</v>
      </c>
    </row>
    <row r="235" s="2" customFormat="1">
      <c r="A235" s="37"/>
      <c r="B235" s="38"/>
      <c r="C235" s="39"/>
      <c r="D235" s="230" t="s">
        <v>500</v>
      </c>
      <c r="E235" s="39"/>
      <c r="F235" s="267" t="s">
        <v>795</v>
      </c>
      <c r="G235" s="39"/>
      <c r="H235" s="39"/>
      <c r="I235" s="232"/>
      <c r="J235" s="39"/>
      <c r="K235" s="39"/>
      <c r="L235" s="43"/>
      <c r="M235" s="233"/>
      <c r="N235" s="234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500</v>
      </c>
      <c r="AU235" s="16" t="s">
        <v>81</v>
      </c>
    </row>
    <row r="236" s="2" customFormat="1" ht="21.75" customHeight="1">
      <c r="A236" s="37"/>
      <c r="B236" s="38"/>
      <c r="C236" s="217" t="s">
        <v>383</v>
      </c>
      <c r="D236" s="217" t="s">
        <v>143</v>
      </c>
      <c r="E236" s="218" t="s">
        <v>796</v>
      </c>
      <c r="F236" s="219" t="s">
        <v>797</v>
      </c>
      <c r="G236" s="220" t="s">
        <v>704</v>
      </c>
      <c r="H236" s="221">
        <v>36</v>
      </c>
      <c r="I236" s="222"/>
      <c r="J236" s="223">
        <f>ROUND(I236*H236,2)</f>
        <v>0</v>
      </c>
      <c r="K236" s="219" t="s">
        <v>1</v>
      </c>
      <c r="L236" s="43"/>
      <c r="M236" s="224" t="s">
        <v>1</v>
      </c>
      <c r="N236" s="225" t="s">
        <v>38</v>
      </c>
      <c r="O236" s="90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8" t="s">
        <v>148</v>
      </c>
      <c r="AT236" s="228" t="s">
        <v>143</v>
      </c>
      <c r="AU236" s="228" t="s">
        <v>81</v>
      </c>
      <c r="AY236" s="16" t="s">
        <v>140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6" t="s">
        <v>81</v>
      </c>
      <c r="BK236" s="229">
        <f>ROUND(I236*H236,2)</f>
        <v>0</v>
      </c>
      <c r="BL236" s="16" t="s">
        <v>148</v>
      </c>
      <c r="BM236" s="228" t="s">
        <v>615</v>
      </c>
    </row>
    <row r="237" s="2" customFormat="1">
      <c r="A237" s="37"/>
      <c r="B237" s="38"/>
      <c r="C237" s="39"/>
      <c r="D237" s="230" t="s">
        <v>150</v>
      </c>
      <c r="E237" s="39"/>
      <c r="F237" s="231" t="s">
        <v>797</v>
      </c>
      <c r="G237" s="39"/>
      <c r="H237" s="39"/>
      <c r="I237" s="232"/>
      <c r="J237" s="39"/>
      <c r="K237" s="39"/>
      <c r="L237" s="43"/>
      <c r="M237" s="233"/>
      <c r="N237" s="234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150</v>
      </c>
      <c r="AU237" s="16" t="s">
        <v>81</v>
      </c>
    </row>
    <row r="238" s="2" customFormat="1">
      <c r="A238" s="37"/>
      <c r="B238" s="38"/>
      <c r="C238" s="39"/>
      <c r="D238" s="230" t="s">
        <v>500</v>
      </c>
      <c r="E238" s="39"/>
      <c r="F238" s="267" t="s">
        <v>798</v>
      </c>
      <c r="G238" s="39"/>
      <c r="H238" s="39"/>
      <c r="I238" s="232"/>
      <c r="J238" s="39"/>
      <c r="K238" s="39"/>
      <c r="L238" s="43"/>
      <c r="M238" s="233"/>
      <c r="N238" s="234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500</v>
      </c>
      <c r="AU238" s="16" t="s">
        <v>81</v>
      </c>
    </row>
    <row r="239" s="2" customFormat="1" ht="21.75" customHeight="1">
      <c r="A239" s="37"/>
      <c r="B239" s="38"/>
      <c r="C239" s="217" t="s">
        <v>389</v>
      </c>
      <c r="D239" s="217" t="s">
        <v>143</v>
      </c>
      <c r="E239" s="218" t="s">
        <v>799</v>
      </c>
      <c r="F239" s="219" t="s">
        <v>800</v>
      </c>
      <c r="G239" s="220" t="s">
        <v>704</v>
      </c>
      <c r="H239" s="221">
        <v>10</v>
      </c>
      <c r="I239" s="222"/>
      <c r="J239" s="223">
        <f>ROUND(I239*H239,2)</f>
        <v>0</v>
      </c>
      <c r="K239" s="219" t="s">
        <v>1</v>
      </c>
      <c r="L239" s="43"/>
      <c r="M239" s="224" t="s">
        <v>1</v>
      </c>
      <c r="N239" s="225" t="s">
        <v>38</v>
      </c>
      <c r="O239" s="90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148</v>
      </c>
      <c r="AT239" s="228" t="s">
        <v>143</v>
      </c>
      <c r="AU239" s="228" t="s">
        <v>81</v>
      </c>
      <c r="AY239" s="16" t="s">
        <v>140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81</v>
      </c>
      <c r="BK239" s="229">
        <f>ROUND(I239*H239,2)</f>
        <v>0</v>
      </c>
      <c r="BL239" s="16" t="s">
        <v>148</v>
      </c>
      <c r="BM239" s="228" t="s">
        <v>625</v>
      </c>
    </row>
    <row r="240" s="2" customFormat="1">
      <c r="A240" s="37"/>
      <c r="B240" s="38"/>
      <c r="C240" s="39"/>
      <c r="D240" s="230" t="s">
        <v>150</v>
      </c>
      <c r="E240" s="39"/>
      <c r="F240" s="231" t="s">
        <v>800</v>
      </c>
      <c r="G240" s="39"/>
      <c r="H240" s="39"/>
      <c r="I240" s="232"/>
      <c r="J240" s="39"/>
      <c r="K240" s="39"/>
      <c r="L240" s="43"/>
      <c r="M240" s="233"/>
      <c r="N240" s="234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150</v>
      </c>
      <c r="AU240" s="16" t="s">
        <v>81</v>
      </c>
    </row>
    <row r="241" s="2" customFormat="1">
      <c r="A241" s="37"/>
      <c r="B241" s="38"/>
      <c r="C241" s="39"/>
      <c r="D241" s="230" t="s">
        <v>500</v>
      </c>
      <c r="E241" s="39"/>
      <c r="F241" s="267" t="s">
        <v>801</v>
      </c>
      <c r="G241" s="39"/>
      <c r="H241" s="39"/>
      <c r="I241" s="232"/>
      <c r="J241" s="39"/>
      <c r="K241" s="39"/>
      <c r="L241" s="43"/>
      <c r="M241" s="233"/>
      <c r="N241" s="234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500</v>
      </c>
      <c r="AU241" s="16" t="s">
        <v>81</v>
      </c>
    </row>
    <row r="242" s="12" customFormat="1" ht="25.92" customHeight="1">
      <c r="A242" s="12"/>
      <c r="B242" s="201"/>
      <c r="C242" s="202"/>
      <c r="D242" s="203" t="s">
        <v>72</v>
      </c>
      <c r="E242" s="204" t="s">
        <v>701</v>
      </c>
      <c r="F242" s="204" t="s">
        <v>1</v>
      </c>
      <c r="G242" s="202"/>
      <c r="H242" s="202"/>
      <c r="I242" s="205"/>
      <c r="J242" s="206">
        <f>BK242</f>
        <v>0</v>
      </c>
      <c r="K242" s="202"/>
      <c r="L242" s="207"/>
      <c r="M242" s="208"/>
      <c r="N242" s="209"/>
      <c r="O242" s="209"/>
      <c r="P242" s="210">
        <f>SUM(P243:P262)</f>
        <v>0</v>
      </c>
      <c r="Q242" s="209"/>
      <c r="R242" s="210">
        <f>SUM(R243:R262)</f>
        <v>0</v>
      </c>
      <c r="S242" s="209"/>
      <c r="T242" s="211">
        <f>SUM(T243:T262)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2" t="s">
        <v>81</v>
      </c>
      <c r="AT242" s="213" t="s">
        <v>72</v>
      </c>
      <c r="AU242" s="213" t="s">
        <v>73</v>
      </c>
      <c r="AY242" s="212" t="s">
        <v>140</v>
      </c>
      <c r="BK242" s="214">
        <f>SUM(BK243:BK262)</f>
        <v>0</v>
      </c>
    </row>
    <row r="243" s="2" customFormat="1" ht="16.5" customHeight="1">
      <c r="A243" s="37"/>
      <c r="B243" s="38"/>
      <c r="C243" s="217" t="s">
        <v>394</v>
      </c>
      <c r="D243" s="217" t="s">
        <v>143</v>
      </c>
      <c r="E243" s="218" t="s">
        <v>802</v>
      </c>
      <c r="F243" s="219" t="s">
        <v>803</v>
      </c>
      <c r="G243" s="220" t="s">
        <v>704</v>
      </c>
      <c r="H243" s="221">
        <v>38</v>
      </c>
      <c r="I243" s="222"/>
      <c r="J243" s="223">
        <f>ROUND(I243*H243,2)</f>
        <v>0</v>
      </c>
      <c r="K243" s="219" t="s">
        <v>1</v>
      </c>
      <c r="L243" s="43"/>
      <c r="M243" s="224" t="s">
        <v>1</v>
      </c>
      <c r="N243" s="225" t="s">
        <v>38</v>
      </c>
      <c r="O243" s="90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148</v>
      </c>
      <c r="AT243" s="228" t="s">
        <v>143</v>
      </c>
      <c r="AU243" s="228" t="s">
        <v>81</v>
      </c>
      <c r="AY243" s="16" t="s">
        <v>140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81</v>
      </c>
      <c r="BK243" s="229">
        <f>ROUND(I243*H243,2)</f>
        <v>0</v>
      </c>
      <c r="BL243" s="16" t="s">
        <v>148</v>
      </c>
      <c r="BM243" s="228" t="s">
        <v>638</v>
      </c>
    </row>
    <row r="244" s="2" customFormat="1">
      <c r="A244" s="37"/>
      <c r="B244" s="38"/>
      <c r="C244" s="39"/>
      <c r="D244" s="230" t="s">
        <v>150</v>
      </c>
      <c r="E244" s="39"/>
      <c r="F244" s="231" t="s">
        <v>803</v>
      </c>
      <c r="G244" s="39"/>
      <c r="H244" s="39"/>
      <c r="I244" s="232"/>
      <c r="J244" s="39"/>
      <c r="K244" s="39"/>
      <c r="L244" s="43"/>
      <c r="M244" s="233"/>
      <c r="N244" s="234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150</v>
      </c>
      <c r="AU244" s="16" t="s">
        <v>81</v>
      </c>
    </row>
    <row r="245" s="2" customFormat="1" ht="16.5" customHeight="1">
      <c r="A245" s="37"/>
      <c r="B245" s="38"/>
      <c r="C245" s="217" t="s">
        <v>399</v>
      </c>
      <c r="D245" s="217" t="s">
        <v>143</v>
      </c>
      <c r="E245" s="218" t="s">
        <v>804</v>
      </c>
      <c r="F245" s="219" t="s">
        <v>805</v>
      </c>
      <c r="G245" s="220" t="s">
        <v>146</v>
      </c>
      <c r="H245" s="221">
        <v>120</v>
      </c>
      <c r="I245" s="222"/>
      <c r="J245" s="223">
        <f>ROUND(I245*H245,2)</f>
        <v>0</v>
      </c>
      <c r="K245" s="219" t="s">
        <v>1</v>
      </c>
      <c r="L245" s="43"/>
      <c r="M245" s="224" t="s">
        <v>1</v>
      </c>
      <c r="N245" s="225" t="s">
        <v>38</v>
      </c>
      <c r="O245" s="90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148</v>
      </c>
      <c r="AT245" s="228" t="s">
        <v>143</v>
      </c>
      <c r="AU245" s="228" t="s">
        <v>81</v>
      </c>
      <c r="AY245" s="16" t="s">
        <v>140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81</v>
      </c>
      <c r="BK245" s="229">
        <f>ROUND(I245*H245,2)</f>
        <v>0</v>
      </c>
      <c r="BL245" s="16" t="s">
        <v>148</v>
      </c>
      <c r="BM245" s="228" t="s">
        <v>648</v>
      </c>
    </row>
    <row r="246" s="2" customFormat="1">
      <c r="A246" s="37"/>
      <c r="B246" s="38"/>
      <c r="C246" s="39"/>
      <c r="D246" s="230" t="s">
        <v>150</v>
      </c>
      <c r="E246" s="39"/>
      <c r="F246" s="231" t="s">
        <v>805</v>
      </c>
      <c r="G246" s="39"/>
      <c r="H246" s="39"/>
      <c r="I246" s="232"/>
      <c r="J246" s="39"/>
      <c r="K246" s="39"/>
      <c r="L246" s="43"/>
      <c r="M246" s="233"/>
      <c r="N246" s="234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150</v>
      </c>
      <c r="AU246" s="16" t="s">
        <v>81</v>
      </c>
    </row>
    <row r="247" s="2" customFormat="1" ht="16.5" customHeight="1">
      <c r="A247" s="37"/>
      <c r="B247" s="38"/>
      <c r="C247" s="217" t="s">
        <v>404</v>
      </c>
      <c r="D247" s="217" t="s">
        <v>143</v>
      </c>
      <c r="E247" s="218" t="s">
        <v>806</v>
      </c>
      <c r="F247" s="219" t="s">
        <v>807</v>
      </c>
      <c r="G247" s="220" t="s">
        <v>146</v>
      </c>
      <c r="H247" s="221">
        <v>75</v>
      </c>
      <c r="I247" s="222"/>
      <c r="J247" s="223">
        <f>ROUND(I247*H247,2)</f>
        <v>0</v>
      </c>
      <c r="K247" s="219" t="s">
        <v>1</v>
      </c>
      <c r="L247" s="43"/>
      <c r="M247" s="224" t="s">
        <v>1</v>
      </c>
      <c r="N247" s="225" t="s">
        <v>38</v>
      </c>
      <c r="O247" s="90"/>
      <c r="P247" s="226">
        <f>O247*H247</f>
        <v>0</v>
      </c>
      <c r="Q247" s="226">
        <v>0</v>
      </c>
      <c r="R247" s="226">
        <f>Q247*H247</f>
        <v>0</v>
      </c>
      <c r="S247" s="226">
        <v>0</v>
      </c>
      <c r="T247" s="22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148</v>
      </c>
      <c r="AT247" s="228" t="s">
        <v>143</v>
      </c>
      <c r="AU247" s="228" t="s">
        <v>81</v>
      </c>
      <c r="AY247" s="16" t="s">
        <v>140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81</v>
      </c>
      <c r="BK247" s="229">
        <f>ROUND(I247*H247,2)</f>
        <v>0</v>
      </c>
      <c r="BL247" s="16" t="s">
        <v>148</v>
      </c>
      <c r="BM247" s="228" t="s">
        <v>659</v>
      </c>
    </row>
    <row r="248" s="2" customFormat="1">
      <c r="A248" s="37"/>
      <c r="B248" s="38"/>
      <c r="C248" s="39"/>
      <c r="D248" s="230" t="s">
        <v>150</v>
      </c>
      <c r="E248" s="39"/>
      <c r="F248" s="231" t="s">
        <v>807</v>
      </c>
      <c r="G248" s="39"/>
      <c r="H248" s="39"/>
      <c r="I248" s="232"/>
      <c r="J248" s="39"/>
      <c r="K248" s="39"/>
      <c r="L248" s="43"/>
      <c r="M248" s="233"/>
      <c r="N248" s="234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150</v>
      </c>
      <c r="AU248" s="16" t="s">
        <v>81</v>
      </c>
    </row>
    <row r="249" s="2" customFormat="1" ht="21.75" customHeight="1">
      <c r="A249" s="37"/>
      <c r="B249" s="38"/>
      <c r="C249" s="217" t="s">
        <v>409</v>
      </c>
      <c r="D249" s="217" t="s">
        <v>143</v>
      </c>
      <c r="E249" s="218" t="s">
        <v>808</v>
      </c>
      <c r="F249" s="219" t="s">
        <v>809</v>
      </c>
      <c r="G249" s="220" t="s">
        <v>146</v>
      </c>
      <c r="H249" s="221">
        <v>120</v>
      </c>
      <c r="I249" s="222"/>
      <c r="J249" s="223">
        <f>ROUND(I249*H249,2)</f>
        <v>0</v>
      </c>
      <c r="K249" s="219" t="s">
        <v>1</v>
      </c>
      <c r="L249" s="43"/>
      <c r="M249" s="224" t="s">
        <v>1</v>
      </c>
      <c r="N249" s="225" t="s">
        <v>38</v>
      </c>
      <c r="O249" s="90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8" t="s">
        <v>148</v>
      </c>
      <c r="AT249" s="228" t="s">
        <v>143</v>
      </c>
      <c r="AU249" s="228" t="s">
        <v>81</v>
      </c>
      <c r="AY249" s="16" t="s">
        <v>140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6" t="s">
        <v>81</v>
      </c>
      <c r="BK249" s="229">
        <f>ROUND(I249*H249,2)</f>
        <v>0</v>
      </c>
      <c r="BL249" s="16" t="s">
        <v>148</v>
      </c>
      <c r="BM249" s="228" t="s">
        <v>673</v>
      </c>
    </row>
    <row r="250" s="2" customFormat="1">
      <c r="A250" s="37"/>
      <c r="B250" s="38"/>
      <c r="C250" s="39"/>
      <c r="D250" s="230" t="s">
        <v>150</v>
      </c>
      <c r="E250" s="39"/>
      <c r="F250" s="231" t="s">
        <v>809</v>
      </c>
      <c r="G250" s="39"/>
      <c r="H250" s="39"/>
      <c r="I250" s="232"/>
      <c r="J250" s="39"/>
      <c r="K250" s="39"/>
      <c r="L250" s="43"/>
      <c r="M250" s="233"/>
      <c r="N250" s="234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150</v>
      </c>
      <c r="AU250" s="16" t="s">
        <v>81</v>
      </c>
    </row>
    <row r="251" s="2" customFormat="1" ht="21.75" customHeight="1">
      <c r="A251" s="37"/>
      <c r="B251" s="38"/>
      <c r="C251" s="217" t="s">
        <v>414</v>
      </c>
      <c r="D251" s="217" t="s">
        <v>143</v>
      </c>
      <c r="E251" s="218" t="s">
        <v>810</v>
      </c>
      <c r="F251" s="219" t="s">
        <v>811</v>
      </c>
      <c r="G251" s="220" t="s">
        <v>146</v>
      </c>
      <c r="H251" s="221">
        <v>75</v>
      </c>
      <c r="I251" s="222"/>
      <c r="J251" s="223">
        <f>ROUND(I251*H251,2)</f>
        <v>0</v>
      </c>
      <c r="K251" s="219" t="s">
        <v>1</v>
      </c>
      <c r="L251" s="43"/>
      <c r="M251" s="224" t="s">
        <v>1</v>
      </c>
      <c r="N251" s="225" t="s">
        <v>38</v>
      </c>
      <c r="O251" s="90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8" t="s">
        <v>148</v>
      </c>
      <c r="AT251" s="228" t="s">
        <v>143</v>
      </c>
      <c r="AU251" s="228" t="s">
        <v>81</v>
      </c>
      <c r="AY251" s="16" t="s">
        <v>140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6" t="s">
        <v>81</v>
      </c>
      <c r="BK251" s="229">
        <f>ROUND(I251*H251,2)</f>
        <v>0</v>
      </c>
      <c r="BL251" s="16" t="s">
        <v>148</v>
      </c>
      <c r="BM251" s="228" t="s">
        <v>683</v>
      </c>
    </row>
    <row r="252" s="2" customFormat="1">
      <c r="A252" s="37"/>
      <c r="B252" s="38"/>
      <c r="C252" s="39"/>
      <c r="D252" s="230" t="s">
        <v>150</v>
      </c>
      <c r="E252" s="39"/>
      <c r="F252" s="231" t="s">
        <v>811</v>
      </c>
      <c r="G252" s="39"/>
      <c r="H252" s="39"/>
      <c r="I252" s="232"/>
      <c r="J252" s="39"/>
      <c r="K252" s="39"/>
      <c r="L252" s="43"/>
      <c r="M252" s="233"/>
      <c r="N252" s="234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150</v>
      </c>
      <c r="AU252" s="16" t="s">
        <v>81</v>
      </c>
    </row>
    <row r="253" s="2" customFormat="1" ht="21.75" customHeight="1">
      <c r="A253" s="37"/>
      <c r="B253" s="38"/>
      <c r="C253" s="217" t="s">
        <v>419</v>
      </c>
      <c r="D253" s="217" t="s">
        <v>143</v>
      </c>
      <c r="E253" s="218" t="s">
        <v>812</v>
      </c>
      <c r="F253" s="219" t="s">
        <v>813</v>
      </c>
      <c r="G253" s="220" t="s">
        <v>704</v>
      </c>
      <c r="H253" s="221">
        <v>8</v>
      </c>
      <c r="I253" s="222"/>
      <c r="J253" s="223">
        <f>ROUND(I253*H253,2)</f>
        <v>0</v>
      </c>
      <c r="K253" s="219" t="s">
        <v>1</v>
      </c>
      <c r="L253" s="43"/>
      <c r="M253" s="224" t="s">
        <v>1</v>
      </c>
      <c r="N253" s="225" t="s">
        <v>38</v>
      </c>
      <c r="O253" s="90"/>
      <c r="P253" s="226">
        <f>O253*H253</f>
        <v>0</v>
      </c>
      <c r="Q253" s="226">
        <v>0</v>
      </c>
      <c r="R253" s="226">
        <f>Q253*H253</f>
        <v>0</v>
      </c>
      <c r="S253" s="226">
        <v>0</v>
      </c>
      <c r="T253" s="227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8" t="s">
        <v>148</v>
      </c>
      <c r="AT253" s="228" t="s">
        <v>143</v>
      </c>
      <c r="AU253" s="228" t="s">
        <v>81</v>
      </c>
      <c r="AY253" s="16" t="s">
        <v>140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6" t="s">
        <v>81</v>
      </c>
      <c r="BK253" s="229">
        <f>ROUND(I253*H253,2)</f>
        <v>0</v>
      </c>
      <c r="BL253" s="16" t="s">
        <v>148</v>
      </c>
      <c r="BM253" s="228" t="s">
        <v>695</v>
      </c>
    </row>
    <row r="254" s="2" customFormat="1">
      <c r="A254" s="37"/>
      <c r="B254" s="38"/>
      <c r="C254" s="39"/>
      <c r="D254" s="230" t="s">
        <v>150</v>
      </c>
      <c r="E254" s="39"/>
      <c r="F254" s="231" t="s">
        <v>813</v>
      </c>
      <c r="G254" s="39"/>
      <c r="H254" s="39"/>
      <c r="I254" s="232"/>
      <c r="J254" s="39"/>
      <c r="K254" s="39"/>
      <c r="L254" s="43"/>
      <c r="M254" s="233"/>
      <c r="N254" s="234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150</v>
      </c>
      <c r="AU254" s="16" t="s">
        <v>81</v>
      </c>
    </row>
    <row r="255" s="2" customFormat="1" ht="16.5" customHeight="1">
      <c r="A255" s="37"/>
      <c r="B255" s="38"/>
      <c r="C255" s="217" t="s">
        <v>424</v>
      </c>
      <c r="D255" s="217" t="s">
        <v>143</v>
      </c>
      <c r="E255" s="218" t="s">
        <v>814</v>
      </c>
      <c r="F255" s="219" t="s">
        <v>815</v>
      </c>
      <c r="G255" s="220" t="s">
        <v>755</v>
      </c>
      <c r="H255" s="221">
        <v>1</v>
      </c>
      <c r="I255" s="222"/>
      <c r="J255" s="223">
        <f>ROUND(I255*H255,2)</f>
        <v>0</v>
      </c>
      <c r="K255" s="219" t="s">
        <v>1</v>
      </c>
      <c r="L255" s="43"/>
      <c r="M255" s="224" t="s">
        <v>1</v>
      </c>
      <c r="N255" s="225" t="s">
        <v>38</v>
      </c>
      <c r="O255" s="90"/>
      <c r="P255" s="226">
        <f>O255*H255</f>
        <v>0</v>
      </c>
      <c r="Q255" s="226">
        <v>0</v>
      </c>
      <c r="R255" s="226">
        <f>Q255*H255</f>
        <v>0</v>
      </c>
      <c r="S255" s="226">
        <v>0</v>
      </c>
      <c r="T255" s="227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8" t="s">
        <v>148</v>
      </c>
      <c r="AT255" s="228" t="s">
        <v>143</v>
      </c>
      <c r="AU255" s="228" t="s">
        <v>81</v>
      </c>
      <c r="AY255" s="16" t="s">
        <v>140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6" t="s">
        <v>81</v>
      </c>
      <c r="BK255" s="229">
        <f>ROUND(I255*H255,2)</f>
        <v>0</v>
      </c>
      <c r="BL255" s="16" t="s">
        <v>148</v>
      </c>
      <c r="BM255" s="228" t="s">
        <v>816</v>
      </c>
    </row>
    <row r="256" s="2" customFormat="1">
      <c r="A256" s="37"/>
      <c r="B256" s="38"/>
      <c r="C256" s="39"/>
      <c r="D256" s="230" t="s">
        <v>150</v>
      </c>
      <c r="E256" s="39"/>
      <c r="F256" s="231" t="s">
        <v>815</v>
      </c>
      <c r="G256" s="39"/>
      <c r="H256" s="39"/>
      <c r="I256" s="232"/>
      <c r="J256" s="39"/>
      <c r="K256" s="39"/>
      <c r="L256" s="43"/>
      <c r="M256" s="233"/>
      <c r="N256" s="234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150</v>
      </c>
      <c r="AU256" s="16" t="s">
        <v>81</v>
      </c>
    </row>
    <row r="257" s="2" customFormat="1" ht="16.5" customHeight="1">
      <c r="A257" s="37"/>
      <c r="B257" s="38"/>
      <c r="C257" s="217" t="s">
        <v>431</v>
      </c>
      <c r="D257" s="217" t="s">
        <v>143</v>
      </c>
      <c r="E257" s="218" t="s">
        <v>817</v>
      </c>
      <c r="F257" s="219" t="s">
        <v>818</v>
      </c>
      <c r="G257" s="220" t="s">
        <v>819</v>
      </c>
      <c r="H257" s="221">
        <v>4</v>
      </c>
      <c r="I257" s="222"/>
      <c r="J257" s="223">
        <f>ROUND(I257*H257,2)</f>
        <v>0</v>
      </c>
      <c r="K257" s="219" t="s">
        <v>1</v>
      </c>
      <c r="L257" s="43"/>
      <c r="M257" s="224" t="s">
        <v>1</v>
      </c>
      <c r="N257" s="225" t="s">
        <v>38</v>
      </c>
      <c r="O257" s="90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8" t="s">
        <v>148</v>
      </c>
      <c r="AT257" s="228" t="s">
        <v>143</v>
      </c>
      <c r="AU257" s="228" t="s">
        <v>81</v>
      </c>
      <c r="AY257" s="16" t="s">
        <v>140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6" t="s">
        <v>81</v>
      </c>
      <c r="BK257" s="229">
        <f>ROUND(I257*H257,2)</f>
        <v>0</v>
      </c>
      <c r="BL257" s="16" t="s">
        <v>148</v>
      </c>
      <c r="BM257" s="228" t="s">
        <v>820</v>
      </c>
    </row>
    <row r="258" s="2" customFormat="1">
      <c r="A258" s="37"/>
      <c r="B258" s="38"/>
      <c r="C258" s="39"/>
      <c r="D258" s="230" t="s">
        <v>150</v>
      </c>
      <c r="E258" s="39"/>
      <c r="F258" s="231" t="s">
        <v>818</v>
      </c>
      <c r="G258" s="39"/>
      <c r="H258" s="39"/>
      <c r="I258" s="232"/>
      <c r="J258" s="39"/>
      <c r="K258" s="39"/>
      <c r="L258" s="43"/>
      <c r="M258" s="233"/>
      <c r="N258" s="234"/>
      <c r="O258" s="90"/>
      <c r="P258" s="90"/>
      <c r="Q258" s="90"/>
      <c r="R258" s="90"/>
      <c r="S258" s="90"/>
      <c r="T258" s="91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150</v>
      </c>
      <c r="AU258" s="16" t="s">
        <v>81</v>
      </c>
    </row>
    <row r="259" s="2" customFormat="1" ht="16.5" customHeight="1">
      <c r="A259" s="37"/>
      <c r="B259" s="38"/>
      <c r="C259" s="217" t="s">
        <v>436</v>
      </c>
      <c r="D259" s="217" t="s">
        <v>143</v>
      </c>
      <c r="E259" s="218" t="s">
        <v>821</v>
      </c>
      <c r="F259" s="219" t="s">
        <v>822</v>
      </c>
      <c r="G259" s="220" t="s">
        <v>755</v>
      </c>
      <c r="H259" s="221">
        <v>1</v>
      </c>
      <c r="I259" s="222"/>
      <c r="J259" s="223">
        <f>ROUND(I259*H259,2)</f>
        <v>0</v>
      </c>
      <c r="K259" s="219" t="s">
        <v>1</v>
      </c>
      <c r="L259" s="43"/>
      <c r="M259" s="224" t="s">
        <v>1</v>
      </c>
      <c r="N259" s="225" t="s">
        <v>38</v>
      </c>
      <c r="O259" s="90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7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8" t="s">
        <v>148</v>
      </c>
      <c r="AT259" s="228" t="s">
        <v>143</v>
      </c>
      <c r="AU259" s="228" t="s">
        <v>81</v>
      </c>
      <c r="AY259" s="16" t="s">
        <v>140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6" t="s">
        <v>81</v>
      </c>
      <c r="BK259" s="229">
        <f>ROUND(I259*H259,2)</f>
        <v>0</v>
      </c>
      <c r="BL259" s="16" t="s">
        <v>148</v>
      </c>
      <c r="BM259" s="228" t="s">
        <v>823</v>
      </c>
    </row>
    <row r="260" s="2" customFormat="1">
      <c r="A260" s="37"/>
      <c r="B260" s="38"/>
      <c r="C260" s="39"/>
      <c r="D260" s="230" t="s">
        <v>150</v>
      </c>
      <c r="E260" s="39"/>
      <c r="F260" s="231" t="s">
        <v>822</v>
      </c>
      <c r="G260" s="39"/>
      <c r="H260" s="39"/>
      <c r="I260" s="232"/>
      <c r="J260" s="39"/>
      <c r="K260" s="39"/>
      <c r="L260" s="43"/>
      <c r="M260" s="233"/>
      <c r="N260" s="234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150</v>
      </c>
      <c r="AU260" s="16" t="s">
        <v>81</v>
      </c>
    </row>
    <row r="261" s="2" customFormat="1" ht="16.5" customHeight="1">
      <c r="A261" s="37"/>
      <c r="B261" s="38"/>
      <c r="C261" s="217" t="s">
        <v>443</v>
      </c>
      <c r="D261" s="217" t="s">
        <v>143</v>
      </c>
      <c r="E261" s="218" t="s">
        <v>824</v>
      </c>
      <c r="F261" s="219" t="s">
        <v>825</v>
      </c>
      <c r="G261" s="220" t="s">
        <v>297</v>
      </c>
      <c r="H261" s="221">
        <v>1</v>
      </c>
      <c r="I261" s="222"/>
      <c r="J261" s="223">
        <f>ROUND(I261*H261,2)</f>
        <v>0</v>
      </c>
      <c r="K261" s="219" t="s">
        <v>1</v>
      </c>
      <c r="L261" s="43"/>
      <c r="M261" s="224" t="s">
        <v>1</v>
      </c>
      <c r="N261" s="225" t="s">
        <v>38</v>
      </c>
      <c r="O261" s="90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8" t="s">
        <v>148</v>
      </c>
      <c r="AT261" s="228" t="s">
        <v>143</v>
      </c>
      <c r="AU261" s="228" t="s">
        <v>81</v>
      </c>
      <c r="AY261" s="16" t="s">
        <v>140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6" t="s">
        <v>81</v>
      </c>
      <c r="BK261" s="229">
        <f>ROUND(I261*H261,2)</f>
        <v>0</v>
      </c>
      <c r="BL261" s="16" t="s">
        <v>148</v>
      </c>
      <c r="BM261" s="228" t="s">
        <v>826</v>
      </c>
    </row>
    <row r="262" s="2" customFormat="1">
      <c r="A262" s="37"/>
      <c r="B262" s="38"/>
      <c r="C262" s="39"/>
      <c r="D262" s="230" t="s">
        <v>150</v>
      </c>
      <c r="E262" s="39"/>
      <c r="F262" s="231" t="s">
        <v>825</v>
      </c>
      <c r="G262" s="39"/>
      <c r="H262" s="39"/>
      <c r="I262" s="232"/>
      <c r="J262" s="39"/>
      <c r="K262" s="39"/>
      <c r="L262" s="43"/>
      <c r="M262" s="268"/>
      <c r="N262" s="269"/>
      <c r="O262" s="270"/>
      <c r="P262" s="270"/>
      <c r="Q262" s="270"/>
      <c r="R262" s="270"/>
      <c r="S262" s="270"/>
      <c r="T262" s="27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150</v>
      </c>
      <c r="AU262" s="16" t="s">
        <v>81</v>
      </c>
    </row>
    <row r="263" s="2" customFormat="1" ht="6.96" customHeight="1">
      <c r="A263" s="37"/>
      <c r="B263" s="65"/>
      <c r="C263" s="66"/>
      <c r="D263" s="66"/>
      <c r="E263" s="66"/>
      <c r="F263" s="66"/>
      <c r="G263" s="66"/>
      <c r="H263" s="66"/>
      <c r="I263" s="66"/>
      <c r="J263" s="66"/>
      <c r="K263" s="66"/>
      <c r="L263" s="43"/>
      <c r="M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</row>
  </sheetData>
  <sheetProtection sheet="1" autoFilter="0" formatColumns="0" formatRows="0" objects="1" scenarios="1" spinCount="100000" saltValue="ydr3fmYZ7OHzyfFVR0qe/2H2B1iI2spREMsLGWGabmTIGT84vmXOTakprf6yfmqI/h+lWpXGoBFOfoZc82p76A==" hashValue="7s2oE7E42uqw+XIWQno82SgXmpNPYYXCfyRdns7QrrFTaFZpssgYMqdvPAxJQy1s2v8zROkJ1Evkb5Zbq6kPeg==" algorithmName="SHA-512" password="CC35"/>
  <autoFilter ref="C123:K26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Modernizace DDM Varnsdorf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827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28. 8. 2025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ROUND((SUM(BE118:BE136)),  2)</f>
        <v>0</v>
      </c>
      <c r="G33" s="37"/>
      <c r="H33" s="37"/>
      <c r="I33" s="154">
        <v>0.20999999999999999</v>
      </c>
      <c r="J33" s="153">
        <f>ROUND(((SUM(BE118:BE136))*I33),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ROUND((SUM(BF118:BF136)),  2)</f>
        <v>0</v>
      </c>
      <c r="G34" s="37"/>
      <c r="H34" s="37"/>
      <c r="I34" s="154">
        <v>0.12</v>
      </c>
      <c r="J34" s="153">
        <f>ROUND(((SUM(BF118:BF136))*I34),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ROUND((SUM(BG118:BG136)),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ROUND((SUM(BH118:BH136)),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ROUND((SUM(BI118:BI136)),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Modernizace DDM Varnsdorf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03 - Vybavení nábytkem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28. 8. 2025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97</v>
      </c>
      <c r="D94" s="175"/>
      <c r="E94" s="175"/>
      <c r="F94" s="175"/>
      <c r="G94" s="175"/>
      <c r="H94" s="175"/>
      <c r="I94" s="175"/>
      <c r="J94" s="176" t="s">
        <v>98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99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100</v>
      </c>
    </row>
    <row r="97" s="9" customFormat="1" ht="24.96" customHeight="1">
      <c r="A97" s="9"/>
      <c r="B97" s="178"/>
      <c r="C97" s="179"/>
      <c r="D97" s="180" t="s">
        <v>108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828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125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>Modernizace DDM Varnsdorf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94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03 - Vybavení nábytkem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 xml:space="preserve"> </v>
      </c>
      <c r="G112" s="39"/>
      <c r="H112" s="39"/>
      <c r="I112" s="31" t="s">
        <v>22</v>
      </c>
      <c r="J112" s="78" t="str">
        <f>IF(J12="","",J12)</f>
        <v>28. 8. 2025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 xml:space="preserve"> </v>
      </c>
      <c r="G114" s="39"/>
      <c r="H114" s="39"/>
      <c r="I114" s="31" t="s">
        <v>29</v>
      </c>
      <c r="J114" s="35" t="str">
        <f>E21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27</v>
      </c>
      <c r="D115" s="39"/>
      <c r="E115" s="39"/>
      <c r="F115" s="26" t="str">
        <f>IF(E18="","",E18)</f>
        <v>Vyplň údaj</v>
      </c>
      <c r="G115" s="39"/>
      <c r="H115" s="39"/>
      <c r="I115" s="31" t="s">
        <v>31</v>
      </c>
      <c r="J115" s="35" t="str">
        <f>E24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126</v>
      </c>
      <c r="D117" s="193" t="s">
        <v>58</v>
      </c>
      <c r="E117" s="193" t="s">
        <v>54</v>
      </c>
      <c r="F117" s="193" t="s">
        <v>55</v>
      </c>
      <c r="G117" s="193" t="s">
        <v>127</v>
      </c>
      <c r="H117" s="193" t="s">
        <v>128</v>
      </c>
      <c r="I117" s="193" t="s">
        <v>129</v>
      </c>
      <c r="J117" s="193" t="s">
        <v>98</v>
      </c>
      <c r="K117" s="194" t="s">
        <v>130</v>
      </c>
      <c r="L117" s="195"/>
      <c r="M117" s="99" t="s">
        <v>1</v>
      </c>
      <c r="N117" s="100" t="s">
        <v>37</v>
      </c>
      <c r="O117" s="100" t="s">
        <v>131</v>
      </c>
      <c r="P117" s="100" t="s">
        <v>132</v>
      </c>
      <c r="Q117" s="100" t="s">
        <v>133</v>
      </c>
      <c r="R117" s="100" t="s">
        <v>134</v>
      </c>
      <c r="S117" s="100" t="s">
        <v>135</v>
      </c>
      <c r="T117" s="101" t="s">
        <v>136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137</v>
      </c>
      <c r="D118" s="39"/>
      <c r="E118" s="39"/>
      <c r="F118" s="39"/>
      <c r="G118" s="39"/>
      <c r="H118" s="39"/>
      <c r="I118" s="39"/>
      <c r="J118" s="196">
        <f>BK118</f>
        <v>0</v>
      </c>
      <c r="K118" s="39"/>
      <c r="L118" s="43"/>
      <c r="M118" s="102"/>
      <c r="N118" s="197"/>
      <c r="O118" s="103"/>
      <c r="P118" s="198">
        <f>P119</f>
        <v>0</v>
      </c>
      <c r="Q118" s="103"/>
      <c r="R118" s="198">
        <f>R119</f>
        <v>0</v>
      </c>
      <c r="S118" s="103"/>
      <c r="T118" s="199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72</v>
      </c>
      <c r="AU118" s="16" t="s">
        <v>100</v>
      </c>
      <c r="BK118" s="200">
        <f>BK119</f>
        <v>0</v>
      </c>
    </row>
    <row r="119" s="12" customFormat="1" ht="25.92" customHeight="1">
      <c r="A119" s="12"/>
      <c r="B119" s="201"/>
      <c r="C119" s="202"/>
      <c r="D119" s="203" t="s">
        <v>72</v>
      </c>
      <c r="E119" s="204" t="s">
        <v>329</v>
      </c>
      <c r="F119" s="204" t="s">
        <v>330</v>
      </c>
      <c r="G119" s="202"/>
      <c r="H119" s="202"/>
      <c r="I119" s="205"/>
      <c r="J119" s="206">
        <f>BK119</f>
        <v>0</v>
      </c>
      <c r="K119" s="202"/>
      <c r="L119" s="207"/>
      <c r="M119" s="208"/>
      <c r="N119" s="209"/>
      <c r="O119" s="209"/>
      <c r="P119" s="210">
        <f>P120</f>
        <v>0</v>
      </c>
      <c r="Q119" s="209"/>
      <c r="R119" s="210">
        <f>R120</f>
        <v>0</v>
      </c>
      <c r="S119" s="209"/>
      <c r="T119" s="21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2" t="s">
        <v>83</v>
      </c>
      <c r="AT119" s="213" t="s">
        <v>72</v>
      </c>
      <c r="AU119" s="213" t="s">
        <v>73</v>
      </c>
      <c r="AY119" s="212" t="s">
        <v>140</v>
      </c>
      <c r="BK119" s="214">
        <f>BK120</f>
        <v>0</v>
      </c>
    </row>
    <row r="120" s="12" customFormat="1" ht="22.8" customHeight="1">
      <c r="A120" s="12"/>
      <c r="B120" s="201"/>
      <c r="C120" s="202"/>
      <c r="D120" s="203" t="s">
        <v>72</v>
      </c>
      <c r="E120" s="215" t="s">
        <v>829</v>
      </c>
      <c r="F120" s="215" t="s">
        <v>830</v>
      </c>
      <c r="G120" s="202"/>
      <c r="H120" s="202"/>
      <c r="I120" s="205"/>
      <c r="J120" s="216">
        <f>BK120</f>
        <v>0</v>
      </c>
      <c r="K120" s="202"/>
      <c r="L120" s="207"/>
      <c r="M120" s="208"/>
      <c r="N120" s="209"/>
      <c r="O120" s="209"/>
      <c r="P120" s="210">
        <f>SUM(P121:P136)</f>
        <v>0</v>
      </c>
      <c r="Q120" s="209"/>
      <c r="R120" s="210">
        <f>SUM(R121:R136)</f>
        <v>0</v>
      </c>
      <c r="S120" s="209"/>
      <c r="T120" s="211">
        <f>SUM(T121:T136)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2" t="s">
        <v>83</v>
      </c>
      <c r="AT120" s="213" t="s">
        <v>72</v>
      </c>
      <c r="AU120" s="213" t="s">
        <v>81</v>
      </c>
      <c r="AY120" s="212" t="s">
        <v>140</v>
      </c>
      <c r="BK120" s="214">
        <f>SUM(BK121:BK136)</f>
        <v>0</v>
      </c>
    </row>
    <row r="121" s="2" customFormat="1" ht="16.5" customHeight="1">
      <c r="A121" s="37"/>
      <c r="B121" s="38"/>
      <c r="C121" s="217" t="s">
        <v>81</v>
      </c>
      <c r="D121" s="217" t="s">
        <v>143</v>
      </c>
      <c r="E121" s="218" t="s">
        <v>831</v>
      </c>
      <c r="F121" s="219" t="s">
        <v>832</v>
      </c>
      <c r="G121" s="220" t="s">
        <v>297</v>
      </c>
      <c r="H121" s="221">
        <v>1</v>
      </c>
      <c r="I121" s="222"/>
      <c r="J121" s="223">
        <f>ROUND(I121*H121,2)</f>
        <v>0</v>
      </c>
      <c r="K121" s="219" t="s">
        <v>1</v>
      </c>
      <c r="L121" s="43"/>
      <c r="M121" s="224" t="s">
        <v>1</v>
      </c>
      <c r="N121" s="225" t="s">
        <v>38</v>
      </c>
      <c r="O121" s="90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8" t="s">
        <v>240</v>
      </c>
      <c r="AT121" s="228" t="s">
        <v>143</v>
      </c>
      <c r="AU121" s="228" t="s">
        <v>83</v>
      </c>
      <c r="AY121" s="16" t="s">
        <v>140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6" t="s">
        <v>81</v>
      </c>
      <c r="BK121" s="229">
        <f>ROUND(I121*H121,2)</f>
        <v>0</v>
      </c>
      <c r="BL121" s="16" t="s">
        <v>240</v>
      </c>
      <c r="BM121" s="228" t="s">
        <v>833</v>
      </c>
    </row>
    <row r="122" s="2" customFormat="1">
      <c r="A122" s="37"/>
      <c r="B122" s="38"/>
      <c r="C122" s="39"/>
      <c r="D122" s="230" t="s">
        <v>150</v>
      </c>
      <c r="E122" s="39"/>
      <c r="F122" s="231" t="s">
        <v>832</v>
      </c>
      <c r="G122" s="39"/>
      <c r="H122" s="39"/>
      <c r="I122" s="232"/>
      <c r="J122" s="39"/>
      <c r="K122" s="39"/>
      <c r="L122" s="43"/>
      <c r="M122" s="233"/>
      <c r="N122" s="234"/>
      <c r="O122" s="90"/>
      <c r="P122" s="90"/>
      <c r="Q122" s="90"/>
      <c r="R122" s="90"/>
      <c r="S122" s="90"/>
      <c r="T122" s="91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150</v>
      </c>
      <c r="AU122" s="16" t="s">
        <v>83</v>
      </c>
    </row>
    <row r="123" s="2" customFormat="1" ht="16.5" customHeight="1">
      <c r="A123" s="37"/>
      <c r="B123" s="38"/>
      <c r="C123" s="257" t="s">
        <v>83</v>
      </c>
      <c r="D123" s="257" t="s">
        <v>221</v>
      </c>
      <c r="E123" s="258" t="s">
        <v>834</v>
      </c>
      <c r="F123" s="259" t="s">
        <v>835</v>
      </c>
      <c r="G123" s="260" t="s">
        <v>190</v>
      </c>
      <c r="H123" s="261">
        <v>1</v>
      </c>
      <c r="I123" s="262"/>
      <c r="J123" s="263">
        <f>ROUND(I123*H123,2)</f>
        <v>0</v>
      </c>
      <c r="K123" s="259" t="s">
        <v>1</v>
      </c>
      <c r="L123" s="264"/>
      <c r="M123" s="265" t="s">
        <v>1</v>
      </c>
      <c r="N123" s="266" t="s">
        <v>38</v>
      </c>
      <c r="O123" s="90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8" t="s">
        <v>342</v>
      </c>
      <c r="AT123" s="228" t="s">
        <v>221</v>
      </c>
      <c r="AU123" s="228" t="s">
        <v>83</v>
      </c>
      <c r="AY123" s="16" t="s">
        <v>140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6" t="s">
        <v>81</v>
      </c>
      <c r="BK123" s="229">
        <f>ROUND(I123*H123,2)</f>
        <v>0</v>
      </c>
      <c r="BL123" s="16" t="s">
        <v>240</v>
      </c>
      <c r="BM123" s="228" t="s">
        <v>836</v>
      </c>
    </row>
    <row r="124" s="2" customFormat="1">
      <c r="A124" s="37"/>
      <c r="B124" s="38"/>
      <c r="C124" s="39"/>
      <c r="D124" s="230" t="s">
        <v>150</v>
      </c>
      <c r="E124" s="39"/>
      <c r="F124" s="231" t="s">
        <v>835</v>
      </c>
      <c r="G124" s="39"/>
      <c r="H124" s="39"/>
      <c r="I124" s="232"/>
      <c r="J124" s="39"/>
      <c r="K124" s="39"/>
      <c r="L124" s="43"/>
      <c r="M124" s="233"/>
      <c r="N124" s="234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150</v>
      </c>
      <c r="AU124" s="16" t="s">
        <v>83</v>
      </c>
    </row>
    <row r="125" s="2" customFormat="1" ht="16.5" customHeight="1">
      <c r="A125" s="37"/>
      <c r="B125" s="38"/>
      <c r="C125" s="257" t="s">
        <v>141</v>
      </c>
      <c r="D125" s="257" t="s">
        <v>221</v>
      </c>
      <c r="E125" s="258" t="s">
        <v>837</v>
      </c>
      <c r="F125" s="259" t="s">
        <v>838</v>
      </c>
      <c r="G125" s="260" t="s">
        <v>190</v>
      </c>
      <c r="H125" s="261">
        <v>1</v>
      </c>
      <c r="I125" s="262"/>
      <c r="J125" s="263">
        <f>ROUND(I125*H125,2)</f>
        <v>0</v>
      </c>
      <c r="K125" s="259" t="s">
        <v>1</v>
      </c>
      <c r="L125" s="264"/>
      <c r="M125" s="265" t="s">
        <v>1</v>
      </c>
      <c r="N125" s="266" t="s">
        <v>38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342</v>
      </c>
      <c r="AT125" s="228" t="s">
        <v>221</v>
      </c>
      <c r="AU125" s="228" t="s">
        <v>83</v>
      </c>
      <c r="AY125" s="16" t="s">
        <v>140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81</v>
      </c>
      <c r="BK125" s="229">
        <f>ROUND(I125*H125,2)</f>
        <v>0</v>
      </c>
      <c r="BL125" s="16" t="s">
        <v>240</v>
      </c>
      <c r="BM125" s="228" t="s">
        <v>839</v>
      </c>
    </row>
    <row r="126" s="2" customFormat="1">
      <c r="A126" s="37"/>
      <c r="B126" s="38"/>
      <c r="C126" s="39"/>
      <c r="D126" s="230" t="s">
        <v>150</v>
      </c>
      <c r="E126" s="39"/>
      <c r="F126" s="231" t="s">
        <v>838</v>
      </c>
      <c r="G126" s="39"/>
      <c r="H126" s="39"/>
      <c r="I126" s="232"/>
      <c r="J126" s="39"/>
      <c r="K126" s="39"/>
      <c r="L126" s="43"/>
      <c r="M126" s="233"/>
      <c r="N126" s="234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150</v>
      </c>
      <c r="AU126" s="16" t="s">
        <v>83</v>
      </c>
    </row>
    <row r="127" s="2" customFormat="1" ht="16.5" customHeight="1">
      <c r="A127" s="37"/>
      <c r="B127" s="38"/>
      <c r="C127" s="257" t="s">
        <v>148</v>
      </c>
      <c r="D127" s="257" t="s">
        <v>221</v>
      </c>
      <c r="E127" s="258" t="s">
        <v>840</v>
      </c>
      <c r="F127" s="259" t="s">
        <v>841</v>
      </c>
      <c r="G127" s="260" t="s">
        <v>190</v>
      </c>
      <c r="H127" s="261">
        <v>1</v>
      </c>
      <c r="I127" s="262"/>
      <c r="J127" s="263">
        <f>ROUND(I127*H127,2)</f>
        <v>0</v>
      </c>
      <c r="K127" s="259" t="s">
        <v>1</v>
      </c>
      <c r="L127" s="264"/>
      <c r="M127" s="265" t="s">
        <v>1</v>
      </c>
      <c r="N127" s="266" t="s">
        <v>38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342</v>
      </c>
      <c r="AT127" s="228" t="s">
        <v>221</v>
      </c>
      <c r="AU127" s="228" t="s">
        <v>83</v>
      </c>
      <c r="AY127" s="16" t="s">
        <v>140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81</v>
      </c>
      <c r="BK127" s="229">
        <f>ROUND(I127*H127,2)</f>
        <v>0</v>
      </c>
      <c r="BL127" s="16" t="s">
        <v>240</v>
      </c>
      <c r="BM127" s="228" t="s">
        <v>842</v>
      </c>
    </row>
    <row r="128" s="2" customFormat="1">
      <c r="A128" s="37"/>
      <c r="B128" s="38"/>
      <c r="C128" s="39"/>
      <c r="D128" s="230" t="s">
        <v>150</v>
      </c>
      <c r="E128" s="39"/>
      <c r="F128" s="231" t="s">
        <v>841</v>
      </c>
      <c r="G128" s="39"/>
      <c r="H128" s="39"/>
      <c r="I128" s="232"/>
      <c r="J128" s="39"/>
      <c r="K128" s="39"/>
      <c r="L128" s="43"/>
      <c r="M128" s="233"/>
      <c r="N128" s="234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150</v>
      </c>
      <c r="AU128" s="16" t="s">
        <v>83</v>
      </c>
    </row>
    <row r="129" s="2" customFormat="1" ht="16.5" customHeight="1">
      <c r="A129" s="37"/>
      <c r="B129" s="38"/>
      <c r="C129" s="257" t="s">
        <v>174</v>
      </c>
      <c r="D129" s="257" t="s">
        <v>221</v>
      </c>
      <c r="E129" s="258" t="s">
        <v>843</v>
      </c>
      <c r="F129" s="259" t="s">
        <v>844</v>
      </c>
      <c r="G129" s="260" t="s">
        <v>190</v>
      </c>
      <c r="H129" s="261">
        <v>1</v>
      </c>
      <c r="I129" s="262"/>
      <c r="J129" s="263">
        <f>ROUND(I129*H129,2)</f>
        <v>0</v>
      </c>
      <c r="K129" s="259" t="s">
        <v>1</v>
      </c>
      <c r="L129" s="264"/>
      <c r="M129" s="265" t="s">
        <v>1</v>
      </c>
      <c r="N129" s="266" t="s">
        <v>38</v>
      </c>
      <c r="O129" s="90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342</v>
      </c>
      <c r="AT129" s="228" t="s">
        <v>221</v>
      </c>
      <c r="AU129" s="228" t="s">
        <v>83</v>
      </c>
      <c r="AY129" s="16" t="s">
        <v>140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81</v>
      </c>
      <c r="BK129" s="229">
        <f>ROUND(I129*H129,2)</f>
        <v>0</v>
      </c>
      <c r="BL129" s="16" t="s">
        <v>240</v>
      </c>
      <c r="BM129" s="228" t="s">
        <v>845</v>
      </c>
    </row>
    <row r="130" s="2" customFormat="1">
      <c r="A130" s="37"/>
      <c r="B130" s="38"/>
      <c r="C130" s="39"/>
      <c r="D130" s="230" t="s">
        <v>150</v>
      </c>
      <c r="E130" s="39"/>
      <c r="F130" s="231" t="s">
        <v>844</v>
      </c>
      <c r="G130" s="39"/>
      <c r="H130" s="39"/>
      <c r="I130" s="232"/>
      <c r="J130" s="39"/>
      <c r="K130" s="39"/>
      <c r="L130" s="43"/>
      <c r="M130" s="233"/>
      <c r="N130" s="234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150</v>
      </c>
      <c r="AU130" s="16" t="s">
        <v>83</v>
      </c>
    </row>
    <row r="131" s="2" customFormat="1" ht="16.5" customHeight="1">
      <c r="A131" s="37"/>
      <c r="B131" s="38"/>
      <c r="C131" s="257" t="s">
        <v>180</v>
      </c>
      <c r="D131" s="257" t="s">
        <v>221</v>
      </c>
      <c r="E131" s="258" t="s">
        <v>846</v>
      </c>
      <c r="F131" s="259" t="s">
        <v>847</v>
      </c>
      <c r="G131" s="260" t="s">
        <v>190</v>
      </c>
      <c r="H131" s="261">
        <v>1</v>
      </c>
      <c r="I131" s="262"/>
      <c r="J131" s="263">
        <f>ROUND(I131*H131,2)</f>
        <v>0</v>
      </c>
      <c r="K131" s="259" t="s">
        <v>1</v>
      </c>
      <c r="L131" s="264"/>
      <c r="M131" s="265" t="s">
        <v>1</v>
      </c>
      <c r="N131" s="266" t="s">
        <v>38</v>
      </c>
      <c r="O131" s="90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342</v>
      </c>
      <c r="AT131" s="228" t="s">
        <v>221</v>
      </c>
      <c r="AU131" s="228" t="s">
        <v>83</v>
      </c>
      <c r="AY131" s="16" t="s">
        <v>140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81</v>
      </c>
      <c r="BK131" s="229">
        <f>ROUND(I131*H131,2)</f>
        <v>0</v>
      </c>
      <c r="BL131" s="16" t="s">
        <v>240</v>
      </c>
      <c r="BM131" s="228" t="s">
        <v>848</v>
      </c>
    </row>
    <row r="132" s="2" customFormat="1">
      <c r="A132" s="37"/>
      <c r="B132" s="38"/>
      <c r="C132" s="39"/>
      <c r="D132" s="230" t="s">
        <v>150</v>
      </c>
      <c r="E132" s="39"/>
      <c r="F132" s="231" t="s">
        <v>847</v>
      </c>
      <c r="G132" s="39"/>
      <c r="H132" s="39"/>
      <c r="I132" s="232"/>
      <c r="J132" s="39"/>
      <c r="K132" s="39"/>
      <c r="L132" s="43"/>
      <c r="M132" s="233"/>
      <c r="N132" s="234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150</v>
      </c>
      <c r="AU132" s="16" t="s">
        <v>83</v>
      </c>
    </row>
    <row r="133" s="2" customFormat="1" ht="16.5" customHeight="1">
      <c r="A133" s="37"/>
      <c r="B133" s="38"/>
      <c r="C133" s="257" t="s">
        <v>187</v>
      </c>
      <c r="D133" s="257" t="s">
        <v>221</v>
      </c>
      <c r="E133" s="258" t="s">
        <v>849</v>
      </c>
      <c r="F133" s="259" t="s">
        <v>850</v>
      </c>
      <c r="G133" s="260" t="s">
        <v>190</v>
      </c>
      <c r="H133" s="261">
        <v>18</v>
      </c>
      <c r="I133" s="262"/>
      <c r="J133" s="263">
        <f>ROUND(I133*H133,2)</f>
        <v>0</v>
      </c>
      <c r="K133" s="259" t="s">
        <v>1</v>
      </c>
      <c r="L133" s="264"/>
      <c r="M133" s="265" t="s">
        <v>1</v>
      </c>
      <c r="N133" s="266" t="s">
        <v>38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342</v>
      </c>
      <c r="AT133" s="228" t="s">
        <v>221</v>
      </c>
      <c r="AU133" s="228" t="s">
        <v>83</v>
      </c>
      <c r="AY133" s="16" t="s">
        <v>140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81</v>
      </c>
      <c r="BK133" s="229">
        <f>ROUND(I133*H133,2)</f>
        <v>0</v>
      </c>
      <c r="BL133" s="16" t="s">
        <v>240</v>
      </c>
      <c r="BM133" s="228" t="s">
        <v>851</v>
      </c>
    </row>
    <row r="134" s="2" customFormat="1">
      <c r="A134" s="37"/>
      <c r="B134" s="38"/>
      <c r="C134" s="39"/>
      <c r="D134" s="230" t="s">
        <v>150</v>
      </c>
      <c r="E134" s="39"/>
      <c r="F134" s="231" t="s">
        <v>850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150</v>
      </c>
      <c r="AU134" s="16" t="s">
        <v>83</v>
      </c>
    </row>
    <row r="135" s="2" customFormat="1" ht="16.5" customHeight="1">
      <c r="A135" s="37"/>
      <c r="B135" s="38"/>
      <c r="C135" s="257" t="s">
        <v>194</v>
      </c>
      <c r="D135" s="257" t="s">
        <v>221</v>
      </c>
      <c r="E135" s="258" t="s">
        <v>852</v>
      </c>
      <c r="F135" s="259" t="s">
        <v>853</v>
      </c>
      <c r="G135" s="260" t="s">
        <v>190</v>
      </c>
      <c r="H135" s="261">
        <v>16</v>
      </c>
      <c r="I135" s="262"/>
      <c r="J135" s="263">
        <f>ROUND(I135*H135,2)</f>
        <v>0</v>
      </c>
      <c r="K135" s="259" t="s">
        <v>1</v>
      </c>
      <c r="L135" s="264"/>
      <c r="M135" s="265" t="s">
        <v>1</v>
      </c>
      <c r="N135" s="266" t="s">
        <v>38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342</v>
      </c>
      <c r="AT135" s="228" t="s">
        <v>221</v>
      </c>
      <c r="AU135" s="228" t="s">
        <v>83</v>
      </c>
      <c r="AY135" s="16" t="s">
        <v>140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81</v>
      </c>
      <c r="BK135" s="229">
        <f>ROUND(I135*H135,2)</f>
        <v>0</v>
      </c>
      <c r="BL135" s="16" t="s">
        <v>240</v>
      </c>
      <c r="BM135" s="228" t="s">
        <v>854</v>
      </c>
    </row>
    <row r="136" s="2" customFormat="1">
      <c r="A136" s="37"/>
      <c r="B136" s="38"/>
      <c r="C136" s="39"/>
      <c r="D136" s="230" t="s">
        <v>150</v>
      </c>
      <c r="E136" s="39"/>
      <c r="F136" s="231" t="s">
        <v>853</v>
      </c>
      <c r="G136" s="39"/>
      <c r="H136" s="39"/>
      <c r="I136" s="232"/>
      <c r="J136" s="39"/>
      <c r="K136" s="39"/>
      <c r="L136" s="43"/>
      <c r="M136" s="268"/>
      <c r="N136" s="269"/>
      <c r="O136" s="270"/>
      <c r="P136" s="270"/>
      <c r="Q136" s="270"/>
      <c r="R136" s="270"/>
      <c r="S136" s="270"/>
      <c r="T136" s="27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150</v>
      </c>
      <c r="AU136" s="16" t="s">
        <v>83</v>
      </c>
    </row>
    <row r="137" s="2" customFormat="1" ht="6.96" customHeight="1">
      <c r="A137" s="37"/>
      <c r="B137" s="65"/>
      <c r="C137" s="66"/>
      <c r="D137" s="66"/>
      <c r="E137" s="66"/>
      <c r="F137" s="66"/>
      <c r="G137" s="66"/>
      <c r="H137" s="66"/>
      <c r="I137" s="66"/>
      <c r="J137" s="66"/>
      <c r="K137" s="66"/>
      <c r="L137" s="43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sheetProtection sheet="1" autoFilter="0" formatColumns="0" formatRows="0" objects="1" scenarios="1" spinCount="100000" saltValue="GJhZhXsUV95bBsGcUPD+sfV/7bu+OBhteCC822VUla46Rw4EFmxrWdMWyL7e9tmnStBQ1tyhdkZqPVz8UoK5GA==" hashValue="TBrZBYzWC5CyPtp9jyQFhZ2JIz+is7t+28txdwzE+Aw/QZtz+7EZKvmxE1oKGxMZp0OeEqOu8dqSpSp9Z/ao4w==" algorithmName="SHA-512" password="CC35"/>
  <autoFilter ref="C117:K13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Modernizace DDM Varnsdorf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855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28. 8. 2025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ROUND((SUM(BE121:BE136)),  2)</f>
        <v>0</v>
      </c>
      <c r="G33" s="37"/>
      <c r="H33" s="37"/>
      <c r="I33" s="154">
        <v>0.20999999999999999</v>
      </c>
      <c r="J33" s="153">
        <f>ROUND(((SUM(BE121:BE136))*I33),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ROUND((SUM(BF121:BF136)),  2)</f>
        <v>0</v>
      </c>
      <c r="G34" s="37"/>
      <c r="H34" s="37"/>
      <c r="I34" s="154">
        <v>0.12</v>
      </c>
      <c r="J34" s="153">
        <f>ROUND(((SUM(BF121:BF136))*I34),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ROUND((SUM(BG121:BG136)),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ROUND((SUM(BH121:BH136)),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ROUND((SUM(BI121:BI136)),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Modernizace DDM Varnsdorf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04 -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28. 8. 2025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97</v>
      </c>
      <c r="D94" s="175"/>
      <c r="E94" s="175"/>
      <c r="F94" s="175"/>
      <c r="G94" s="175"/>
      <c r="H94" s="175"/>
      <c r="I94" s="175"/>
      <c r="J94" s="176" t="s">
        <v>98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99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100</v>
      </c>
    </row>
    <row r="97" s="9" customFormat="1" ht="24.96" customHeight="1">
      <c r="A97" s="9"/>
      <c r="B97" s="178"/>
      <c r="C97" s="179"/>
      <c r="D97" s="180" t="s">
        <v>856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857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858</v>
      </c>
      <c r="E99" s="187"/>
      <c r="F99" s="187"/>
      <c r="G99" s="187"/>
      <c r="H99" s="187"/>
      <c r="I99" s="187"/>
      <c r="J99" s="188">
        <f>J128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859</v>
      </c>
      <c r="E100" s="187"/>
      <c r="F100" s="187"/>
      <c r="G100" s="187"/>
      <c r="H100" s="187"/>
      <c r="I100" s="187"/>
      <c r="J100" s="188">
        <f>J131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860</v>
      </c>
      <c r="E101" s="187"/>
      <c r="F101" s="187"/>
      <c r="G101" s="187"/>
      <c r="H101" s="187"/>
      <c r="I101" s="187"/>
      <c r="J101" s="188">
        <f>J134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125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Modernizace DDM Varnsdorf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94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04 - VRN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 xml:space="preserve"> </v>
      </c>
      <c r="G115" s="39"/>
      <c r="H115" s="39"/>
      <c r="I115" s="31" t="s">
        <v>22</v>
      </c>
      <c r="J115" s="78" t="str">
        <f>IF(J12="","",J12)</f>
        <v>28. 8. 2025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 xml:space="preserve"> </v>
      </c>
      <c r="G117" s="39"/>
      <c r="H117" s="39"/>
      <c r="I117" s="31" t="s">
        <v>29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27</v>
      </c>
      <c r="D118" s="39"/>
      <c r="E118" s="39"/>
      <c r="F118" s="26" t="str">
        <f>IF(E18="","",E18)</f>
        <v>Vyplň údaj</v>
      </c>
      <c r="G118" s="39"/>
      <c r="H118" s="39"/>
      <c r="I118" s="31" t="s">
        <v>31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126</v>
      </c>
      <c r="D120" s="193" t="s">
        <v>58</v>
      </c>
      <c r="E120" s="193" t="s">
        <v>54</v>
      </c>
      <c r="F120" s="193" t="s">
        <v>55</v>
      </c>
      <c r="G120" s="193" t="s">
        <v>127</v>
      </c>
      <c r="H120" s="193" t="s">
        <v>128</v>
      </c>
      <c r="I120" s="193" t="s">
        <v>129</v>
      </c>
      <c r="J120" s="193" t="s">
        <v>98</v>
      </c>
      <c r="K120" s="194" t="s">
        <v>130</v>
      </c>
      <c r="L120" s="195"/>
      <c r="M120" s="99" t="s">
        <v>1</v>
      </c>
      <c r="N120" s="100" t="s">
        <v>37</v>
      </c>
      <c r="O120" s="100" t="s">
        <v>131</v>
      </c>
      <c r="P120" s="100" t="s">
        <v>132</v>
      </c>
      <c r="Q120" s="100" t="s">
        <v>133</v>
      </c>
      <c r="R120" s="100" t="s">
        <v>134</v>
      </c>
      <c r="S120" s="100" t="s">
        <v>135</v>
      </c>
      <c r="T120" s="101" t="s">
        <v>136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137</v>
      </c>
      <c r="D121" s="39"/>
      <c r="E121" s="39"/>
      <c r="F121" s="39"/>
      <c r="G121" s="39"/>
      <c r="H121" s="39"/>
      <c r="I121" s="39"/>
      <c r="J121" s="196">
        <f>BK121</f>
        <v>0</v>
      </c>
      <c r="K121" s="39"/>
      <c r="L121" s="43"/>
      <c r="M121" s="102"/>
      <c r="N121" s="197"/>
      <c r="O121" s="103"/>
      <c r="P121" s="198">
        <f>P122</f>
        <v>0</v>
      </c>
      <c r="Q121" s="103"/>
      <c r="R121" s="198">
        <f>R122</f>
        <v>0</v>
      </c>
      <c r="S121" s="103"/>
      <c r="T121" s="199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72</v>
      </c>
      <c r="AU121" s="16" t="s">
        <v>100</v>
      </c>
      <c r="BK121" s="200">
        <f>BK122</f>
        <v>0</v>
      </c>
    </row>
    <row r="122" s="12" customFormat="1" ht="25.92" customHeight="1">
      <c r="A122" s="12"/>
      <c r="B122" s="201"/>
      <c r="C122" s="202"/>
      <c r="D122" s="203" t="s">
        <v>72</v>
      </c>
      <c r="E122" s="204" t="s">
        <v>91</v>
      </c>
      <c r="F122" s="204" t="s">
        <v>861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f>P123+P128+P131+P134</f>
        <v>0</v>
      </c>
      <c r="Q122" s="209"/>
      <c r="R122" s="210">
        <f>R123+R128+R131+R134</f>
        <v>0</v>
      </c>
      <c r="S122" s="209"/>
      <c r="T122" s="211">
        <f>T123+T128+T131+T134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174</v>
      </c>
      <c r="AT122" s="213" t="s">
        <v>72</v>
      </c>
      <c r="AU122" s="213" t="s">
        <v>73</v>
      </c>
      <c r="AY122" s="212" t="s">
        <v>140</v>
      </c>
      <c r="BK122" s="214">
        <f>BK123+BK128+BK131+BK134</f>
        <v>0</v>
      </c>
    </row>
    <row r="123" s="12" customFormat="1" ht="22.8" customHeight="1">
      <c r="A123" s="12"/>
      <c r="B123" s="201"/>
      <c r="C123" s="202"/>
      <c r="D123" s="203" t="s">
        <v>72</v>
      </c>
      <c r="E123" s="215" t="s">
        <v>862</v>
      </c>
      <c r="F123" s="215" t="s">
        <v>863</v>
      </c>
      <c r="G123" s="202"/>
      <c r="H123" s="202"/>
      <c r="I123" s="205"/>
      <c r="J123" s="216">
        <f>BK123</f>
        <v>0</v>
      </c>
      <c r="K123" s="202"/>
      <c r="L123" s="207"/>
      <c r="M123" s="208"/>
      <c r="N123" s="209"/>
      <c r="O123" s="209"/>
      <c r="P123" s="210">
        <f>SUM(P124:P127)</f>
        <v>0</v>
      </c>
      <c r="Q123" s="209"/>
      <c r="R123" s="210">
        <f>SUM(R124:R127)</f>
        <v>0</v>
      </c>
      <c r="S123" s="209"/>
      <c r="T123" s="211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174</v>
      </c>
      <c r="AT123" s="213" t="s">
        <v>72</v>
      </c>
      <c r="AU123" s="213" t="s">
        <v>81</v>
      </c>
      <c r="AY123" s="212" t="s">
        <v>140</v>
      </c>
      <c r="BK123" s="214">
        <f>SUM(BK124:BK127)</f>
        <v>0</v>
      </c>
    </row>
    <row r="124" s="2" customFormat="1" ht="16.5" customHeight="1">
      <c r="A124" s="37"/>
      <c r="B124" s="38"/>
      <c r="C124" s="217" t="s">
        <v>81</v>
      </c>
      <c r="D124" s="217" t="s">
        <v>143</v>
      </c>
      <c r="E124" s="218" t="s">
        <v>864</v>
      </c>
      <c r="F124" s="219" t="s">
        <v>865</v>
      </c>
      <c r="G124" s="220" t="s">
        <v>297</v>
      </c>
      <c r="H124" s="221">
        <v>1</v>
      </c>
      <c r="I124" s="222"/>
      <c r="J124" s="223">
        <f>ROUND(I124*H124,2)</f>
        <v>0</v>
      </c>
      <c r="K124" s="219" t="s">
        <v>147</v>
      </c>
      <c r="L124" s="43"/>
      <c r="M124" s="224" t="s">
        <v>1</v>
      </c>
      <c r="N124" s="225" t="s">
        <v>38</v>
      </c>
      <c r="O124" s="90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866</v>
      </c>
      <c r="AT124" s="228" t="s">
        <v>143</v>
      </c>
      <c r="AU124" s="228" t="s">
        <v>83</v>
      </c>
      <c r="AY124" s="16" t="s">
        <v>140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6" t="s">
        <v>81</v>
      </c>
      <c r="BK124" s="229">
        <f>ROUND(I124*H124,2)</f>
        <v>0</v>
      </c>
      <c r="BL124" s="16" t="s">
        <v>866</v>
      </c>
      <c r="BM124" s="228" t="s">
        <v>867</v>
      </c>
    </row>
    <row r="125" s="2" customFormat="1">
      <c r="A125" s="37"/>
      <c r="B125" s="38"/>
      <c r="C125" s="39"/>
      <c r="D125" s="230" t="s">
        <v>150</v>
      </c>
      <c r="E125" s="39"/>
      <c r="F125" s="231" t="s">
        <v>865</v>
      </c>
      <c r="G125" s="39"/>
      <c r="H125" s="39"/>
      <c r="I125" s="232"/>
      <c r="J125" s="39"/>
      <c r="K125" s="39"/>
      <c r="L125" s="43"/>
      <c r="M125" s="233"/>
      <c r="N125" s="234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150</v>
      </c>
      <c r="AU125" s="16" t="s">
        <v>83</v>
      </c>
    </row>
    <row r="126" s="2" customFormat="1" ht="21.75" customHeight="1">
      <c r="A126" s="37"/>
      <c r="B126" s="38"/>
      <c r="C126" s="217" t="s">
        <v>83</v>
      </c>
      <c r="D126" s="217" t="s">
        <v>143</v>
      </c>
      <c r="E126" s="218" t="s">
        <v>868</v>
      </c>
      <c r="F126" s="219" t="s">
        <v>869</v>
      </c>
      <c r="G126" s="220" t="s">
        <v>297</v>
      </c>
      <c r="H126" s="221">
        <v>1</v>
      </c>
      <c r="I126" s="222"/>
      <c r="J126" s="223">
        <f>ROUND(I126*H126,2)</f>
        <v>0</v>
      </c>
      <c r="K126" s="219" t="s">
        <v>147</v>
      </c>
      <c r="L126" s="43"/>
      <c r="M126" s="224" t="s">
        <v>1</v>
      </c>
      <c r="N126" s="225" t="s">
        <v>38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866</v>
      </c>
      <c r="AT126" s="228" t="s">
        <v>143</v>
      </c>
      <c r="AU126" s="228" t="s">
        <v>83</v>
      </c>
      <c r="AY126" s="16" t="s">
        <v>140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81</v>
      </c>
      <c r="BK126" s="229">
        <f>ROUND(I126*H126,2)</f>
        <v>0</v>
      </c>
      <c r="BL126" s="16" t="s">
        <v>866</v>
      </c>
      <c r="BM126" s="228" t="s">
        <v>870</v>
      </c>
    </row>
    <row r="127" s="2" customFormat="1">
      <c r="A127" s="37"/>
      <c r="B127" s="38"/>
      <c r="C127" s="39"/>
      <c r="D127" s="230" t="s">
        <v>150</v>
      </c>
      <c r="E127" s="39"/>
      <c r="F127" s="231" t="s">
        <v>871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150</v>
      </c>
      <c r="AU127" s="16" t="s">
        <v>83</v>
      </c>
    </row>
    <row r="128" s="12" customFormat="1" ht="22.8" customHeight="1">
      <c r="A128" s="12"/>
      <c r="B128" s="201"/>
      <c r="C128" s="202"/>
      <c r="D128" s="203" t="s">
        <v>72</v>
      </c>
      <c r="E128" s="215" t="s">
        <v>872</v>
      </c>
      <c r="F128" s="215" t="s">
        <v>873</v>
      </c>
      <c r="G128" s="202"/>
      <c r="H128" s="202"/>
      <c r="I128" s="205"/>
      <c r="J128" s="216">
        <f>BK128</f>
        <v>0</v>
      </c>
      <c r="K128" s="202"/>
      <c r="L128" s="207"/>
      <c r="M128" s="208"/>
      <c r="N128" s="209"/>
      <c r="O128" s="209"/>
      <c r="P128" s="210">
        <f>SUM(P129:P130)</f>
        <v>0</v>
      </c>
      <c r="Q128" s="209"/>
      <c r="R128" s="210">
        <f>SUM(R129:R130)</f>
        <v>0</v>
      </c>
      <c r="S128" s="209"/>
      <c r="T128" s="211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2" t="s">
        <v>174</v>
      </c>
      <c r="AT128" s="213" t="s">
        <v>72</v>
      </c>
      <c r="AU128" s="213" t="s">
        <v>81</v>
      </c>
      <c r="AY128" s="212" t="s">
        <v>140</v>
      </c>
      <c r="BK128" s="214">
        <f>SUM(BK129:BK130)</f>
        <v>0</v>
      </c>
    </row>
    <row r="129" s="2" customFormat="1" ht="16.5" customHeight="1">
      <c r="A129" s="37"/>
      <c r="B129" s="38"/>
      <c r="C129" s="217" t="s">
        <v>141</v>
      </c>
      <c r="D129" s="217" t="s">
        <v>143</v>
      </c>
      <c r="E129" s="218" t="s">
        <v>874</v>
      </c>
      <c r="F129" s="219" t="s">
        <v>875</v>
      </c>
      <c r="G129" s="220" t="s">
        <v>297</v>
      </c>
      <c r="H129" s="221">
        <v>1</v>
      </c>
      <c r="I129" s="222"/>
      <c r="J129" s="223">
        <f>ROUND(I129*H129,2)</f>
        <v>0</v>
      </c>
      <c r="K129" s="219" t="s">
        <v>147</v>
      </c>
      <c r="L129" s="43"/>
      <c r="M129" s="224" t="s">
        <v>1</v>
      </c>
      <c r="N129" s="225" t="s">
        <v>38</v>
      </c>
      <c r="O129" s="90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866</v>
      </c>
      <c r="AT129" s="228" t="s">
        <v>143</v>
      </c>
      <c r="AU129" s="228" t="s">
        <v>83</v>
      </c>
      <c r="AY129" s="16" t="s">
        <v>140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81</v>
      </c>
      <c r="BK129" s="229">
        <f>ROUND(I129*H129,2)</f>
        <v>0</v>
      </c>
      <c r="BL129" s="16" t="s">
        <v>866</v>
      </c>
      <c r="BM129" s="228" t="s">
        <v>876</v>
      </c>
    </row>
    <row r="130" s="2" customFormat="1">
      <c r="A130" s="37"/>
      <c r="B130" s="38"/>
      <c r="C130" s="39"/>
      <c r="D130" s="230" t="s">
        <v>150</v>
      </c>
      <c r="E130" s="39"/>
      <c r="F130" s="231" t="s">
        <v>875</v>
      </c>
      <c r="G130" s="39"/>
      <c r="H130" s="39"/>
      <c r="I130" s="232"/>
      <c r="J130" s="39"/>
      <c r="K130" s="39"/>
      <c r="L130" s="43"/>
      <c r="M130" s="233"/>
      <c r="N130" s="234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150</v>
      </c>
      <c r="AU130" s="16" t="s">
        <v>83</v>
      </c>
    </row>
    <row r="131" s="12" customFormat="1" ht="22.8" customHeight="1">
      <c r="A131" s="12"/>
      <c r="B131" s="201"/>
      <c r="C131" s="202"/>
      <c r="D131" s="203" t="s">
        <v>72</v>
      </c>
      <c r="E131" s="215" t="s">
        <v>877</v>
      </c>
      <c r="F131" s="215" t="s">
        <v>878</v>
      </c>
      <c r="G131" s="202"/>
      <c r="H131" s="202"/>
      <c r="I131" s="205"/>
      <c r="J131" s="216">
        <f>BK131</f>
        <v>0</v>
      </c>
      <c r="K131" s="202"/>
      <c r="L131" s="207"/>
      <c r="M131" s="208"/>
      <c r="N131" s="209"/>
      <c r="O131" s="209"/>
      <c r="P131" s="210">
        <f>SUM(P132:P133)</f>
        <v>0</v>
      </c>
      <c r="Q131" s="209"/>
      <c r="R131" s="210">
        <f>SUM(R132:R133)</f>
        <v>0</v>
      </c>
      <c r="S131" s="209"/>
      <c r="T131" s="211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2" t="s">
        <v>174</v>
      </c>
      <c r="AT131" s="213" t="s">
        <v>72</v>
      </c>
      <c r="AU131" s="213" t="s">
        <v>81</v>
      </c>
      <c r="AY131" s="212" t="s">
        <v>140</v>
      </c>
      <c r="BK131" s="214">
        <f>SUM(BK132:BK133)</f>
        <v>0</v>
      </c>
    </row>
    <row r="132" s="2" customFormat="1" ht="16.5" customHeight="1">
      <c r="A132" s="37"/>
      <c r="B132" s="38"/>
      <c r="C132" s="217" t="s">
        <v>148</v>
      </c>
      <c r="D132" s="217" t="s">
        <v>143</v>
      </c>
      <c r="E132" s="218" t="s">
        <v>879</v>
      </c>
      <c r="F132" s="219" t="s">
        <v>880</v>
      </c>
      <c r="G132" s="220" t="s">
        <v>297</v>
      </c>
      <c r="H132" s="221">
        <v>1</v>
      </c>
      <c r="I132" s="222"/>
      <c r="J132" s="223">
        <f>ROUND(I132*H132,2)</f>
        <v>0</v>
      </c>
      <c r="K132" s="219" t="s">
        <v>147</v>
      </c>
      <c r="L132" s="43"/>
      <c r="M132" s="224" t="s">
        <v>1</v>
      </c>
      <c r="N132" s="225" t="s">
        <v>38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866</v>
      </c>
      <c r="AT132" s="228" t="s">
        <v>143</v>
      </c>
      <c r="AU132" s="228" t="s">
        <v>83</v>
      </c>
      <c r="AY132" s="16" t="s">
        <v>140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81</v>
      </c>
      <c r="BK132" s="229">
        <f>ROUND(I132*H132,2)</f>
        <v>0</v>
      </c>
      <c r="BL132" s="16" t="s">
        <v>866</v>
      </c>
      <c r="BM132" s="228" t="s">
        <v>881</v>
      </c>
    </row>
    <row r="133" s="2" customFormat="1">
      <c r="A133" s="37"/>
      <c r="B133" s="38"/>
      <c r="C133" s="39"/>
      <c r="D133" s="230" t="s">
        <v>150</v>
      </c>
      <c r="E133" s="39"/>
      <c r="F133" s="231" t="s">
        <v>880</v>
      </c>
      <c r="G133" s="39"/>
      <c r="H133" s="39"/>
      <c r="I133" s="232"/>
      <c r="J133" s="39"/>
      <c r="K133" s="39"/>
      <c r="L133" s="43"/>
      <c r="M133" s="233"/>
      <c r="N133" s="234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150</v>
      </c>
      <c r="AU133" s="16" t="s">
        <v>83</v>
      </c>
    </row>
    <row r="134" s="12" customFormat="1" ht="22.8" customHeight="1">
      <c r="A134" s="12"/>
      <c r="B134" s="201"/>
      <c r="C134" s="202"/>
      <c r="D134" s="203" t="s">
        <v>72</v>
      </c>
      <c r="E134" s="215" t="s">
        <v>882</v>
      </c>
      <c r="F134" s="215" t="s">
        <v>883</v>
      </c>
      <c r="G134" s="202"/>
      <c r="H134" s="202"/>
      <c r="I134" s="205"/>
      <c r="J134" s="216">
        <f>BK134</f>
        <v>0</v>
      </c>
      <c r="K134" s="202"/>
      <c r="L134" s="207"/>
      <c r="M134" s="208"/>
      <c r="N134" s="209"/>
      <c r="O134" s="209"/>
      <c r="P134" s="210">
        <f>SUM(P135:P136)</f>
        <v>0</v>
      </c>
      <c r="Q134" s="209"/>
      <c r="R134" s="210">
        <f>SUM(R135:R136)</f>
        <v>0</v>
      </c>
      <c r="S134" s="209"/>
      <c r="T134" s="211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2" t="s">
        <v>174</v>
      </c>
      <c r="AT134" s="213" t="s">
        <v>72</v>
      </c>
      <c r="AU134" s="213" t="s">
        <v>81</v>
      </c>
      <c r="AY134" s="212" t="s">
        <v>140</v>
      </c>
      <c r="BK134" s="214">
        <f>SUM(BK135:BK136)</f>
        <v>0</v>
      </c>
    </row>
    <row r="135" s="2" customFormat="1" ht="16.5" customHeight="1">
      <c r="A135" s="37"/>
      <c r="B135" s="38"/>
      <c r="C135" s="217" t="s">
        <v>174</v>
      </c>
      <c r="D135" s="217" t="s">
        <v>143</v>
      </c>
      <c r="E135" s="218" t="s">
        <v>884</v>
      </c>
      <c r="F135" s="219" t="s">
        <v>885</v>
      </c>
      <c r="G135" s="220" t="s">
        <v>297</v>
      </c>
      <c r="H135" s="221">
        <v>1</v>
      </c>
      <c r="I135" s="222"/>
      <c r="J135" s="223">
        <f>ROUND(I135*H135,2)</f>
        <v>0</v>
      </c>
      <c r="K135" s="219" t="s">
        <v>147</v>
      </c>
      <c r="L135" s="43"/>
      <c r="M135" s="224" t="s">
        <v>1</v>
      </c>
      <c r="N135" s="225" t="s">
        <v>38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866</v>
      </c>
      <c r="AT135" s="228" t="s">
        <v>143</v>
      </c>
      <c r="AU135" s="228" t="s">
        <v>83</v>
      </c>
      <c r="AY135" s="16" t="s">
        <v>140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81</v>
      </c>
      <c r="BK135" s="229">
        <f>ROUND(I135*H135,2)</f>
        <v>0</v>
      </c>
      <c r="BL135" s="16" t="s">
        <v>866</v>
      </c>
      <c r="BM135" s="228" t="s">
        <v>886</v>
      </c>
    </row>
    <row r="136" s="2" customFormat="1">
      <c r="A136" s="37"/>
      <c r="B136" s="38"/>
      <c r="C136" s="39"/>
      <c r="D136" s="230" t="s">
        <v>150</v>
      </c>
      <c r="E136" s="39"/>
      <c r="F136" s="231" t="s">
        <v>885</v>
      </c>
      <c r="G136" s="39"/>
      <c r="H136" s="39"/>
      <c r="I136" s="232"/>
      <c r="J136" s="39"/>
      <c r="K136" s="39"/>
      <c r="L136" s="43"/>
      <c r="M136" s="268"/>
      <c r="N136" s="269"/>
      <c r="O136" s="270"/>
      <c r="P136" s="270"/>
      <c r="Q136" s="270"/>
      <c r="R136" s="270"/>
      <c r="S136" s="270"/>
      <c r="T136" s="27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150</v>
      </c>
      <c r="AU136" s="16" t="s">
        <v>83</v>
      </c>
    </row>
    <row r="137" s="2" customFormat="1" ht="6.96" customHeight="1">
      <c r="A137" s="37"/>
      <c r="B137" s="65"/>
      <c r="C137" s="66"/>
      <c r="D137" s="66"/>
      <c r="E137" s="66"/>
      <c r="F137" s="66"/>
      <c r="G137" s="66"/>
      <c r="H137" s="66"/>
      <c r="I137" s="66"/>
      <c r="J137" s="66"/>
      <c r="K137" s="66"/>
      <c r="L137" s="43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sheetProtection sheet="1" autoFilter="0" formatColumns="0" formatRows="0" objects="1" scenarios="1" spinCount="100000" saltValue="9xlhjCepi/VMoeF3VW05g77xf4AEvV46ZuCm/ClnKYIwQUPVVx1aRJQIGegI8XDVflSRGJT4f6IDxsDIBzm4fA==" hashValue="B6pN9ppipFlMitA5Fcytzh6xhkImgN98hUEkA3jOFDyNoQoi5L8H6B0SnbMwkg1OsbUSZJRIKtZGzrBHxXUfKw==" algorithmName="SHA-512" password="CC35"/>
  <autoFilter ref="C120:K13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DESKTOP-C275LRE\Jindra</dc:creator>
  <cp:lastModifiedBy>DESKTOP-C275LRE\Jindra</cp:lastModifiedBy>
  <dcterms:created xsi:type="dcterms:W3CDTF">2025-09-15T08:33:53Z</dcterms:created>
  <dcterms:modified xsi:type="dcterms:W3CDTF">2025-09-15T08:33:56Z</dcterms:modified>
</cp:coreProperties>
</file>