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KrosData\Export\"/>
    </mc:Choice>
  </mc:AlternateContent>
  <bookViews>
    <workbookView xWindow="0" yWindow="0" windowWidth="0" windowHeight="0"/>
  </bookViews>
  <sheets>
    <sheet name="Rekapitulace zakázky" sheetId="1" r:id="rId1"/>
    <sheet name="SO 0 - Vedlejší a ostatní..." sheetId="2" r:id="rId2"/>
    <sheet name="SO 1 - Stavebně konstrukč..." sheetId="3" r:id="rId3"/>
    <sheet name="SO 2 - Zdravotně technick..." sheetId="4" r:id="rId4"/>
    <sheet name="SO 3 - Zařízení pro vytápění" sheetId="5" r:id="rId5"/>
    <sheet name="SO 4 - Vzduchotechnika" sheetId="6" r:id="rId6"/>
    <sheet name="SO 5 - Elektroinstalace" sheetId="7" r:id="rId7"/>
    <sheet name="Pokyny pro vyplnění" sheetId="8" r:id="rId8"/>
  </sheets>
  <definedNames>
    <definedName name="_xlnm.Print_Area" localSheetId="0">'Rekapitulace zakázky'!$D$4:$AO$36,'Rekapitulace zakázky'!$C$42:$AQ$61</definedName>
    <definedName name="_xlnm.Print_Titles" localSheetId="0">'Rekapitulace zakázky'!$52:$52</definedName>
    <definedName name="_xlnm._FilterDatabase" localSheetId="1" hidden="1">'SO 0 - Vedlejší a ostatní...'!$C$83:$K$99</definedName>
    <definedName name="_xlnm.Print_Area" localSheetId="1">'SO 0 - Vedlejší a ostatní...'!$C$4:$J$39,'SO 0 - Vedlejší a ostatní...'!$C$45:$J$65,'SO 0 - Vedlejší a ostatní...'!$C$71:$K$99</definedName>
    <definedName name="_xlnm.Print_Titles" localSheetId="1">'SO 0 - Vedlejší a ostatní...'!$83:$83</definedName>
    <definedName name="_xlnm._FilterDatabase" localSheetId="2" hidden="1">'SO 1 - Stavebně konstrukč...'!$C$93:$K$832</definedName>
    <definedName name="_xlnm.Print_Area" localSheetId="2">'SO 1 - Stavebně konstrukč...'!$C$4:$J$39,'SO 1 - Stavebně konstrukč...'!$C$45:$J$75,'SO 1 - Stavebně konstrukč...'!$C$81:$K$832</definedName>
    <definedName name="_xlnm.Print_Titles" localSheetId="2">'SO 1 - Stavebně konstrukč...'!$93:$93</definedName>
    <definedName name="_xlnm._FilterDatabase" localSheetId="3" hidden="1">'SO 2 - Zdravotně technick...'!$C$88:$K$309</definedName>
    <definedName name="_xlnm.Print_Area" localSheetId="3">'SO 2 - Zdravotně technick...'!$C$4:$J$39,'SO 2 - Zdravotně technick...'!$C$45:$J$70,'SO 2 - Zdravotně technick...'!$C$76:$K$309</definedName>
    <definedName name="_xlnm.Print_Titles" localSheetId="3">'SO 2 - Zdravotně technick...'!$88:$88</definedName>
    <definedName name="_xlnm._FilterDatabase" localSheetId="4" hidden="1">'SO 3 - Zařízení pro vytápění'!$C$89:$K$167</definedName>
    <definedName name="_xlnm.Print_Area" localSheetId="4">'SO 3 - Zařízení pro vytápění'!$C$4:$J$39,'SO 3 - Zařízení pro vytápění'!$C$45:$J$71,'SO 3 - Zařízení pro vytápění'!$C$77:$K$167</definedName>
    <definedName name="_xlnm.Print_Titles" localSheetId="4">'SO 3 - Zařízení pro vytápění'!$89:$89</definedName>
    <definedName name="_xlnm._FilterDatabase" localSheetId="5" hidden="1">'SO 4 - Vzduchotechnika'!$C$88:$K$174</definedName>
    <definedName name="_xlnm.Print_Area" localSheetId="5">'SO 4 - Vzduchotechnika'!$C$4:$J$39,'SO 4 - Vzduchotechnika'!$C$45:$J$70,'SO 4 - Vzduchotechnika'!$C$76:$K$174</definedName>
    <definedName name="_xlnm.Print_Titles" localSheetId="5">'SO 4 - Vzduchotechnika'!$88:$88</definedName>
    <definedName name="_xlnm._FilterDatabase" localSheetId="6" hidden="1">'SO 5 - Elektroinstalace'!$C$83:$K$135</definedName>
    <definedName name="_xlnm.Print_Area" localSheetId="6">'SO 5 - Elektroinstalace'!$C$4:$J$39,'SO 5 - Elektroinstalace'!$C$45:$J$65,'SO 5 - Elektroinstalace'!$C$71:$K$135</definedName>
    <definedName name="_xlnm.Print_Titles" localSheetId="6">'SO 5 - Elektroinstalace'!$83:$83</definedName>
  </definedNames>
  <calcPr/>
</workbook>
</file>

<file path=xl/calcChain.xml><?xml version="1.0" encoding="utf-8"?>
<calcChain xmlns="http://schemas.openxmlformats.org/spreadsheetml/2006/main">
  <c i="7" l="1" r="J37"/>
  <c r="J36"/>
  <c i="1" r="AY60"/>
  <c i="7" r="J35"/>
  <c i="1" r="AX60"/>
  <c i="7"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99"/>
  <c r="BH99"/>
  <c r="BG99"/>
  <c r="BF99"/>
  <c r="T99"/>
  <c r="R99"/>
  <c r="P99"/>
  <c r="BI98"/>
  <c r="BH98"/>
  <c r="BG98"/>
  <c r="BF98"/>
  <c r="T98"/>
  <c r="R98"/>
  <c r="P98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F78"/>
  <c r="E76"/>
  <c r="F52"/>
  <c r="E50"/>
  <c r="J24"/>
  <c r="E24"/>
  <c r="J55"/>
  <c r="J23"/>
  <c r="J21"/>
  <c r="E21"/>
  <c r="J54"/>
  <c r="J20"/>
  <c r="J18"/>
  <c r="E18"/>
  <c r="F81"/>
  <c r="J17"/>
  <c r="J15"/>
  <c r="E15"/>
  <c r="F80"/>
  <c r="J14"/>
  <c r="J12"/>
  <c r="J78"/>
  <c r="E7"/>
  <c r="E48"/>
  <c i="6" r="J37"/>
  <c r="J36"/>
  <c i="1" r="AY59"/>
  <c i="6" r="J35"/>
  <c i="1" r="AX59"/>
  <c i="6" r="BI174"/>
  <c r="BH174"/>
  <c r="BG174"/>
  <c r="BF174"/>
  <c r="T174"/>
  <c r="T173"/>
  <c r="T172"/>
  <c r="R174"/>
  <c r="R173"/>
  <c r="R172"/>
  <c r="P174"/>
  <c r="P173"/>
  <c r="P172"/>
  <c r="BI170"/>
  <c r="BH170"/>
  <c r="BG170"/>
  <c r="BF170"/>
  <c r="T170"/>
  <c r="T169"/>
  <c r="R170"/>
  <c r="R169"/>
  <c r="P170"/>
  <c r="P169"/>
  <c r="BI167"/>
  <c r="BH167"/>
  <c r="BG167"/>
  <c r="BF167"/>
  <c r="T167"/>
  <c r="R167"/>
  <c r="P167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1"/>
  <c r="BH121"/>
  <c r="BG121"/>
  <c r="BF121"/>
  <c r="T121"/>
  <c r="T120"/>
  <c r="R121"/>
  <c r="R120"/>
  <c r="P121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7"/>
  <c r="BH107"/>
  <c r="BG107"/>
  <c r="BF107"/>
  <c r="T107"/>
  <c r="R107"/>
  <c r="P107"/>
  <c r="BI104"/>
  <c r="BH104"/>
  <c r="BG104"/>
  <c r="BF104"/>
  <c r="T104"/>
  <c r="R104"/>
  <c r="P104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2"/>
  <c r="BH92"/>
  <c r="BG92"/>
  <c r="BF92"/>
  <c r="T92"/>
  <c r="T91"/>
  <c r="R92"/>
  <c r="R91"/>
  <c r="P92"/>
  <c r="P91"/>
  <c r="J86"/>
  <c r="J85"/>
  <c r="F85"/>
  <c r="F83"/>
  <c r="E81"/>
  <c r="J55"/>
  <c r="J54"/>
  <c r="F54"/>
  <c r="F52"/>
  <c r="E50"/>
  <c r="J18"/>
  <c r="E18"/>
  <c r="F86"/>
  <c r="J17"/>
  <c r="J12"/>
  <c r="J52"/>
  <c r="E7"/>
  <c r="E79"/>
  <c i="5" r="J37"/>
  <c r="J36"/>
  <c i="1" r="AY58"/>
  <c i="5" r="J35"/>
  <c i="1" r="AX58"/>
  <c i="5" r="BI166"/>
  <c r="BH166"/>
  <c r="BG166"/>
  <c r="BF166"/>
  <c r="T166"/>
  <c r="T165"/>
  <c r="T164"/>
  <c r="R166"/>
  <c r="R165"/>
  <c r="R164"/>
  <c r="P166"/>
  <c r="P165"/>
  <c r="P164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1"/>
  <c r="BH121"/>
  <c r="BG121"/>
  <c r="BF121"/>
  <c r="T121"/>
  <c r="T120"/>
  <c r="R121"/>
  <c r="R120"/>
  <c r="P121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98"/>
  <c r="BH98"/>
  <c r="BG98"/>
  <c r="BF98"/>
  <c r="T98"/>
  <c r="R98"/>
  <c r="P98"/>
  <c r="BI95"/>
  <c r="BH95"/>
  <c r="BG95"/>
  <c r="BF95"/>
  <c r="T95"/>
  <c r="R95"/>
  <c r="P95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87"/>
  <c r="J17"/>
  <c r="J12"/>
  <c r="J52"/>
  <c r="E7"/>
  <c r="E48"/>
  <c i="4" r="J37"/>
  <c r="J36"/>
  <c i="1" r="AY57"/>
  <c i="4" r="J35"/>
  <c i="1" r="AX57"/>
  <c i="4"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4"/>
  <c r="BH294"/>
  <c r="BG294"/>
  <c r="BF294"/>
  <c r="T294"/>
  <c r="R294"/>
  <c r="P294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4"/>
  <c r="BH284"/>
  <c r="BG284"/>
  <c r="BF284"/>
  <c r="T284"/>
  <c r="R284"/>
  <c r="P284"/>
  <c r="BI278"/>
  <c r="BH278"/>
  <c r="BG278"/>
  <c r="BF278"/>
  <c r="T278"/>
  <c r="R278"/>
  <c r="P278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3"/>
  <c r="BH263"/>
  <c r="BG263"/>
  <c r="BF263"/>
  <c r="T263"/>
  <c r="R263"/>
  <c r="P263"/>
  <c r="BI261"/>
  <c r="BH261"/>
  <c r="BG261"/>
  <c r="BF261"/>
  <c r="T261"/>
  <c r="R261"/>
  <c r="P261"/>
  <c r="BI260"/>
  <c r="BH260"/>
  <c r="BG260"/>
  <c r="BF260"/>
  <c r="T260"/>
  <c r="R260"/>
  <c r="P260"/>
  <c r="BI258"/>
  <c r="BH258"/>
  <c r="BG258"/>
  <c r="BF258"/>
  <c r="T258"/>
  <c r="R258"/>
  <c r="P258"/>
  <c r="BI257"/>
  <c r="BH257"/>
  <c r="BG257"/>
  <c r="BF257"/>
  <c r="T257"/>
  <c r="R257"/>
  <c r="P257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09"/>
  <c r="BH209"/>
  <c r="BG209"/>
  <c r="BF209"/>
  <c r="T209"/>
  <c r="R209"/>
  <c r="P209"/>
  <c r="BI203"/>
  <c r="BH203"/>
  <c r="BG203"/>
  <c r="BF203"/>
  <c r="T203"/>
  <c r="R203"/>
  <c r="P203"/>
  <c r="BI195"/>
  <c r="BH195"/>
  <c r="BG195"/>
  <c r="BF195"/>
  <c r="T195"/>
  <c r="R195"/>
  <c r="P195"/>
  <c r="BI194"/>
  <c r="BH194"/>
  <c r="BG194"/>
  <c r="BF194"/>
  <c r="T194"/>
  <c r="R194"/>
  <c r="P194"/>
  <c r="BI191"/>
  <c r="BH191"/>
  <c r="BG191"/>
  <c r="BF191"/>
  <c r="T191"/>
  <c r="R191"/>
  <c r="P191"/>
  <c r="BI189"/>
  <c r="BH189"/>
  <c r="BG189"/>
  <c r="BF189"/>
  <c r="T189"/>
  <c r="R189"/>
  <c r="P189"/>
  <c r="BI184"/>
  <c r="BH184"/>
  <c r="BG184"/>
  <c r="BF184"/>
  <c r="T184"/>
  <c r="R184"/>
  <c r="P184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6"/>
  <c r="BH166"/>
  <c r="BG166"/>
  <c r="BF166"/>
  <c r="T166"/>
  <c r="R166"/>
  <c r="P166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2"/>
  <c r="BH152"/>
  <c r="BG152"/>
  <c r="BF152"/>
  <c r="T152"/>
  <c r="R152"/>
  <c r="P152"/>
  <c r="BI147"/>
  <c r="BH147"/>
  <c r="BG147"/>
  <c r="BF147"/>
  <c r="T147"/>
  <c r="R147"/>
  <c r="P147"/>
  <c r="BI145"/>
  <c r="BH145"/>
  <c r="BG145"/>
  <c r="BF145"/>
  <c r="T145"/>
  <c r="R145"/>
  <c r="P145"/>
  <c r="BI141"/>
  <c r="BH141"/>
  <c r="BG141"/>
  <c r="BF141"/>
  <c r="T141"/>
  <c r="T140"/>
  <c r="R141"/>
  <c r="R140"/>
  <c r="P141"/>
  <c r="P140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2"/>
  <c r="BH92"/>
  <c r="BG92"/>
  <c r="BF92"/>
  <c r="T92"/>
  <c r="T91"/>
  <c r="R92"/>
  <c r="R91"/>
  <c r="P92"/>
  <c r="P91"/>
  <c r="J86"/>
  <c r="J85"/>
  <c r="F85"/>
  <c r="F83"/>
  <c r="E81"/>
  <c r="J55"/>
  <c r="J54"/>
  <c r="F54"/>
  <c r="F52"/>
  <c r="E50"/>
  <c r="J18"/>
  <c r="E18"/>
  <c r="F55"/>
  <c r="J17"/>
  <c r="J12"/>
  <c r="J83"/>
  <c r="E7"/>
  <c r="E79"/>
  <c i="3" r="J37"/>
  <c r="J36"/>
  <c i="1" r="AY56"/>
  <c i="3" r="J35"/>
  <c i="1" r="AX56"/>
  <c i="3" r="BI831"/>
  <c r="BH831"/>
  <c r="BG831"/>
  <c r="BF831"/>
  <c r="T831"/>
  <c r="R831"/>
  <c r="P831"/>
  <c r="BI803"/>
  <c r="BH803"/>
  <c r="BG803"/>
  <c r="BF803"/>
  <c r="T803"/>
  <c r="R803"/>
  <c r="P803"/>
  <c r="BI775"/>
  <c r="BH775"/>
  <c r="BG775"/>
  <c r="BF775"/>
  <c r="T775"/>
  <c r="R775"/>
  <c r="P775"/>
  <c r="BI770"/>
  <c r="BH770"/>
  <c r="BG770"/>
  <c r="BF770"/>
  <c r="T770"/>
  <c r="R770"/>
  <c r="P770"/>
  <c r="BI765"/>
  <c r="BH765"/>
  <c r="BG765"/>
  <c r="BF765"/>
  <c r="T765"/>
  <c r="R765"/>
  <c r="P765"/>
  <c r="BI737"/>
  <c r="BH737"/>
  <c r="BG737"/>
  <c r="BF737"/>
  <c r="T737"/>
  <c r="R737"/>
  <c r="P737"/>
  <c r="BI734"/>
  <c r="BH734"/>
  <c r="BG734"/>
  <c r="BF734"/>
  <c r="T734"/>
  <c r="R734"/>
  <c r="P734"/>
  <c r="BI732"/>
  <c r="BH732"/>
  <c r="BG732"/>
  <c r="BF732"/>
  <c r="T732"/>
  <c r="R732"/>
  <c r="P732"/>
  <c r="BI727"/>
  <c r="BH727"/>
  <c r="BG727"/>
  <c r="BF727"/>
  <c r="T727"/>
  <c r="R727"/>
  <c r="P727"/>
  <c r="BI725"/>
  <c r="BH725"/>
  <c r="BG725"/>
  <c r="BF725"/>
  <c r="T725"/>
  <c r="R725"/>
  <c r="P725"/>
  <c r="BI720"/>
  <c r="BH720"/>
  <c r="BG720"/>
  <c r="BF720"/>
  <c r="T720"/>
  <c r="R720"/>
  <c r="P720"/>
  <c r="BI705"/>
  <c r="BH705"/>
  <c r="BG705"/>
  <c r="BF705"/>
  <c r="T705"/>
  <c r="R705"/>
  <c r="P705"/>
  <c r="BI702"/>
  <c r="BH702"/>
  <c r="BG702"/>
  <c r="BF702"/>
  <c r="T702"/>
  <c r="R702"/>
  <c r="P702"/>
  <c r="BI694"/>
  <c r="BH694"/>
  <c r="BG694"/>
  <c r="BF694"/>
  <c r="T694"/>
  <c r="R694"/>
  <c r="P694"/>
  <c r="BI683"/>
  <c r="BH683"/>
  <c r="BG683"/>
  <c r="BF683"/>
  <c r="T683"/>
  <c r="R683"/>
  <c r="P683"/>
  <c r="BI680"/>
  <c r="BH680"/>
  <c r="BG680"/>
  <c r="BF680"/>
  <c r="T680"/>
  <c r="R680"/>
  <c r="P680"/>
  <c r="BI678"/>
  <c r="BH678"/>
  <c r="BG678"/>
  <c r="BF678"/>
  <c r="T678"/>
  <c r="R678"/>
  <c r="P678"/>
  <c r="BI662"/>
  <c r="BH662"/>
  <c r="BG662"/>
  <c r="BF662"/>
  <c r="T662"/>
  <c r="R662"/>
  <c r="P662"/>
  <c r="BI660"/>
  <c r="BH660"/>
  <c r="BG660"/>
  <c r="BF660"/>
  <c r="T660"/>
  <c r="R660"/>
  <c r="P660"/>
  <c r="BI655"/>
  <c r="BH655"/>
  <c r="BG655"/>
  <c r="BF655"/>
  <c r="T655"/>
  <c r="R655"/>
  <c r="P655"/>
  <c r="BI643"/>
  <c r="BH643"/>
  <c r="BG643"/>
  <c r="BF643"/>
  <c r="T643"/>
  <c r="R643"/>
  <c r="P643"/>
  <c r="BI635"/>
  <c r="BH635"/>
  <c r="BG635"/>
  <c r="BF635"/>
  <c r="T635"/>
  <c r="R635"/>
  <c r="P635"/>
  <c r="BI633"/>
  <c r="BH633"/>
  <c r="BG633"/>
  <c r="BF633"/>
  <c r="T633"/>
  <c r="R633"/>
  <c r="P633"/>
  <c r="BI630"/>
  <c r="BH630"/>
  <c r="BG630"/>
  <c r="BF630"/>
  <c r="T630"/>
  <c r="R630"/>
  <c r="P630"/>
  <c r="BI618"/>
  <c r="BH618"/>
  <c r="BG618"/>
  <c r="BF618"/>
  <c r="T618"/>
  <c r="R618"/>
  <c r="P618"/>
  <c r="BI616"/>
  <c r="BH616"/>
  <c r="BG616"/>
  <c r="BF616"/>
  <c r="T616"/>
  <c r="R616"/>
  <c r="P616"/>
  <c r="BI605"/>
  <c r="BH605"/>
  <c r="BG605"/>
  <c r="BF605"/>
  <c r="T605"/>
  <c r="R605"/>
  <c r="P605"/>
  <c r="BI594"/>
  <c r="BH594"/>
  <c r="BG594"/>
  <c r="BF594"/>
  <c r="T594"/>
  <c r="R594"/>
  <c r="P594"/>
  <c r="BI579"/>
  <c r="BH579"/>
  <c r="BG579"/>
  <c r="BF579"/>
  <c r="T579"/>
  <c r="R579"/>
  <c r="P579"/>
  <c r="BI564"/>
  <c r="BH564"/>
  <c r="BG564"/>
  <c r="BF564"/>
  <c r="T564"/>
  <c r="R564"/>
  <c r="P564"/>
  <c r="BI561"/>
  <c r="BH561"/>
  <c r="BG561"/>
  <c r="BF561"/>
  <c r="T561"/>
  <c r="R561"/>
  <c r="P561"/>
  <c r="BI558"/>
  <c r="BH558"/>
  <c r="BG558"/>
  <c r="BF558"/>
  <c r="T558"/>
  <c r="R558"/>
  <c r="P558"/>
  <c r="BI546"/>
  <c r="BH546"/>
  <c r="BG546"/>
  <c r="BF546"/>
  <c r="T546"/>
  <c r="R546"/>
  <c r="P546"/>
  <c r="BI541"/>
  <c r="BH541"/>
  <c r="BG541"/>
  <c r="BF541"/>
  <c r="T541"/>
  <c r="R541"/>
  <c r="P541"/>
  <c r="BI529"/>
  <c r="BH529"/>
  <c r="BG529"/>
  <c r="BF529"/>
  <c r="T529"/>
  <c r="R529"/>
  <c r="P529"/>
  <c r="BI517"/>
  <c r="BH517"/>
  <c r="BG517"/>
  <c r="BF517"/>
  <c r="T517"/>
  <c r="R517"/>
  <c r="P517"/>
  <c r="BI512"/>
  <c r="BH512"/>
  <c r="BG512"/>
  <c r="BF512"/>
  <c r="T512"/>
  <c r="R512"/>
  <c r="P512"/>
  <c r="BI510"/>
  <c r="BH510"/>
  <c r="BG510"/>
  <c r="BF510"/>
  <c r="T510"/>
  <c r="R510"/>
  <c r="P510"/>
  <c r="BI505"/>
  <c r="BH505"/>
  <c r="BG505"/>
  <c r="BF505"/>
  <c r="T505"/>
  <c r="R505"/>
  <c r="P505"/>
  <c r="BI502"/>
  <c r="BH502"/>
  <c r="BG502"/>
  <c r="BF502"/>
  <c r="T502"/>
  <c r="R502"/>
  <c r="P502"/>
  <c r="BI500"/>
  <c r="BH500"/>
  <c r="BG500"/>
  <c r="BF500"/>
  <c r="T500"/>
  <c r="R500"/>
  <c r="P500"/>
  <c r="BI497"/>
  <c r="BH497"/>
  <c r="BG497"/>
  <c r="BF497"/>
  <c r="T497"/>
  <c r="R497"/>
  <c r="P497"/>
  <c r="BI495"/>
  <c r="BH495"/>
  <c r="BG495"/>
  <c r="BF495"/>
  <c r="T495"/>
  <c r="R495"/>
  <c r="P495"/>
  <c r="BI492"/>
  <c r="BH492"/>
  <c r="BG492"/>
  <c r="BF492"/>
  <c r="T492"/>
  <c r="R492"/>
  <c r="P492"/>
  <c r="BI490"/>
  <c r="BH490"/>
  <c r="BG490"/>
  <c r="BF490"/>
  <c r="T490"/>
  <c r="R490"/>
  <c r="P490"/>
  <c r="BI487"/>
  <c r="BH487"/>
  <c r="BG487"/>
  <c r="BF487"/>
  <c r="T487"/>
  <c r="R487"/>
  <c r="P487"/>
  <c r="BI485"/>
  <c r="BH485"/>
  <c r="BG485"/>
  <c r="BF485"/>
  <c r="T485"/>
  <c r="R485"/>
  <c r="P485"/>
  <c r="BI483"/>
  <c r="BH483"/>
  <c r="BG483"/>
  <c r="BF483"/>
  <c r="T483"/>
  <c r="R483"/>
  <c r="P483"/>
  <c r="BI478"/>
  <c r="BH478"/>
  <c r="BG478"/>
  <c r="BF478"/>
  <c r="T478"/>
  <c r="R478"/>
  <c r="P478"/>
  <c r="BI475"/>
  <c r="BH475"/>
  <c r="BG475"/>
  <c r="BF475"/>
  <c r="T475"/>
  <c r="R475"/>
  <c r="P475"/>
  <c r="BI473"/>
  <c r="BH473"/>
  <c r="BG473"/>
  <c r="BF473"/>
  <c r="T473"/>
  <c r="R473"/>
  <c r="P473"/>
  <c r="BI472"/>
  <c r="BH472"/>
  <c r="BG472"/>
  <c r="BF472"/>
  <c r="T472"/>
  <c r="R472"/>
  <c r="P472"/>
  <c r="BI467"/>
  <c r="BH467"/>
  <c r="BG467"/>
  <c r="BF467"/>
  <c r="T467"/>
  <c r="R467"/>
  <c r="P467"/>
  <c r="BI464"/>
  <c r="BH464"/>
  <c r="BG464"/>
  <c r="BF464"/>
  <c r="T464"/>
  <c r="R464"/>
  <c r="P464"/>
  <c r="BI462"/>
  <c r="BH462"/>
  <c r="BG462"/>
  <c r="BF462"/>
  <c r="T462"/>
  <c r="R462"/>
  <c r="P462"/>
  <c r="BI460"/>
  <c r="BH460"/>
  <c r="BG460"/>
  <c r="BF460"/>
  <c r="T460"/>
  <c r="R460"/>
  <c r="P460"/>
  <c r="BI458"/>
  <c r="BH458"/>
  <c r="BG458"/>
  <c r="BF458"/>
  <c r="T458"/>
  <c r="R458"/>
  <c r="P458"/>
  <c r="BI456"/>
  <c r="BH456"/>
  <c r="BG456"/>
  <c r="BF456"/>
  <c r="T456"/>
  <c r="R456"/>
  <c r="P456"/>
  <c r="BI449"/>
  <c r="BH449"/>
  <c r="BG449"/>
  <c r="BF449"/>
  <c r="T449"/>
  <c r="R449"/>
  <c r="P449"/>
  <c r="BI446"/>
  <c r="BH446"/>
  <c r="BG446"/>
  <c r="BF446"/>
  <c r="T446"/>
  <c r="R446"/>
  <c r="P446"/>
  <c r="BI438"/>
  <c r="BH438"/>
  <c r="BG438"/>
  <c r="BF438"/>
  <c r="T438"/>
  <c r="R438"/>
  <c r="P438"/>
  <c r="BI428"/>
  <c r="BH428"/>
  <c r="BG428"/>
  <c r="BF428"/>
  <c r="T428"/>
  <c r="R428"/>
  <c r="P428"/>
  <c r="BI426"/>
  <c r="BH426"/>
  <c r="BG426"/>
  <c r="BF426"/>
  <c r="T426"/>
  <c r="R426"/>
  <c r="P426"/>
  <c r="BI411"/>
  <c r="BH411"/>
  <c r="BG411"/>
  <c r="BF411"/>
  <c r="T411"/>
  <c r="R411"/>
  <c r="P411"/>
  <c r="BI409"/>
  <c r="BH409"/>
  <c r="BG409"/>
  <c r="BF409"/>
  <c r="T409"/>
  <c r="R409"/>
  <c r="P409"/>
  <c r="BI395"/>
  <c r="BH395"/>
  <c r="BG395"/>
  <c r="BF395"/>
  <c r="T395"/>
  <c r="R395"/>
  <c r="P395"/>
  <c r="BI381"/>
  <c r="BH381"/>
  <c r="BG381"/>
  <c r="BF381"/>
  <c r="T381"/>
  <c r="R381"/>
  <c r="P381"/>
  <c r="BI368"/>
  <c r="BH368"/>
  <c r="BG368"/>
  <c r="BF368"/>
  <c r="T368"/>
  <c r="R368"/>
  <c r="P368"/>
  <c r="BI364"/>
  <c r="BH364"/>
  <c r="BG364"/>
  <c r="BF364"/>
  <c r="T364"/>
  <c r="T363"/>
  <c r="R364"/>
  <c r="R363"/>
  <c r="P364"/>
  <c r="P363"/>
  <c r="BI360"/>
  <c r="BH360"/>
  <c r="BG360"/>
  <c r="BF360"/>
  <c r="T360"/>
  <c r="T359"/>
  <c r="R360"/>
  <c r="R359"/>
  <c r="P360"/>
  <c r="P359"/>
  <c r="BI356"/>
  <c r="BH356"/>
  <c r="BG356"/>
  <c r="BF356"/>
  <c r="T356"/>
  <c r="T355"/>
  <c r="R356"/>
  <c r="R355"/>
  <c r="P356"/>
  <c r="P355"/>
  <c r="BI353"/>
  <c r="BH353"/>
  <c r="BG353"/>
  <c r="BF353"/>
  <c r="T353"/>
  <c r="R353"/>
  <c r="P353"/>
  <c r="BI350"/>
  <c r="BH350"/>
  <c r="BG350"/>
  <c r="BF350"/>
  <c r="T350"/>
  <c r="R350"/>
  <c r="P350"/>
  <c r="BI348"/>
  <c r="BH348"/>
  <c r="BG348"/>
  <c r="BF348"/>
  <c r="T348"/>
  <c r="R348"/>
  <c r="P348"/>
  <c r="BI346"/>
  <c r="BH346"/>
  <c r="BG346"/>
  <c r="BF346"/>
  <c r="T346"/>
  <c r="R346"/>
  <c r="P346"/>
  <c r="BI332"/>
  <c r="BH332"/>
  <c r="BG332"/>
  <c r="BF332"/>
  <c r="T332"/>
  <c r="R332"/>
  <c r="P332"/>
  <c r="BI329"/>
  <c r="BH329"/>
  <c r="BG329"/>
  <c r="BF329"/>
  <c r="T329"/>
  <c r="R329"/>
  <c r="P329"/>
  <c r="BI326"/>
  <c r="BH326"/>
  <c r="BG326"/>
  <c r="BF326"/>
  <c r="T326"/>
  <c r="R326"/>
  <c r="P326"/>
  <c r="BI324"/>
  <c r="BH324"/>
  <c r="BG324"/>
  <c r="BF324"/>
  <c r="T324"/>
  <c r="R324"/>
  <c r="P324"/>
  <c r="BI321"/>
  <c r="BH321"/>
  <c r="BG321"/>
  <c r="BF321"/>
  <c r="T321"/>
  <c r="R321"/>
  <c r="P321"/>
  <c r="BI313"/>
  <c r="BH313"/>
  <c r="BG313"/>
  <c r="BF313"/>
  <c r="T313"/>
  <c r="R313"/>
  <c r="P313"/>
  <c r="BI310"/>
  <c r="BH310"/>
  <c r="BG310"/>
  <c r="BF310"/>
  <c r="T310"/>
  <c r="R310"/>
  <c r="P310"/>
  <c r="BI305"/>
  <c r="BH305"/>
  <c r="BG305"/>
  <c r="BF305"/>
  <c r="T305"/>
  <c r="R305"/>
  <c r="P305"/>
  <c r="BI297"/>
  <c r="BH297"/>
  <c r="BG297"/>
  <c r="BF297"/>
  <c r="T297"/>
  <c r="R297"/>
  <c r="P297"/>
  <c r="BI295"/>
  <c r="BH295"/>
  <c r="BG295"/>
  <c r="BF295"/>
  <c r="T295"/>
  <c r="R295"/>
  <c r="P295"/>
  <c r="BI292"/>
  <c r="BH292"/>
  <c r="BG292"/>
  <c r="BF292"/>
  <c r="T292"/>
  <c r="R292"/>
  <c r="P292"/>
  <c r="BI289"/>
  <c r="BH289"/>
  <c r="BG289"/>
  <c r="BF289"/>
  <c r="T289"/>
  <c r="R289"/>
  <c r="P289"/>
  <c r="BI286"/>
  <c r="BH286"/>
  <c r="BG286"/>
  <c r="BF286"/>
  <c r="T286"/>
  <c r="R286"/>
  <c r="P286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75"/>
  <c r="BH275"/>
  <c r="BG275"/>
  <c r="BF275"/>
  <c r="T275"/>
  <c r="R275"/>
  <c r="P275"/>
  <c r="BI272"/>
  <c r="BH272"/>
  <c r="BG272"/>
  <c r="BF272"/>
  <c r="T272"/>
  <c r="R272"/>
  <c r="P272"/>
  <c r="BI269"/>
  <c r="BH269"/>
  <c r="BG269"/>
  <c r="BF269"/>
  <c r="T269"/>
  <c r="R269"/>
  <c r="P269"/>
  <c r="BI266"/>
  <c r="BH266"/>
  <c r="BG266"/>
  <c r="BF266"/>
  <c r="T266"/>
  <c r="R266"/>
  <c r="P266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6"/>
  <c r="BH256"/>
  <c r="BG256"/>
  <c r="BF256"/>
  <c r="T256"/>
  <c r="R256"/>
  <c r="P256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15"/>
  <c r="BH215"/>
  <c r="BG215"/>
  <c r="BF215"/>
  <c r="T215"/>
  <c r="R215"/>
  <c r="P215"/>
  <c r="BI199"/>
  <c r="BH199"/>
  <c r="BG199"/>
  <c r="BF199"/>
  <c r="T199"/>
  <c r="R199"/>
  <c r="P199"/>
  <c r="BI184"/>
  <c r="BH184"/>
  <c r="BG184"/>
  <c r="BF184"/>
  <c r="T184"/>
  <c r="R184"/>
  <c r="P184"/>
  <c r="BI178"/>
  <c r="BH178"/>
  <c r="BG178"/>
  <c r="BF178"/>
  <c r="T178"/>
  <c r="R178"/>
  <c r="P178"/>
  <c r="BI163"/>
  <c r="BH163"/>
  <c r="BG163"/>
  <c r="BF163"/>
  <c r="T163"/>
  <c r="R163"/>
  <c r="P163"/>
  <c r="BI148"/>
  <c r="BH148"/>
  <c r="BG148"/>
  <c r="BF148"/>
  <c r="T148"/>
  <c r="R148"/>
  <c r="P148"/>
  <c r="BI144"/>
  <c r="BH144"/>
  <c r="BG144"/>
  <c r="BF144"/>
  <c r="T144"/>
  <c r="T143"/>
  <c r="R144"/>
  <c r="R143"/>
  <c r="P144"/>
  <c r="P143"/>
  <c r="BI138"/>
  <c r="BH138"/>
  <c r="BG138"/>
  <c r="BF138"/>
  <c r="T138"/>
  <c r="R138"/>
  <c r="P138"/>
  <c r="BI130"/>
  <c r="BH130"/>
  <c r="BG130"/>
  <c r="BF130"/>
  <c r="T130"/>
  <c r="R130"/>
  <c r="P130"/>
  <c r="BI122"/>
  <c r="BH122"/>
  <c r="BG122"/>
  <c r="BF122"/>
  <c r="T122"/>
  <c r="R122"/>
  <c r="P122"/>
  <c r="BI117"/>
  <c r="BH117"/>
  <c r="BG117"/>
  <c r="BF117"/>
  <c r="T117"/>
  <c r="R117"/>
  <c r="P117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J91"/>
  <c r="J90"/>
  <c r="F90"/>
  <c r="F88"/>
  <c r="E86"/>
  <c r="J55"/>
  <c r="J54"/>
  <c r="F54"/>
  <c r="F52"/>
  <c r="E50"/>
  <c r="J18"/>
  <c r="E18"/>
  <c r="F55"/>
  <c r="J17"/>
  <c r="J12"/>
  <c r="J52"/>
  <c r="E7"/>
  <c r="E84"/>
  <c i="1" r="AY55"/>
  <c i="2" r="J37"/>
  <c r="J36"/>
  <c r="J35"/>
  <c i="1" r="AX55"/>
  <c i="2" r="BI99"/>
  <c r="BH99"/>
  <c r="BG99"/>
  <c r="BF99"/>
  <c r="T99"/>
  <c r="R99"/>
  <c r="P99"/>
  <c r="BI97"/>
  <c r="BH97"/>
  <c r="BG97"/>
  <c r="BF97"/>
  <c r="T97"/>
  <c r="R97"/>
  <c r="P97"/>
  <c r="BI94"/>
  <c r="BH94"/>
  <c r="BG94"/>
  <c r="BF94"/>
  <c r="T94"/>
  <c r="T93"/>
  <c r="R94"/>
  <c r="R93"/>
  <c r="P94"/>
  <c r="P93"/>
  <c r="BI90"/>
  <c r="BH90"/>
  <c r="BG90"/>
  <c r="BF90"/>
  <c r="T90"/>
  <c r="T89"/>
  <c r="R90"/>
  <c r="R89"/>
  <c r="P90"/>
  <c r="P89"/>
  <c r="BI87"/>
  <c r="BH87"/>
  <c r="BG87"/>
  <c r="BF87"/>
  <c r="T87"/>
  <c r="T86"/>
  <c r="R87"/>
  <c r="R86"/>
  <c r="P87"/>
  <c r="P86"/>
  <c r="J81"/>
  <c r="J80"/>
  <c r="F80"/>
  <c r="F78"/>
  <c r="E76"/>
  <c r="J55"/>
  <c r="J54"/>
  <c r="F54"/>
  <c r="F52"/>
  <c r="E50"/>
  <c r="J18"/>
  <c r="E18"/>
  <c r="F81"/>
  <c r="J17"/>
  <c r="J12"/>
  <c r="J78"/>
  <c r="E7"/>
  <c r="E74"/>
  <c i="1" r="L50"/>
  <c r="AM50"/>
  <c r="AM49"/>
  <c r="L49"/>
  <c r="AM47"/>
  <c r="L47"/>
  <c r="L45"/>
  <c r="L44"/>
  <c i="2" r="F37"/>
  <c i="3" r="J564"/>
  <c r="BK381"/>
  <c r="J497"/>
  <c r="J326"/>
  <c r="BK112"/>
  <c r="J472"/>
  <c r="J438"/>
  <c r="BK239"/>
  <c r="BK100"/>
  <c r="J487"/>
  <c r="J368"/>
  <c r="BK292"/>
  <c r="BK233"/>
  <c r="J130"/>
  <c r="BK409"/>
  <c r="BK148"/>
  <c r="BK332"/>
  <c i="4" r="J285"/>
  <c r="BK254"/>
  <c r="BK258"/>
  <c r="BK239"/>
  <c r="BK104"/>
  <c r="J258"/>
  <c r="BK145"/>
  <c r="J116"/>
  <c r="J249"/>
  <c r="BK306"/>
  <c r="BK101"/>
  <c r="J294"/>
  <c r="J218"/>
  <c r="J166"/>
  <c r="BK260"/>
  <c r="BK243"/>
  <c r="J101"/>
  <c r="BK252"/>
  <c r="BK171"/>
  <c r="J245"/>
  <c r="BK245"/>
  <c r="BK159"/>
  <c i="5" r="J134"/>
  <c r="J162"/>
  <c r="BK104"/>
  <c r="BK146"/>
  <c r="BK93"/>
  <c r="BK152"/>
  <c r="J159"/>
  <c r="J95"/>
  <c r="BK143"/>
  <c r="J98"/>
  <c r="J106"/>
  <c r="BK113"/>
  <c i="6" r="J135"/>
  <c r="J141"/>
  <c r="J97"/>
  <c r="BK163"/>
  <c r="BK104"/>
  <c r="BK131"/>
  <c r="J132"/>
  <c i="7" r="BK128"/>
  <c r="BK101"/>
  <c r="J135"/>
  <c r="BK95"/>
  <c r="J118"/>
  <c r="J91"/>
  <c r="BK135"/>
  <c r="BK114"/>
  <c r="J102"/>
  <c i="2" r="BK97"/>
  <c i="1" r="AS54"/>
  <c i="3" r="BK467"/>
  <c r="BK500"/>
  <c r="BK313"/>
  <c r="J462"/>
  <c r="J263"/>
  <c r="J138"/>
  <c r="J381"/>
  <c r="BK289"/>
  <c r="BK259"/>
  <c r="BK541"/>
  <c r="BK770"/>
  <c r="J633"/>
  <c r="J705"/>
  <c r="BK478"/>
  <c r="J770"/>
  <c r="BK329"/>
  <c r="J215"/>
  <c i="4" r="J226"/>
  <c r="J291"/>
  <c r="BK195"/>
  <c r="J306"/>
  <c r="BK189"/>
  <c r="J308"/>
  <c r="J237"/>
  <c r="J95"/>
  <c r="BK203"/>
  <c r="J252"/>
  <c r="J110"/>
  <c r="J233"/>
  <c r="BK270"/>
  <c r="BK285"/>
  <c r="J127"/>
  <c i="5" r="BK148"/>
  <c r="BK95"/>
  <c r="J102"/>
  <c r="J141"/>
  <c r="BK118"/>
  <c r="BK125"/>
  <c i="6" r="BK134"/>
  <c r="BK138"/>
  <c r="J118"/>
  <c r="BK130"/>
  <c r="BK141"/>
  <c r="J128"/>
  <c i="7" r="BK129"/>
  <c r="BK96"/>
  <c r="J86"/>
  <c i="3" r="J446"/>
  <c r="J350"/>
  <c r="BK97"/>
  <c r="BK272"/>
  <c r="BK594"/>
  <c r="J460"/>
  <c r="J305"/>
  <c r="J178"/>
  <c r="BK122"/>
  <c r="BK502"/>
  <c r="J360"/>
  <c i="4" r="BK291"/>
  <c r="J216"/>
  <c r="J138"/>
  <c r="BK246"/>
  <c r="J261"/>
  <c r="J214"/>
  <c r="BK152"/>
  <c r="BK303"/>
  <c r="J107"/>
  <c r="J159"/>
  <c r="J304"/>
  <c r="J171"/>
  <c r="BK249"/>
  <c r="J157"/>
  <c r="BK216"/>
  <c r="J243"/>
  <c r="BK231"/>
  <c r="BK124"/>
  <c i="5" r="J152"/>
  <c i="6" r="J134"/>
  <c r="BK153"/>
  <c r="J151"/>
  <c r="J127"/>
  <c r="BK97"/>
  <c r="J115"/>
  <c r="BK137"/>
  <c r="BK127"/>
  <c i="7" r="J111"/>
  <c r="BK124"/>
  <c r="J128"/>
  <c r="J104"/>
  <c r="BK108"/>
  <c r="J133"/>
  <c r="J108"/>
  <c r="BK120"/>
  <c r="BK126"/>
  <c r="BK86"/>
  <c r="BK105"/>
  <c i="2" r="BK94"/>
  <c r="J99"/>
  <c r="BK87"/>
  <c r="BK99"/>
  <c i="3" r="BK473"/>
  <c r="BK144"/>
  <c r="J297"/>
  <c r="J517"/>
  <c r="BK411"/>
  <c r="J256"/>
  <c r="J579"/>
  <c r="BK364"/>
  <c r="BK215"/>
  <c r="BK230"/>
  <c r="BK395"/>
  <c r="BK775"/>
  <c r="J245"/>
  <c r="J500"/>
  <c r="J356"/>
  <c r="BK732"/>
  <c r="BK350"/>
  <c r="J144"/>
  <c r="J660"/>
  <c r="BK487"/>
  <c r="J292"/>
  <c r="J594"/>
  <c r="BK426"/>
  <c r="BK282"/>
  <c r="J148"/>
  <c r="BK660"/>
  <c r="J329"/>
  <c r="BK103"/>
  <c r="BK702"/>
  <c r="J662"/>
  <c r="BK485"/>
  <c r="J411"/>
  <c r="J233"/>
  <c i="4" r="J248"/>
  <c r="J254"/>
  <c r="J152"/>
  <c r="J229"/>
  <c i="5" r="BK111"/>
  <c r="BK141"/>
  <c r="J157"/>
  <c r="J113"/>
  <c r="BK137"/>
  <c r="BK106"/>
  <c r="BK108"/>
  <c r="J115"/>
  <c r="J108"/>
  <c i="6" r="J121"/>
  <c r="J101"/>
  <c i="7" r="BK122"/>
  <c r="BK131"/>
  <c r="J94"/>
  <c r="J116"/>
  <c r="BK93"/>
  <c r="BK111"/>
  <c r="J87"/>
  <c r="J88"/>
  <c r="BK88"/>
  <c i="3" r="J485"/>
  <c r="BK438"/>
  <c r="J289"/>
  <c i="4" r="J160"/>
  <c r="J209"/>
  <c r="J278"/>
  <c r="BK235"/>
  <c r="BK131"/>
  <c r="J224"/>
  <c r="BK141"/>
  <c r="BK304"/>
  <c r="J131"/>
  <c r="J299"/>
  <c r="BK116"/>
  <c r="BK194"/>
  <c r="BK113"/>
  <c r="J242"/>
  <c r="BK135"/>
  <c r="BK278"/>
  <c r="J194"/>
  <c r="J189"/>
  <c r="J272"/>
  <c r="BK133"/>
  <c r="J92"/>
  <c i="5" r="J150"/>
  <c r="BK161"/>
  <c r="J155"/>
  <c r="J129"/>
  <c r="J137"/>
  <c i="6" r="J146"/>
  <c r="J104"/>
  <c r="J95"/>
  <c r="BK155"/>
  <c r="BK144"/>
  <c r="BK121"/>
  <c r="BK99"/>
  <c i="7" r="J103"/>
  <c r="J129"/>
  <c r="BK130"/>
  <c r="BK117"/>
  <c r="J110"/>
  <c r="BK118"/>
  <c r="J105"/>
  <c r="J131"/>
  <c r="BK103"/>
  <c r="J117"/>
  <c r="BK98"/>
  <c r="J120"/>
  <c r="BK106"/>
  <c i="3" r="J630"/>
  <c r="J449"/>
  <c r="BK266"/>
  <c r="BK725"/>
  <c r="J616"/>
  <c r="BK492"/>
  <c r="BK321"/>
  <c r="J678"/>
  <c r="BK490"/>
  <c r="J272"/>
  <c r="BK245"/>
  <c r="BK178"/>
  <c r="J702"/>
  <c r="J464"/>
  <c r="J295"/>
  <c r="J725"/>
  <c r="BK643"/>
  <c r="J529"/>
  <c r="J478"/>
  <c r="J395"/>
  <c i="4" r="J297"/>
  <c r="BK294"/>
  <c r="J246"/>
  <c r="J263"/>
  <c r="BK127"/>
  <c r="BK233"/>
  <c r="J266"/>
  <c r="J257"/>
  <c r="J195"/>
  <c r="BK107"/>
  <c r="BK268"/>
  <c r="J184"/>
  <c r="BK138"/>
  <c r="BK297"/>
  <c r="BK184"/>
  <c r="BK301"/>
  <c r="BK264"/>
  <c r="J141"/>
  <c r="BK174"/>
  <c r="BK160"/>
  <c r="BK248"/>
  <c r="J174"/>
  <c r="BK98"/>
  <c r="J235"/>
  <c r="J179"/>
  <c r="BK251"/>
  <c r="J287"/>
  <c r="BK237"/>
  <c r="BK266"/>
  <c r="BK95"/>
  <c i="5" r="J104"/>
  <c i="6" r="BK157"/>
  <c r="J142"/>
  <c r="BK125"/>
  <c r="J166"/>
  <c r="BK142"/>
  <c r="BK111"/>
  <c r="BK101"/>
  <c r="J159"/>
  <c r="J153"/>
  <c r="BK174"/>
  <c r="J174"/>
  <c r="J149"/>
  <c i="7" r="J106"/>
  <c r="J130"/>
  <c r="J122"/>
  <c r="J96"/>
  <c r="J127"/>
  <c r="BK121"/>
  <c r="BK99"/>
  <c r="BK123"/>
  <c r="BK107"/>
  <c r="J93"/>
  <c r="J101"/>
  <c r="BK125"/>
  <c r="J119"/>
  <c r="BK112"/>
  <c i="3" r="J618"/>
  <c r="BK275"/>
  <c r="J122"/>
  <c r="BK456"/>
  <c r="J275"/>
  <c r="J458"/>
  <c r="BK297"/>
  <c r="BK130"/>
  <c r="J103"/>
  <c r="BK163"/>
  <c r="BK737"/>
  <c r="J109"/>
  <c r="BK630"/>
  <c r="J428"/>
  <c r="J310"/>
  <c r="J831"/>
  <c r="BK680"/>
  <c r="BK564"/>
  <c r="BK109"/>
  <c r="BK546"/>
  <c r="BK326"/>
  <c r="BK269"/>
  <c r="J230"/>
  <c r="J734"/>
  <c r="J332"/>
  <c r="BK138"/>
  <c r="BK705"/>
  <c r="BK633"/>
  <c r="J512"/>
  <c r="BK368"/>
  <c i="4" r="J284"/>
  <c r="J147"/>
  <c r="BK221"/>
  <c r="J203"/>
  <c r="J231"/>
  <c r="BK289"/>
  <c r="BK179"/>
  <c r="BK121"/>
  <c r="BK147"/>
  <c r="BK110"/>
  <c r="BK287"/>
  <c r="J135"/>
  <c r="BK177"/>
  <c r="J98"/>
  <c i="5" r="BK121"/>
  <c r="BK162"/>
  <c r="BK127"/>
  <c r="J143"/>
  <c r="J161"/>
  <c r="J148"/>
  <c i="6" r="J161"/>
  <c r="BK95"/>
  <c r="BK161"/>
  <c i="2" r="J94"/>
  <c i="3" r="J283"/>
  <c r="J467"/>
  <c r="BK305"/>
  <c r="BK529"/>
  <c r="J313"/>
  <c r="BK236"/>
  <c r="J605"/>
  <c r="BK512"/>
  <c r="J321"/>
  <c r="J261"/>
  <c r="J112"/>
  <c r="BK446"/>
  <c r="BK635"/>
  <c r="J248"/>
  <c r="BK579"/>
  <c r="J643"/>
  <c r="J720"/>
  <c r="J492"/>
  <c r="BK464"/>
  <c r="BK256"/>
  <c r="BK458"/>
  <c r="BK348"/>
  <c r="BK242"/>
  <c r="J737"/>
  <c r="BK662"/>
  <c i="4" r="J121"/>
  <c r="BK157"/>
  <c r="BK308"/>
  <c r="J268"/>
  <c r="J303"/>
  <c i="5" r="BK139"/>
  <c r="BK98"/>
  <c i="6" r="BK115"/>
  <c r="J130"/>
  <c r="J99"/>
  <c r="BK146"/>
  <c r="BK132"/>
  <c r="BK167"/>
  <c r="J125"/>
  <c r="BK107"/>
  <c r="J170"/>
  <c r="BK135"/>
  <c r="BK113"/>
  <c i="7" r="J98"/>
  <c i="2" r="J97"/>
  <c r="BK90"/>
  <c r="J90"/>
  <c i="3" r="J286"/>
  <c r="J348"/>
  <c r="J236"/>
  <c r="BK483"/>
  <c r="J346"/>
  <c r="BK261"/>
  <c r="BK616"/>
  <c r="BK517"/>
  <c r="BK184"/>
  <c r="BK460"/>
  <c r="J97"/>
  <c r="BK360"/>
  <c r="BK803"/>
  <c r="BK655"/>
  <c r="BK106"/>
  <c r="J635"/>
  <c r="J483"/>
  <c r="BK353"/>
  <c r="BK117"/>
  <c r="BK346"/>
  <c r="BK248"/>
  <c r="J803"/>
  <c r="BK683"/>
  <c r="J541"/>
  <c r="J324"/>
  <c r="J655"/>
  <c r="J502"/>
  <c r="J284"/>
  <c r="J281"/>
  <c r="J163"/>
  <c r="J680"/>
  <c r="BK449"/>
  <c r="BK324"/>
  <c r="J732"/>
  <c r="BK694"/>
  <c r="BK558"/>
  <c r="BK505"/>
  <c r="BK428"/>
  <c r="BK356"/>
  <c i="4" r="J264"/>
  <c r="BK261"/>
  <c r="BK257"/>
  <c r="BK263"/>
  <c r="BK226"/>
  <c i="5" r="BK150"/>
  <c r="J146"/>
  <c r="J166"/>
  <c r="J118"/>
  <c r="BK155"/>
  <c r="BK102"/>
  <c r="J125"/>
  <c r="BK134"/>
  <c r="J93"/>
  <c r="J111"/>
  <c r="BK131"/>
  <c i="6" r="J138"/>
  <c r="J155"/>
  <c r="J167"/>
  <c r="BK92"/>
  <c r="BK170"/>
  <c r="BK118"/>
  <c r="J92"/>
  <c i="7" r="BK87"/>
  <c r="J123"/>
  <c r="BK92"/>
  <c r="J132"/>
  <c r="J114"/>
  <c r="BK132"/>
  <c r="BK134"/>
  <c r="J124"/>
  <c r="BK102"/>
  <c r="J113"/>
  <c r="J90"/>
  <c r="J125"/>
  <c r="BK116"/>
  <c r="BK104"/>
  <c i="2" r="J87"/>
  <c r="F36"/>
  <c i="3" r="J184"/>
  <c r="BK310"/>
  <c r="J561"/>
  <c r="J266"/>
  <c r="J106"/>
  <c r="J510"/>
  <c r="J282"/>
  <c r="J495"/>
  <c r="BK831"/>
  <c r="BK678"/>
  <c r="J117"/>
  <c r="BK497"/>
  <c r="J473"/>
  <c r="BK295"/>
  <c r="J100"/>
  <c r="J364"/>
  <c r="BK734"/>
  <c r="BK618"/>
  <c r="J490"/>
  <c r="BK281"/>
  <c r="J558"/>
  <c r="J353"/>
  <c r="J259"/>
  <c r="J765"/>
  <c r="BK495"/>
  <c r="J409"/>
  <c r="BK284"/>
  <c r="BK720"/>
  <c r="J683"/>
  <c r="BK462"/>
  <c r="BK199"/>
  <c i="4" r="BK92"/>
  <c r="J241"/>
  <c r="J177"/>
  <c r="BK224"/>
  <c r="BK214"/>
  <c r="BK241"/>
  <c r="J124"/>
  <c r="BK272"/>
  <c r="BK166"/>
  <c r="J301"/>
  <c r="J104"/>
  <c r="J289"/>
  <c r="J145"/>
  <c r="J255"/>
  <c r="J270"/>
  <c r="J191"/>
  <c r="BK255"/>
  <c r="BK191"/>
  <c r="BK299"/>
  <c r="BK229"/>
  <c r="BK218"/>
  <c i="5" r="J127"/>
  <c i="6" r="BK149"/>
  <c r="J131"/>
  <c r="J137"/>
  <c r="J107"/>
  <c r="J157"/>
  <c r="J144"/>
  <c r="BK128"/>
  <c r="J163"/>
  <c i="7" r="BK94"/>
  <c r="J92"/>
  <c r="J134"/>
  <c r="J107"/>
  <c r="BK109"/>
  <c r="BK113"/>
  <c r="J95"/>
  <c r="BK90"/>
  <c r="J112"/>
  <c r="J109"/>
  <c i="3" r="J456"/>
  <c r="J242"/>
  <c r="J475"/>
  <c r="BK561"/>
  <c r="J269"/>
  <c r="BK605"/>
  <c r="J694"/>
  <c r="J775"/>
  <c r="J505"/>
  <c r="BK472"/>
  <c r="BK286"/>
  <c r="BK727"/>
  <c r="J426"/>
  <c r="BK765"/>
  <c r="J727"/>
  <c r="J546"/>
  <c r="BK475"/>
  <c r="J199"/>
  <c r="BK510"/>
  <c r="BK283"/>
  <c r="BK263"/>
  <c r="J239"/>
  <c i="4" r="BK242"/>
  <c r="BK209"/>
  <c r="J113"/>
  <c r="J251"/>
  <c r="J133"/>
  <c r="J239"/>
  <c r="BK284"/>
  <c r="J221"/>
  <c r="J260"/>
  <c i="5" r="BK166"/>
  <c r="BK157"/>
  <c r="J131"/>
  <c r="BK115"/>
  <c r="BK159"/>
  <c r="J139"/>
  <c r="BK129"/>
  <c r="J121"/>
  <c i="6" r="BK151"/>
  <c r="BK159"/>
  <c r="J111"/>
  <c r="BK166"/>
  <c r="J113"/>
  <c i="7" r="J121"/>
  <c r="J99"/>
  <c r="BK133"/>
  <c r="BK91"/>
  <c r="BK110"/>
  <c r="J126"/>
  <c r="BK127"/>
  <c r="BK119"/>
  <c i="2" r="F35"/>
  <c r="J34"/>
  <c i="3" l="1" r="R96"/>
  <c r="R563"/>
  <c i="4" r="BK228"/>
  <c r="J228"/>
  <c r="J69"/>
  <c i="5" r="P101"/>
  <c i="6" r="P94"/>
  <c r="BK110"/>
  <c r="J110"/>
  <c r="J63"/>
  <c i="3" r="BK285"/>
  <c r="J285"/>
  <c r="J64"/>
  <c r="T345"/>
  <c r="BK477"/>
  <c r="J477"/>
  <c r="J72"/>
  <c i="4" r="P100"/>
  <c r="P176"/>
  <c i="3" r="R147"/>
  <c r="P367"/>
  <c r="R477"/>
  <c i="4" r="T100"/>
  <c r="BK176"/>
  <c r="J176"/>
  <c r="J68"/>
  <c i="3" r="BK147"/>
  <c r="J147"/>
  <c r="J63"/>
  <c r="T367"/>
  <c r="T358"/>
  <c r="P736"/>
  <c i="5" r="R92"/>
  <c r="T110"/>
  <c r="BK145"/>
  <c r="J145"/>
  <c r="J67"/>
  <c i="2" r="BK96"/>
  <c r="J96"/>
  <c r="J64"/>
  <c i="3" r="T96"/>
  <c r="T563"/>
  <c i="4" r="R228"/>
  <c i="5" r="T124"/>
  <c r="R154"/>
  <c i="3" r="P96"/>
  <c r="P563"/>
  <c i="4" r="T228"/>
  <c i="5" r="BK101"/>
  <c r="J101"/>
  <c r="J62"/>
  <c r="P110"/>
  <c r="P154"/>
  <c i="6" r="T124"/>
  <c r="T123"/>
  <c i="3" r="P285"/>
  <c r="P345"/>
  <c r="BK448"/>
  <c r="J448"/>
  <c r="J71"/>
  <c r="BK736"/>
  <c r="J736"/>
  <c r="J74"/>
  <c i="4" r="BK100"/>
  <c r="J100"/>
  <c r="J63"/>
  <c r="R130"/>
  <c r="P144"/>
  <c i="3" r="R285"/>
  <c r="R345"/>
  <c r="R448"/>
  <c r="R736"/>
  <c i="4" r="BK144"/>
  <c r="BK143"/>
  <c r="J143"/>
  <c r="J66"/>
  <c i="5" r="P124"/>
  <c i="3" r="BK367"/>
  <c r="P477"/>
  <c i="4" r="T94"/>
  <c r="T90"/>
  <c r="T130"/>
  <c r="R144"/>
  <c i="5" r="BK92"/>
  <c r="J92"/>
  <c r="J61"/>
  <c r="R124"/>
  <c r="T154"/>
  <c i="6" r="R94"/>
  <c r="P110"/>
  <c r="T110"/>
  <c i="7" r="BK85"/>
  <c r="J85"/>
  <c r="J60"/>
  <c i="2" r="T96"/>
  <c r="T85"/>
  <c r="T84"/>
  <c i="3" r="T285"/>
  <c r="P448"/>
  <c r="T736"/>
  <c i="4" r="P228"/>
  <c i="5" r="BK124"/>
  <c i="6" r="BK94"/>
  <c r="J94"/>
  <c r="J62"/>
  <c r="T94"/>
  <c r="T90"/>
  <c r="T89"/>
  <c r="R110"/>
  <c i="7" r="P89"/>
  <c i="3" r="BK96"/>
  <c r="J96"/>
  <c r="J61"/>
  <c r="BK563"/>
  <c r="J563"/>
  <c r="J73"/>
  <c i="4" r="R100"/>
  <c r="R176"/>
  <c i="5" r="P92"/>
  <c r="P91"/>
  <c r="BK110"/>
  <c r="J110"/>
  <c r="J63"/>
  <c r="T145"/>
  <c i="7" r="T89"/>
  <c i="5" r="T92"/>
  <c r="R110"/>
  <c r="BK154"/>
  <c r="J154"/>
  <c r="J68"/>
  <c i="6" r="R124"/>
  <c r="R123"/>
  <c i="7" r="BK89"/>
  <c r="J89"/>
  <c r="J61"/>
  <c r="R97"/>
  <c i="5" r="T101"/>
  <c r="R145"/>
  <c i="6" r="P124"/>
  <c r="P123"/>
  <c i="7" r="P85"/>
  <c r="BK100"/>
  <c r="J100"/>
  <c r="J63"/>
  <c i="2" r="R96"/>
  <c r="R85"/>
  <c r="R84"/>
  <c i="3" r="P147"/>
  <c r="R367"/>
  <c r="R358"/>
  <c r="T448"/>
  <c i="4" r="BK94"/>
  <c r="J94"/>
  <c r="J62"/>
  <c r="R94"/>
  <c r="P130"/>
  <c r="T176"/>
  <c i="6" r="BK124"/>
  <c r="J124"/>
  <c r="J66"/>
  <c i="7" r="T85"/>
  <c r="BK97"/>
  <c r="J97"/>
  <c r="J62"/>
  <c r="T100"/>
  <c r="P100"/>
  <c i="2" r="P96"/>
  <c r="P85"/>
  <c r="P84"/>
  <c i="1" r="AU55"/>
  <c i="3" r="T147"/>
  <c r="BK345"/>
  <c r="J345"/>
  <c r="J65"/>
  <c r="T477"/>
  <c i="4" r="P94"/>
  <c r="P90"/>
  <c r="BK130"/>
  <c r="J130"/>
  <c r="J64"/>
  <c r="T144"/>
  <c i="5" r="R101"/>
  <c r="P145"/>
  <c i="7" r="R85"/>
  <c r="R89"/>
  <c r="P97"/>
  <c r="T97"/>
  <c r="R100"/>
  <c r="BK115"/>
  <c r="J115"/>
  <c r="J64"/>
  <c r="P115"/>
  <c r="R115"/>
  <c r="T115"/>
  <c i="5" r="BK120"/>
  <c r="J120"/>
  <c r="J64"/>
  <c i="3" r="BK359"/>
  <c r="J359"/>
  <c r="J68"/>
  <c i="2" r="BK93"/>
  <c r="J93"/>
  <c r="J63"/>
  <c i="3" r="BK363"/>
  <c r="J363"/>
  <c r="J69"/>
  <c i="4" r="BK91"/>
  <c i="5" r="BK165"/>
  <c r="BK164"/>
  <c r="J164"/>
  <c r="J69"/>
  <c i="3" r="BK143"/>
  <c r="J143"/>
  <c r="J62"/>
  <c r="BK355"/>
  <c r="J355"/>
  <c r="J66"/>
  <c i="6" r="BK120"/>
  <c r="J120"/>
  <c r="J64"/>
  <c r="BK169"/>
  <c r="J169"/>
  <c r="J67"/>
  <c r="BK173"/>
  <c r="J173"/>
  <c r="J69"/>
  <c i="2" r="BK89"/>
  <c r="J89"/>
  <c r="J62"/>
  <c i="6" r="BK91"/>
  <c r="J91"/>
  <c r="J61"/>
  <c i="2" r="BK86"/>
  <c r="BK85"/>
  <c r="BK84"/>
  <c r="J84"/>
  <c i="4" r="BK140"/>
  <c r="J140"/>
  <c r="J65"/>
  <c i="7" r="BE120"/>
  <c r="BE103"/>
  <c r="BE114"/>
  <c r="F54"/>
  <c r="J80"/>
  <c r="BE107"/>
  <c r="BE108"/>
  <c r="BE111"/>
  <c r="BE113"/>
  <c r="BE116"/>
  <c r="BE122"/>
  <c r="BE118"/>
  <c r="BE92"/>
  <c r="BE95"/>
  <c r="BE86"/>
  <c r="BE93"/>
  <c r="BE98"/>
  <c r="BE102"/>
  <c r="BE105"/>
  <c r="BE132"/>
  <c i="6" r="BK123"/>
  <c r="J123"/>
  <c r="J65"/>
  <c i="7" r="F55"/>
  <c r="J81"/>
  <c r="BE121"/>
  <c r="J52"/>
  <c r="BE96"/>
  <c r="BE104"/>
  <c r="BE106"/>
  <c r="BE117"/>
  <c r="BE128"/>
  <c r="BE135"/>
  <c r="BE127"/>
  <c i="6" r="BK90"/>
  <c i="7" r="BE91"/>
  <c r="BE94"/>
  <c r="BE99"/>
  <c r="BE101"/>
  <c r="BE109"/>
  <c r="BE112"/>
  <c r="BE124"/>
  <c r="BE125"/>
  <c r="BE134"/>
  <c r="BE90"/>
  <c r="BE119"/>
  <c r="BE126"/>
  <c r="BE129"/>
  <c i="6" r="BK172"/>
  <c r="J172"/>
  <c r="J68"/>
  <c i="7" r="BE110"/>
  <c r="E74"/>
  <c r="BE87"/>
  <c r="BE123"/>
  <c r="BE88"/>
  <c r="BE130"/>
  <c r="BE131"/>
  <c r="BE133"/>
  <c i="6" r="BE131"/>
  <c r="BE113"/>
  <c r="BE130"/>
  <c r="BE163"/>
  <c r="BE125"/>
  <c r="BE128"/>
  <c r="BE151"/>
  <c r="BE146"/>
  <c r="BE153"/>
  <c r="BE157"/>
  <c r="F55"/>
  <c r="BE174"/>
  <c i="5" r="J165"/>
  <c r="J70"/>
  <c i="6" r="BE118"/>
  <c r="BE134"/>
  <c r="BE132"/>
  <c i="5" r="J124"/>
  <c r="J66"/>
  <c i="6" r="E48"/>
  <c r="BE166"/>
  <c r="BE167"/>
  <c r="BE170"/>
  <c i="5" r="BK91"/>
  <c i="6" r="BE95"/>
  <c r="BE97"/>
  <c r="BE101"/>
  <c r="BE107"/>
  <c r="BE149"/>
  <c r="BE92"/>
  <c r="BE135"/>
  <c r="BE159"/>
  <c r="BE115"/>
  <c r="BE127"/>
  <c r="BE121"/>
  <c r="BE138"/>
  <c r="BE144"/>
  <c r="BE161"/>
  <c r="J83"/>
  <c r="BE104"/>
  <c r="BE137"/>
  <c r="BE99"/>
  <c r="BE111"/>
  <c r="BE141"/>
  <c r="BE142"/>
  <c r="BE155"/>
  <c i="4" r="J91"/>
  <c r="J61"/>
  <c i="5" r="BE106"/>
  <c r="BE111"/>
  <c r="BE95"/>
  <c r="BE129"/>
  <c i="4" r="J144"/>
  <c r="J67"/>
  <c i="5" r="E80"/>
  <c r="BE104"/>
  <c r="BE115"/>
  <c r="BE127"/>
  <c r="BE152"/>
  <c r="F55"/>
  <c r="J84"/>
  <c r="BE102"/>
  <c r="BE118"/>
  <c r="BE121"/>
  <c r="BE150"/>
  <c r="BE108"/>
  <c r="BE113"/>
  <c r="BE139"/>
  <c r="BE162"/>
  <c r="BE131"/>
  <c r="BE148"/>
  <c r="BE157"/>
  <c r="BE166"/>
  <c r="BE161"/>
  <c r="BE98"/>
  <c r="BE125"/>
  <c r="BE93"/>
  <c r="BE137"/>
  <c r="BE141"/>
  <c r="BE146"/>
  <c r="BE134"/>
  <c r="BE155"/>
  <c r="BE143"/>
  <c r="BE159"/>
  <c i="4" r="BE214"/>
  <c r="BE221"/>
  <c r="BE263"/>
  <c r="J52"/>
  <c r="BE138"/>
  <c r="BE160"/>
  <c r="BE166"/>
  <c r="BE179"/>
  <c r="BE216"/>
  <c r="BE239"/>
  <c r="BE248"/>
  <c r="BE268"/>
  <c r="BE278"/>
  <c i="3" r="BK95"/>
  <c r="J95"/>
  <c r="J60"/>
  <c r="J367"/>
  <c r="J70"/>
  <c i="4" r="BE107"/>
  <c r="BE127"/>
  <c r="BE174"/>
  <c r="BE218"/>
  <c r="BE260"/>
  <c r="BE266"/>
  <c r="BE270"/>
  <c r="BE301"/>
  <c r="BE104"/>
  <c r="BE131"/>
  <c r="BE184"/>
  <c r="BE195"/>
  <c r="BE224"/>
  <c r="BE233"/>
  <c r="BE254"/>
  <c r="BE258"/>
  <c r="BE294"/>
  <c r="BE92"/>
  <c r="BE98"/>
  <c r="BE101"/>
  <c r="BE135"/>
  <c r="BE147"/>
  <c r="BE152"/>
  <c r="BE235"/>
  <c r="BE241"/>
  <c r="BE243"/>
  <c r="BE246"/>
  <c r="BE249"/>
  <c r="BE257"/>
  <c r="F86"/>
  <c r="BE110"/>
  <c r="BE226"/>
  <c r="BE229"/>
  <c r="BE251"/>
  <c r="BE255"/>
  <c r="BE297"/>
  <c r="BE304"/>
  <c r="BE306"/>
  <c r="BE95"/>
  <c r="BE121"/>
  <c r="BE133"/>
  <c r="BE285"/>
  <c r="BE289"/>
  <c r="BE291"/>
  <c r="BE299"/>
  <c r="BE303"/>
  <c r="BE308"/>
  <c r="BE124"/>
  <c r="BE191"/>
  <c r="BE261"/>
  <c r="BE159"/>
  <c r="BE177"/>
  <c r="BE203"/>
  <c r="BE209"/>
  <c r="BE113"/>
  <c r="BE116"/>
  <c r="BE237"/>
  <c r="BE189"/>
  <c r="BE242"/>
  <c r="BE245"/>
  <c r="BE264"/>
  <c r="BE141"/>
  <c r="BE231"/>
  <c r="BE252"/>
  <c r="E48"/>
  <c r="BE145"/>
  <c r="BE157"/>
  <c r="BE171"/>
  <c r="BE194"/>
  <c r="BE272"/>
  <c r="BE284"/>
  <c r="BE287"/>
  <c i="2" r="J86"/>
  <c r="J61"/>
  <c i="3" r="J88"/>
  <c r="BE100"/>
  <c r="BE239"/>
  <c r="BE242"/>
  <c r="BE297"/>
  <c r="BE313"/>
  <c r="BE324"/>
  <c r="BE326"/>
  <c r="BE350"/>
  <c r="BE458"/>
  <c r="BE460"/>
  <c r="BE497"/>
  <c r="BE546"/>
  <c r="BE605"/>
  <c r="BE630"/>
  <c r="BE643"/>
  <c r="BE215"/>
  <c r="BE283"/>
  <c r="BE353"/>
  <c r="BE381"/>
  <c r="BE438"/>
  <c r="BE446"/>
  <c r="BE473"/>
  <c r="BE510"/>
  <c r="BE529"/>
  <c r="BE720"/>
  <c r="BE732"/>
  <c i="2" r="J59"/>
  <c i="3" r="BE144"/>
  <c r="BE163"/>
  <c r="BE295"/>
  <c r="BE495"/>
  <c r="BE512"/>
  <c r="BE660"/>
  <c r="BE694"/>
  <c r="F91"/>
  <c r="BE275"/>
  <c r="BE286"/>
  <c r="BE348"/>
  <c r="BE356"/>
  <c r="BE364"/>
  <c r="BE368"/>
  <c r="BE655"/>
  <c r="BE678"/>
  <c r="BE702"/>
  <c r="BE705"/>
  <c r="BE112"/>
  <c r="BE117"/>
  <c r="BE122"/>
  <c r="BE236"/>
  <c r="BE263"/>
  <c r="BE321"/>
  <c r="BE737"/>
  <c r="BE775"/>
  <c r="BE106"/>
  <c r="BE109"/>
  <c r="BE130"/>
  <c r="BE261"/>
  <c r="BE310"/>
  <c r="BE467"/>
  <c r="BE558"/>
  <c r="BE561"/>
  <c r="BE564"/>
  <c r="BE662"/>
  <c r="BE680"/>
  <c r="BE725"/>
  <c r="BE734"/>
  <c r="BE803"/>
  <c r="BE138"/>
  <c r="BE259"/>
  <c r="BE266"/>
  <c r="BE635"/>
  <c r="BE683"/>
  <c r="BE765"/>
  <c r="BE831"/>
  <c r="BE517"/>
  <c r="BE618"/>
  <c r="BE727"/>
  <c r="BE770"/>
  <c r="BE272"/>
  <c r="BE487"/>
  <c r="BE490"/>
  <c r="BE500"/>
  <c r="BE594"/>
  <c i="2" r="J85"/>
  <c r="J60"/>
  <c i="3" r="E48"/>
  <c r="BE233"/>
  <c r="BE248"/>
  <c r="BE411"/>
  <c r="BE426"/>
  <c r="BE428"/>
  <c r="BE456"/>
  <c r="BE462"/>
  <c r="BE464"/>
  <c r="BE472"/>
  <c r="BE483"/>
  <c r="BE505"/>
  <c r="BE97"/>
  <c r="BE148"/>
  <c r="BE184"/>
  <c r="BE256"/>
  <c r="BE269"/>
  <c r="BE281"/>
  <c r="BE284"/>
  <c r="BE329"/>
  <c r="BE478"/>
  <c r="BE199"/>
  <c r="BE245"/>
  <c r="BE289"/>
  <c r="BE305"/>
  <c r="BE395"/>
  <c r="BE449"/>
  <c r="BE492"/>
  <c r="BE103"/>
  <c r="BE230"/>
  <c r="BE282"/>
  <c r="BE292"/>
  <c r="BE332"/>
  <c r="BE346"/>
  <c r="BE360"/>
  <c r="BE502"/>
  <c r="BE541"/>
  <c r="BE616"/>
  <c r="BE178"/>
  <c r="BE409"/>
  <c r="BE475"/>
  <c r="BE485"/>
  <c r="BE579"/>
  <c r="BE633"/>
  <c i="2" r="BE97"/>
  <c i="1" r="AW55"/>
  <c i="2" r="BE87"/>
  <c r="BE94"/>
  <c r="BE99"/>
  <c i="1" r="BC55"/>
  <c i="2" r="E48"/>
  <c r="J52"/>
  <c r="F55"/>
  <c i="1" r="BB55"/>
  <c i="2" r="BE90"/>
  <c i="1" r="BD55"/>
  <c i="2" r="J30"/>
  <c i="4" r="F35"/>
  <c i="1" r="BB57"/>
  <c i="7" r="F35"/>
  <c i="1" r="BB60"/>
  <c i="4" r="F37"/>
  <c i="1" r="BD57"/>
  <c i="7" r="F37"/>
  <c i="1" r="BD60"/>
  <c i="3" r="F34"/>
  <c i="1" r="BA56"/>
  <c i="4" r="F36"/>
  <c i="1" r="BC57"/>
  <c i="7" r="F36"/>
  <c i="1" r="BC60"/>
  <c i="6" r="F34"/>
  <c i="1" r="BA59"/>
  <c i="2" r="F34"/>
  <c i="5" r="F35"/>
  <c i="1" r="BB58"/>
  <c i="5" r="F34"/>
  <c i="1" r="BA58"/>
  <c i="5" r="J34"/>
  <c i="1" r="AW58"/>
  <c i="6" r="F36"/>
  <c i="1" r="BC59"/>
  <c i="5" r="F36"/>
  <c i="1" r="BC58"/>
  <c i="6" r="J34"/>
  <c i="1" r="AW59"/>
  <c i="3" r="F36"/>
  <c i="1" r="BC56"/>
  <c i="4" r="F34"/>
  <c i="1" r="BA57"/>
  <c i="7" r="J34"/>
  <c i="1" r="AW60"/>
  <c i="4" r="J34"/>
  <c i="1" r="AW57"/>
  <c i="7" r="F34"/>
  <c i="1" r="BA60"/>
  <c i="3" r="F37"/>
  <c i="1" r="BD56"/>
  <c i="5" r="F37"/>
  <c i="1" r="BD58"/>
  <c i="6" r="F35"/>
  <c i="1" r="BB59"/>
  <c i="6" r="F37"/>
  <c i="1" r="BD59"/>
  <c i="3" r="F35"/>
  <c i="1" r="BB56"/>
  <c i="3" r="J34"/>
  <c i="1" r="AW56"/>
  <c i="5" l="1" r="R123"/>
  <c r="T91"/>
  <c i="4" r="P143"/>
  <c r="P89"/>
  <c i="1" r="AU57"/>
  <c i="5" r="T123"/>
  <c i="4" r="R90"/>
  <c i="7" r="T84"/>
  <c r="P84"/>
  <c i="1" r="AU60"/>
  <c i="3" r="BK358"/>
  <c r="J358"/>
  <c r="J67"/>
  <c i="7" r="R84"/>
  <c i="6" r="R90"/>
  <c r="R89"/>
  <c i="3" r="P95"/>
  <c i="4" r="T143"/>
  <c r="T89"/>
  <c i="5" r="BK123"/>
  <c r="J123"/>
  <c r="J65"/>
  <c r="P123"/>
  <c r="P90"/>
  <c i="1" r="AU58"/>
  <c i="4" r="R143"/>
  <c i="6" r="P90"/>
  <c r="P89"/>
  <c i="1" r="AU59"/>
  <c i="5" r="R91"/>
  <c r="R90"/>
  <c i="4" r="BK90"/>
  <c r="J90"/>
  <c r="J60"/>
  <c i="3" r="R95"/>
  <c r="R94"/>
  <c r="T95"/>
  <c r="T94"/>
  <c r="P358"/>
  <c i="1" r="AG55"/>
  <c r="BA55"/>
  <c i="7" r="BK84"/>
  <c r="J84"/>
  <c r="J59"/>
  <c i="6" r="BK89"/>
  <c r="J89"/>
  <c r="J59"/>
  <c r="J90"/>
  <c r="J60"/>
  <c i="5" r="J91"/>
  <c r="J60"/>
  <c i="3" r="BK94"/>
  <c r="J94"/>
  <c i="2" r="J33"/>
  <c i="1" r="AV55"/>
  <c r="AT55"/>
  <c r="AN55"/>
  <c i="6" r="F33"/>
  <c i="1" r="AZ59"/>
  <c i="3" r="F33"/>
  <c i="1" r="AZ56"/>
  <c i="3" r="J33"/>
  <c i="1" r="AV56"/>
  <c r="AT56"/>
  <c i="2" r="F33"/>
  <c i="1" r="AZ55"/>
  <c i="6" r="J33"/>
  <c i="1" r="AV59"/>
  <c r="AT59"/>
  <c i="4" r="J33"/>
  <c i="1" r="AV57"/>
  <c r="AT57"/>
  <c i="4" r="F33"/>
  <c i="1" r="AZ57"/>
  <c i="3" r="J30"/>
  <c i="1" r="AG56"/>
  <c i="5" r="F33"/>
  <c i="1" r="AZ58"/>
  <c r="BD54"/>
  <c r="W33"/>
  <c r="BC54"/>
  <c r="W32"/>
  <c i="5" r="J33"/>
  <c i="1" r="AV58"/>
  <c r="AT58"/>
  <c r="BB54"/>
  <c r="W31"/>
  <c i="7" r="J33"/>
  <c i="1" r="AV60"/>
  <c r="AT60"/>
  <c i="7" r="F33"/>
  <c i="1" r="AZ60"/>
  <c r="BA54"/>
  <c r="W30"/>
  <c i="3" l="1" r="P94"/>
  <c i="1" r="AU56"/>
  <c i="4" r="R89"/>
  <c i="5" r="T90"/>
  <c r="BK90"/>
  <c r="J90"/>
  <c r="J59"/>
  <c i="4" r="BK89"/>
  <c r="J89"/>
  <c r="J59"/>
  <c i="1" r="AN56"/>
  <c i="3" r="J59"/>
  <c r="J39"/>
  <c i="2" r="J39"/>
  <c i="1" r="AU54"/>
  <c r="AY54"/>
  <c i="7" r="J30"/>
  <c i="1" r="AG60"/>
  <c r="AX54"/>
  <c r="AW54"/>
  <c r="AK30"/>
  <c i="6" r="J30"/>
  <c i="1" r="AG59"/>
  <c r="AN59"/>
  <c r="AZ54"/>
  <c r="W29"/>
  <c i="7" l="1" r="J39"/>
  <c i="6" r="J39"/>
  <c i="1" r="AN60"/>
  <c i="4" r="J30"/>
  <c i="1" r="AG57"/>
  <c r="AN57"/>
  <c r="AV54"/>
  <c r="AK29"/>
  <c i="5" r="J30"/>
  <c i="1" r="AG58"/>
  <c r="AN58"/>
  <c i="4" l="1" r="J39"/>
  <c i="5" r="J39"/>
  <c i="1" r="AG54"/>
  <c r="AK26"/>
  <c r="AT54"/>
  <c r="AN54"/>
  <c l="1"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<sst xmlns="http://schemas.openxmlformats.org/spreadsheetml/2006/main">
  <si>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</si>
  <si>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</si>
  <si>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</si>
  <si>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</si>
  <si>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</si>
  <si>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{09621ffa-5028-43f9-9066-2e1336a93df7}</t>
  </si>
  <si>
    <t>0,01</t>
  </si>
  <si>
    <t>21</t>
  </si>
  <si>
    <t>12</t>
  </si>
  <si>
    <t>REKAPITULACE ZAKÁZKY</t>
  </si>
  <si>
    <t xml:space="preserve">v ---  níže se nacházejí doplnkové a pomocné údaje k sestavám  --- v</t>
  </si>
  <si>
    <t>Návod na vyplnění</t>
  </si>
  <si>
    <t>0,001</t>
  </si>
  <si>
    <t>Kód:</t>
  </si>
  <si>
    <t>2511-V1-2025075H</t>
  </si>
  <si>
    <t>Měnit lze pouze buňky se žlutým podbarvením!_x000d_
_x000d_
1) v Rekapitulaci zakázky vyplňte údaje o Účastníkovi (přenesou se do ostatních sestav i v jiných listech)_x000d_
_x000d_
2) na vybraných listech vyplňte v sestavě Soupis prací ceny u položek</t>
  </si>
  <si>
    <t>Zakázka:</t>
  </si>
  <si>
    <t>Rekonstrukce sociální zařízení ve 3.NP ZŠ a MŠ Bratislavská ve Varnsdorfu</t>
  </si>
  <si>
    <t>KSO:</t>
  </si>
  <si>
    <t/>
  </si>
  <si>
    <t>CC-CZ:</t>
  </si>
  <si>
    <t>Místo:</t>
  </si>
  <si>
    <t>st.p.č.k. 2011, k.ú. Varnsdorf</t>
  </si>
  <si>
    <t>Datum:</t>
  </si>
  <si>
    <t>14. 9. 2025</t>
  </si>
  <si>
    <t>Zadavatel:</t>
  </si>
  <si>
    <t>IČ:</t>
  </si>
  <si>
    <t>00261718</t>
  </si>
  <si>
    <t>Město Varnsdorf</t>
  </si>
  <si>
    <t>DIČ:</t>
  </si>
  <si>
    <t>Účastník:</t>
  </si>
  <si>
    <t>Vyplň údaj</t>
  </si>
  <si>
    <t>Projektant:</t>
  </si>
  <si>
    <t>Pavel Hruška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</si>
  <si>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</si>
  <si>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</si>
  <si>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</si>
  <si>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</si>
  <si>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</si>
  <si>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</si>
  <si>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</si>
  <si>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</si>
  <si>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</si>
  <si>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</si>
  <si>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</si>
  <si>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</si>
  <si>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</si>
  <si>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</si>
  <si>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</si>
  <si>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</si>
  <si>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</si>
  <si>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ZAKÁZKY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</si>
  <si>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</si>
  <si>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</si>
  <si>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</si>
  <si>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</si>
  <si>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</si>
  <si>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</si>
  <si>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</si>
  <si>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</si>
  <si>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</si>
  <si>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</si>
  <si>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</si>
  <si>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</si>
  <si>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</si>
  <si>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</si>
  <si>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</si>
  <si>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</si>
  <si>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</si>
  <si>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</si>
  <si>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zakázky celkem</t>
  </si>
  <si>
    <t>D</t>
  </si>
  <si>
    <t>0</t>
  </si>
  <si>
    <t>###NOIMPORT###</t>
  </si>
  <si>
    <t>IMPORT</t>
  </si>
  <si>
    <t>{00000000-0000-0000-0000-000000000000}</t>
  </si>
  <si>
    <t>/</t>
  </si>
  <si>
    <t>SO 0</t>
  </si>
  <si>
    <t>Vedlejší a ostatní náklady</t>
  </si>
  <si>
    <t>VON</t>
  </si>
  <si>
    <t>1</t>
  </si>
  <si>
    <t>{da1a9d1b-5192-479a-967e-c699258a687b}</t>
  </si>
  <si>
    <t>2</t>
  </si>
  <si>
    <t>SO 1</t>
  </si>
  <si>
    <t>Stavebně konstrukční řešení</t>
  </si>
  <si>
    <t>STA</t>
  </si>
  <si>
    <t>{e7dc4307-5072-457c-bd88-c70ee9798299}</t>
  </si>
  <si>
    <t>SO 2</t>
  </si>
  <si>
    <t>Zdravotně technická instalace</t>
  </si>
  <si>
    <t>{1aa6043c-c597-41be-8fa0-35bafa657d8c}</t>
  </si>
  <si>
    <t>SO 3</t>
  </si>
  <si>
    <t>Zařízení pro vytápění</t>
  </si>
  <si>
    <t>{c02bd177-fbc8-4991-8dc8-e512b5833cdf}</t>
  </si>
  <si>
    <t>SO 4</t>
  </si>
  <si>
    <t>Vzduchotechnika</t>
  </si>
  <si>
    <t>{3e349383-7584-412f-89ed-efb8da604703}</t>
  </si>
  <si>
    <t>SO 5</t>
  </si>
  <si>
    <t>Elektroinstalace</t>
  </si>
  <si>
    <t>{defb7d8f-6575-4906-87a4-aa136d84d6d3}</t>
  </si>
  <si>
    <t>KRYCÍ LIST SOUPISU PRACÍ</t>
  </si>
  <si>
    <t>Objekt:</t>
  </si>
  <si>
    <t>SO 0 - Vedlejší a ostatní náklady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</si>
  <si>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</si>
  <si>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</si>
  <si>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</si>
  <si>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</si>
  <si>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</si>
  <si>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</si>
  <si>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</si>
  <si>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</si>
  <si>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</si>
  <si>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</si>
  <si>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</si>
  <si>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</si>
  <si>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</si>
  <si>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</si>
  <si>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</si>
  <si>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</si>
  <si>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</si>
  <si>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</si>
  <si>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</si>
  <si>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</si>
  <si>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</si>
  <si>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</si>
  <si>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</si>
  <si>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</si>
  <si>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</si>
  <si>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</si>
  <si>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</si>
  <si>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zeměměřičské a projektové práce</t>
  </si>
  <si>
    <t>K</t>
  </si>
  <si>
    <t>013254000</t>
  </si>
  <si>
    <t>Dokumentace skutečného provedení stavby</t>
  </si>
  <si>
    <t>…</t>
  </si>
  <si>
    <t>CS ÚRS 2025 02</t>
  </si>
  <si>
    <t>1024</t>
  </si>
  <si>
    <t>1954906271</t>
  </si>
  <si>
    <t>Online PSC</t>
  </si>
  <si>
    <t>https://podminky.urs.cz/item/CS_URS_2025_02/013254000</t>
  </si>
  <si>
    <t>VRN3</t>
  </si>
  <si>
    <t>Zařízení staveniště</t>
  </si>
  <si>
    <t>030001000</t>
  </si>
  <si>
    <t>269509203</t>
  </si>
  <si>
    <t>https://podminky.urs.cz/item/CS_URS_2025_02/030001000</t>
  </si>
  <si>
    <t>P</t>
  </si>
  <si>
    <t>Poznámka k položce:_x000d_
Rozsah zařízení staveniště odpovídá rozsahu (velikosti) stavby, druhu stavby a povaze (výstavba, oprava, bourání). Na míru vybavenosti zařízení staveniště může mít vliv i požadavek na rychlost provedení stavebních prací (zajištění dostatečného zázemí, technologické temperování prostorů apod.)._x000d_
_x000d_
Součástí zařízení staveniště jsou i různé dočasné stavby a zařízení._x000d_
_x000d_
Náklady na zařízení staveniště zahrnují:_x000d_
- související (přípravné) práce,_x000d_
- vybavení staveniště,_x000d_
- připojení na inženýrské sítě včetně nákladů na energie,_x000d_
- zabezpečení staveniště,_x000d_
- pronájem ploch, objektů,_x000d_
- zrušení zařízení staveniště.</t>
  </si>
  <si>
    <t>VRN4</t>
  </si>
  <si>
    <t>Inženýrská činnost</t>
  </si>
  <si>
    <t>3</t>
  </si>
  <si>
    <t>045002000</t>
  </si>
  <si>
    <t>Kompletační a koordinační činnost včetně dokladové části</t>
  </si>
  <si>
    <t>-2093601788</t>
  </si>
  <si>
    <t>https://podminky.urs.cz/item/CS_URS_2025_02/045002000</t>
  </si>
  <si>
    <t>VRN7</t>
  </si>
  <si>
    <t>Provozní vlivy</t>
  </si>
  <si>
    <t>4</t>
  </si>
  <si>
    <t>071002000</t>
  </si>
  <si>
    <t>Provoz investora, třetích osob včetně zajištění prachotěsných uzávěrů stavby</t>
  </si>
  <si>
    <t>2094270786</t>
  </si>
  <si>
    <t>https://podminky.urs.cz/item/CS_URS_2025_02/071002000</t>
  </si>
  <si>
    <t>0900011-OP1</t>
  </si>
  <si>
    <t>Ostatní náklady - ochrana a zakrývání veškerých zachovávaných prvků před poškozením nebo znečištěním při provádění prací (např. zakrývání nášlapných vrstev, zařízovacích předmětů, svítidel, krytů, obložení apod.) a zajištění úklidu dotčených prostor</t>
  </si>
  <si>
    <t>120766895</t>
  </si>
  <si>
    <t>SO 1 - Stavebně konstrukční řešení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</si>
  <si>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</si>
  <si>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</si>
  <si>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</si>
  <si>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</si>
  <si>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</si>
  <si>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</si>
  <si>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</si>
  <si>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</si>
  <si>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</si>
  <si>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</si>
  <si>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</si>
  <si>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</si>
  <si>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</si>
  <si>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</si>
  <si>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784 - Dokončovací práce - malby a tapety</t>
  </si>
  <si>
    <t>HSV</t>
  </si>
  <si>
    <t>Práce a dodávky HSV</t>
  </si>
  <si>
    <t>Svislé a kompletní konstrukce</t>
  </si>
  <si>
    <t>310239411</t>
  </si>
  <si>
    <t>Zazdívka otvorů ve zdivu nadzákladovém cihlami pálenými plochy přes 1 m2 do 4 m2 na maltu cementovou</t>
  </si>
  <si>
    <t>m3</t>
  </si>
  <si>
    <t>-902663610</t>
  </si>
  <si>
    <t>https://podminky.urs.cz/item/CS_URS_2025_02/310239411</t>
  </si>
  <si>
    <t>VV</t>
  </si>
  <si>
    <t>(0,9*2,1)*0,45 " 304-305</t>
  </si>
  <si>
    <t>317142422</t>
  </si>
  <si>
    <t>Překlady nenosné z pórobetonu osazené do tenkého maltového lože, výšky do 250 mm, šířky překladu 100 mm, délky překladu přes 1000 do 1250 mm</t>
  </si>
  <si>
    <t>kus</t>
  </si>
  <si>
    <t>-562839930</t>
  </si>
  <si>
    <t>https://podminky.urs.cz/item/CS_URS_2025_02/317142422</t>
  </si>
  <si>
    <t>4 " do nových příček</t>
  </si>
  <si>
    <t>317234410</t>
  </si>
  <si>
    <t>Vyzdívka mezi nosníky cihlami pálenými na maltu cementovou</t>
  </si>
  <si>
    <t>1152370790</t>
  </si>
  <si>
    <t>https://podminky.urs.cz/item/CS_URS_2025_02/317234410</t>
  </si>
  <si>
    <t>(1,5*0,3*0,14)</t>
  </si>
  <si>
    <t>317944321</t>
  </si>
  <si>
    <t>Válcované nosníky dodatečně osazované do připravených otvorů bez zazdění hlav, výšky do 120 mm</t>
  </si>
  <si>
    <t>t</t>
  </si>
  <si>
    <t>-1948915053</t>
  </si>
  <si>
    <t>https://podminky.urs.cz/item/CS_URS_2025_02/317944321</t>
  </si>
  <si>
    <t>(1,2*3) * (6/1000) " do stávající příčky IPE80</t>
  </si>
  <si>
    <t>317944323</t>
  </si>
  <si>
    <t>Válcované nosníky dodatečně osazované do připravených otvorů bez zazdění hlav, výšky přes 120 do 220 mm</t>
  </si>
  <si>
    <t>1897377821</t>
  </si>
  <si>
    <t>https://podminky.urs.cz/item/CS_URS_2025_02/317944323</t>
  </si>
  <si>
    <t>(1,5*3)*(12,9/1000) " 3x IPE140</t>
  </si>
  <si>
    <t>6</t>
  </si>
  <si>
    <t>340271021</t>
  </si>
  <si>
    <t>Zazdívka otvorů v příčkách nebo stěnách pórobetonovými tvárnicemi plochy přes 0,25 m2 do 1 m2, objemová hmotnost 500 kg/m3, tloušťka příčky 100 mm</t>
  </si>
  <si>
    <t>m2</t>
  </si>
  <si>
    <t>669270625</t>
  </si>
  <si>
    <t>https://podminky.urs.cz/item/CS_URS_2025_02/340271021</t>
  </si>
  <si>
    <t>(0,1*2,1)*2 " 306-307</t>
  </si>
  <si>
    <t>(0,1+0,2)*2,1 " 302-303</t>
  </si>
  <si>
    <t>Součet - dozdívky dveří</t>
  </si>
  <si>
    <t>7</t>
  </si>
  <si>
    <t>340271025</t>
  </si>
  <si>
    <t>Zazdívka otvorů v příčkách nebo stěnách pórobetonovými tvárnicemi plochy přes 1 m2 do 4 m2, objemová hmotnost 500 kg/m3, tloušťka příčky 100 mm</t>
  </si>
  <si>
    <t>107467000</t>
  </si>
  <si>
    <t>https://podminky.urs.cz/item/CS_URS_2025_02/340271025</t>
  </si>
  <si>
    <t>(0,7*2,1) " 305-306</t>
  </si>
  <si>
    <t>(0,7*2,1) " 305-307</t>
  </si>
  <si>
    <t>Součet</t>
  </si>
  <si>
    <t>8</t>
  </si>
  <si>
    <t>342272225</t>
  </si>
  <si>
    <t>Příčky z pórobetonových tvárnic hladkých na tenké maltové lože objemová hmotnost do 500 kg/m3, tloušťka příčky 100 mm</t>
  </si>
  <si>
    <t>-694808668</t>
  </si>
  <si>
    <t>https://podminky.urs.cz/item/CS_URS_2025_02/342272225</t>
  </si>
  <si>
    <t>(2,78*3,6)-(0,8*2) " 301-302,304</t>
  </si>
  <si>
    <t>(1,95*3,6)-(0,7*2) " 302-304</t>
  </si>
  <si>
    <t>(2,85*2,8)-(0,7*2) " 301-305</t>
  </si>
  <si>
    <t>(2,75*2,8)-(0,7*2) " 301,305-309</t>
  </si>
  <si>
    <t>(1,15*2,3)-(0,7*2) " příčka 306-308</t>
  </si>
  <si>
    <t>9</t>
  </si>
  <si>
    <t>342291121</t>
  </si>
  <si>
    <t>Ukotvení příček plochými kotvami, do konstrukce cihelné</t>
  </si>
  <si>
    <t>m</t>
  </si>
  <si>
    <t>1159422326</t>
  </si>
  <si>
    <t>https://podminky.urs.cz/item/CS_URS_2025_02/342291121</t>
  </si>
  <si>
    <t>(2*3,6) " 301-302,304</t>
  </si>
  <si>
    <t>(2*3,6) " 302-304</t>
  </si>
  <si>
    <t>(2*2,8) " 301-305</t>
  </si>
  <si>
    <t>(2*2,8) " 301,305-309</t>
  </si>
  <si>
    <t>(2,3*2) " 306-308</t>
  </si>
  <si>
    <t>10</t>
  </si>
  <si>
    <t>346244381</t>
  </si>
  <si>
    <t>Plentování ocelových válcovaných nosníků jednostranné cihlami na maltu, výška stojiny do 200 mm</t>
  </si>
  <si>
    <t>-1555483150</t>
  </si>
  <si>
    <t>https://podminky.urs.cz/item/CS_URS_2025_02/346244381</t>
  </si>
  <si>
    <t>(1,5*2)*0,14</t>
  </si>
  <si>
    <t>(1,2*2)*3 *0,08</t>
  </si>
  <si>
    <t>Vodorovné konstrukce</t>
  </si>
  <si>
    <t>11</t>
  </si>
  <si>
    <t>413232211</t>
  </si>
  <si>
    <t>Zazdívka zhlaví stropních trámů nebo válcovaných nosníků pálenými cihlami válcovaných nosníků, výšky do 150 mm</t>
  </si>
  <si>
    <t>679038696</t>
  </si>
  <si>
    <t>https://podminky.urs.cz/item/CS_URS_2025_02/413232211</t>
  </si>
  <si>
    <t>3*2</t>
  </si>
  <si>
    <t>Úpravy povrchů, podlahy a osazování výplní</t>
  </si>
  <si>
    <t>612131121</t>
  </si>
  <si>
    <t>Podkladní a spojovací vrstva vnitřních omítaných ploch penetrace disperzní nanášená ručně stěn</t>
  </si>
  <si>
    <t>-1938192538</t>
  </si>
  <si>
    <t>https://podminky.urs.cz/item/CS_URS_2025_02/612131121</t>
  </si>
  <si>
    <t>Stěny</t>
  </si>
  <si>
    <t>(2,78*2+1,35*2)*3,6-(1,85*2+0,8*2+1,15*2) " 301</t>
  </si>
  <si>
    <t>(2,85*2+1,15*2)*2,8-(0,7*2*2)+(1,15+2,1*2)*0,45 " 301</t>
  </si>
  <si>
    <t>(1,5*2+1,95*2)*3,6-(0,7*2*2+0,8*2) " 302</t>
  </si>
  <si>
    <t>(2,75*2+0,9*2)*3,6-(0,7*2)-(0,9*1,2)+(1,1+1,2*2)*0,2 " 303</t>
  </si>
  <si>
    <t>(1,95*2+1,15*2)*3,6-(0,7*2) " 304</t>
  </si>
  <si>
    <t>(2,85*2+1,5*2)*2,8-(0,7*2*2) " 305</t>
  </si>
  <si>
    <t>(1,35*2+5,5*2)*2,8+(1,35*4)*2,3-(0,6*2*2+0,7*2*3)-(0,9*1,2*2)+(1,1+1,2*2)*2*0,2 " 306-308</t>
  </si>
  <si>
    <t>(2,75*2+1,5*2)*2,8-(0,6*2+0,7*2) " 309</t>
  </si>
  <si>
    <t>Mezisoučet - na stávající a nové zdivo</t>
  </si>
  <si>
    <t>97,544 " viz. sádrová stěrka</t>
  </si>
  <si>
    <t>Mezisoučet - pod finální sádrovou stěrku</t>
  </si>
  <si>
    <t>13</t>
  </si>
  <si>
    <t>612131102</t>
  </si>
  <si>
    <t>Podkladní a spojovací vrstva vnitřních omítaných ploch cementový postřik nanášený ručně síťovitě (pokrytí plochy 50 až 75 %) stěn</t>
  </si>
  <si>
    <t>-1522717219</t>
  </si>
  <si>
    <t>https://podminky.urs.cz/item/CS_URS_2025_02/612131102</t>
  </si>
  <si>
    <t>Mezisoučet - stávající zdivo</t>
  </si>
  <si>
    <t>-(28,153*2) " omítky na nové příčky</t>
  </si>
  <si>
    <t>Mezisoučet - nové příčky</t>
  </si>
  <si>
    <t>14</t>
  </si>
  <si>
    <t>612142001</t>
  </si>
  <si>
    <t>Pletivo vnitřních ploch v ploše nebo pruzích, na plném podkladu sklovláknité vtlačené do tmelu včetně tmelu stěn</t>
  </si>
  <si>
    <t>1604504333</t>
  </si>
  <si>
    <t>https://podminky.urs.cz/item/CS_URS_2025_02/612142001</t>
  </si>
  <si>
    <t>(28,153)*2 " omítky na nové příčky</t>
  </si>
  <si>
    <t>15</t>
  </si>
  <si>
    <t>612322421</t>
  </si>
  <si>
    <t>Omítka vápenocementová lehčená vyztužená vlákny vnitřních ploch nanášená ručně jednovrstvá, tloušťky do 10 mm hladká svislých konstrukcí stěn</t>
  </si>
  <si>
    <t>482321629</t>
  </si>
  <si>
    <t>https://podminky.urs.cz/item/CS_URS_2025_02/612322421</t>
  </si>
  <si>
    <t>Mezisoučet</t>
  </si>
  <si>
    <t>16</t>
  </si>
  <si>
    <t>612322491</t>
  </si>
  <si>
    <t>Omítka vápenocementová lehčená vyztužená vlákny vnitřních ploch nanášená ručně Příplatek k cenám za každých dalších i započatých 5 mm tloušťky omítky přes 10 mm stěn</t>
  </si>
  <si>
    <t>705606557</t>
  </si>
  <si>
    <t>https://podminky.urs.cz/item/CS_URS_2025_02/612322491</t>
  </si>
  <si>
    <t>139,878*3 'Přepočtené koeficientem množství</t>
  </si>
  <si>
    <t>17</t>
  </si>
  <si>
    <t>612181001</t>
  </si>
  <si>
    <t>Sádrová stěrka vnitřních povrchů tloušťky do 3 mm bez penetrace, včetně následného přebroušení svislých konstrukcí stěn v podlaží i na schodišti</t>
  </si>
  <si>
    <t>1687592888</t>
  </si>
  <si>
    <t>https://podminky.urs.cz/item/CS_URS_2025_02/612181001</t>
  </si>
  <si>
    <t>-98,64 " keramický obklad</t>
  </si>
  <si>
    <t>18</t>
  </si>
  <si>
    <t>612325121</t>
  </si>
  <si>
    <t>Vápenocementová omítka rýh štuková dvouvrstvá ve stěnách, šířky rýhy do 150 mm</t>
  </si>
  <si>
    <t>958266342</t>
  </si>
  <si>
    <t>https://podminky.urs.cz/item/CS_URS_2025_02/612325121</t>
  </si>
  <si>
    <t>20*0,1+20*0,07+30*0,03 " přípomoce el. instalace</t>
  </si>
  <si>
    <t>19</t>
  </si>
  <si>
    <t>612325225</t>
  </si>
  <si>
    <t>Vápenocementová omítka jednotlivých malých ploch štuková dvouvrstvá na stěnách, plochy jednotlivě přes 1,0 do 4 m2</t>
  </si>
  <si>
    <t>1961734437</t>
  </si>
  <si>
    <t>https://podminky.urs.cz/item/CS_URS_2025_02/612325225</t>
  </si>
  <si>
    <t>6 " na zazdívku dveří</t>
  </si>
  <si>
    <t>20</t>
  </si>
  <si>
    <t>619991001</t>
  </si>
  <si>
    <t>Zakrytí vnitřních ploch před znečištěním PE fólií včetně pozdějšího odkrytí podlah</t>
  </si>
  <si>
    <t>-1008452341</t>
  </si>
  <si>
    <t>https://podminky.urs.cz/item/CS_URS_2025_02/619991001</t>
  </si>
  <si>
    <t>6,96+2,93+2,48+2,24+4,28+7,04+1,08+0,92+4,13 " viz. legenda míst. 301-309</t>
  </si>
  <si>
    <t>619991011</t>
  </si>
  <si>
    <t>Zakrytí vnitřních ploch před znečištěním PE fólií včetně pozdějšího odkrytí samostatných konstrukcí a prvků</t>
  </si>
  <si>
    <t>1564679336</t>
  </si>
  <si>
    <t>https://podminky.urs.cz/item/CS_URS_2025_02/619991011</t>
  </si>
  <si>
    <t>50 " oken, dveří, radiátorů, zařiz. přemětů atd</t>
  </si>
  <si>
    <t>22</t>
  </si>
  <si>
    <t>619991021</t>
  </si>
  <si>
    <t>Zakrytí vnitřních ploch před znečištěním páskou včetně pozdějšího odlepení rámů oken a dveří, keramických soklů</t>
  </si>
  <si>
    <t>-98269143</t>
  </si>
  <si>
    <t>https://podminky.urs.cz/item/CS_URS_2025_02/619991021</t>
  </si>
  <si>
    <t>100 "obkladů, zárubní, rámů atd</t>
  </si>
  <si>
    <t>23</t>
  </si>
  <si>
    <t>631311125</t>
  </si>
  <si>
    <t>Mazanina z betonu prostého bez zvýšených nároků na prostředí tl. přes 80 do 120 mm tř. C 20/25</t>
  </si>
  <si>
    <t>1622468627</t>
  </si>
  <si>
    <t>https://podminky.urs.cz/item/CS_URS_2025_02/631311125</t>
  </si>
  <si>
    <t>(6,96+2,93+2,48+2,24+4,28+6,14+1,08+1,84+4,13)*0,12 " 301-309</t>
  </si>
  <si>
    <t>24</t>
  </si>
  <si>
    <t>631312141</t>
  </si>
  <si>
    <t>Doplnění dosavadních mazanin prostým betonem s dodáním hmot, bez potěru, plochy jednotlivě rýh v dosavadních mazaninách</t>
  </si>
  <si>
    <t>-1706315975</t>
  </si>
  <si>
    <t>https://podminky.urs.cz/item/CS_URS_2025_02/631312141</t>
  </si>
  <si>
    <t>(1,15*0,45)*0,1 " v novém otvoru 301-304</t>
  </si>
  <si>
    <t xml:space="preserve">(0,8*0,1)*0,1 "  v novém otvoru 304-306</t>
  </si>
  <si>
    <t>(0,8*0,1)*0,1 " v novém otvoru 305-306</t>
  </si>
  <si>
    <t xml:space="preserve">(0,9*0,1)*0,1 "  v novém otvoru 301-302</t>
  </si>
  <si>
    <t xml:space="preserve">(0,9*0,1)*0,1 "  v novém otvoru 302-303</t>
  </si>
  <si>
    <t>25</t>
  </si>
  <si>
    <t>631319012</t>
  </si>
  <si>
    <t>Příplatek k cenám mazanin za úpravu povrchu mazaniny přehlazením, mazanina tl. přes 80 do 120 mm</t>
  </si>
  <si>
    <t>-625616135</t>
  </si>
  <si>
    <t>https://podminky.urs.cz/item/CS_URS_2025_02/631319012</t>
  </si>
  <si>
    <t>26</t>
  </si>
  <si>
    <t>631319173</t>
  </si>
  <si>
    <t>Příplatek k cenám mazanin za stržení povrchu spodní vrstvy mazaniny latí před vložením výztuže nebo pletiva pro tl. obou vrstev mazaniny přes 80 do 120 mm</t>
  </si>
  <si>
    <t>-1928226318</t>
  </si>
  <si>
    <t>https://podminky.urs.cz/item/CS_URS_2025_02/631319173</t>
  </si>
  <si>
    <t>27</t>
  </si>
  <si>
    <t>631319199</t>
  </si>
  <si>
    <t>Příplatek k cenám mazanin za použití plastifikátoru pro mazaninu jakékoli tloušťky</t>
  </si>
  <si>
    <t>-227208540</t>
  </si>
  <si>
    <t>https://podminky.urs.cz/item/CS_URS_2025_02/631319199</t>
  </si>
  <si>
    <t>28</t>
  </si>
  <si>
    <t>631362021</t>
  </si>
  <si>
    <t>Výztuž mazanin ze svařovaných sítí z drátů typu KARI</t>
  </si>
  <si>
    <t>-1660785969</t>
  </si>
  <si>
    <t>https://podminky.urs.cz/item/CS_URS_2025_02/631362021</t>
  </si>
  <si>
    <t xml:space="preserve">(6,96+2,93+2,48+2,24+4,28+6,14+1,08+1,84+4,13)*1,2* (3,04/1000) " 301-309  - kari 150/150/6</t>
  </si>
  <si>
    <t>29</t>
  </si>
  <si>
    <t>632451021</t>
  </si>
  <si>
    <t>Potěr cementový vyrovnávací z malty (MC-15) v pásu o průměrné (střední) tl. od 10 do 20 mm</t>
  </si>
  <si>
    <t>-1741957989</t>
  </si>
  <si>
    <t>https://podminky.urs.cz/item/CS_URS_2025_02/632451021</t>
  </si>
  <si>
    <t>(1,1*0,2)*3 " pod parapety</t>
  </si>
  <si>
    <t>30</t>
  </si>
  <si>
    <t>632481213</t>
  </si>
  <si>
    <t>Separační vrstva k oddělení podlahových vrstev z polyetylénové fólie</t>
  </si>
  <si>
    <t>-1651927965</t>
  </si>
  <si>
    <t>https://podminky.urs.cz/item/CS_URS_2025_02/632481213</t>
  </si>
  <si>
    <t>(6,96+2,93+2,48+2,24+4,28+6,14+1,08+1,84+4,13) " 301-309</t>
  </si>
  <si>
    <t>31</t>
  </si>
  <si>
    <t>634112127</t>
  </si>
  <si>
    <t>Obvodová dilatace mezi stěnou a mazaninou nebo potěrem podlahovým páskem z pěnového PE s fólií tl. do 10 mm, výšky 120 mm</t>
  </si>
  <si>
    <t>-956512081</t>
  </si>
  <si>
    <t>https://podminky.urs.cz/item/CS_URS_2025_02/634112127</t>
  </si>
  <si>
    <t>(6,05*2+1,15*2)+(1,95*2+1,5*2)+(0,9*2+2,75*2)+(1,15*2+1,95*2)+(2,85*2+1,5*2)+(4,7*2+1,35*2)+(1,35*2+0,8*2)+(1,6*2+1,15*2)+(2,75*2+1,5*2)</t>
  </si>
  <si>
    <t>32</t>
  </si>
  <si>
    <t>642944121</t>
  </si>
  <si>
    <t>Osazení ocelových dveřních zárubní lisovaných nebo z úhelníků dodatečně s vybetonováním prahu, plochy do 2,5 m2</t>
  </si>
  <si>
    <t>-384638704</t>
  </si>
  <si>
    <t>https://podminky.urs.cz/item/CS_URS_2025_02/642944121</t>
  </si>
  <si>
    <t>1 " D1</t>
  </si>
  <si>
    <t>2 " D2</t>
  </si>
  <si>
    <t>5 " D3</t>
  </si>
  <si>
    <t>33</t>
  </si>
  <si>
    <t>M</t>
  </si>
  <si>
    <t>5530000-D1</t>
  </si>
  <si>
    <t>ocelová zárubeň s finální povrchovou úpravou pro dveře 800x1970 mm - viz. výpis dveří D1</t>
  </si>
  <si>
    <t>977720843</t>
  </si>
  <si>
    <t>34</t>
  </si>
  <si>
    <t>5530000-D2</t>
  </si>
  <si>
    <t>ocelová zárubeň s finální povrchovou úpravou pro dveře 700x1970 mm - viz. výpis dveří D2</t>
  </si>
  <si>
    <t>-1305316845</t>
  </si>
  <si>
    <t>35</t>
  </si>
  <si>
    <t>5530000-D3</t>
  </si>
  <si>
    <t>ocelová zárubeň s finální povrchovou úpravou pro dveře 700x1970 mm - viz. výpis dveří D3</t>
  </si>
  <si>
    <t>-649909508</t>
  </si>
  <si>
    <t>36</t>
  </si>
  <si>
    <t>5530000-d4</t>
  </si>
  <si>
    <t>repase stávajících ocelových zárubní 600x1970 mm - viz. výpis dveří D4</t>
  </si>
  <si>
    <t>-1300338141</t>
  </si>
  <si>
    <t>Ostatní konstrukce a práce, bourání</t>
  </si>
  <si>
    <t>37</t>
  </si>
  <si>
    <t>949101111</t>
  </si>
  <si>
    <t>Lešení pomocné pracovní pro objekty pozemních staveb pro zatížení do 150 kg/m2, o výšce lešeňové podlahy do 1,9 m</t>
  </si>
  <si>
    <t>-889330096</t>
  </si>
  <si>
    <t>https://podminky.urs.cz/item/CS_URS_2025_02/949101111</t>
  </si>
  <si>
    <t>6,96+2,93+2,48+2,24+4,28+7,04+1,08+0,92+4,13" viz. legenda míst. 301-309</t>
  </si>
  <si>
    <t>38</t>
  </si>
  <si>
    <t>952901111</t>
  </si>
  <si>
    <t>Vyčištění budov nebo objektů před předáním do užívání budov bytové nebo občanské výstavby, světlé výšky podlaží do 4 m</t>
  </si>
  <si>
    <t>1259456655</t>
  </si>
  <si>
    <t>https://podminky.urs.cz/item/CS_URS_2025_02/952901111</t>
  </si>
  <si>
    <t>39</t>
  </si>
  <si>
    <t>965043441</t>
  </si>
  <si>
    <t>Bourání mazanin betonových s potěrem nebo teracem tl. do 150 mm, plochy přes 4 m2</t>
  </si>
  <si>
    <t>-1382891471</t>
  </si>
  <si>
    <t>https://podminky.urs.cz/item/CS_URS_2025_02/965043441</t>
  </si>
  <si>
    <t>(8,8+1,17+1,22+12,24+1,08+7,04+0,92)*0,12 " bp 301-307</t>
  </si>
  <si>
    <t>40</t>
  </si>
  <si>
    <t>965049112</t>
  </si>
  <si>
    <t>Bourání mazanin Příplatek k cenám za bourání mazanin betonových se svařovanou sítí, tl. přes 100 mm</t>
  </si>
  <si>
    <t>1243795448</t>
  </si>
  <si>
    <t>https://podminky.urs.cz/item/CS_URS_2025_02/965049112</t>
  </si>
  <si>
    <t>41</t>
  </si>
  <si>
    <t>968062455</t>
  </si>
  <si>
    <t>Vybourání dřevěných rámů oken s křídly, dveřních zárubní, vrat, stěn, ostění nebo obkladů dveřních zárubní, plochy do 2 m2</t>
  </si>
  <si>
    <t>1544251695</t>
  </si>
  <si>
    <t>https://podminky.urs.cz/item/CS_URS_2025_02/968062455</t>
  </si>
  <si>
    <t>(0,6*2) " 301-302</t>
  </si>
  <si>
    <t>0,6*2 " 302-303</t>
  </si>
  <si>
    <t>0,6*2 " 304-305</t>
  </si>
  <si>
    <t>0,6*2 " 304-306</t>
  </si>
  <si>
    <t>0,8*2 " 301-304</t>
  </si>
  <si>
    <t>42</t>
  </si>
  <si>
    <t>971033521</t>
  </si>
  <si>
    <t>Vybourání otvorů ve zdivu základovém nebo nadzákladovém z cihel, tvárnic, příčkovek z cihel pálených na maltu vápennou nebo vápenocementovou plochy do 1 m2, tl. do 100 mm</t>
  </si>
  <si>
    <t>1224470411</t>
  </si>
  <si>
    <t>https://podminky.urs.cz/item/CS_URS_2025_02/971033521</t>
  </si>
  <si>
    <t>(1,3*(2,8-2,3)) " snížení příčky 305-306</t>
  </si>
  <si>
    <t>(1,2*0,1)*3 " pro překlady IPE 80</t>
  </si>
  <si>
    <t>43</t>
  </si>
  <si>
    <t>971033561</t>
  </si>
  <si>
    <t>Vybourání otvorů ve zdivu základovém nebo nadzákladovém z cihel, tvárnic, příčkovek z cihel pálených na maltu vápennou nebo vápenocementovou plochy do 1 m2, tl. do 600 mm</t>
  </si>
  <si>
    <t>903839751</t>
  </si>
  <si>
    <t>https://podminky.urs.cz/item/CS_URS_2025_02/971033561</t>
  </si>
  <si>
    <t>1,5*0,2*0,45 " přo překlad IPE 140 - 301-304</t>
  </si>
  <si>
    <t>44</t>
  </si>
  <si>
    <t>971033621</t>
  </si>
  <si>
    <t>Vybourání otvorů ve zdivu základovém nebo nadzákladovém z cihel, tvárnic, příčkovek z cihel pálených na maltu vápennou nebo vápenocementovou plochy do 4 m2, tl. do 100 mm</t>
  </si>
  <si>
    <t>-447574103</t>
  </si>
  <si>
    <t>https://podminky.urs.cz/item/CS_URS_2025_02/971033621</t>
  </si>
  <si>
    <t>(0,8*2,1) " otvor pro dveře 304-306</t>
  </si>
  <si>
    <t>(0,8*2,1) " otvor pro dveře 305-306</t>
  </si>
  <si>
    <t>(0,9*3,6-0,6*2) " vybourání přícky 302-303</t>
  </si>
  <si>
    <t>(0,9*2,1)-(0,6*2) " zvtšení otvoru 301-302</t>
  </si>
  <si>
    <t>(1,15*2,3)-(0,6*2) " příčka 306-307</t>
  </si>
  <si>
    <t>45</t>
  </si>
  <si>
    <t>971033651</t>
  </si>
  <si>
    <t>Vybourání otvorů ve zdivu základovém nebo nadzákladovém z cihel, tvárnic, příčkovek z cihel pálených na maltu vápennou nebo vápenocementovou plochy do 4 m2, tl. do 600 mm</t>
  </si>
  <si>
    <t>2066803984</t>
  </si>
  <si>
    <t>https://podminky.urs.cz/item/CS_URS_2025_02/971033651</t>
  </si>
  <si>
    <t>1,15*(2,1+0,1)*0,45 " otvor pro dveře 301-304</t>
  </si>
  <si>
    <t>46</t>
  </si>
  <si>
    <t>974031664</t>
  </si>
  <si>
    <t>Vysekání rýh ve zdivu cihelném na maltu vápennou nebo vápenocementovou pro vtahování nosníků do zdí, před vybouráním otvoru do hl. 150 mm, při v. nosníku do 150 mm</t>
  </si>
  <si>
    <t>-2129294271</t>
  </si>
  <si>
    <t>https://podminky.urs.cz/item/CS_URS_2025_02/974031664</t>
  </si>
  <si>
    <t>47</t>
  </si>
  <si>
    <t>978011191</t>
  </si>
  <si>
    <t>Otlučení vápenných nebo vápenocementových omítek vnitřních ploch stropů, v rozsahu přes 50 do 100 %</t>
  </si>
  <si>
    <t>-1552753499</t>
  </si>
  <si>
    <t>https://podminky.urs.cz/item/CS_URS_2025_02/978011191</t>
  </si>
  <si>
    <t xml:space="preserve">2,85*4,2 " BP mč 301,302,303 </t>
  </si>
  <si>
    <t>48</t>
  </si>
  <si>
    <t>978012191</t>
  </si>
  <si>
    <t>Otlučení vápenných nebo vápenocementových omítek vnitřních ploch stropů rákosovaných, v rozsahu přes 50 do 100 %</t>
  </si>
  <si>
    <t>-789703998</t>
  </si>
  <si>
    <t>https://podminky.urs.cz/item/CS_URS_2025_02/978012191</t>
  </si>
  <si>
    <t xml:space="preserve">12,24+1,08+7,04++0,92 "  BP 303-307</t>
  </si>
  <si>
    <t>49</t>
  </si>
  <si>
    <t>978013191</t>
  </si>
  <si>
    <t>Otlučení vápenných nebo vápenocementových omítek vnitřních ploch stěn s vyškrabáním spar, s očištěním zdiva, v rozsahu přes 50 do 100 %</t>
  </si>
  <si>
    <t>-101933646</t>
  </si>
  <si>
    <t>https://podminky.urs.cz/item/CS_URS_2025_02/978013191</t>
  </si>
  <si>
    <t>997</t>
  </si>
  <si>
    <t>Doprava suti a vybouraných hmot</t>
  </si>
  <si>
    <t>50</t>
  </si>
  <si>
    <t>997013212</t>
  </si>
  <si>
    <t>Vnitrostaveništní doprava suti a vybouraných hmot vodorovně do 50 m s naložením ručně pro budovy a haly výšky přes 6 do 9 m</t>
  </si>
  <si>
    <t>-967372466</t>
  </si>
  <si>
    <t>https://podminky.urs.cz/item/CS_URS_2025_02/997013212</t>
  </si>
  <si>
    <t>51</t>
  </si>
  <si>
    <t>997013501</t>
  </si>
  <si>
    <t>Odvoz suti a vybouraných hmot na skládku nebo meziskládku se složením, na vzdálenost do 1 km</t>
  </si>
  <si>
    <t>470348990</t>
  </si>
  <si>
    <t>https://podminky.urs.cz/item/CS_URS_2025_02/997013501</t>
  </si>
  <si>
    <t>52</t>
  </si>
  <si>
    <t>997013509</t>
  </si>
  <si>
    <t>Odvoz suti a vybouraných hmot na skládku nebo meziskládku se složením, na vzdálenost Příplatek k ceně za každý další započatý 1 km přes 1 km</t>
  </si>
  <si>
    <t>1504416702</t>
  </si>
  <si>
    <t>https://podminky.urs.cz/item/CS_URS_2025_02/997013509</t>
  </si>
  <si>
    <t>29,836*39 'Přepočtené koeficientem množství</t>
  </si>
  <si>
    <t>53</t>
  </si>
  <si>
    <t>997013871</t>
  </si>
  <si>
    <t>Poplatek za uložení stavebního odpadu na recyklační skládce (skládkovné) směsného stavebního a demoličního zatříděného do Katalogu odpadů pod kódem 17 09 04</t>
  </si>
  <si>
    <t>126934655</t>
  </si>
  <si>
    <t>https://podminky.urs.cz/item/CS_URS_2025_02/997013871</t>
  </si>
  <si>
    <t>998</t>
  </si>
  <si>
    <t>Přesun hmot</t>
  </si>
  <si>
    <t>54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</si>
  <si>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</si>
  <si>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</si>
  <si>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787227057</t>
  </si>
  <si>
    <t>https://podminky.urs.cz/item/CS_URS_2025_02/998018002</t>
  </si>
  <si>
    <t>PSV</t>
  </si>
  <si>
    <t>Práce a dodávky PSV</t>
  </si>
  <si>
    <t>713</t>
  </si>
  <si>
    <t>Izolace tepelné</t>
  </si>
  <si>
    <t>55</t>
  </si>
  <si>
    <t>713110812</t>
  </si>
  <si>
    <t>Odstranění tepelné izolace stropů nebo podhledů z rohoží, pásů, dílců, desek, bloků volně kladených z vláknitých materiálů nasáklých vodou, tloušťka izolace do 100 mm</t>
  </si>
  <si>
    <t>-1854384829</t>
  </si>
  <si>
    <t>https://podminky.urs.cz/item/CS_URS_2025_02/713110812</t>
  </si>
  <si>
    <t>762</t>
  </si>
  <si>
    <t>Konstrukce tesařské</t>
  </si>
  <si>
    <t>56</t>
  </si>
  <si>
    <t>762841812</t>
  </si>
  <si>
    <t>Demontáž podbíjení obkladů stropů a střech sklonu do 60° z hrubých prken tl. do 35 mm s omítkou</t>
  </si>
  <si>
    <t>238436906</t>
  </si>
  <si>
    <t>https://podminky.urs.cz/item/CS_URS_2025_02/762841812</t>
  </si>
  <si>
    <t>763</t>
  </si>
  <si>
    <t>Konstrukce suché výstavby</t>
  </si>
  <si>
    <t>57</t>
  </si>
  <si>
    <t>76313147.R</t>
  </si>
  <si>
    <t>Podhled ze sádrokartonových desek dvouvrstvá zavěšená spodní konstrukce z ocelových profilů CD, UD jednoduše opláštěná deskou impregnovanou protipožární DFH2, tl. 15 mm, bez izolace, REI do 90</t>
  </si>
  <si>
    <t>-1910890541</t>
  </si>
  <si>
    <t>Strop</t>
  </si>
  <si>
    <t>(2,78*1,15)*1,03+(2,85*1,15)+(0,45*1,15) " 301</t>
  </si>
  <si>
    <t>(2,93)*1,03 " 302</t>
  </si>
  <si>
    <t>(2,48)*1,03 " 303</t>
  </si>
  <si>
    <t>(2,24)*1,03 " 304</t>
  </si>
  <si>
    <t>4,28 " 305</t>
  </si>
  <si>
    <t>7,04 " 306</t>
  </si>
  <si>
    <t>1,08 " 307</t>
  </si>
  <si>
    <t>0,92 " 308</t>
  </si>
  <si>
    <t>4,13 " 309</t>
  </si>
  <si>
    <t>Mezisoučet - strop</t>
  </si>
  <si>
    <t>58</t>
  </si>
  <si>
    <t>763131714</t>
  </si>
  <si>
    <t>Podhled ze sádrokartonových desek ostatní práce a konstrukce na podhledech ze sádrokartonových desek základní penetrační nátěr</t>
  </si>
  <si>
    <t>-1149425459</t>
  </si>
  <si>
    <t>https://podminky.urs.cz/item/CS_URS_2025_02/763131714</t>
  </si>
  <si>
    <t>59</t>
  </si>
  <si>
    <t>763131751</t>
  </si>
  <si>
    <t>Podhled ze sádrokartonových desek ostatní práce a konstrukce na podhledech ze sádrokartonových desek montáž parotěsné zábrany</t>
  </si>
  <si>
    <t>-1724569173</t>
  </si>
  <si>
    <t>https://podminky.urs.cz/item/CS_URS_2025_02/763131751</t>
  </si>
  <si>
    <t>60</t>
  </si>
  <si>
    <t>28329027</t>
  </si>
  <si>
    <t>fólie PE vyztužená Al vrstvou pro parotěsnou vrstvu 150g/m2</t>
  </si>
  <si>
    <t>41331045</t>
  </si>
  <si>
    <t>32,417*1,1235 'Přepočtené koeficientem množství</t>
  </si>
  <si>
    <t>61</t>
  </si>
  <si>
    <t>763131752</t>
  </si>
  <si>
    <t>Podhled ze sádrokartonových desek ostatní práce a konstrukce na podhledech ze sádrokartonových desek montáž jedné vrstvy tepelné izolace</t>
  </si>
  <si>
    <t>753388400</t>
  </si>
  <si>
    <t>https://podminky.urs.cz/item/CS_URS_2025_02/763131752</t>
  </si>
  <si>
    <t>32,417*2 'Přepočtené koeficientem množství</t>
  </si>
  <si>
    <t>62</t>
  </si>
  <si>
    <t>63152100</t>
  </si>
  <si>
    <t>pás tepelně izolační univerzální λ=0,032-0,033 tl 120mm</t>
  </si>
  <si>
    <t>1221203132</t>
  </si>
  <si>
    <t>64,834*1,02 'Přepočtené koeficientem množství</t>
  </si>
  <si>
    <t>63</t>
  </si>
  <si>
    <t>763131761</t>
  </si>
  <si>
    <t>Podhled ze sádrokartonových desek Příplatek k cenám za plochu do 3 m2 jednotlivě</t>
  </si>
  <si>
    <t>-856133865</t>
  </si>
  <si>
    <t>https://podminky.urs.cz/item/CS_URS_2025_02/763131761</t>
  </si>
  <si>
    <t>64</t>
  </si>
  <si>
    <t>763131765</t>
  </si>
  <si>
    <t>Podhled ze sádrokartonových desek Příplatek k cenám za výšku zavěšení přes 0,5 do 1,0 m</t>
  </si>
  <si>
    <t>-720395260</t>
  </si>
  <si>
    <t>https://podminky.urs.cz/item/CS_URS_2025_02/763131765</t>
  </si>
  <si>
    <t>65</t>
  </si>
  <si>
    <t>998763332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</si>
  <si>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6 do 12 m</t>
  </si>
  <si>
    <t>-645999545</t>
  </si>
  <si>
    <t>https://podminky.urs.cz/item/CS_URS_2025_02/998763332</t>
  </si>
  <si>
    <t>766</t>
  </si>
  <si>
    <t>Konstrukce truhlářské</t>
  </si>
  <si>
    <t>66</t>
  </si>
  <si>
    <t>766660001</t>
  </si>
  <si>
    <t>Montáž dveřních křídel dřevěných nebo plastových otevíravých do ocelové zárubně povrchově upravených jednokřídlových, šířky do 800 mm</t>
  </si>
  <si>
    <t>-843718749</t>
  </si>
  <si>
    <t>https://podminky.urs.cz/item/CS_URS_2025_02/766660001</t>
  </si>
  <si>
    <t>1 " D4</t>
  </si>
  <si>
    <t>67</t>
  </si>
  <si>
    <t>6110000-d1</t>
  </si>
  <si>
    <t>kompletní dveřní křídlo: dveře vnitřní s laminátovou povrchovou úpravou HPL 800/1970 mm s kováním, zámkem s generálním klíčem a ostatních doplňků - viz. výpis dveří D1</t>
  </si>
  <si>
    <t>817053148</t>
  </si>
  <si>
    <t>Poznámka k položce:_x000d_
Do ceny kompletního dveřního otvoru jsou zahrnuty i náklady na kompletaci.</t>
  </si>
  <si>
    <t>68</t>
  </si>
  <si>
    <t>6110000-d2</t>
  </si>
  <si>
    <t>kompletní dveřní křídlo: dveře vnitřní s laminátovou povrchovou úpravou HPL 700/1970 mm s kováním, zámkem s generálním klíčem a ostatních doplňků - viz. výpis dveří D1 - viz. výpis dveří D2</t>
  </si>
  <si>
    <t>-1949023287</t>
  </si>
  <si>
    <t>69</t>
  </si>
  <si>
    <t>6110000-d3</t>
  </si>
  <si>
    <t>kompletní dveřní křídlo: dveře vnitřní s laminátovou povrchovou úpravou HPL 700/1970 mm s kováním, zámkem s generálním klíčem a ostatních doplňků - viz. výpis dveří D3</t>
  </si>
  <si>
    <t>-1953200687</t>
  </si>
  <si>
    <t>70</t>
  </si>
  <si>
    <t>6110000-d4</t>
  </si>
  <si>
    <t>kompletní dveřní křídlo: dveře vnitřní s laminátovou povrchovou úpravou HPL 700/1970 mm s kováním, zámkem s generálním klíčem a ostatních doplňků - viz. výpis dveří D4</t>
  </si>
  <si>
    <t>1283225729</t>
  </si>
  <si>
    <t>71</t>
  </si>
  <si>
    <t>766691811</t>
  </si>
  <si>
    <t>Demontáž parapetních desek šířky do 300 mm</t>
  </si>
  <si>
    <t>-2066036836</t>
  </si>
  <si>
    <t>https://podminky.urs.cz/item/CS_URS_2025_02/766691811</t>
  </si>
  <si>
    <t>1,1*3</t>
  </si>
  <si>
    <t>72</t>
  </si>
  <si>
    <t>766691914</t>
  </si>
  <si>
    <t>Ostatní práce vyvěšení nebo zavěšení křídel dřevěných dveřních, plochy do 2 m2</t>
  </si>
  <si>
    <t>1757661772</t>
  </si>
  <si>
    <t>https://podminky.urs.cz/item/CS_URS_2025_02/766691914</t>
  </si>
  <si>
    <t>3*2 " během stavby pro ochranu</t>
  </si>
  <si>
    <t xml:space="preserve">2 " pro výměnu  křídel</t>
  </si>
  <si>
    <t>73</t>
  </si>
  <si>
    <t>7668211.R</t>
  </si>
  <si>
    <t>Dodávka a montáž atypické uzamykatelné skříně na úklidové přípravky)</t>
  </si>
  <si>
    <t>1237665501</t>
  </si>
  <si>
    <t>74</t>
  </si>
  <si>
    <t>7668212.R</t>
  </si>
  <si>
    <t>Kompletní renovace stávající dřevěné prosklené příčky včetně integrovaných dveří, zárubně/rámu a veškerého kování</t>
  </si>
  <si>
    <t>-1834476628</t>
  </si>
  <si>
    <t>Poznámka k položce:_x000d_
Předmětem je kompletní repase stávající dřevěné prosklené stěny/příčky s dveřmi. Rozsah prací zahrnuje renovaci dřevěné konstrukce (včetně rámu/zárubně a křídel), provedení nového povrchového nátěru, obnovu zasklení a výměnu či repasi veškerého dveřního a okenního kování.</t>
  </si>
  <si>
    <t>75</t>
  </si>
  <si>
    <t>998766122</t>
  </si>
  <si>
    <t>Přesun hmot pro konstrukce truhlářské stanovený z hmotnosti přesunovaného materiálu vodorovná dopravní vzdálenost do 50 m ruční (bez užití mechanizace) v objektech výšky přes 6 do 12 m</t>
  </si>
  <si>
    <t>-256638487</t>
  </si>
  <si>
    <t>https://podminky.urs.cz/item/CS_URS_2025_02/998766122</t>
  </si>
  <si>
    <t>771</t>
  </si>
  <si>
    <t>Podlahy z dlaždic</t>
  </si>
  <si>
    <t>76</t>
  </si>
  <si>
    <t>771111011</t>
  </si>
  <si>
    <t>Příprava podkladu před provedením dlažby vysátí podlah</t>
  </si>
  <si>
    <t>-1431612992</t>
  </si>
  <si>
    <t>https://podminky.urs.cz/item/CS_URS_2025_02/771111011</t>
  </si>
  <si>
    <t>7,25+2,93+2,48+2,24+4,28+7,04+1,08+0,92+4,13 " viz. legenda místností 301-309</t>
  </si>
  <si>
    <t>(0,6*0,1)*2+(0,7*0,1)*6+(0,8*0,1)*1 " dopočet dlažby - prahy</t>
  </si>
  <si>
    <t>77</t>
  </si>
  <si>
    <t>771121011</t>
  </si>
  <si>
    <t>Příprava podkladu před provedením dlažby nátěr penetrační na podlahu</t>
  </si>
  <si>
    <t>-1424240062</t>
  </si>
  <si>
    <t>https://podminky.urs.cz/item/CS_URS_2025_02/771121011</t>
  </si>
  <si>
    <t>78</t>
  </si>
  <si>
    <t>771121021</t>
  </si>
  <si>
    <t>Příprava podkladu před provedením dlažby broušení podlah nového podkladu anhydritového</t>
  </si>
  <si>
    <t>-319445692</t>
  </si>
  <si>
    <t>https://podminky.urs.cz/item/CS_URS_2025_02/771121021</t>
  </si>
  <si>
    <t>79</t>
  </si>
  <si>
    <t>771121026</t>
  </si>
  <si>
    <t>Příprava podkladu před provedením dlažby broušení podlah stávajícího podkladu pro odstranění lepidla (po starých krytinách)</t>
  </si>
  <si>
    <t>-1522248662</t>
  </si>
  <si>
    <t>https://podminky.urs.cz/item/CS_URS_2025_02/771121026</t>
  </si>
  <si>
    <t>8,8+1,17+1,22+12,24+1,08+7,04+0,92 " BP - podlahová plocha</t>
  </si>
  <si>
    <t>80</t>
  </si>
  <si>
    <t>771151011</t>
  </si>
  <si>
    <t>Příprava podkladu před provedením dlažby samonivelační stěrka min. pevnosti 20 MPa, tloušťky do 3 mm</t>
  </si>
  <si>
    <t>1685059842</t>
  </si>
  <si>
    <t>https://podminky.urs.cz/item/CS_URS_2025_02/771151011</t>
  </si>
  <si>
    <t>81</t>
  </si>
  <si>
    <t>771161021</t>
  </si>
  <si>
    <t>Příprava podkladu před provedením dlažby montáž profilu ukončujícího profilu pro plynulý přechod (dlažba-koberec apod.)</t>
  </si>
  <si>
    <t>-376806795</t>
  </si>
  <si>
    <t>https://podminky.urs.cz/item/CS_URS_2025_02/771161021</t>
  </si>
  <si>
    <t>1,85 " přechod 301-chodba</t>
  </si>
  <si>
    <t>82</t>
  </si>
  <si>
    <t>55343119</t>
  </si>
  <si>
    <t>profil přechodový Al narážecí 40mm dub, buk, javor, třešeň</t>
  </si>
  <si>
    <t>-83569272</t>
  </si>
  <si>
    <t>1,85*1,1 'Přepočtené koeficientem množství</t>
  </si>
  <si>
    <t>83</t>
  </si>
  <si>
    <t>771474113</t>
  </si>
  <si>
    <t>Montáž soklů z dlaždic keramických lepených cementovým flexibilním lepidlem rovných, výšky přes 90 do 120 mm</t>
  </si>
  <si>
    <t>-1850759632</t>
  </si>
  <si>
    <t>https://podminky.urs.cz/item/CS_URS_2025_02/771474113</t>
  </si>
  <si>
    <t>((1,15+0,2)*2+6,05*2)-(1,85+0,7*2+0,8) " 301</t>
  </si>
  <si>
    <t>84</t>
  </si>
  <si>
    <t>59761175</t>
  </si>
  <si>
    <t>sokl keramický mrazuvzdorný povrch hladký/matný tl do 10mm výšky přes 90 do 120mm</t>
  </si>
  <si>
    <t>1566867082</t>
  </si>
  <si>
    <t>10,75*1,1 'Přepočtené koeficientem množství</t>
  </si>
  <si>
    <t>85</t>
  </si>
  <si>
    <t>771573810</t>
  </si>
  <si>
    <t>Demontáž podlah z dlaždic keramických lepených</t>
  </si>
  <si>
    <t>-830795599</t>
  </si>
  <si>
    <t>https://podminky.urs.cz/item/CS_URS_2025_02/771573810</t>
  </si>
  <si>
    <t>86</t>
  </si>
  <si>
    <t>771574416</t>
  </si>
  <si>
    <t>Montáž podlah z dlaždic keramických lepených cementovým flexibilním lepidlem hladkých, tloušťky do 10 mm přes 9 do 12 ks/m2</t>
  </si>
  <si>
    <t>37261052</t>
  </si>
  <si>
    <t>https://podminky.urs.cz/item/CS_URS_2025_02/771574416</t>
  </si>
  <si>
    <t>87</t>
  </si>
  <si>
    <t>59761265</t>
  </si>
  <si>
    <t>dlažba keramická slinutá mrazuvzdorná R10/B povrch hladký/matný tl přes 10 do 15mm přes 9 do 12ks/m2</t>
  </si>
  <si>
    <t>-318004438</t>
  </si>
  <si>
    <t>32,97*1,1 'Přepočtené koeficientem množství</t>
  </si>
  <si>
    <t>88</t>
  </si>
  <si>
    <t>771591112</t>
  </si>
  <si>
    <t>Izolace podlahy pod dlažbu nátěrem nebo stěrkou ve dvou vrstvách</t>
  </si>
  <si>
    <t>276662937</t>
  </si>
  <si>
    <t>https://podminky.urs.cz/item/CS_URS_2025_02/771591112</t>
  </si>
  <si>
    <t>2,93+2,48+2,24+4,28+7,04+1,08+0,92+4,13 " viz. legenda místností m.č. 302-309</t>
  </si>
  <si>
    <t>89</t>
  </si>
  <si>
    <t>771591115</t>
  </si>
  <si>
    <t>Podlahy - dokončovací práce spárování silikonem</t>
  </si>
  <si>
    <t>1727474914</t>
  </si>
  <si>
    <t>https://podminky.urs.cz/item/CS_URS_2025_02/771591115</t>
  </si>
  <si>
    <t>((1,15+0,2)*2+6,05*2)-(0,7*2+0,8+1,85) " 301</t>
  </si>
  <si>
    <t>(1,95*2+1,5*2)-(0,7*2+0,8) " 302</t>
  </si>
  <si>
    <t>(0,9*2+2,75*2)-(0,7) " 303</t>
  </si>
  <si>
    <t>(1,15*2+1,95*2)-(0,7) " 304</t>
  </si>
  <si>
    <t>(2,85*2+1,5*2)-(0,7*2) " 305</t>
  </si>
  <si>
    <t>(1,35*2+5,5*2)-(0,6+0,7*2) " 306</t>
  </si>
  <si>
    <t>(1,35*2+0,8*2)-(0,7) " 307</t>
  </si>
  <si>
    <t>(0,8*2+1,15*2)-(0,6) "308</t>
  </si>
  <si>
    <t>(2,75*2+1,15*2)-(0,6+0,7) " 309</t>
  </si>
  <si>
    <t>Součet - mezi podlahou a stěnou</t>
  </si>
  <si>
    <t>90</t>
  </si>
  <si>
    <t>771591241</t>
  </si>
  <si>
    <t>Izolace podlahy pod dlažbu těsnícími izolačními pásy vnitřní kout</t>
  </si>
  <si>
    <t>1570352972</t>
  </si>
  <si>
    <t>https://podminky.urs.cz/item/CS_URS_2025_02/771591241</t>
  </si>
  <si>
    <t>6 " 301</t>
  </si>
  <si>
    <t>4 " 302</t>
  </si>
  <si>
    <t>4 " 303</t>
  </si>
  <si>
    <t>4 " 304</t>
  </si>
  <si>
    <t>4 " 305</t>
  </si>
  <si>
    <t>5 " 306</t>
  </si>
  <si>
    <t>4 "307</t>
  </si>
  <si>
    <t>4 " 308</t>
  </si>
  <si>
    <t>4 " 309</t>
  </si>
  <si>
    <t>91</t>
  </si>
  <si>
    <t>771591242</t>
  </si>
  <si>
    <t>Izolace podlahy pod dlažbu těsnícími izolačními pásy vnější roh</t>
  </si>
  <si>
    <t>1404754483</t>
  </si>
  <si>
    <t>https://podminky.urs.cz/item/CS_URS_2025_02/771591242</t>
  </si>
  <si>
    <t>2 " 301</t>
  </si>
  <si>
    <t>1 " 306</t>
  </si>
  <si>
    <t>92</t>
  </si>
  <si>
    <t>771591264</t>
  </si>
  <si>
    <t>Izolace podlahy pod dlažbu těsnícími izolačními pásy mezi podlahou a stěnu</t>
  </si>
  <si>
    <t>1501041994</t>
  </si>
  <si>
    <t>https://podminky.urs.cz/item/CS_URS_2025_02/771591264</t>
  </si>
  <si>
    <t>(1,19*2+1,5*2)-(0,7*2+0,8) " 302</t>
  </si>
  <si>
    <t>93</t>
  </si>
  <si>
    <t>771592011</t>
  </si>
  <si>
    <t>Čištění vnitřních ploch po položení dlažby podlah nebo schodišť chemickými prostředky</t>
  </si>
  <si>
    <t>15331422</t>
  </si>
  <si>
    <t>https://podminky.urs.cz/item/CS_URS_2025_02/771592011</t>
  </si>
  <si>
    <t>32,97+10,75*0,1</t>
  </si>
  <si>
    <t>94</t>
  </si>
  <si>
    <t>998771122</t>
  </si>
  <si>
    <t>Přesun hmot pro podlahy z dlaždic stanovený z hmotnosti přesunovaného materiálu vodorovná dopravní vzdálenost do 50 m ruční (bez užití mechanizace) v objektech výšky přes 6 do 12 m</t>
  </si>
  <si>
    <t>325989050</t>
  </si>
  <si>
    <t>https://podminky.urs.cz/item/CS_URS_2025_02/998771122</t>
  </si>
  <si>
    <t>781</t>
  </si>
  <si>
    <t>Dokončovací práce - obklady</t>
  </si>
  <si>
    <t>95</t>
  </si>
  <si>
    <t>781111011</t>
  </si>
  <si>
    <t>Příprava podkladu před provedením obkladu oprášení (ometení) stěny</t>
  </si>
  <si>
    <t>1616102163</t>
  </si>
  <si>
    <t>https://podminky.urs.cz/item/CS_URS_2025_02/781111011</t>
  </si>
  <si>
    <t>(1,95*2+1,5*2)*2-(0,7*2+0,8)*2 " 302</t>
  </si>
  <si>
    <t>(0,9*2+2,75*2)*2-(0,7)*2-(0,9*0,7) " 303</t>
  </si>
  <si>
    <t>(1,15*2+1,95*2)*2-(0,7)*2 " 304</t>
  </si>
  <si>
    <t>(2,85*2+1,5*2)*2-(0,7*2)*2 " 305</t>
  </si>
  <si>
    <t>(1,35*2+5,5*2)*2-(0,6+0,7*2)*2-(0,9*0,7) " 306</t>
  </si>
  <si>
    <t>(1,35*2+0,8*2)*2-(0,7)*2 " 307</t>
  </si>
  <si>
    <t>(0,8*2+1,15*2)*2-(0,6)*2 "308</t>
  </si>
  <si>
    <t>(2,75*2+1,15*2)*2-(0,6+0,7)*2 " 309</t>
  </si>
  <si>
    <t>4,2*0,2 " ostění</t>
  </si>
  <si>
    <t>3,3*0,2 " parapet</t>
  </si>
  <si>
    <t xml:space="preserve">Součet </t>
  </si>
  <si>
    <t>96</t>
  </si>
  <si>
    <t>781121011</t>
  </si>
  <si>
    <t>Příprava podkladu před provedením obkladu nátěr penetrační na stěnu</t>
  </si>
  <si>
    <t>1109962325</t>
  </si>
  <si>
    <t>https://podminky.urs.cz/item/CS_URS_2025_02/781121011</t>
  </si>
  <si>
    <t>97</t>
  </si>
  <si>
    <t>781131112</t>
  </si>
  <si>
    <t>Izolace stěny pod obklad izolace nátěrem nebo stěrkou ve dvou vrstvách</t>
  </si>
  <si>
    <t>1650702264</t>
  </si>
  <si>
    <t>https://podminky.urs.cz/item/CS_URS_2025_02/781131112</t>
  </si>
  <si>
    <t>(1,95*2+1,5*2)*0,2-(0,7*2+0,8)*0,2 " 302</t>
  </si>
  <si>
    <t>(0,9*2+2,75*2)*0,2-(0,7)*0,2 " 303</t>
  </si>
  <si>
    <t>(1,15*2+1,95*2)*0,2-(0,7)*0,2 " 304</t>
  </si>
  <si>
    <t>(2,85*2+1,5*2)*0,2-(0,7*2)*0,2" 305</t>
  </si>
  <si>
    <t>(1,35*2+5,5*2)*0,2-(0,6+0,7*2)*0,2 " 306</t>
  </si>
  <si>
    <t>(1,35*2+0,8*2)*0,2-(0,7)*0,2 " 307</t>
  </si>
  <si>
    <t>(0,8*2+1,15*2)*0,2-(0,6)*0,2 "308</t>
  </si>
  <si>
    <t>(2,75*2+1,15*2)*0,2-(0,6+0,7)*0,2 " 309</t>
  </si>
  <si>
    <t>Součet - sok</t>
  </si>
  <si>
    <t>98</t>
  </si>
  <si>
    <t>781472216</t>
  </si>
  <si>
    <t>Montáž keramických obkladů stěn lepených cementovým flexibilním lepidlem hladkých přes 9 do 12 ks/m2</t>
  </si>
  <si>
    <t>1437571914</t>
  </si>
  <si>
    <t>https://podminky.urs.cz/item/CS_URS_2025_02/781472216</t>
  </si>
  <si>
    <t>99</t>
  </si>
  <si>
    <t>59761791</t>
  </si>
  <si>
    <t>obklad keramický nemrazuvzdorný povrch hladký/matný tl do 10mm přes 9 do 12ks/m2</t>
  </si>
  <si>
    <t>2051138989</t>
  </si>
  <si>
    <t>97,14*1,1 'Přepočtené koeficientem množství</t>
  </si>
  <si>
    <t>100</t>
  </si>
  <si>
    <t>781473810</t>
  </si>
  <si>
    <t>Demontáž obkladů z dlaždic keramických lepených</t>
  </si>
  <si>
    <t>-362010863</t>
  </si>
  <si>
    <t>https://podminky.urs.cz/item/CS_URS_2025_02/781473810</t>
  </si>
  <si>
    <t>((3,2+0,2)*2+2,75*2)*1,8-(1,85+0,8+0,6)*1,8 " 301</t>
  </si>
  <si>
    <t>(0,9*2+1,35*2)*1,8-(0,6*2)*1,8 "302</t>
  </si>
  <si>
    <t>(1,35*2+0,9*2)*1,8-(0,6)*1,8-(0,9*0,5)+(1,1+0,5*2)*0,25 " 303</t>
  </si>
  <si>
    <t>((4,45+0,45)*2+2,75*2)*1,8-(0,8+0,6*3)*1,8 " 304</t>
  </si>
  <si>
    <t>(0,8*2+1,35*2)*1,8-(0,6)*1,8 " 305</t>
  </si>
  <si>
    <t>(1,35*2+5,5*2)*1,8-(0,6*2)*1,8-(0,9*0,5)*2+((1,1+0,5*2)*0,25)*2 " 306</t>
  </si>
  <si>
    <t>(0,8*2+1,15*2)*1,8-(0,6)*1,8 " 307</t>
  </si>
  <si>
    <t>(2,75*2+1,3*2)*2-(0,6*4)*2-(0,9*0,7)+(1,1+0,7*2)*0,25 " 308</t>
  </si>
  <si>
    <t>(0,85*2+1,55*2)*2-(0,6)*2 " 309</t>
  </si>
  <si>
    <t>101</t>
  </si>
  <si>
    <t>781491022</t>
  </si>
  <si>
    <t>Montáž zrcadel lepených silikonovým tmelem na keramický obklad, plochy přes 1 m2</t>
  </si>
  <si>
    <t>-1018744819</t>
  </si>
  <si>
    <t>https://podminky.urs.cz/item/CS_URS_2025_02/781491022</t>
  </si>
  <si>
    <t>(2*0,6)*2 " mč 305 a 309</t>
  </si>
  <si>
    <t>102</t>
  </si>
  <si>
    <t>63465126</t>
  </si>
  <si>
    <t>zrcadlo nemontované čiré tl 5mm max rozměr 3210x2250mm</t>
  </si>
  <si>
    <t>-503356898</t>
  </si>
  <si>
    <t>2,4*1,1 'Přepočtené koeficientem množství</t>
  </si>
  <si>
    <t>103</t>
  </si>
  <si>
    <t>781491811</t>
  </si>
  <si>
    <t>Odstranění obkladů - ostatní prvky profily rohové</t>
  </si>
  <si>
    <t>-1207535590</t>
  </si>
  <si>
    <t>https://podminky.urs.cz/item/CS_URS_2025_02/781491811</t>
  </si>
  <si>
    <t>(1,8*2) " 301</t>
  </si>
  <si>
    <t>(1,1+0,5*2) " 303</t>
  </si>
  <si>
    <t>(1,8*2) " 304</t>
  </si>
  <si>
    <t>(1,1+0,5*2)*2+(1,8*1) " 306</t>
  </si>
  <si>
    <t>(1,1+0,5*2) " 308</t>
  </si>
  <si>
    <t>104</t>
  </si>
  <si>
    <t>781491815</t>
  </si>
  <si>
    <t>Odstranění obkladů - ostatní prvky profily ukončovací</t>
  </si>
  <si>
    <t>345144393</t>
  </si>
  <si>
    <t>https://podminky.urs.cz/item/CS_URS_2025_02/781491815</t>
  </si>
  <si>
    <t>((3,2+0,2)*2+2,75*2)-(1,85+0,8+0,6) " 301</t>
  </si>
  <si>
    <t>(0,9*2+1,35*2)-(0,6*2) "302</t>
  </si>
  <si>
    <t>(1,35*2+0,9*2)-(0,6)-(0,9)+(2)*0,25 " 303</t>
  </si>
  <si>
    <t>((4,45+0,45)*2+2,75*2)-(0,8+0,6*3) " 304</t>
  </si>
  <si>
    <t>(0,8*2+1,35*2)-(0,6) " 305</t>
  </si>
  <si>
    <t>(1,35*2+5,5*2)-(0,6*2)-(0,9)*2+((2)*0,25)*2 " 306</t>
  </si>
  <si>
    <t>(0,8*2+1,15*2)-(0,6) " 307</t>
  </si>
  <si>
    <t>(2,75*2+1,3*2)-(0,6*4)-(0,9)+(2)*0,25 " 308</t>
  </si>
  <si>
    <t>(0,85*2+1,55*2)-(0,6) " 309</t>
  </si>
  <si>
    <t>105</t>
  </si>
  <si>
    <t>781492211</t>
  </si>
  <si>
    <t>Obklad - dokončující práce montáž profilu lepeného flexibilním cementovým lepidlem rohového</t>
  </si>
  <si>
    <t>-1068798427</t>
  </si>
  <si>
    <t>https://podminky.urs.cz/item/CS_URS_2025_02/781492211</t>
  </si>
  <si>
    <t>(1,1+0,7*2) " 303</t>
  </si>
  <si>
    <t>(1,1+0,7*2)*2+2 " 306</t>
  </si>
  <si>
    <t>106</t>
  </si>
  <si>
    <t>19416005</t>
  </si>
  <si>
    <t>lišta ukončovací z eloxovaného hliníku 10mm</t>
  </si>
  <si>
    <t>-36164528</t>
  </si>
  <si>
    <t>9,5*1,05 'Přepočtené koeficientem množství</t>
  </si>
  <si>
    <t>107</t>
  </si>
  <si>
    <t>781492251</t>
  </si>
  <si>
    <t>Obklad - dokončující práce montáž profilu lepeného flexibilním cementovým lepidlem ukončovacího</t>
  </si>
  <si>
    <t>1967770179</t>
  </si>
  <si>
    <t>https://podminky.urs.cz/item/CS_URS_2025_02/781492251</t>
  </si>
  <si>
    <t>(0,9*2+2,75*2)-(0,7)-(0,9+0,2*2) " 303</t>
  </si>
  <si>
    <t>(1,35*2+5,5*2)-(0,6+0,7*2)-(0,9+0,2*2) " 306</t>
  </si>
  <si>
    <t>(2+2)*14 " lišty k zárubním</t>
  </si>
  <si>
    <t>(2*2+0,6*2)*2 " lišty k zrcadlu</t>
  </si>
  <si>
    <t>108</t>
  </si>
  <si>
    <t>-1485663608</t>
  </si>
  <si>
    <t>113*1,05 'Přepočtené koeficientem množství</t>
  </si>
  <si>
    <t>109</t>
  </si>
  <si>
    <t>781495115</t>
  </si>
  <si>
    <t>Obklad - dokončující práce ostatní práce spárování silikonem</t>
  </si>
  <si>
    <t>928789684</t>
  </si>
  <si>
    <t>https://podminky.urs.cz/item/CS_URS_2025_02/781495115</t>
  </si>
  <si>
    <t>2*(4+4+4+4+5+4+4+4) " do koutů</t>
  </si>
  <si>
    <t>110</t>
  </si>
  <si>
    <t>781495141</t>
  </si>
  <si>
    <t>Obklad - dokončující práce průnik obkladem kruhový, bez izolace do DN 30</t>
  </si>
  <si>
    <t>1005244751</t>
  </si>
  <si>
    <t>https://podminky.urs.cz/item/CS_URS_2025_02/781495141</t>
  </si>
  <si>
    <t>2+2 " umyvadlo + topení 302</t>
  </si>
  <si>
    <t>1 " wc 303</t>
  </si>
  <si>
    <t>2 "výlevka 304</t>
  </si>
  <si>
    <t>2*3 " umyvadla 305</t>
  </si>
  <si>
    <t>2*3+2 " wc+ topení 306</t>
  </si>
  <si>
    <t>1 " wc 307</t>
  </si>
  <si>
    <t>1 " wc 308</t>
  </si>
  <si>
    <t>2*3 " umyvadlo 309</t>
  </si>
  <si>
    <t>111</t>
  </si>
  <si>
    <t>781495142</t>
  </si>
  <si>
    <t>Obklad - dokončující práce průnik obkladem kruhový, bez izolace přes DN 30 do DN 90</t>
  </si>
  <si>
    <t>-991271087</t>
  </si>
  <si>
    <t>https://podminky.urs.cz/item/CS_URS_2025_02/781495142</t>
  </si>
  <si>
    <t>1 " umyvadlo 032</t>
  </si>
  <si>
    <t>1 " výlevka 304</t>
  </si>
  <si>
    <t>3 " umyvadlo 305</t>
  </si>
  <si>
    <t>3 " wc 306</t>
  </si>
  <si>
    <t>3 " umyvadlo 309</t>
  </si>
  <si>
    <t>112</t>
  </si>
  <si>
    <t>781495143</t>
  </si>
  <si>
    <t>Obklad - dokončující práce průnik obkladem kruhový, bez izolace přes DN 90</t>
  </si>
  <si>
    <t>-571208563</t>
  </si>
  <si>
    <t>https://podminky.urs.cz/item/CS_URS_2025_02/781495143</t>
  </si>
  <si>
    <t>15 " vypínače a zásuvky</t>
  </si>
  <si>
    <t>113</t>
  </si>
  <si>
    <t>781495211</t>
  </si>
  <si>
    <t>Čištění vnitřních ploch po provedení obkladu stěn chemickými prostředky</t>
  </si>
  <si>
    <t>619783765</t>
  </si>
  <si>
    <t>https://podminky.urs.cz/item/CS_URS_2025_02/781495211</t>
  </si>
  <si>
    <t>114</t>
  </si>
  <si>
    <t>781571131</t>
  </si>
  <si>
    <t>Montáž keramických obkladů ostění lepených flexibilním lepidlem šířky ostění do 200 mm</t>
  </si>
  <si>
    <t>-1048306333</t>
  </si>
  <si>
    <t>https://podminky.urs.cz/item/CS_URS_2025_02/781571131</t>
  </si>
  <si>
    <t>(0,7*2)*1 " 303</t>
  </si>
  <si>
    <t>(0,7*2)*2 " 306</t>
  </si>
  <si>
    <t>115</t>
  </si>
  <si>
    <t>1459246042</t>
  </si>
  <si>
    <t>4,2*0,22 'Přepočtené koeficientem množství</t>
  </si>
  <si>
    <t>116</t>
  </si>
  <si>
    <t>781674113</t>
  </si>
  <si>
    <t>Montáž keramických obkladů parapetů lepených flexibilním lepidlem, šířky parapetu přes 150 do 200 mm</t>
  </si>
  <si>
    <t>2052285327</t>
  </si>
  <si>
    <t>https://podminky.urs.cz/item/CS_URS_2025_02/781674113</t>
  </si>
  <si>
    <t>1,1 " 303</t>
  </si>
  <si>
    <t>1,1*2 " 306</t>
  </si>
  <si>
    <t>117</t>
  </si>
  <si>
    <t>-2108747949</t>
  </si>
  <si>
    <t>3,3*0,22 'Přepočtené koeficientem množství</t>
  </si>
  <si>
    <t>118</t>
  </si>
  <si>
    <t>998781122</t>
  </si>
  <si>
    <t>Přesun hmot pro obklady keramické stanovený z hmotnosti přesunovaného materiálu vodorovná dopravní vzdálenost do 50 m ruční (bez užití mechanizace) v objektech výšky přes 6 do 12 m</t>
  </si>
  <si>
    <t>1286294889</t>
  </si>
  <si>
    <t>https://podminky.urs.cz/item/CS_URS_2025_02/998781122</t>
  </si>
  <si>
    <t>784</t>
  </si>
  <si>
    <t>Dokončovací práce - malby a tapety</t>
  </si>
  <si>
    <t>119</t>
  </si>
  <si>
    <t>784111001</t>
  </si>
  <si>
    <t>Oprášení (ometení) podkladu v místnostech výšky do 3,80 m</t>
  </si>
  <si>
    <t>1753734894</t>
  </si>
  <si>
    <t>https://podminky.urs.cz/item/CS_URS_2025_02/784111001</t>
  </si>
  <si>
    <t>(2,78*1,15)+(2,85*1,15)+(0,45*1,15) " 301</t>
  </si>
  <si>
    <t>(2,93) " 302</t>
  </si>
  <si>
    <t>(2,48) " 303</t>
  </si>
  <si>
    <t>(2,24) " 304</t>
  </si>
  <si>
    <t>(10,3*2+4,4*2)*3,6 + (10,3*4,4)*1,1 " výmalba chodby bez č.m. - přípomoce el. instalace</t>
  </si>
  <si>
    <t>120</t>
  </si>
  <si>
    <t>784121001</t>
  </si>
  <si>
    <t>Oškrabání malby v místnostech výšky do 3,80 m</t>
  </si>
  <si>
    <t>2106309845</t>
  </si>
  <si>
    <t>https://podminky.urs.cz/item/CS_URS_2025_02/784121001</t>
  </si>
  <si>
    <t>121</t>
  </si>
  <si>
    <t>784121011</t>
  </si>
  <si>
    <t>Rozmývání podkladu po oškrabání malby v místnostech výšky do 3,80 m</t>
  </si>
  <si>
    <t>-1551034635</t>
  </si>
  <si>
    <t>https://podminky.urs.cz/item/CS_URS_2025_02/784121011</t>
  </si>
  <si>
    <t>122</t>
  </si>
  <si>
    <t>784181102</t>
  </si>
  <si>
    <t>Penetrace podkladu jednonásobná základní pigmentovaná v místnostech výšky do 3,80 m</t>
  </si>
  <si>
    <t>1124671693</t>
  </si>
  <si>
    <t>https://podminky.urs.cz/item/CS_URS_2025_02/784181102</t>
  </si>
  <si>
    <t>123</t>
  </si>
  <si>
    <t>784221101</t>
  </si>
  <si>
    <t>Malby z malířských směsí otěruvzdorných za sucha dvojnásobné, bílé za sucha otěruvzdorné dobře v místnostech výšky do 3,80 m</t>
  </si>
  <si>
    <t>-440229728</t>
  </si>
  <si>
    <t>https://podminky.urs.cz/item/CS_URS_2025_02/784221101</t>
  </si>
  <si>
    <t>124</t>
  </si>
  <si>
    <t>784221155</t>
  </si>
  <si>
    <t>Malby z malířských směsí otěruvzdorných za sucha Příplatek k cenám dvojnásobných maleb na tónovacích automatech, v odstínu sytém</t>
  </si>
  <si>
    <t>-1532947651</t>
  </si>
  <si>
    <t>https://podminky.urs.cz/item/CS_URS_2025_02/784221155</t>
  </si>
  <si>
    <t>SO 2 - Zdravotně technická instalace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</si>
  <si>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</si>
  <si>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</si>
  <si>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</si>
  <si>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>310236251</t>
  </si>
  <si>
    <t>Zazdívka otvorů ve zdivu nadzákladovém cihlami pálenými plochy přes 0,0225 m2 do 0,09 m2, ve zdi tl. přes 300 do 450 mm</t>
  </si>
  <si>
    <t>1075562001</t>
  </si>
  <si>
    <t>https://podminky.urs.cz/item/CS_URS_2025_02/310236251</t>
  </si>
  <si>
    <t>611335101</t>
  </si>
  <si>
    <t>Cementová omítka rýh hrubá ve stropech, šířky rýhy do 150 mm</t>
  </si>
  <si>
    <t>747754219</t>
  </si>
  <si>
    <t>https://podminky.urs.cz/item/CS_URS_2025_02/611335101</t>
  </si>
  <si>
    <t>16*0,1+9*0,1+23*0,15+4*0,2</t>
  </si>
  <si>
    <t>612135101</t>
  </si>
  <si>
    <t>Hrubá výplň rýh maltou jakékoli šířky rýhy ve stěnách</t>
  </si>
  <si>
    <t>-265102112</t>
  </si>
  <si>
    <t>https://podminky.urs.cz/item/CS_URS_2025_02/612135101</t>
  </si>
  <si>
    <t>887903265</t>
  </si>
  <si>
    <t>12*1</t>
  </si>
  <si>
    <t>971033131</t>
  </si>
  <si>
    <t>Vybourání otvorů ve zdivu základovém nebo nadzákladovém z cihel, tvárnic, příčkovek z cihel pálených na maltu vápennou nebo vápenocementovou průměru profilu do 60 mm, tl. do 150 mm</t>
  </si>
  <si>
    <t>325304435</t>
  </si>
  <si>
    <t>https://podminky.urs.cz/item/CS_URS_2025_02/971033131</t>
  </si>
  <si>
    <t>8 " pro vodu</t>
  </si>
  <si>
    <t>971033151</t>
  </si>
  <si>
    <t>Vybourání otvorů ve zdivu základovém nebo nadzákladovém z cihel, tvárnic, příčkovek z cihel pálených na maltu vápennou nebo vápenocementovou průměru profilu do 60 mm, tl. do 450 mm</t>
  </si>
  <si>
    <t>2049695633</t>
  </si>
  <si>
    <t>https://podminky.urs.cz/item/CS_URS_2025_02/971033151</t>
  </si>
  <si>
    <t>2 " pro vodu</t>
  </si>
  <si>
    <t>971033231</t>
  </si>
  <si>
    <t>Vybourání otvorů ve zdivu základovém nebo nadzákladovém z cihel, tvárnic, příčkovek z cihel pálených na maltu vápennou nebo vápenocementovou plochy do 0,0225 m2, tl. do 150 mm</t>
  </si>
  <si>
    <t>1721937600</t>
  </si>
  <si>
    <t>https://podminky.urs.cz/item/CS_URS_2025_02/971033231</t>
  </si>
  <si>
    <t>5 " pro kanalizaci</t>
  </si>
  <si>
    <t>971033351</t>
  </si>
  <si>
    <t>Vybourání otvorů ve zdivu základovém nebo nadzákladovém z cihel, tvárnic, příčkovek z cihel pálených na maltu vápennou nebo vápenocementovou plochy do 0,09 m2, tl. do 450 mm</t>
  </si>
  <si>
    <t>-1382697112</t>
  </si>
  <si>
    <t>https://podminky.urs.cz/item/CS_URS_2025_02/971033351</t>
  </si>
  <si>
    <t>1 " pro kanalizaci</t>
  </si>
  <si>
    <t>974031143</t>
  </si>
  <si>
    <t>Vysekání rýh ve zdivu cihelném na maltu vápennou nebo vápenocementovou do hl. 70 mm a šířky do 100 mm</t>
  </si>
  <si>
    <t>-219071601</t>
  </si>
  <si>
    <t>https://podminky.urs.cz/item/CS_URS_2025_02/974031143</t>
  </si>
  <si>
    <t>3+4+1,5+1 " trasa kanalizace do DN 50</t>
  </si>
  <si>
    <t xml:space="preserve">2,5+4 "  trasa kanalizace do DN 50 - alternativa</t>
  </si>
  <si>
    <t>974031153</t>
  </si>
  <si>
    <t>Vysekání rýh ve zdivu cihelném na maltu vápennou nebo vápenocementovou do hl. 100 mm a šířky do 100 mm</t>
  </si>
  <si>
    <t>-1749556982</t>
  </si>
  <si>
    <t>https://podminky.urs.cz/item/CS_URS_2025_02/974031153</t>
  </si>
  <si>
    <t>9 " studená voda</t>
  </si>
  <si>
    <t>974031154</t>
  </si>
  <si>
    <t>Vysekání rýh ve zdivu cihelném na maltu vápennou nebo vápenocementovou do hl. 100 mm a šířky do 150 mm</t>
  </si>
  <si>
    <t>-1442032609</t>
  </si>
  <si>
    <t>https://podminky.urs.cz/item/CS_URS_2025_02/974031154</t>
  </si>
  <si>
    <t>12+2*4+3 " studená + teplá voda</t>
  </si>
  <si>
    <t>974031155</t>
  </si>
  <si>
    <t>Vysekání rýh ve zdivu cihelném na maltu vápennou nebo vápenocementovou do hl. 100 mm a šířky do 200 mm</t>
  </si>
  <si>
    <t>-1800174531</t>
  </si>
  <si>
    <t>https://podminky.urs.cz/item/CS_URS_2025_02/974031155</t>
  </si>
  <si>
    <t>4 " trasa kanalizace do DN 110</t>
  </si>
  <si>
    <t>1615643157</t>
  </si>
  <si>
    <t>-1222217133</t>
  </si>
  <si>
    <t>1945553418</t>
  </si>
  <si>
    <t>2,266*39 'Přepočtené koeficientem množství</t>
  </si>
  <si>
    <t>997013863</t>
  </si>
  <si>
    <t>Poplatek za uložení stavebního odpadu na recyklační skládce (skládkovné) cihelného zatříděného do Katalogu odpadů pod kódem 17 01 02</t>
  </si>
  <si>
    <t>-897714225</t>
  </si>
  <si>
    <t>https://podminky.urs.cz/item/CS_URS_2025_02/997013863</t>
  </si>
  <si>
    <t>1940776748</t>
  </si>
  <si>
    <t>721</t>
  </si>
  <si>
    <t>Zdravotechnika - vnitřní kanalizace</t>
  </si>
  <si>
    <t>721171803</t>
  </si>
  <si>
    <t>Demontáž potrubí z novodurových trub odpadních nebo připojovacích do D 75</t>
  </si>
  <si>
    <t>912356595</t>
  </si>
  <si>
    <t>https://podminky.urs.cz/item/CS_URS_2025_02/721171803</t>
  </si>
  <si>
    <t>721174042</t>
  </si>
  <si>
    <t>Potrubí z trub polypropylenových připojovací DN 40</t>
  </si>
  <si>
    <t>-1935566552</t>
  </si>
  <si>
    <t>https://podminky.urs.cz/item/CS_URS_2025_02/721174042</t>
  </si>
  <si>
    <t xml:space="preserve">1,5+1,5+1,5+1,5 </t>
  </si>
  <si>
    <t>4 " případná trasa</t>
  </si>
  <si>
    <t>721174043</t>
  </si>
  <si>
    <t>Potrubí z trub polypropylenových připojovací DN 50</t>
  </si>
  <si>
    <t>-1628397509</t>
  </si>
  <si>
    <t>https://podminky.urs.cz/item/CS_URS_2025_02/721174043</t>
  </si>
  <si>
    <t>1+3</t>
  </si>
  <si>
    <t>2,5 " případná trasa</t>
  </si>
  <si>
    <t>721174045</t>
  </si>
  <si>
    <t>Potrubí z trub polypropylenových připojovací DN 110</t>
  </si>
  <si>
    <t>842657847</t>
  </si>
  <si>
    <t>https://podminky.urs.cz/item/CS_URS_2025_02/721174045</t>
  </si>
  <si>
    <t>72119410.R</t>
  </si>
  <si>
    <t>Napojení na stávající rozvody vč. potřebného materiálu</t>
  </si>
  <si>
    <t>-1393275569</t>
  </si>
  <si>
    <t>721194104</t>
  </si>
  <si>
    <t>Vyměření přípojek na potrubí vyvedení a upevnění odpadních výpustek DN 40</t>
  </si>
  <si>
    <t>1289342850</t>
  </si>
  <si>
    <t>https://podminky.urs.cz/item/CS_URS_2025_02/721194104</t>
  </si>
  <si>
    <t>7 " myvadlo</t>
  </si>
  <si>
    <t>3 " pisoár</t>
  </si>
  <si>
    <t>1 " bojler</t>
  </si>
  <si>
    <t>721194109</t>
  </si>
  <si>
    <t>Vyměření přípojek na potrubí vyvedení a upevnění odpadních výpustek DN 110</t>
  </si>
  <si>
    <t>-587164639</t>
  </si>
  <si>
    <t>https://podminky.urs.cz/item/CS_URS_2025_02/721194109</t>
  </si>
  <si>
    <t>3 " WC</t>
  </si>
  <si>
    <t>1 " výlevka</t>
  </si>
  <si>
    <t>721290111</t>
  </si>
  <si>
    <t>Zkouška těsnosti kanalizace v objektech vodou do DN 125</t>
  </si>
  <si>
    <t>1281459420</t>
  </si>
  <si>
    <t>https://podminky.urs.cz/item/CS_URS_2025_02/721290111</t>
  </si>
  <si>
    <t>10+6,5+4</t>
  </si>
  <si>
    <t>998721122</t>
  </si>
  <si>
    <t>Přesun hmot pro vnitřní kanalizaci stanovený z hmotnosti přesunovaného materiálu vodorovná dopravní vzdálenost do 50 m ruční (bez užití mechanizace) v objektech výšky přes 6 do 12 m</t>
  </si>
  <si>
    <t>1993440107</t>
  </si>
  <si>
    <t>https://podminky.urs.cz/item/CS_URS_2025_02/998721122</t>
  </si>
  <si>
    <t>722</t>
  </si>
  <si>
    <t>Zdravotechnika - vnitřní vodovod</t>
  </si>
  <si>
    <t>722170801</t>
  </si>
  <si>
    <t>Demontáž rozvodů vody z plastů do Ø 25 mm</t>
  </si>
  <si>
    <t>626945763</t>
  </si>
  <si>
    <t>https://podminky.urs.cz/item/CS_URS_2025_02/722170801</t>
  </si>
  <si>
    <t>722174003</t>
  </si>
  <si>
    <t>Potrubí z trubek polypropylenových spojovaných svařováním z jednovrstvého PP-R S3,2 (PN 16) D 25/3,5</t>
  </si>
  <si>
    <t>-214923926</t>
  </si>
  <si>
    <t>https://podminky.urs.cz/item/CS_URS_2025_02/722174003</t>
  </si>
  <si>
    <t>16+4+2+3+2*4 "studená voda</t>
  </si>
  <si>
    <t>0,25*(3+7+3+1+2) " dopojení k zařiz.</t>
  </si>
  <si>
    <t>722174023</t>
  </si>
  <si>
    <t>Potrubí z trubek polypropylenových spojovaných svařováním z jednovrstvého PP-R S2,5 (PN 20) D 25/4,2</t>
  </si>
  <si>
    <t>-288909595</t>
  </si>
  <si>
    <t>https://podminky.urs.cz/item/CS_URS_2025_02/722174023</t>
  </si>
  <si>
    <t>12+3+2*4 " teplá voda</t>
  </si>
  <si>
    <t>0,25*(7+1+2) " dopojení k zařiz.</t>
  </si>
  <si>
    <t>722175063</t>
  </si>
  <si>
    <t>Potrubí z trubek polypropylenových spojovaných svařováním z vícevrstvého PP-RCT křížení potrubí (PPR, PP-RCT) D 25/4,2</t>
  </si>
  <si>
    <t>1857042049</t>
  </si>
  <si>
    <t>https://podminky.urs.cz/item/CS_URS_2025_02/722175063</t>
  </si>
  <si>
    <t>722181252</t>
  </si>
  <si>
    <t>Ochrana potrubí termoizolačními trubicemi z pěnového polyetylenu PE přilepenými v příčných a podélných spojích, tloušťky izolace přes 20 do 25 mm, vnitřního průměru izolace DN přes 22 do 45 mm</t>
  </si>
  <si>
    <t>1779479757</t>
  </si>
  <si>
    <t>https://podminky.urs.cz/item/CS_URS_2025_02/722181252</t>
  </si>
  <si>
    <t>37+25,5</t>
  </si>
  <si>
    <t>72219040.R</t>
  </si>
  <si>
    <t>Napojení na stávající rozvody včetně potřebného materiálu</t>
  </si>
  <si>
    <t>-1333293157</t>
  </si>
  <si>
    <t>722190401</t>
  </si>
  <si>
    <t>Zřízení přípojek na potrubí vyvedení a upevnění výpustek do DN 25</t>
  </si>
  <si>
    <t>416684039</t>
  </si>
  <si>
    <t>https://podminky.urs.cz/item/CS_URS_2025_02/722190401</t>
  </si>
  <si>
    <t>3 " wc</t>
  </si>
  <si>
    <t>7*2 " umyvadlo</t>
  </si>
  <si>
    <t>2 "výlevka</t>
  </si>
  <si>
    <t>4 " bojler</t>
  </si>
  <si>
    <t>722220152</t>
  </si>
  <si>
    <t>Armatury s jedním závitem nástěnky plastové (PPR) PN 20 (SDR 6) DN 20 x G 1/2"</t>
  </si>
  <si>
    <t>-859059811</t>
  </si>
  <si>
    <t>https://podminky.urs.cz/item/CS_URS_2025_02/722220152</t>
  </si>
  <si>
    <t>722220161</t>
  </si>
  <si>
    <t>Armatury s jedním závitem nástěnky plastové (PPR) PN 20 (SDR 6) DN 20 x G 1/2" (nástěnný komplet)</t>
  </si>
  <si>
    <t>soubor</t>
  </si>
  <si>
    <t>-1744679237</t>
  </si>
  <si>
    <t>https://podminky.urs.cz/item/CS_URS_2025_02/722220161</t>
  </si>
  <si>
    <t>7 " umyvadlo</t>
  </si>
  <si>
    <t>722220215</t>
  </si>
  <si>
    <t>Armatury s jedním závitem přechodové tvarovky PPR, PN 20 (SDR 6) s kovovým závitem vnitřním kolena 90° D 25 x G 1/2"</t>
  </si>
  <si>
    <t>-556539000</t>
  </si>
  <si>
    <t>https://podminky.urs.cz/item/CS_URS_2025_02/722220215</t>
  </si>
  <si>
    <t>722224115</t>
  </si>
  <si>
    <t>Armatury s jedním závitem kohouty plnicí a vypouštěcí PN 10 G 1/2"</t>
  </si>
  <si>
    <t>-1346913775</t>
  </si>
  <si>
    <t>https://podminky.urs.cz/item/CS_URS_2025_02/722224115</t>
  </si>
  <si>
    <t>722240102</t>
  </si>
  <si>
    <t>Armatury z plastických hmot ventily (PPR) přímé DN 25</t>
  </si>
  <si>
    <t>-1673636137</t>
  </si>
  <si>
    <t>https://podminky.urs.cz/item/CS_URS_2025_02/722240102</t>
  </si>
  <si>
    <t>1 " v místě napojení</t>
  </si>
  <si>
    <t>722290234</t>
  </si>
  <si>
    <t>Zkoušky, proplach a desinfekce vodovodního potrubí proplach a desinfekce vodovodního potrubí do DN 80</t>
  </si>
  <si>
    <t>-1255660689</t>
  </si>
  <si>
    <t>https://podminky.urs.cz/item/CS_URS_2025_02/722290234</t>
  </si>
  <si>
    <t>722290246</t>
  </si>
  <si>
    <t>Zkoušky, proplach a desinfekce vodovodního potrubí zkoušky těsnosti vodovodního potrubí plastového do DN 40</t>
  </si>
  <si>
    <t>-1516126660</t>
  </si>
  <si>
    <t>https://podminky.urs.cz/item/CS_URS_2025_02/722290246</t>
  </si>
  <si>
    <t>998722122</t>
  </si>
  <si>
    <t>Přesun hmot pro vnitřní vodovod stanovený z hmotnosti přesunovaného materiálu vodorovná dopravní vzdálenost do 50 m ruční (bez užití mechanizace) v objektech výšky přes 6 do 12 m</t>
  </si>
  <si>
    <t>-2014342880</t>
  </si>
  <si>
    <t>https://podminky.urs.cz/item/CS_URS_2025_02/998722122</t>
  </si>
  <si>
    <t>725</t>
  </si>
  <si>
    <t>Zdravotechnika - zařizovací předměty</t>
  </si>
  <si>
    <t>725110814</t>
  </si>
  <si>
    <t>Demontáž klozetů kombi</t>
  </si>
  <si>
    <t>-53069679</t>
  </si>
  <si>
    <t>https://podminky.urs.cz/item/CS_URS_2025_02/725110814</t>
  </si>
  <si>
    <t>725112183</t>
  </si>
  <si>
    <t>Zařízení záchodů kombi klozety s úspornou armaturou odpad šikmý 76°</t>
  </si>
  <si>
    <t>-1238928583</t>
  </si>
  <si>
    <t>https://podminky.urs.cz/item/CS_URS_2025_02/725112183</t>
  </si>
  <si>
    <t>725121527</t>
  </si>
  <si>
    <t>Pisoárové záchodky keramické automatické s integrovaným napájecím zdrojem</t>
  </si>
  <si>
    <t>1492542980</t>
  </si>
  <si>
    <t>https://podminky.urs.cz/item/CS_URS_2025_02/725121527</t>
  </si>
  <si>
    <t>725122813</t>
  </si>
  <si>
    <t>Demontáž pisoárů s nádrží a 1 záchodkem</t>
  </si>
  <si>
    <t>-741696658</t>
  </si>
  <si>
    <t>https://podminky.urs.cz/item/CS_URS_2025_02/725122813</t>
  </si>
  <si>
    <t>725210821</t>
  </si>
  <si>
    <t>Demontáž umyvadel bez výtokových armatur umyvadel</t>
  </si>
  <si>
    <t>1672960291</t>
  </si>
  <si>
    <t>https://podminky.urs.cz/item/CS_URS_2025_02/725210821</t>
  </si>
  <si>
    <t>725211601</t>
  </si>
  <si>
    <t>Umyvadla keramická bílá bez výtokových armatur připevněná na stěnu šrouby bez sloupu nebo krytu na sifon, šířka umyvadla 500 mm</t>
  </si>
  <si>
    <t>-17815119</t>
  </si>
  <si>
    <t>https://podminky.urs.cz/item/CS_URS_2025_02/725211601</t>
  </si>
  <si>
    <t>72529165.R</t>
  </si>
  <si>
    <t>Montáž doplňků zařízení koupelen a záchodů koš</t>
  </si>
  <si>
    <t>1082926819</t>
  </si>
  <si>
    <t>55431083</t>
  </si>
  <si>
    <t>koš odpadkový drátěný závěsný komaxit 350x290x190mm</t>
  </si>
  <si>
    <t>620954484</t>
  </si>
  <si>
    <t>725291652</t>
  </si>
  <si>
    <t>Montáž doplňků zařízení koupelen a záchodů dávkovače tekutého mýdla</t>
  </si>
  <si>
    <t>-10331438</t>
  </si>
  <si>
    <t>https://podminky.urs.cz/item/CS_URS_2025_02/725291652</t>
  </si>
  <si>
    <t>55431097</t>
  </si>
  <si>
    <t>dávkovač tekutého mýdla 1,2L</t>
  </si>
  <si>
    <t>877219623</t>
  </si>
  <si>
    <t>725291653</t>
  </si>
  <si>
    <t>Montáž doplňků zařízení koupelen a záchodů zásobníku toaletních papírů</t>
  </si>
  <si>
    <t>216053747</t>
  </si>
  <si>
    <t>https://podminky.urs.cz/item/CS_URS_2025_02/725291653</t>
  </si>
  <si>
    <t>55431090</t>
  </si>
  <si>
    <t>zásobník toaletních papírů nerez D 310mm</t>
  </si>
  <si>
    <t>923200152</t>
  </si>
  <si>
    <t>725291654</t>
  </si>
  <si>
    <t>Montáž doplňků zařízení koupelen a záchodů zásobníku papírových ručníků</t>
  </si>
  <si>
    <t>312253980</t>
  </si>
  <si>
    <t>https://podminky.urs.cz/item/CS_URS_2025_02/725291654</t>
  </si>
  <si>
    <t>55431084</t>
  </si>
  <si>
    <t>zásobník papírových ručníků skládaných nerezové provedení</t>
  </si>
  <si>
    <t>498395939</t>
  </si>
  <si>
    <t>725291664</t>
  </si>
  <si>
    <t>Montáž doplňků zařízení koupelen a záchodů štětky závěsné</t>
  </si>
  <si>
    <t>-1298050963</t>
  </si>
  <si>
    <t>https://podminky.urs.cz/item/CS_URS_2025_02/725291664</t>
  </si>
  <si>
    <t>55779013</t>
  </si>
  <si>
    <t>štětka na WC závěsná nebo na podlahu kartáč nylon nerezové záchytné pouzdro mat</t>
  </si>
  <si>
    <t>1632540092</t>
  </si>
  <si>
    <t>725291666</t>
  </si>
  <si>
    <t>Montáž doplňků zařízení koupelen a záchodů háčku</t>
  </si>
  <si>
    <t>1773055247</t>
  </si>
  <si>
    <t>https://podminky.urs.cz/item/CS_URS_2025_02/725291666</t>
  </si>
  <si>
    <t>55441011</t>
  </si>
  <si>
    <t>háček koupelnový</t>
  </si>
  <si>
    <t>842747906</t>
  </si>
  <si>
    <t>725291667</t>
  </si>
  <si>
    <t>Montáž doplňků zařízení koupelen a záchodů piktogramu</t>
  </si>
  <si>
    <t>1829391559</t>
  </si>
  <si>
    <t>https://podminky.urs.cz/item/CS_URS_2025_02/725291667</t>
  </si>
  <si>
    <t>73558009</t>
  </si>
  <si>
    <t>piktogram 120x120 nalepovací různé symboly matný nerez</t>
  </si>
  <si>
    <t>-1380336155</t>
  </si>
  <si>
    <t>725291678</t>
  </si>
  <si>
    <t>Montáž doplňků zařízení koupelen a záchodů zrcadla nástěnného</t>
  </si>
  <si>
    <t>-1515654591</t>
  </si>
  <si>
    <t>https://podminky.urs.cz/item/CS_URS_2025_02/725291678</t>
  </si>
  <si>
    <t>55441015</t>
  </si>
  <si>
    <t>zrcadlo šroubované leštěný nerez 400x900mm</t>
  </si>
  <si>
    <t>-1955580709</t>
  </si>
  <si>
    <t>725330840</t>
  </si>
  <si>
    <t>Demontáž výlevek bez výtokových armatur a bez nádrže a splachovacího potrubí ocelových nebo litinových</t>
  </si>
  <si>
    <t>-1831998019</t>
  </si>
  <si>
    <t>https://podminky.urs.cz/item/CS_URS_2025_02/725330840</t>
  </si>
  <si>
    <t>725331111</t>
  </si>
  <si>
    <t>Výlevky bez výtokových armatur a splachovací nádrže keramické se sklopnou plastovou mřížkou stojící, výšky 460 mm</t>
  </si>
  <si>
    <t>1991618126</t>
  </si>
  <si>
    <t>https://podminky.urs.cz/item/CS_URS_2025_02/725331111</t>
  </si>
  <si>
    <t>725530826</t>
  </si>
  <si>
    <t>Demontáž elektrických zásobníkových ohřívačů vody akumulačních do 800 l</t>
  </si>
  <si>
    <t>1539582528</t>
  </si>
  <si>
    <t>https://podminky.urs.cz/item/CS_URS_2025_02/725530826</t>
  </si>
  <si>
    <t>725532114</t>
  </si>
  <si>
    <t>Elektrické ohřívače zásobníkové beztlakové přepadové akumulační s pojistným ventilem závěsné svislé objem nádrže (příkon) 80 l (3,0 kW) rychloohřev 220 V</t>
  </si>
  <si>
    <t>-2076657551</t>
  </si>
  <si>
    <t>https://podminky.urs.cz/item/CS_URS_2025_02/725532114</t>
  </si>
  <si>
    <t>725810811</t>
  </si>
  <si>
    <t>Demontáž výtokových ventilů nástěnných</t>
  </si>
  <si>
    <t>1504762440</t>
  </si>
  <si>
    <t>https://podminky.urs.cz/item/CS_URS_2025_02/725810811</t>
  </si>
  <si>
    <t>2 " wc</t>
  </si>
  <si>
    <t>6 " umyvadlo</t>
  </si>
  <si>
    <t>725819401</t>
  </si>
  <si>
    <t>Ventily montáž ventilů ostatních typů rohových s připojovací trubičkou G 1/2"</t>
  </si>
  <si>
    <t>901988492</t>
  </si>
  <si>
    <t>https://podminky.urs.cz/item/CS_URS_2025_02/725819401</t>
  </si>
  <si>
    <t>55141002</t>
  </si>
  <si>
    <t>ventil kulový rohový s filtrem 1/2"x3/8" s celokovovým kulatým designem</t>
  </si>
  <si>
    <t>-628709452</t>
  </si>
  <si>
    <t>55190006</t>
  </si>
  <si>
    <t>hadice flexibilní sanitární 3/8"</t>
  </si>
  <si>
    <t>-768906523</t>
  </si>
  <si>
    <t>20*0,5 'Přepočtené koeficientem množství</t>
  </si>
  <si>
    <t>725820801</t>
  </si>
  <si>
    <t>Demontáž baterií nástěnných do G 3/4</t>
  </si>
  <si>
    <t>-1483181561</t>
  </si>
  <si>
    <t>https://podminky.urs.cz/item/CS_URS_2025_02/725820801</t>
  </si>
  <si>
    <t>725820802</t>
  </si>
  <si>
    <t>Demontáž baterií stojánkových do 1 otvoru</t>
  </si>
  <si>
    <t>867475151</t>
  </si>
  <si>
    <t>https://podminky.urs.cz/item/CS_URS_2025_02/725820802</t>
  </si>
  <si>
    <t>725821312</t>
  </si>
  <si>
    <t>Baterie dřezové nástěnné pákové s otáčivým kulatým ústím a délkou ramínka 300 mm</t>
  </si>
  <si>
    <t>-944286188</t>
  </si>
  <si>
    <t>https://podminky.urs.cz/item/CS_URS_2025_02/725821312</t>
  </si>
  <si>
    <t>1 " k výlevce</t>
  </si>
  <si>
    <t>725822613</t>
  </si>
  <si>
    <t>Baterie umyvadlové stojánkové pákové s výpustí</t>
  </si>
  <si>
    <t>858646651</t>
  </si>
  <si>
    <t>https://podminky.urs.cz/item/CS_URS_2025_02/725822613</t>
  </si>
  <si>
    <t>7 " k umyvadlu</t>
  </si>
  <si>
    <t>725850800</t>
  </si>
  <si>
    <t>Demontáž odpadních ventilů všech připojovacích dimenzí</t>
  </si>
  <si>
    <t>528008426</t>
  </si>
  <si>
    <t>https://podminky.urs.cz/item/CS_URS_2025_02/725850800</t>
  </si>
  <si>
    <t>725851325</t>
  </si>
  <si>
    <t>Ventily odpadní pro zařizovací předměty umyvadlové bez přepadu G 5/4"</t>
  </si>
  <si>
    <t>-1333243822</t>
  </si>
  <si>
    <t>https://podminky.urs.cz/item/CS_URS_2025_02/725851325</t>
  </si>
  <si>
    <t>725860811</t>
  </si>
  <si>
    <t>Demontáž zápachových uzávěrek pro zařizovací předměty jednoduchých</t>
  </si>
  <si>
    <t>-1312684249</t>
  </si>
  <si>
    <t>https://podminky.urs.cz/item/CS_URS_2025_02/725860811</t>
  </si>
  <si>
    <t>72586110.R</t>
  </si>
  <si>
    <t>Zápachové uzávěrky zařizovacích předmětů pro umyvadla nerezová DN 40</t>
  </si>
  <si>
    <t>786056860</t>
  </si>
  <si>
    <t>725865411</t>
  </si>
  <si>
    <t>Zápachové uzávěrky zařizovacích předmětů pro pisoáry DN 32/40</t>
  </si>
  <si>
    <t>431340918</t>
  </si>
  <si>
    <t>https://podminky.urs.cz/item/CS_URS_2025_02/725865411</t>
  </si>
  <si>
    <t>725980121</t>
  </si>
  <si>
    <t>Dvířka 15/15</t>
  </si>
  <si>
    <t>1556486855</t>
  </si>
  <si>
    <t>https://podminky.urs.cz/item/CS_URS_2025_02/725980121</t>
  </si>
  <si>
    <t>998725122</t>
  </si>
  <si>
    <t>Přesun hmot pro zařizovací předměty stanovený z hmotnosti přesunovaného materiálu vodorovná dopravní vzdálenost do 50 m ruční (bez užití mechanizace) v objektech výšky přes 6 do 12 m</t>
  </si>
  <si>
    <t>-417571823</t>
  </si>
  <si>
    <t>https://podminky.urs.cz/item/CS_URS_2025_02/998725122</t>
  </si>
  <si>
    <t>SO 3 - Zařízení pro vytápění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</si>
  <si>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</si>
  <si>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</si>
  <si>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</si>
  <si>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611335212</t>
  </si>
  <si>
    <t>Cementová omítka jednotlivých malých ploch hladká na stropech, plochy jednotlivě přes 0,09 do 0,25 m2</t>
  </si>
  <si>
    <t>-187707842</t>
  </si>
  <si>
    <t>https://podminky.urs.cz/item/CS_URS_2025_02/611335212</t>
  </si>
  <si>
    <t>-1447798145</t>
  </si>
  <si>
    <t>15*0,1</t>
  </si>
  <si>
    <t>612335101</t>
  </si>
  <si>
    <t>Cementová omítka rýh hrubá ve stěnách, šířky rýhy do 150 mm</t>
  </si>
  <si>
    <t>-1572557916</t>
  </si>
  <si>
    <t>https://podminky.urs.cz/item/CS_URS_2025_02/612335101</t>
  </si>
  <si>
    <t>-2015400346</t>
  </si>
  <si>
    <t>971033161</t>
  </si>
  <si>
    <t>Vybourání otvorů ve zdivu základovém nebo nadzákladovém z cihel, tvárnic, příčkovek z cihel pálených na maltu vápennou nebo vápenocementovou průměru profilu do 60 mm, tl. do 600 mm</t>
  </si>
  <si>
    <t>-990743112</t>
  </si>
  <si>
    <t>https://podminky.urs.cz/item/CS_URS_2025_02/971033161</t>
  </si>
  <si>
    <t>973031324</t>
  </si>
  <si>
    <t>Vysekání výklenků nebo kapes ve zdivu z cihel na maltu vápennou nebo vápenocementovou kapes, plochy do 0,10 m2, hl. do 150 mm</t>
  </si>
  <si>
    <t>-430555595</t>
  </si>
  <si>
    <t>https://podminky.urs.cz/item/CS_URS_2025_02/973031324</t>
  </si>
  <si>
    <t>1238212030</t>
  </si>
  <si>
    <t>1127462918</t>
  </si>
  <si>
    <t>-519036017</t>
  </si>
  <si>
    <t>-1234105370</t>
  </si>
  <si>
    <t>0,563*39 'Přepočtené koeficientem množství</t>
  </si>
  <si>
    <t>-972963252</t>
  </si>
  <si>
    <t>-1252091765</t>
  </si>
  <si>
    <t>733</t>
  </si>
  <si>
    <t>Ústřední vytápění - rozvodné potrubí</t>
  </si>
  <si>
    <t>733120815</t>
  </si>
  <si>
    <t>Demontáž potrubí z trubek ocelových hladkých Ø do 38</t>
  </si>
  <si>
    <t>1691582550</t>
  </si>
  <si>
    <t>https://podminky.urs.cz/item/CS_URS_2025_02/733120815</t>
  </si>
  <si>
    <t>733120819</t>
  </si>
  <si>
    <t>Demontáž potrubí z trubek ocelových hladkých Ø přes 38 do 60,3</t>
  </si>
  <si>
    <t>-1683042521</t>
  </si>
  <si>
    <t>https://podminky.urs.cz/item/CS_URS_2025_02/733120819</t>
  </si>
  <si>
    <t>733191926</t>
  </si>
  <si>
    <t>Opravy rozvodů potrubí z trubek ocelových závitových normálních i zesílených navaření odbočky na stávající potrubí, odbočka DN 32</t>
  </si>
  <si>
    <t>-541238147</t>
  </si>
  <si>
    <t>https://podminky.urs.cz/item/CS_URS_2025_02/733191926</t>
  </si>
  <si>
    <t>733222202</t>
  </si>
  <si>
    <t>Potrubí z trubek měděných polotvrdých spojovaných tvrdým pájením Ø 15/1</t>
  </si>
  <si>
    <t>-677470561</t>
  </si>
  <si>
    <t>https://podminky.urs.cz/item/CS_URS_2025_02/733222202</t>
  </si>
  <si>
    <t>15*2</t>
  </si>
  <si>
    <t>733224222</t>
  </si>
  <si>
    <t>Potrubí z trubek měděných Příplatek k cenám za zhotovení přípojky z trubek měděných Ø 15/1</t>
  </si>
  <si>
    <t>1148485287</t>
  </si>
  <si>
    <t>https://podminky.urs.cz/item/CS_URS_2025_02/733224222</t>
  </si>
  <si>
    <t>2*3</t>
  </si>
  <si>
    <t>733291101</t>
  </si>
  <si>
    <t>Zkoušky těsnosti potrubí z trubek měděných Ø do 35/1,5</t>
  </si>
  <si>
    <t>1391224795</t>
  </si>
  <si>
    <t>https://podminky.urs.cz/item/CS_URS_2025_02/733291101</t>
  </si>
  <si>
    <t>733811231</t>
  </si>
  <si>
    <t>Ochrana potrubí termoizolačními trubicemi z pěnového polyetylenu PE přilepenými v příčných a podélných spojích, tloušťky izolace přes 9 do 13 mm, vnitřního průměru izolace DN do 22 mm</t>
  </si>
  <si>
    <t>-22331774</t>
  </si>
  <si>
    <t>https://podminky.urs.cz/item/CS_URS_2025_02/733811231</t>
  </si>
  <si>
    <t>733890102</t>
  </si>
  <si>
    <t>Zmrazení stávajícího potrubí z trubek ocelových, měděných nebo plastových (za provozu) Ø přes 22 do Ø 54 mm</t>
  </si>
  <si>
    <t>-529258035</t>
  </si>
  <si>
    <t>https://podminky.urs.cz/item/CS_URS_2025_02/733890102</t>
  </si>
  <si>
    <t>998733122</t>
  </si>
  <si>
    <t>Přesun hmot pro rozvody potrubí stanovený z hmotnosti přesunovaného materiálu vodorovná dopravní vzdálenost do 50 m ruční (bez užití mechanizace) v objektech výšky přes 6 do 12 m</t>
  </si>
  <si>
    <t>44778595</t>
  </si>
  <si>
    <t>https://podminky.urs.cz/item/CS_URS_2025_02/998733122</t>
  </si>
  <si>
    <t>734</t>
  </si>
  <si>
    <t>Ústřední vytápění - armatury</t>
  </si>
  <si>
    <t>734221682</t>
  </si>
  <si>
    <t>Ventily regulační závitové hlavice termostatické pro ovládání ventilů PN 10 do 110°C kapalinové otopných těles VK</t>
  </si>
  <si>
    <t>-411700591</t>
  </si>
  <si>
    <t>https://podminky.urs.cz/item/CS_URS_2025_02/734221682</t>
  </si>
  <si>
    <t>734261403</t>
  </si>
  <si>
    <t>Šroubení připojovací armatury radiátorů VK PN 10 do 110°C, regulační uzavíratelné rohové G 3/4 x 18</t>
  </si>
  <si>
    <t>470456846</t>
  </si>
  <si>
    <t>https://podminky.urs.cz/item/CS_URS_2025_02/734261403</t>
  </si>
  <si>
    <t>55128658</t>
  </si>
  <si>
    <t>adaptér pro Cu trubky 18x15mm</t>
  </si>
  <si>
    <t>166810861</t>
  </si>
  <si>
    <t>3*3</t>
  </si>
  <si>
    <t>998734122</t>
  </si>
  <si>
    <t>Přesun hmot pro armatury stanovený z hmotnosti přesunovaného materiálu vodorovná dopravní vzdálenost do 50 m ruční (bez užití mechanizace) v objektech výšky přes 6 do 12 m</t>
  </si>
  <si>
    <t>1497304713</t>
  </si>
  <si>
    <t>https://podminky.urs.cz/item/CS_URS_2025_02/998734122</t>
  </si>
  <si>
    <t>735</t>
  </si>
  <si>
    <t>Ústřední vytápění - otopná tělesa</t>
  </si>
  <si>
    <t>735151811</t>
  </si>
  <si>
    <t>Demontáž otopných těles panelových jednořadých stavební délky do 1500 mm</t>
  </si>
  <si>
    <t>-1050744272</t>
  </si>
  <si>
    <t>https://podminky.urs.cz/item/CS_URS_2025_02/735151811</t>
  </si>
  <si>
    <t>735151831</t>
  </si>
  <si>
    <t>Demontáž otopných těles panelových třířadých stavební délky do 1500 mm</t>
  </si>
  <si>
    <t>370627796</t>
  </si>
  <si>
    <t>https://podminky.urs.cz/item/CS_URS_2025_02/735151831</t>
  </si>
  <si>
    <t>735152675</t>
  </si>
  <si>
    <t>Otopná tělesa panelová VK třídesková PN 1,0 MPa, T do 110°C se třemi přídavnými přestupními plochami výšky tělesa 600 mm stavební délky / výkonu 800 mm / 1925 W</t>
  </si>
  <si>
    <t>379792770</t>
  </si>
  <si>
    <t>https://podminky.urs.cz/item/CS_URS_2025_02/735152675</t>
  </si>
  <si>
    <t>735494-R</t>
  </si>
  <si>
    <t>Vypuštění a napouštění vody z otopných soustav</t>
  </si>
  <si>
    <t>280299976</t>
  </si>
  <si>
    <t>998735122</t>
  </si>
  <si>
    <t>Přesun hmot pro otopná tělesa stanovený z hmotnosti přesunovaného materiálu vodorovná dopravní vzdálenost do 50 m ruční (bez užití mechanizace) v objektech výšky přes 6 do 12 m</t>
  </si>
  <si>
    <t>1339920423</t>
  </si>
  <si>
    <t>https://podminky.urs.cz/item/CS_URS_2025_02/998735122</t>
  </si>
  <si>
    <t>043103000</t>
  </si>
  <si>
    <t>Zkoušky - topná zkouška</t>
  </si>
  <si>
    <t>-98221137</t>
  </si>
  <si>
    <t>https://podminky.urs.cz/item/CS_URS_2025_02/043103000</t>
  </si>
  <si>
    <t>SO 4 - Vzduchotechnika</t>
  </si>
  <si>
    <t xml:space="preserve">    751 - Vzduchotechnika</t>
  </si>
  <si>
    <t>HZS - Hodinové zúčtovací sazby</t>
  </si>
  <si>
    <t>622525102</t>
  </si>
  <si>
    <t>Omítka tenkovrstvá jednotlivých malých ploch silikátová, akrylátová, silikonová nebo silikonsilikátová stěn, plochy jednotlivě přes 0,1 do 0,25 m2</t>
  </si>
  <si>
    <t>-284401136</t>
  </si>
  <si>
    <t>https://podminky.urs.cz/item/CS_URS_2025_02/622525102</t>
  </si>
  <si>
    <t>945421110</t>
  </si>
  <si>
    <t>Hydraulická zvedací plošina včetně obsluhy instalovaná na automobilovém podvozku, výšky zdvihu do 18 m</t>
  </si>
  <si>
    <t>hod</t>
  </si>
  <si>
    <t>-650902546</t>
  </si>
  <si>
    <t>https://podminky.urs.cz/item/CS_URS_2025_02/945421110</t>
  </si>
  <si>
    <t>949101112</t>
  </si>
  <si>
    <t>Lešení pomocné pracovní pro objekty pozemních staveb pro zatížení do 150 kg/m2, o výšce lešeňové podlahy přes 1,9 do 3,5 m</t>
  </si>
  <si>
    <t>-822305223</t>
  </si>
  <si>
    <t>https://podminky.urs.cz/item/CS_URS_2025_02/949101112</t>
  </si>
  <si>
    <t>971033331</t>
  </si>
  <si>
    <t>Vybourání otvorů ve zdivu základovém nebo nadzákladovém z cihel, tvárnic, příčkovek z cihel pálených na maltu vápennou nebo vápenocementovou plochy do 0,09 m2, tl. do 150 mm</t>
  </si>
  <si>
    <t>-924979429</t>
  </si>
  <si>
    <t>https://podminky.urs.cz/item/CS_URS_2025_02/971033331</t>
  </si>
  <si>
    <t>977151122</t>
  </si>
  <si>
    <t>Jádrové vrty diamantovými korunkami do stavebních materiálů (železobetonu, betonu, cihel, obkladů, dlažeb, kamene) průměru přes 120 do 130 mm</t>
  </si>
  <si>
    <t>400710932</t>
  </si>
  <si>
    <t>https://podminky.urs.cz/item/CS_URS_2025_02/977151122</t>
  </si>
  <si>
    <t>0,45*2</t>
  </si>
  <si>
    <t>977151123</t>
  </si>
  <si>
    <t>Jádrové vrty diamantovými korunkami do stavebních materiálů (železobetonu, betonu, cihel, obkladů, dlažeb, kamene) průměru přes 130 do 150 mm</t>
  </si>
  <si>
    <t>-1914723221</t>
  </si>
  <si>
    <t>https://podminky.urs.cz/item/CS_URS_2025_02/977151123</t>
  </si>
  <si>
    <t>0,45*1</t>
  </si>
  <si>
    <t>977151127</t>
  </si>
  <si>
    <t>Jádrové vrty diamantovými korunkami do stavebních materiálů (železobetonu, betonu, cihel, obkladů, dlažeb, kamene) průměru přes 225 do 250 mm</t>
  </si>
  <si>
    <t>1649911487</t>
  </si>
  <si>
    <t>https://podminky.urs.cz/item/CS_URS_2025_02/977151127</t>
  </si>
  <si>
    <t>1,05 " úprava rozvodů v kotelně</t>
  </si>
  <si>
    <t>54491460</t>
  </si>
  <si>
    <t>1932792902</t>
  </si>
  <si>
    <t>-568003067</t>
  </si>
  <si>
    <t>0,334*39 'Přepočtené koeficientem množství</t>
  </si>
  <si>
    <t>-1479816350</t>
  </si>
  <si>
    <t>-1737314691</t>
  </si>
  <si>
    <t>751</t>
  </si>
  <si>
    <t>751111052</t>
  </si>
  <si>
    <t>Montáž ventilátoru axiálního nízkotlakého podhledového, průměru přes 100 do 200 mm</t>
  </si>
  <si>
    <t>1843760550</t>
  </si>
  <si>
    <t>https://podminky.urs.cz/item/CS_URS_2025_02/751111052</t>
  </si>
  <si>
    <t>42914506</t>
  </si>
  <si>
    <t>ventilátor axiální tichý malý plastový s nastavitelným doběhem IP45 výkon 15-20W D 200mm</t>
  </si>
  <si>
    <t>-1169662548</t>
  </si>
  <si>
    <t>751133012</t>
  </si>
  <si>
    <t>Montáž ventilátoru diagonálního nízkotlakého potrubního nevýbušného, průměru přes 100 do 200 mm</t>
  </si>
  <si>
    <t>953714688</t>
  </si>
  <si>
    <t>https://podminky.urs.cz/item/CS_URS_2025_02/751133012</t>
  </si>
  <si>
    <t>4291453.1</t>
  </si>
  <si>
    <t>ventilátor diagonální potrubní tichý TD 500/150-160 s nastavitelným doběhem, min. IP44</t>
  </si>
  <si>
    <t>1600780411</t>
  </si>
  <si>
    <t>4291453.2</t>
  </si>
  <si>
    <t>ventilátor diagonální potrubní tichý TD 350/100-125 s nastavitelným doběhem, min. IP44</t>
  </si>
  <si>
    <t>1092307750</t>
  </si>
  <si>
    <t>751322011</t>
  </si>
  <si>
    <t>Montáž talířových ventilů, anemostatů, dýz talířového ventilu, průměru do 100 mm</t>
  </si>
  <si>
    <t>1248929439</t>
  </si>
  <si>
    <t>https://podminky.urs.cz/item/CS_URS_2025_02/751322011</t>
  </si>
  <si>
    <t>42972212</t>
  </si>
  <si>
    <t>ventil talířový pro odvod vzduchu kovový D 100mm</t>
  </si>
  <si>
    <t>807125576</t>
  </si>
  <si>
    <t>751322012</t>
  </si>
  <si>
    <t>Montáž talířových ventilů, anemostatů, dýz talířového ventilu, průměru přes 100 do 200 mm</t>
  </si>
  <si>
    <t>-590717291</t>
  </si>
  <si>
    <t>https://podminky.urs.cz/item/CS_URS_2025_02/751322012</t>
  </si>
  <si>
    <t>42972213</t>
  </si>
  <si>
    <t>ventil talířový pro odvod vzduchu kovový D 125mm</t>
  </si>
  <si>
    <t>-466632964</t>
  </si>
  <si>
    <t>751398031</t>
  </si>
  <si>
    <t>Montáž ostatních zařízení ventilační mřížky do dveří nebo desek průřezu do 0,040 m2</t>
  </si>
  <si>
    <t>413809582</t>
  </si>
  <si>
    <t>https://podminky.urs.cz/item/CS_URS_2025_02/751398031</t>
  </si>
  <si>
    <t xml:space="preserve">7*2 </t>
  </si>
  <si>
    <t>42972107</t>
  </si>
  <si>
    <t>mřížka větrací do dřeva kovová 80x500mm</t>
  </si>
  <si>
    <t>345112354</t>
  </si>
  <si>
    <t>751398052</t>
  </si>
  <si>
    <t>Montáž ostatních zařízení protidešťové žaluzie nebo žaluziové klapky na čtyřhranné potrubí, průřezu přes 0,150 do 0,300 m2</t>
  </si>
  <si>
    <t>-1990387190</t>
  </si>
  <si>
    <t>https://podminky.urs.cz/item/CS_URS_2025_02/751398052</t>
  </si>
  <si>
    <t>4297291.1</t>
  </si>
  <si>
    <t>žaluziová klapka 180x180 mm pro potrubí D160 z PVC v RAL barvě</t>
  </si>
  <si>
    <t>1651983934</t>
  </si>
  <si>
    <t>Poznámka k položce:_x000d_
ŽALUZIOVÁ KLAPKA PER160</t>
  </si>
  <si>
    <t>751510042</t>
  </si>
  <si>
    <t>Vzduchotechnické potrubí z pozinkovaného plechu kruhové, trouba spirálně vinutá bez příruby, průměru přes 100 do 200 mm</t>
  </si>
  <si>
    <t>2016272891</t>
  </si>
  <si>
    <t>https://podminky.urs.cz/item/CS_URS_2025_02/751510042</t>
  </si>
  <si>
    <t>10+2+1</t>
  </si>
  <si>
    <t>751537112</t>
  </si>
  <si>
    <t>Montáž potrubí ohebného kruhového izolovaného minerální vatou z Al laminátu, průměru přes 100 do 200 mm</t>
  </si>
  <si>
    <t>-1944571436</t>
  </si>
  <si>
    <t>https://podminky.urs.cz/item/CS_URS_2025_02/751537112</t>
  </si>
  <si>
    <t>42981955</t>
  </si>
  <si>
    <t>hadice ohebná z Al laminátu vyztužená drátem s tepelnou a zvukovou izolací, délka 10m, D 102mm</t>
  </si>
  <si>
    <t>-134250895</t>
  </si>
  <si>
    <t>10*1,2 'Přepočtené koeficientem množství</t>
  </si>
  <si>
    <t>-1720565537</t>
  </si>
  <si>
    <t>42981956</t>
  </si>
  <si>
    <t>hadice ohebná z Al laminátu vyztužená drátem s tepelnou a zvukovou izolací, délka 10m, D 127mm</t>
  </si>
  <si>
    <t>-405801663</t>
  </si>
  <si>
    <t>-1463311538</t>
  </si>
  <si>
    <t>42981958</t>
  </si>
  <si>
    <t>hadice ohebná z Al laminátu vyztužená drátem s tepelnou a zvukovou izolací, délka 10m, D 160mm</t>
  </si>
  <si>
    <t>1799632011</t>
  </si>
  <si>
    <t>751572101</t>
  </si>
  <si>
    <t>Závěs kruhového potrubí pomocí objímky, kotvené do betonu průměru potrubí do 100 mm</t>
  </si>
  <si>
    <t>-124458818</t>
  </si>
  <si>
    <t>https://podminky.urs.cz/item/CS_URS_2025_02/751572101</t>
  </si>
  <si>
    <t>751572102</t>
  </si>
  <si>
    <t>Závěs kruhového potrubí pomocí objímky, kotvené do betonu průměru potrubí přes 100 do 200 mm</t>
  </si>
  <si>
    <t>1578045570</t>
  </si>
  <si>
    <t>https://podminky.urs.cz/item/CS_URS_2025_02/751572102</t>
  </si>
  <si>
    <t>(10+10)+13</t>
  </si>
  <si>
    <t>7516119.R</t>
  </si>
  <si>
    <t>Úprava vzt rozvodu v kotelně</t>
  </si>
  <si>
    <t>kpl</t>
  </si>
  <si>
    <t>-724454782</t>
  </si>
  <si>
    <t>998751121</t>
  </si>
  <si>
    <t>Přesun hmot pro vzduchotechniku stanovený z hmotnosti přesunovaného materiálu vodorovná dopravní vzdálenost do 100 m ruční (bez užití mechanizace) v objektech výšky do 12 m</t>
  </si>
  <si>
    <t>-282212764</t>
  </si>
  <si>
    <t>https://podminky.urs.cz/item/CS_URS_2025_02/998751121</t>
  </si>
  <si>
    <t>HZS</t>
  </si>
  <si>
    <t>Hodinové zúčtovací sazby</t>
  </si>
  <si>
    <t>HZS2491</t>
  </si>
  <si>
    <t>Hodinové zúčtovací sazby profesí PSV zednické výpomoci a pomocné práce PSV dělník zednických výpomocí</t>
  </si>
  <si>
    <t>512</t>
  </si>
  <si>
    <t>1006278822</t>
  </si>
  <si>
    <t>https://podminky.urs.cz/item/CS_URS_2025_02/HZS2491</t>
  </si>
  <si>
    <t>043103000-2</t>
  </si>
  <si>
    <t>Zkoušky - zaregulování systému, měření průtoků vzduchu, vypracování protokolu a zaškolení</t>
  </si>
  <si>
    <t>1229677077</t>
  </si>
  <si>
    <t>SO 5 - Elektroinstalace</t>
  </si>
  <si>
    <t xml:space="preserve"> </t>
  </si>
  <si>
    <t>0 - Všeobecné konstrukce a práce</t>
  </si>
  <si>
    <t>97 - Prorážení otvorů a ostatní bourací práce</t>
  </si>
  <si>
    <t>M21 - Elektromontáže</t>
  </si>
  <si>
    <t>M65 - Elektroinstalace</t>
  </si>
  <si>
    <t>M - Ostatní materiál</t>
  </si>
  <si>
    <t>Všeobecné konstrukce a práce</t>
  </si>
  <si>
    <t>001-03VD</t>
  </si>
  <si>
    <t>Úprava - rozšíření rozvaděče RO-3</t>
  </si>
  <si>
    <t>obj.</t>
  </si>
  <si>
    <t>001-Rev1</t>
  </si>
  <si>
    <t>Revize elektroinstalace</t>
  </si>
  <si>
    <t>-875181715</t>
  </si>
  <si>
    <t>001-T05VD</t>
  </si>
  <si>
    <t>Demontáž stávající el. instalace</t>
  </si>
  <si>
    <t>Prorážení otvorů a ostatní bourací práce</t>
  </si>
  <si>
    <t>974031123R00</t>
  </si>
  <si>
    <t>Vysekání rýh ve zdi cihelné 3 x 10 cm</t>
  </si>
  <si>
    <t>RTS II / 2025</t>
  </si>
  <si>
    <t>974031122R00</t>
  </si>
  <si>
    <t>Vysekání rýh ve zdi cihelné 3 x 7 cm</t>
  </si>
  <si>
    <t>974031121R00</t>
  </si>
  <si>
    <t>Vysekání rýh ve zdi cihelné 3 x 3 cm</t>
  </si>
  <si>
    <t>973031616R00</t>
  </si>
  <si>
    <t>Vysekání kapes zeď cih. špalíky, krabice 10x10x5cm</t>
  </si>
  <si>
    <t>974082272R00</t>
  </si>
  <si>
    <t>Vysekání rýh vodiče omítka stropů MC šířka 3 cm</t>
  </si>
  <si>
    <t>971033131R00</t>
  </si>
  <si>
    <t>Vybourání otvorů zeď cihel. d=6 cm, tl. 15 cm, MVC</t>
  </si>
  <si>
    <t>971033151R00</t>
  </si>
  <si>
    <t>Vybourání otvorů zeď cihel. d=6 cm, tl. 45 cm, MVC</t>
  </si>
  <si>
    <t>M21</t>
  </si>
  <si>
    <t>Elektromontáže</t>
  </si>
  <si>
    <t>210290751R00</t>
  </si>
  <si>
    <t>Montáž ventilátoru do 1,5 kW</t>
  </si>
  <si>
    <t>210290811R00</t>
  </si>
  <si>
    <t>Připojení motorových spotřebičů do 5 kW</t>
  </si>
  <si>
    <t>M65</t>
  </si>
  <si>
    <t>650061611R00</t>
  </si>
  <si>
    <t>Montáž jističe modulárního jednopólového do 25 A</t>
  </si>
  <si>
    <t>650063611R00</t>
  </si>
  <si>
    <t>Montáž chrániče proudového dvoupólového do 25 A</t>
  </si>
  <si>
    <t>650101521R00</t>
  </si>
  <si>
    <t>Montáž LED svítidla stropního přisazeného</t>
  </si>
  <si>
    <t>650051311R00</t>
  </si>
  <si>
    <t>Montáž spínače zapuštěného, řaz. 1</t>
  </si>
  <si>
    <t>650051341R00</t>
  </si>
  <si>
    <t>Montáž spínače zapuštěného, řaz. 6</t>
  </si>
  <si>
    <t>650051361R00</t>
  </si>
  <si>
    <t>Montáž spínače zapuštěného, řaz. 7</t>
  </si>
  <si>
    <t>650052711R00</t>
  </si>
  <si>
    <t>Montáž zásuvky zapuštěné 2P+PE</t>
  </si>
  <si>
    <t>650123205R00</t>
  </si>
  <si>
    <t>Uložení šňůry Cu 5 x 1,5 mm2 pevně</t>
  </si>
  <si>
    <t>650123147R00</t>
  </si>
  <si>
    <t>Uložení šňůry Cu 3 x 2,5 mm2 pevně</t>
  </si>
  <si>
    <t>650123145R00</t>
  </si>
  <si>
    <t>Uložení šňůry Cu 3 x 1,5 mm2 pevně</t>
  </si>
  <si>
    <t>650123115R00</t>
  </si>
  <si>
    <t>Uložení šňůry Cu 2 x 1,5 mm2 pevně</t>
  </si>
  <si>
    <t>650012111R00</t>
  </si>
  <si>
    <t>Uložení krabice kruhové pod omítku bez zapojení</t>
  </si>
  <si>
    <t>650012121R00</t>
  </si>
  <si>
    <t>Uložení krabice kruhové pod omítku se zapojením</t>
  </si>
  <si>
    <t>650141111R00</t>
  </si>
  <si>
    <t>Ukončení vodiče v rozvaděči + zapojení do 2,5 mm2</t>
  </si>
  <si>
    <t>Ostatní materiál</t>
  </si>
  <si>
    <t>025a011VD</t>
  </si>
  <si>
    <t>Instalační jistič 10 kA, B 6A, 1P</t>
  </si>
  <si>
    <t>ks</t>
  </si>
  <si>
    <t>256</t>
  </si>
  <si>
    <t>025a005VD</t>
  </si>
  <si>
    <t>Jistič s proudovým chráničem 10 kA, 1+N, B10A, 30 mA, A</t>
  </si>
  <si>
    <t>025a006VD</t>
  </si>
  <si>
    <t>Jistič s proudovým chráničem 10 kA, 1+N, B16A, 30 mA, A</t>
  </si>
  <si>
    <t>005 Ks236VD</t>
  </si>
  <si>
    <t>LED svítidlo přisazené kruhové, mikroprizmatický kryt, pr. 370mm, 26W, 3000lm, IP20</t>
  </si>
  <si>
    <t>34535540</t>
  </si>
  <si>
    <t>Spínač jednopólový, řazení 1 3553-01289</t>
  </si>
  <si>
    <t>34535503</t>
  </si>
  <si>
    <t>Přepínač střídavý, řazení 6 3553-06289</t>
  </si>
  <si>
    <t>34535544</t>
  </si>
  <si>
    <t>Přepínač křížový, řazení 7 3553-07289</t>
  </si>
  <si>
    <t>34536490</t>
  </si>
  <si>
    <t>Kryt spínače jednoduchý 3558A-A651</t>
  </si>
  <si>
    <t>34536700</t>
  </si>
  <si>
    <t>Rámeček jednonásobný 3901A-B10</t>
  </si>
  <si>
    <t>34536705</t>
  </si>
  <si>
    <t>Rámeček dvojnásobný, vodorovný 3901A-B20</t>
  </si>
  <si>
    <t>34551612</t>
  </si>
  <si>
    <t>Zásuvka jednonásobná s ochranným kolíkem, s clonkami 5518A-A2359</t>
  </si>
  <si>
    <t>345715165</t>
  </si>
  <si>
    <t>Krabice přístrojová hluboká KPR 68</t>
  </si>
  <si>
    <t>345715346</t>
  </si>
  <si>
    <t>Krabice univerzální s víčkem KU 68-45/V</t>
  </si>
  <si>
    <t>34561410</t>
  </si>
  <si>
    <t>Svorka WAGO 224-112 3 x 2,5 mm2</t>
  </si>
  <si>
    <t>34561405</t>
  </si>
  <si>
    <t>Svorka WAGO 273-102 4 x 2,5 mm2</t>
  </si>
  <si>
    <t>34111090</t>
  </si>
  <si>
    <t>Kabel silový s Cu jádrem 750 V CYKY 5 x 1,5 mm2</t>
  </si>
  <si>
    <t>34111036</t>
  </si>
  <si>
    <t>Kabel silový s Cu jádrem 750 V CYKY 3 x 2,5 mm2</t>
  </si>
  <si>
    <t>34111030</t>
  </si>
  <si>
    <t>Kabel silový s Cu jádrem 750 V CYKY 3 x 1,5 mm2</t>
  </si>
  <si>
    <t>34111033</t>
  </si>
  <si>
    <t>Kabel silový s Cu jádrem 750 V CYKY-O 3 x 1,5 mm2</t>
  </si>
  <si>
    <t>34111000</t>
  </si>
  <si>
    <t>Kabel silový s Cu jádrem 750 V CYKY 2 x 1,5 mm2</t>
  </si>
  <si>
    <t>Struktura údajů, formát souboru a metodika pro zpracování</t>
  </si>
  <si>
    <t>Struktura</t>
  </si>
  <si>
    <t>Soubor je složen ze záložky Rekapitulace rekonstrukce a záložek s názvem soupisu prací pro jednotlivé objekty ve formátu XLS.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</si>
  <si>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</si>
  <si>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rekonstrukce </t>
    </r>
    <r>
      <rPr>
        <rFont val="Arial CE"/>
        <charset val="238"/>
        <color auto="1"/>
        <sz val="8"/>
        <scheme val="none"/>
      </rPr>
      <t>obsahuje sestavu Rekapitulace rekonstrukce a Rekapitulace objektů rekonstrukce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</si>
  <si>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rekonstrukce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</si>
  <si>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</si>
  <si>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"účastníka"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</si>
  <si>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rekonstrukce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</si>
  <si>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</si>
  <si>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</si>
  <si>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</si>
  <si>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</si>
  <si>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</si>
  <si>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</si>
  <si>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</si>
  <si>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</si>
  <si>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</si>
  <si>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</si>
  <si>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</si>
  <si>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</si>
  <si>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rekonstrukce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</si>
  <si>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rekonstrukce,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</si>
  <si>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</si>
  <si>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</si>
  <si>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</si>
  <si>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</si>
  <si>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</si>
  <si>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</si>
  <si>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</si>
  <si>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</si>
  <si>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</si>
  <si>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</si>
  <si>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</si>
  <si>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</si>
  <si>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</si>
  <si>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</si>
  <si>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</si>
  <si>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</si>
  <si>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</si>
  <si>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</si>
  <si>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</si>
  <si>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</si>
  <si>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</si>
  <si>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</si>
  <si>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</si>
  <si>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</si>
  <si>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</si>
  <si>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</si>
  <si>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</si>
  <si>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</si>
  <si>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rekonstrukce - zde účastník vyplní svůj název (název subjektu) </t>
  </si>
  <si>
    <t>Pole IČ a DIČ v sestavě Rekapitulace rekonstrukce - zde účastník vyplní svoje IČ a DIČ</t>
  </si>
  <si>
    <t>Datum v sestavě Rekapitulace rekonstrukce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</si>
  <si>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</si>
  <si>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</si>
  <si>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</si>
  <si>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</si>
  <si>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</si>
  <si>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</si>
  <si>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</si>
  <si>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</si>
  <si>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</si>
  <si>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rekonstrukce</t>
  </si>
  <si>
    <t>Název</t>
  </si>
  <si>
    <t>Povinný</t>
  </si>
  <si>
    <t>Max. počet</t>
  </si>
  <si>
    <t>atributu</t>
  </si>
  <si>
    <t>(A/N)</t>
  </si>
  <si>
    <t>znaků</t>
  </si>
  <si>
    <t>A</t>
  </si>
  <si>
    <t>Kód rekonstrukce</t>
  </si>
  <si>
    <t>String</t>
  </si>
  <si>
    <t>Rekonstrukce</t>
  </si>
  <si>
    <t>Název rekonstrukce</t>
  </si>
  <si>
    <t>Místo</t>
  </si>
  <si>
    <t>N</t>
  </si>
  <si>
    <t>Místo rekonstrukce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</si>
  <si>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</si>
  <si>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</si>
  <si>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</si>
  <si>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</si>
  <si>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</si>
  <si>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</si>
  <si>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</si>
  <si>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</si>
  <si>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</si>
  <si>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</si>
  <si>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</si>
  <si>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</si>
  <si>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</si>
  <si>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</si>
  <si>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</si>
  <si>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</si>
  <si>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</si>
  <si>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</si>
  <si>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</si>
  <si>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</si>
  <si>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</si>
  <si>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</si>
  <si>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</si>
  <si>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</si>
  <si>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</si>
  <si>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</si>
  <si>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</si>
  <si>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</si>
  <si>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</si>
  <si>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rekonstrukci. Sčítává se ze všech listů.</t>
  </si>
  <si>
    <t>Celková cena s DPH za celou rekonstrukci</t>
  </si>
  <si>
    <t>Rekapitulace objektů rekonstrukce a soupisů prací</t>
  </si>
  <si>
    <t>Přebírá se z Rekapitulace rekonstrukce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</si>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</sst>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8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9" fillId="2" borderId="20" xfId="0" applyFont="1" applyFill="1" applyBorder="1" applyAlignment="1" applyProtection="1">
      <alignment horizontal="left" vertical="center"/>
      <protection locked="0"/>
    </xf>
    <xf numFmtId="0" fontId="39" fillId="0" borderId="21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3254000" TargetMode="External" /><Relationship Id="rId2" Type="http://schemas.openxmlformats.org/officeDocument/2006/relationships/hyperlink" Target="https://podminky.urs.cz/item/CS_URS_2025_02/030001000" TargetMode="External" /><Relationship Id="rId3" Type="http://schemas.openxmlformats.org/officeDocument/2006/relationships/hyperlink" Target="https://podminky.urs.cz/item/CS_URS_2025_02/045002000" TargetMode="External" /><Relationship Id="rId4" Type="http://schemas.openxmlformats.org/officeDocument/2006/relationships/hyperlink" Target="https://podminky.urs.cz/item/CS_URS_2025_02/071002000" TargetMode="External" /><Relationship Id="rId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310239411" TargetMode="External" /><Relationship Id="rId2" Type="http://schemas.openxmlformats.org/officeDocument/2006/relationships/hyperlink" Target="https://podminky.urs.cz/item/CS_URS_2025_02/317142422" TargetMode="External" /><Relationship Id="rId3" Type="http://schemas.openxmlformats.org/officeDocument/2006/relationships/hyperlink" Target="https://podminky.urs.cz/item/CS_URS_2025_02/317234410" TargetMode="External" /><Relationship Id="rId4" Type="http://schemas.openxmlformats.org/officeDocument/2006/relationships/hyperlink" Target="https://podminky.urs.cz/item/CS_URS_2025_02/317944321" TargetMode="External" /><Relationship Id="rId5" Type="http://schemas.openxmlformats.org/officeDocument/2006/relationships/hyperlink" Target="https://podminky.urs.cz/item/CS_URS_2025_02/317944323" TargetMode="External" /><Relationship Id="rId6" Type="http://schemas.openxmlformats.org/officeDocument/2006/relationships/hyperlink" Target="https://podminky.urs.cz/item/CS_URS_2025_02/340271021" TargetMode="External" /><Relationship Id="rId7" Type="http://schemas.openxmlformats.org/officeDocument/2006/relationships/hyperlink" Target="https://podminky.urs.cz/item/CS_URS_2025_02/340271025" TargetMode="External" /><Relationship Id="rId8" Type="http://schemas.openxmlformats.org/officeDocument/2006/relationships/hyperlink" Target="https://podminky.urs.cz/item/CS_URS_2025_02/342272225" TargetMode="External" /><Relationship Id="rId9" Type="http://schemas.openxmlformats.org/officeDocument/2006/relationships/hyperlink" Target="https://podminky.urs.cz/item/CS_URS_2025_02/342291121" TargetMode="External" /><Relationship Id="rId10" Type="http://schemas.openxmlformats.org/officeDocument/2006/relationships/hyperlink" Target="https://podminky.urs.cz/item/CS_URS_2025_02/346244381" TargetMode="External" /><Relationship Id="rId11" Type="http://schemas.openxmlformats.org/officeDocument/2006/relationships/hyperlink" Target="https://podminky.urs.cz/item/CS_URS_2025_02/413232211" TargetMode="External" /><Relationship Id="rId12" Type="http://schemas.openxmlformats.org/officeDocument/2006/relationships/hyperlink" Target="https://podminky.urs.cz/item/CS_URS_2025_02/612131121" TargetMode="External" /><Relationship Id="rId13" Type="http://schemas.openxmlformats.org/officeDocument/2006/relationships/hyperlink" Target="https://podminky.urs.cz/item/CS_URS_2025_02/612131102" TargetMode="External" /><Relationship Id="rId14" Type="http://schemas.openxmlformats.org/officeDocument/2006/relationships/hyperlink" Target="https://podminky.urs.cz/item/CS_URS_2025_02/612142001" TargetMode="External" /><Relationship Id="rId15" Type="http://schemas.openxmlformats.org/officeDocument/2006/relationships/hyperlink" Target="https://podminky.urs.cz/item/CS_URS_2025_02/612322421" TargetMode="External" /><Relationship Id="rId16" Type="http://schemas.openxmlformats.org/officeDocument/2006/relationships/hyperlink" Target="https://podminky.urs.cz/item/CS_URS_2025_02/612322491" TargetMode="External" /><Relationship Id="rId17" Type="http://schemas.openxmlformats.org/officeDocument/2006/relationships/hyperlink" Target="https://podminky.urs.cz/item/CS_URS_2025_02/612181001" TargetMode="External" /><Relationship Id="rId18" Type="http://schemas.openxmlformats.org/officeDocument/2006/relationships/hyperlink" Target="https://podminky.urs.cz/item/CS_URS_2025_02/612325121" TargetMode="External" /><Relationship Id="rId19" Type="http://schemas.openxmlformats.org/officeDocument/2006/relationships/hyperlink" Target="https://podminky.urs.cz/item/CS_URS_2025_02/612325225" TargetMode="External" /><Relationship Id="rId20" Type="http://schemas.openxmlformats.org/officeDocument/2006/relationships/hyperlink" Target="https://podminky.urs.cz/item/CS_URS_2025_02/619991001" TargetMode="External" /><Relationship Id="rId21" Type="http://schemas.openxmlformats.org/officeDocument/2006/relationships/hyperlink" Target="https://podminky.urs.cz/item/CS_URS_2025_02/619991011" TargetMode="External" /><Relationship Id="rId22" Type="http://schemas.openxmlformats.org/officeDocument/2006/relationships/hyperlink" Target="https://podminky.urs.cz/item/CS_URS_2025_02/619991021" TargetMode="External" /><Relationship Id="rId23" Type="http://schemas.openxmlformats.org/officeDocument/2006/relationships/hyperlink" Target="https://podminky.urs.cz/item/CS_URS_2025_02/631311125" TargetMode="External" /><Relationship Id="rId24" Type="http://schemas.openxmlformats.org/officeDocument/2006/relationships/hyperlink" Target="https://podminky.urs.cz/item/CS_URS_2025_02/631312141" TargetMode="External" /><Relationship Id="rId25" Type="http://schemas.openxmlformats.org/officeDocument/2006/relationships/hyperlink" Target="https://podminky.urs.cz/item/CS_URS_2025_02/631319012" TargetMode="External" /><Relationship Id="rId26" Type="http://schemas.openxmlformats.org/officeDocument/2006/relationships/hyperlink" Target="https://podminky.urs.cz/item/CS_URS_2025_02/631319173" TargetMode="External" /><Relationship Id="rId27" Type="http://schemas.openxmlformats.org/officeDocument/2006/relationships/hyperlink" Target="https://podminky.urs.cz/item/CS_URS_2025_02/631319199" TargetMode="External" /><Relationship Id="rId28" Type="http://schemas.openxmlformats.org/officeDocument/2006/relationships/hyperlink" Target="https://podminky.urs.cz/item/CS_URS_2025_02/631362021" TargetMode="External" /><Relationship Id="rId29" Type="http://schemas.openxmlformats.org/officeDocument/2006/relationships/hyperlink" Target="https://podminky.urs.cz/item/CS_URS_2025_02/632451021" TargetMode="External" /><Relationship Id="rId30" Type="http://schemas.openxmlformats.org/officeDocument/2006/relationships/hyperlink" Target="https://podminky.urs.cz/item/CS_URS_2025_02/632481213" TargetMode="External" /><Relationship Id="rId31" Type="http://schemas.openxmlformats.org/officeDocument/2006/relationships/hyperlink" Target="https://podminky.urs.cz/item/CS_URS_2025_02/634112127" TargetMode="External" /><Relationship Id="rId32" Type="http://schemas.openxmlformats.org/officeDocument/2006/relationships/hyperlink" Target="https://podminky.urs.cz/item/CS_URS_2025_02/642944121" TargetMode="External" /><Relationship Id="rId33" Type="http://schemas.openxmlformats.org/officeDocument/2006/relationships/hyperlink" Target="https://podminky.urs.cz/item/CS_URS_2025_02/949101111" TargetMode="External" /><Relationship Id="rId34" Type="http://schemas.openxmlformats.org/officeDocument/2006/relationships/hyperlink" Target="https://podminky.urs.cz/item/CS_URS_2025_02/952901111" TargetMode="External" /><Relationship Id="rId35" Type="http://schemas.openxmlformats.org/officeDocument/2006/relationships/hyperlink" Target="https://podminky.urs.cz/item/CS_URS_2025_02/965043441" TargetMode="External" /><Relationship Id="rId36" Type="http://schemas.openxmlformats.org/officeDocument/2006/relationships/hyperlink" Target="https://podminky.urs.cz/item/CS_URS_2025_02/965049112" TargetMode="External" /><Relationship Id="rId37" Type="http://schemas.openxmlformats.org/officeDocument/2006/relationships/hyperlink" Target="https://podminky.urs.cz/item/CS_URS_2025_02/968062455" TargetMode="External" /><Relationship Id="rId38" Type="http://schemas.openxmlformats.org/officeDocument/2006/relationships/hyperlink" Target="https://podminky.urs.cz/item/CS_URS_2025_02/971033521" TargetMode="External" /><Relationship Id="rId39" Type="http://schemas.openxmlformats.org/officeDocument/2006/relationships/hyperlink" Target="https://podminky.urs.cz/item/CS_URS_2025_02/971033561" TargetMode="External" /><Relationship Id="rId40" Type="http://schemas.openxmlformats.org/officeDocument/2006/relationships/hyperlink" Target="https://podminky.urs.cz/item/CS_URS_2025_02/971033621" TargetMode="External" /><Relationship Id="rId41" Type="http://schemas.openxmlformats.org/officeDocument/2006/relationships/hyperlink" Target="https://podminky.urs.cz/item/CS_URS_2025_02/971033651" TargetMode="External" /><Relationship Id="rId42" Type="http://schemas.openxmlformats.org/officeDocument/2006/relationships/hyperlink" Target="https://podminky.urs.cz/item/CS_URS_2025_02/974031664" TargetMode="External" /><Relationship Id="rId43" Type="http://schemas.openxmlformats.org/officeDocument/2006/relationships/hyperlink" Target="https://podminky.urs.cz/item/CS_URS_2025_02/978011191" TargetMode="External" /><Relationship Id="rId44" Type="http://schemas.openxmlformats.org/officeDocument/2006/relationships/hyperlink" Target="https://podminky.urs.cz/item/CS_URS_2025_02/978012191" TargetMode="External" /><Relationship Id="rId45" Type="http://schemas.openxmlformats.org/officeDocument/2006/relationships/hyperlink" Target="https://podminky.urs.cz/item/CS_URS_2025_02/978013191" TargetMode="External" /><Relationship Id="rId46" Type="http://schemas.openxmlformats.org/officeDocument/2006/relationships/hyperlink" Target="https://podminky.urs.cz/item/CS_URS_2025_02/997013212" TargetMode="External" /><Relationship Id="rId47" Type="http://schemas.openxmlformats.org/officeDocument/2006/relationships/hyperlink" Target="https://podminky.urs.cz/item/CS_URS_2025_02/997013501" TargetMode="External" /><Relationship Id="rId48" Type="http://schemas.openxmlformats.org/officeDocument/2006/relationships/hyperlink" Target="https://podminky.urs.cz/item/CS_URS_2025_02/997013509" TargetMode="External" /><Relationship Id="rId49" Type="http://schemas.openxmlformats.org/officeDocument/2006/relationships/hyperlink" Target="https://podminky.urs.cz/item/CS_URS_2025_02/997013871" TargetMode="External" /><Relationship Id="rId50" Type="http://schemas.openxmlformats.org/officeDocument/2006/relationships/hyperlink" Target="https://podminky.urs.cz/item/CS_URS_2025_02/998018002" TargetMode="External" /><Relationship Id="rId51" Type="http://schemas.openxmlformats.org/officeDocument/2006/relationships/hyperlink" Target="https://podminky.urs.cz/item/CS_URS_2025_02/713110812" TargetMode="External" /><Relationship Id="rId52" Type="http://schemas.openxmlformats.org/officeDocument/2006/relationships/hyperlink" Target="https://podminky.urs.cz/item/CS_URS_2025_02/762841812" TargetMode="External" /><Relationship Id="rId53" Type="http://schemas.openxmlformats.org/officeDocument/2006/relationships/hyperlink" Target="https://podminky.urs.cz/item/CS_URS_2025_02/763131714" TargetMode="External" /><Relationship Id="rId54" Type="http://schemas.openxmlformats.org/officeDocument/2006/relationships/hyperlink" Target="https://podminky.urs.cz/item/CS_URS_2025_02/763131751" TargetMode="External" /><Relationship Id="rId55" Type="http://schemas.openxmlformats.org/officeDocument/2006/relationships/hyperlink" Target="https://podminky.urs.cz/item/CS_URS_2025_02/763131752" TargetMode="External" /><Relationship Id="rId56" Type="http://schemas.openxmlformats.org/officeDocument/2006/relationships/hyperlink" Target="https://podminky.urs.cz/item/CS_URS_2025_02/763131761" TargetMode="External" /><Relationship Id="rId57" Type="http://schemas.openxmlformats.org/officeDocument/2006/relationships/hyperlink" Target="https://podminky.urs.cz/item/CS_URS_2025_02/763131765" TargetMode="External" /><Relationship Id="rId58" Type="http://schemas.openxmlformats.org/officeDocument/2006/relationships/hyperlink" Target="https://podminky.urs.cz/item/CS_URS_2025_02/998763332" TargetMode="External" /><Relationship Id="rId59" Type="http://schemas.openxmlformats.org/officeDocument/2006/relationships/hyperlink" Target="https://podminky.urs.cz/item/CS_URS_2025_02/766660001" TargetMode="External" /><Relationship Id="rId60" Type="http://schemas.openxmlformats.org/officeDocument/2006/relationships/hyperlink" Target="https://podminky.urs.cz/item/CS_URS_2025_02/766691811" TargetMode="External" /><Relationship Id="rId61" Type="http://schemas.openxmlformats.org/officeDocument/2006/relationships/hyperlink" Target="https://podminky.urs.cz/item/CS_URS_2025_02/766691914" TargetMode="External" /><Relationship Id="rId62" Type="http://schemas.openxmlformats.org/officeDocument/2006/relationships/hyperlink" Target="https://podminky.urs.cz/item/CS_URS_2025_02/998766122" TargetMode="External" /><Relationship Id="rId63" Type="http://schemas.openxmlformats.org/officeDocument/2006/relationships/hyperlink" Target="https://podminky.urs.cz/item/CS_URS_2025_02/771111011" TargetMode="External" /><Relationship Id="rId64" Type="http://schemas.openxmlformats.org/officeDocument/2006/relationships/hyperlink" Target="https://podminky.urs.cz/item/CS_URS_2025_02/771121011" TargetMode="External" /><Relationship Id="rId65" Type="http://schemas.openxmlformats.org/officeDocument/2006/relationships/hyperlink" Target="https://podminky.urs.cz/item/CS_URS_2025_02/771121021" TargetMode="External" /><Relationship Id="rId66" Type="http://schemas.openxmlformats.org/officeDocument/2006/relationships/hyperlink" Target="https://podminky.urs.cz/item/CS_URS_2025_02/771121026" TargetMode="External" /><Relationship Id="rId67" Type="http://schemas.openxmlformats.org/officeDocument/2006/relationships/hyperlink" Target="https://podminky.urs.cz/item/CS_URS_2025_02/771151011" TargetMode="External" /><Relationship Id="rId68" Type="http://schemas.openxmlformats.org/officeDocument/2006/relationships/hyperlink" Target="https://podminky.urs.cz/item/CS_URS_2025_02/771161021" TargetMode="External" /><Relationship Id="rId69" Type="http://schemas.openxmlformats.org/officeDocument/2006/relationships/hyperlink" Target="https://podminky.urs.cz/item/CS_URS_2025_02/771474113" TargetMode="External" /><Relationship Id="rId70" Type="http://schemas.openxmlformats.org/officeDocument/2006/relationships/hyperlink" Target="https://podminky.urs.cz/item/CS_URS_2025_02/771573810" TargetMode="External" /><Relationship Id="rId71" Type="http://schemas.openxmlformats.org/officeDocument/2006/relationships/hyperlink" Target="https://podminky.urs.cz/item/CS_URS_2025_02/771574416" TargetMode="External" /><Relationship Id="rId72" Type="http://schemas.openxmlformats.org/officeDocument/2006/relationships/hyperlink" Target="https://podminky.urs.cz/item/CS_URS_2025_02/771591112" TargetMode="External" /><Relationship Id="rId73" Type="http://schemas.openxmlformats.org/officeDocument/2006/relationships/hyperlink" Target="https://podminky.urs.cz/item/CS_URS_2025_02/771591115" TargetMode="External" /><Relationship Id="rId74" Type="http://schemas.openxmlformats.org/officeDocument/2006/relationships/hyperlink" Target="https://podminky.urs.cz/item/CS_URS_2025_02/771591241" TargetMode="External" /><Relationship Id="rId75" Type="http://schemas.openxmlformats.org/officeDocument/2006/relationships/hyperlink" Target="https://podminky.urs.cz/item/CS_URS_2025_02/771591242" TargetMode="External" /><Relationship Id="rId76" Type="http://schemas.openxmlformats.org/officeDocument/2006/relationships/hyperlink" Target="https://podminky.urs.cz/item/CS_URS_2025_02/771591264" TargetMode="External" /><Relationship Id="rId77" Type="http://schemas.openxmlformats.org/officeDocument/2006/relationships/hyperlink" Target="https://podminky.urs.cz/item/CS_URS_2025_02/771592011" TargetMode="External" /><Relationship Id="rId78" Type="http://schemas.openxmlformats.org/officeDocument/2006/relationships/hyperlink" Target="https://podminky.urs.cz/item/CS_URS_2025_02/998771122" TargetMode="External" /><Relationship Id="rId79" Type="http://schemas.openxmlformats.org/officeDocument/2006/relationships/hyperlink" Target="https://podminky.urs.cz/item/CS_URS_2025_02/781111011" TargetMode="External" /><Relationship Id="rId80" Type="http://schemas.openxmlformats.org/officeDocument/2006/relationships/hyperlink" Target="https://podminky.urs.cz/item/CS_URS_2025_02/781121011" TargetMode="External" /><Relationship Id="rId81" Type="http://schemas.openxmlformats.org/officeDocument/2006/relationships/hyperlink" Target="https://podminky.urs.cz/item/CS_URS_2025_02/781131112" TargetMode="External" /><Relationship Id="rId82" Type="http://schemas.openxmlformats.org/officeDocument/2006/relationships/hyperlink" Target="https://podminky.urs.cz/item/CS_URS_2025_02/781472216" TargetMode="External" /><Relationship Id="rId83" Type="http://schemas.openxmlformats.org/officeDocument/2006/relationships/hyperlink" Target="https://podminky.urs.cz/item/CS_URS_2025_02/781473810" TargetMode="External" /><Relationship Id="rId84" Type="http://schemas.openxmlformats.org/officeDocument/2006/relationships/hyperlink" Target="https://podminky.urs.cz/item/CS_URS_2025_02/781491022" TargetMode="External" /><Relationship Id="rId85" Type="http://schemas.openxmlformats.org/officeDocument/2006/relationships/hyperlink" Target="https://podminky.urs.cz/item/CS_URS_2025_02/781491811" TargetMode="External" /><Relationship Id="rId86" Type="http://schemas.openxmlformats.org/officeDocument/2006/relationships/hyperlink" Target="https://podminky.urs.cz/item/CS_URS_2025_02/781491815" TargetMode="External" /><Relationship Id="rId87" Type="http://schemas.openxmlformats.org/officeDocument/2006/relationships/hyperlink" Target="https://podminky.urs.cz/item/CS_URS_2025_02/781492211" TargetMode="External" /><Relationship Id="rId88" Type="http://schemas.openxmlformats.org/officeDocument/2006/relationships/hyperlink" Target="https://podminky.urs.cz/item/CS_URS_2025_02/781492251" TargetMode="External" /><Relationship Id="rId89" Type="http://schemas.openxmlformats.org/officeDocument/2006/relationships/hyperlink" Target="https://podminky.urs.cz/item/CS_URS_2025_02/781495115" TargetMode="External" /><Relationship Id="rId90" Type="http://schemas.openxmlformats.org/officeDocument/2006/relationships/hyperlink" Target="https://podminky.urs.cz/item/CS_URS_2025_02/781495141" TargetMode="External" /><Relationship Id="rId91" Type="http://schemas.openxmlformats.org/officeDocument/2006/relationships/hyperlink" Target="https://podminky.urs.cz/item/CS_URS_2025_02/781495142" TargetMode="External" /><Relationship Id="rId92" Type="http://schemas.openxmlformats.org/officeDocument/2006/relationships/hyperlink" Target="https://podminky.urs.cz/item/CS_URS_2025_02/781495143" TargetMode="External" /><Relationship Id="rId93" Type="http://schemas.openxmlformats.org/officeDocument/2006/relationships/hyperlink" Target="https://podminky.urs.cz/item/CS_URS_2025_02/781495211" TargetMode="External" /><Relationship Id="rId94" Type="http://schemas.openxmlformats.org/officeDocument/2006/relationships/hyperlink" Target="https://podminky.urs.cz/item/CS_URS_2025_02/781571131" TargetMode="External" /><Relationship Id="rId95" Type="http://schemas.openxmlformats.org/officeDocument/2006/relationships/hyperlink" Target="https://podminky.urs.cz/item/CS_URS_2025_02/781674113" TargetMode="External" /><Relationship Id="rId96" Type="http://schemas.openxmlformats.org/officeDocument/2006/relationships/hyperlink" Target="https://podminky.urs.cz/item/CS_URS_2025_02/998781122" TargetMode="External" /><Relationship Id="rId97" Type="http://schemas.openxmlformats.org/officeDocument/2006/relationships/hyperlink" Target="https://podminky.urs.cz/item/CS_URS_2025_02/784111001" TargetMode="External" /><Relationship Id="rId98" Type="http://schemas.openxmlformats.org/officeDocument/2006/relationships/hyperlink" Target="https://podminky.urs.cz/item/CS_URS_2025_02/784121001" TargetMode="External" /><Relationship Id="rId99" Type="http://schemas.openxmlformats.org/officeDocument/2006/relationships/hyperlink" Target="https://podminky.urs.cz/item/CS_URS_2025_02/784121011" TargetMode="External" /><Relationship Id="rId100" Type="http://schemas.openxmlformats.org/officeDocument/2006/relationships/hyperlink" Target="https://podminky.urs.cz/item/CS_URS_2025_02/784181102" TargetMode="External" /><Relationship Id="rId101" Type="http://schemas.openxmlformats.org/officeDocument/2006/relationships/hyperlink" Target="https://podminky.urs.cz/item/CS_URS_2025_02/784221101" TargetMode="External" /><Relationship Id="rId102" Type="http://schemas.openxmlformats.org/officeDocument/2006/relationships/hyperlink" Target="https://podminky.urs.cz/item/CS_URS_2025_02/784221155" TargetMode="External" /><Relationship Id="rId103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310236251" TargetMode="External" /><Relationship Id="rId2" Type="http://schemas.openxmlformats.org/officeDocument/2006/relationships/hyperlink" Target="https://podminky.urs.cz/item/CS_URS_2025_02/611335101" TargetMode="External" /><Relationship Id="rId3" Type="http://schemas.openxmlformats.org/officeDocument/2006/relationships/hyperlink" Target="https://podminky.urs.cz/item/CS_URS_2025_02/612135101" TargetMode="External" /><Relationship Id="rId4" Type="http://schemas.openxmlformats.org/officeDocument/2006/relationships/hyperlink" Target="https://podminky.urs.cz/item/CS_URS_2025_02/949101111" TargetMode="External" /><Relationship Id="rId5" Type="http://schemas.openxmlformats.org/officeDocument/2006/relationships/hyperlink" Target="https://podminky.urs.cz/item/CS_URS_2025_02/971033131" TargetMode="External" /><Relationship Id="rId6" Type="http://schemas.openxmlformats.org/officeDocument/2006/relationships/hyperlink" Target="https://podminky.urs.cz/item/CS_URS_2025_02/971033151" TargetMode="External" /><Relationship Id="rId7" Type="http://schemas.openxmlformats.org/officeDocument/2006/relationships/hyperlink" Target="https://podminky.urs.cz/item/CS_URS_2025_02/971033231" TargetMode="External" /><Relationship Id="rId8" Type="http://schemas.openxmlformats.org/officeDocument/2006/relationships/hyperlink" Target="https://podminky.urs.cz/item/CS_URS_2025_02/971033351" TargetMode="External" /><Relationship Id="rId9" Type="http://schemas.openxmlformats.org/officeDocument/2006/relationships/hyperlink" Target="https://podminky.urs.cz/item/CS_URS_2025_02/974031143" TargetMode="External" /><Relationship Id="rId10" Type="http://schemas.openxmlformats.org/officeDocument/2006/relationships/hyperlink" Target="https://podminky.urs.cz/item/CS_URS_2025_02/974031153" TargetMode="External" /><Relationship Id="rId11" Type="http://schemas.openxmlformats.org/officeDocument/2006/relationships/hyperlink" Target="https://podminky.urs.cz/item/CS_URS_2025_02/974031154" TargetMode="External" /><Relationship Id="rId12" Type="http://schemas.openxmlformats.org/officeDocument/2006/relationships/hyperlink" Target="https://podminky.urs.cz/item/CS_URS_2025_02/974031155" TargetMode="External" /><Relationship Id="rId13" Type="http://schemas.openxmlformats.org/officeDocument/2006/relationships/hyperlink" Target="https://podminky.urs.cz/item/CS_URS_2025_02/997013212" TargetMode="External" /><Relationship Id="rId14" Type="http://schemas.openxmlformats.org/officeDocument/2006/relationships/hyperlink" Target="https://podminky.urs.cz/item/CS_URS_2025_02/997013501" TargetMode="External" /><Relationship Id="rId15" Type="http://schemas.openxmlformats.org/officeDocument/2006/relationships/hyperlink" Target="https://podminky.urs.cz/item/CS_URS_2025_02/997013509" TargetMode="External" /><Relationship Id="rId16" Type="http://schemas.openxmlformats.org/officeDocument/2006/relationships/hyperlink" Target="https://podminky.urs.cz/item/CS_URS_2025_02/997013863" TargetMode="External" /><Relationship Id="rId17" Type="http://schemas.openxmlformats.org/officeDocument/2006/relationships/hyperlink" Target="https://podminky.urs.cz/item/CS_URS_2025_02/998018002" TargetMode="External" /><Relationship Id="rId18" Type="http://schemas.openxmlformats.org/officeDocument/2006/relationships/hyperlink" Target="https://podminky.urs.cz/item/CS_URS_2025_02/721171803" TargetMode="External" /><Relationship Id="rId19" Type="http://schemas.openxmlformats.org/officeDocument/2006/relationships/hyperlink" Target="https://podminky.urs.cz/item/CS_URS_2025_02/721174042" TargetMode="External" /><Relationship Id="rId20" Type="http://schemas.openxmlformats.org/officeDocument/2006/relationships/hyperlink" Target="https://podminky.urs.cz/item/CS_URS_2025_02/721174043" TargetMode="External" /><Relationship Id="rId21" Type="http://schemas.openxmlformats.org/officeDocument/2006/relationships/hyperlink" Target="https://podminky.urs.cz/item/CS_URS_2025_02/721174045" TargetMode="External" /><Relationship Id="rId22" Type="http://schemas.openxmlformats.org/officeDocument/2006/relationships/hyperlink" Target="https://podminky.urs.cz/item/CS_URS_2025_02/721194104" TargetMode="External" /><Relationship Id="rId23" Type="http://schemas.openxmlformats.org/officeDocument/2006/relationships/hyperlink" Target="https://podminky.urs.cz/item/CS_URS_2025_02/721194109" TargetMode="External" /><Relationship Id="rId24" Type="http://schemas.openxmlformats.org/officeDocument/2006/relationships/hyperlink" Target="https://podminky.urs.cz/item/CS_URS_2025_02/721290111" TargetMode="External" /><Relationship Id="rId25" Type="http://schemas.openxmlformats.org/officeDocument/2006/relationships/hyperlink" Target="https://podminky.urs.cz/item/CS_URS_2025_02/998721122" TargetMode="External" /><Relationship Id="rId26" Type="http://schemas.openxmlformats.org/officeDocument/2006/relationships/hyperlink" Target="https://podminky.urs.cz/item/CS_URS_2025_02/722170801" TargetMode="External" /><Relationship Id="rId27" Type="http://schemas.openxmlformats.org/officeDocument/2006/relationships/hyperlink" Target="https://podminky.urs.cz/item/CS_URS_2025_02/722174003" TargetMode="External" /><Relationship Id="rId28" Type="http://schemas.openxmlformats.org/officeDocument/2006/relationships/hyperlink" Target="https://podminky.urs.cz/item/CS_URS_2025_02/722174023" TargetMode="External" /><Relationship Id="rId29" Type="http://schemas.openxmlformats.org/officeDocument/2006/relationships/hyperlink" Target="https://podminky.urs.cz/item/CS_URS_2025_02/722175063" TargetMode="External" /><Relationship Id="rId30" Type="http://schemas.openxmlformats.org/officeDocument/2006/relationships/hyperlink" Target="https://podminky.urs.cz/item/CS_URS_2025_02/722181252" TargetMode="External" /><Relationship Id="rId31" Type="http://schemas.openxmlformats.org/officeDocument/2006/relationships/hyperlink" Target="https://podminky.urs.cz/item/CS_URS_2025_02/722190401" TargetMode="External" /><Relationship Id="rId32" Type="http://schemas.openxmlformats.org/officeDocument/2006/relationships/hyperlink" Target="https://podminky.urs.cz/item/CS_URS_2025_02/722220152" TargetMode="External" /><Relationship Id="rId33" Type="http://schemas.openxmlformats.org/officeDocument/2006/relationships/hyperlink" Target="https://podminky.urs.cz/item/CS_URS_2025_02/722220161" TargetMode="External" /><Relationship Id="rId34" Type="http://schemas.openxmlformats.org/officeDocument/2006/relationships/hyperlink" Target="https://podminky.urs.cz/item/CS_URS_2025_02/722220215" TargetMode="External" /><Relationship Id="rId35" Type="http://schemas.openxmlformats.org/officeDocument/2006/relationships/hyperlink" Target="https://podminky.urs.cz/item/CS_URS_2025_02/722224115" TargetMode="External" /><Relationship Id="rId36" Type="http://schemas.openxmlformats.org/officeDocument/2006/relationships/hyperlink" Target="https://podminky.urs.cz/item/CS_URS_2025_02/722240102" TargetMode="External" /><Relationship Id="rId37" Type="http://schemas.openxmlformats.org/officeDocument/2006/relationships/hyperlink" Target="https://podminky.urs.cz/item/CS_URS_2025_02/722290234" TargetMode="External" /><Relationship Id="rId38" Type="http://schemas.openxmlformats.org/officeDocument/2006/relationships/hyperlink" Target="https://podminky.urs.cz/item/CS_URS_2025_02/722290246" TargetMode="External" /><Relationship Id="rId39" Type="http://schemas.openxmlformats.org/officeDocument/2006/relationships/hyperlink" Target="https://podminky.urs.cz/item/CS_URS_2025_02/998722122" TargetMode="External" /><Relationship Id="rId40" Type="http://schemas.openxmlformats.org/officeDocument/2006/relationships/hyperlink" Target="https://podminky.urs.cz/item/CS_URS_2025_02/725110814" TargetMode="External" /><Relationship Id="rId41" Type="http://schemas.openxmlformats.org/officeDocument/2006/relationships/hyperlink" Target="https://podminky.urs.cz/item/CS_URS_2025_02/725112183" TargetMode="External" /><Relationship Id="rId42" Type="http://schemas.openxmlformats.org/officeDocument/2006/relationships/hyperlink" Target="https://podminky.urs.cz/item/CS_URS_2025_02/725121527" TargetMode="External" /><Relationship Id="rId43" Type="http://schemas.openxmlformats.org/officeDocument/2006/relationships/hyperlink" Target="https://podminky.urs.cz/item/CS_URS_2025_02/725122813" TargetMode="External" /><Relationship Id="rId44" Type="http://schemas.openxmlformats.org/officeDocument/2006/relationships/hyperlink" Target="https://podminky.urs.cz/item/CS_URS_2025_02/725210821" TargetMode="External" /><Relationship Id="rId45" Type="http://schemas.openxmlformats.org/officeDocument/2006/relationships/hyperlink" Target="https://podminky.urs.cz/item/CS_URS_2025_02/725211601" TargetMode="External" /><Relationship Id="rId46" Type="http://schemas.openxmlformats.org/officeDocument/2006/relationships/hyperlink" Target="https://podminky.urs.cz/item/CS_URS_2025_02/725291652" TargetMode="External" /><Relationship Id="rId47" Type="http://schemas.openxmlformats.org/officeDocument/2006/relationships/hyperlink" Target="https://podminky.urs.cz/item/CS_URS_2025_02/725291653" TargetMode="External" /><Relationship Id="rId48" Type="http://schemas.openxmlformats.org/officeDocument/2006/relationships/hyperlink" Target="https://podminky.urs.cz/item/CS_URS_2025_02/725291654" TargetMode="External" /><Relationship Id="rId49" Type="http://schemas.openxmlformats.org/officeDocument/2006/relationships/hyperlink" Target="https://podminky.urs.cz/item/CS_URS_2025_02/725291664" TargetMode="External" /><Relationship Id="rId50" Type="http://schemas.openxmlformats.org/officeDocument/2006/relationships/hyperlink" Target="https://podminky.urs.cz/item/CS_URS_2025_02/725291666" TargetMode="External" /><Relationship Id="rId51" Type="http://schemas.openxmlformats.org/officeDocument/2006/relationships/hyperlink" Target="https://podminky.urs.cz/item/CS_URS_2025_02/725291667" TargetMode="External" /><Relationship Id="rId52" Type="http://schemas.openxmlformats.org/officeDocument/2006/relationships/hyperlink" Target="https://podminky.urs.cz/item/CS_URS_2025_02/725291678" TargetMode="External" /><Relationship Id="rId53" Type="http://schemas.openxmlformats.org/officeDocument/2006/relationships/hyperlink" Target="https://podminky.urs.cz/item/CS_URS_2025_02/725330840" TargetMode="External" /><Relationship Id="rId54" Type="http://schemas.openxmlformats.org/officeDocument/2006/relationships/hyperlink" Target="https://podminky.urs.cz/item/CS_URS_2025_02/725331111" TargetMode="External" /><Relationship Id="rId55" Type="http://schemas.openxmlformats.org/officeDocument/2006/relationships/hyperlink" Target="https://podminky.urs.cz/item/CS_URS_2025_02/725530826" TargetMode="External" /><Relationship Id="rId56" Type="http://schemas.openxmlformats.org/officeDocument/2006/relationships/hyperlink" Target="https://podminky.urs.cz/item/CS_URS_2025_02/725532114" TargetMode="External" /><Relationship Id="rId57" Type="http://schemas.openxmlformats.org/officeDocument/2006/relationships/hyperlink" Target="https://podminky.urs.cz/item/CS_URS_2025_02/725810811" TargetMode="External" /><Relationship Id="rId58" Type="http://schemas.openxmlformats.org/officeDocument/2006/relationships/hyperlink" Target="https://podminky.urs.cz/item/CS_URS_2025_02/725819401" TargetMode="External" /><Relationship Id="rId59" Type="http://schemas.openxmlformats.org/officeDocument/2006/relationships/hyperlink" Target="https://podminky.urs.cz/item/CS_URS_2025_02/725820801" TargetMode="External" /><Relationship Id="rId60" Type="http://schemas.openxmlformats.org/officeDocument/2006/relationships/hyperlink" Target="https://podminky.urs.cz/item/CS_URS_2025_02/725820802" TargetMode="External" /><Relationship Id="rId61" Type="http://schemas.openxmlformats.org/officeDocument/2006/relationships/hyperlink" Target="https://podminky.urs.cz/item/CS_URS_2025_02/725821312" TargetMode="External" /><Relationship Id="rId62" Type="http://schemas.openxmlformats.org/officeDocument/2006/relationships/hyperlink" Target="https://podminky.urs.cz/item/CS_URS_2025_02/725822613" TargetMode="External" /><Relationship Id="rId63" Type="http://schemas.openxmlformats.org/officeDocument/2006/relationships/hyperlink" Target="https://podminky.urs.cz/item/CS_URS_2025_02/725850800" TargetMode="External" /><Relationship Id="rId64" Type="http://schemas.openxmlformats.org/officeDocument/2006/relationships/hyperlink" Target="https://podminky.urs.cz/item/CS_URS_2025_02/725851325" TargetMode="External" /><Relationship Id="rId65" Type="http://schemas.openxmlformats.org/officeDocument/2006/relationships/hyperlink" Target="https://podminky.urs.cz/item/CS_URS_2025_02/725860811" TargetMode="External" /><Relationship Id="rId66" Type="http://schemas.openxmlformats.org/officeDocument/2006/relationships/hyperlink" Target="https://podminky.urs.cz/item/CS_URS_2025_02/725865411" TargetMode="External" /><Relationship Id="rId67" Type="http://schemas.openxmlformats.org/officeDocument/2006/relationships/hyperlink" Target="https://podminky.urs.cz/item/CS_URS_2025_02/725980121" TargetMode="External" /><Relationship Id="rId68" Type="http://schemas.openxmlformats.org/officeDocument/2006/relationships/hyperlink" Target="https://podminky.urs.cz/item/CS_URS_2025_02/998725122" TargetMode="External" /><Relationship Id="rId69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611335212" TargetMode="External" /><Relationship Id="rId2" Type="http://schemas.openxmlformats.org/officeDocument/2006/relationships/hyperlink" Target="https://podminky.urs.cz/item/CS_URS_2025_02/612135101" TargetMode="External" /><Relationship Id="rId3" Type="http://schemas.openxmlformats.org/officeDocument/2006/relationships/hyperlink" Target="https://podminky.urs.cz/item/CS_URS_2025_02/612335101" TargetMode="External" /><Relationship Id="rId4" Type="http://schemas.openxmlformats.org/officeDocument/2006/relationships/hyperlink" Target="https://podminky.urs.cz/item/CS_URS_2025_02/971033131" TargetMode="External" /><Relationship Id="rId5" Type="http://schemas.openxmlformats.org/officeDocument/2006/relationships/hyperlink" Target="https://podminky.urs.cz/item/CS_URS_2025_02/971033161" TargetMode="External" /><Relationship Id="rId6" Type="http://schemas.openxmlformats.org/officeDocument/2006/relationships/hyperlink" Target="https://podminky.urs.cz/item/CS_URS_2025_02/973031324" TargetMode="External" /><Relationship Id="rId7" Type="http://schemas.openxmlformats.org/officeDocument/2006/relationships/hyperlink" Target="https://podminky.urs.cz/item/CS_URS_2025_02/974031153" TargetMode="External" /><Relationship Id="rId8" Type="http://schemas.openxmlformats.org/officeDocument/2006/relationships/hyperlink" Target="https://podminky.urs.cz/item/CS_URS_2025_02/997013212" TargetMode="External" /><Relationship Id="rId9" Type="http://schemas.openxmlformats.org/officeDocument/2006/relationships/hyperlink" Target="https://podminky.urs.cz/item/CS_URS_2025_02/997013501" TargetMode="External" /><Relationship Id="rId10" Type="http://schemas.openxmlformats.org/officeDocument/2006/relationships/hyperlink" Target="https://podminky.urs.cz/item/CS_URS_2025_02/997013509" TargetMode="External" /><Relationship Id="rId11" Type="http://schemas.openxmlformats.org/officeDocument/2006/relationships/hyperlink" Target="https://podminky.urs.cz/item/CS_URS_2025_02/997013871" TargetMode="External" /><Relationship Id="rId12" Type="http://schemas.openxmlformats.org/officeDocument/2006/relationships/hyperlink" Target="https://podminky.urs.cz/item/CS_URS_2025_02/998018002" TargetMode="External" /><Relationship Id="rId13" Type="http://schemas.openxmlformats.org/officeDocument/2006/relationships/hyperlink" Target="https://podminky.urs.cz/item/CS_URS_2025_02/733120815" TargetMode="External" /><Relationship Id="rId14" Type="http://schemas.openxmlformats.org/officeDocument/2006/relationships/hyperlink" Target="https://podminky.urs.cz/item/CS_URS_2025_02/733120819" TargetMode="External" /><Relationship Id="rId15" Type="http://schemas.openxmlformats.org/officeDocument/2006/relationships/hyperlink" Target="https://podminky.urs.cz/item/CS_URS_2025_02/733191926" TargetMode="External" /><Relationship Id="rId16" Type="http://schemas.openxmlformats.org/officeDocument/2006/relationships/hyperlink" Target="https://podminky.urs.cz/item/CS_URS_2025_02/733222202" TargetMode="External" /><Relationship Id="rId17" Type="http://schemas.openxmlformats.org/officeDocument/2006/relationships/hyperlink" Target="https://podminky.urs.cz/item/CS_URS_2025_02/733224222" TargetMode="External" /><Relationship Id="rId18" Type="http://schemas.openxmlformats.org/officeDocument/2006/relationships/hyperlink" Target="https://podminky.urs.cz/item/CS_URS_2025_02/733291101" TargetMode="External" /><Relationship Id="rId19" Type="http://schemas.openxmlformats.org/officeDocument/2006/relationships/hyperlink" Target="https://podminky.urs.cz/item/CS_URS_2025_02/733811231" TargetMode="External" /><Relationship Id="rId20" Type="http://schemas.openxmlformats.org/officeDocument/2006/relationships/hyperlink" Target="https://podminky.urs.cz/item/CS_URS_2025_02/733890102" TargetMode="External" /><Relationship Id="rId21" Type="http://schemas.openxmlformats.org/officeDocument/2006/relationships/hyperlink" Target="https://podminky.urs.cz/item/CS_URS_2025_02/998733122" TargetMode="External" /><Relationship Id="rId22" Type="http://schemas.openxmlformats.org/officeDocument/2006/relationships/hyperlink" Target="https://podminky.urs.cz/item/CS_URS_2025_02/734221682" TargetMode="External" /><Relationship Id="rId23" Type="http://schemas.openxmlformats.org/officeDocument/2006/relationships/hyperlink" Target="https://podminky.urs.cz/item/CS_URS_2025_02/734261403" TargetMode="External" /><Relationship Id="rId24" Type="http://schemas.openxmlformats.org/officeDocument/2006/relationships/hyperlink" Target="https://podminky.urs.cz/item/CS_URS_2025_02/998734122" TargetMode="External" /><Relationship Id="rId25" Type="http://schemas.openxmlformats.org/officeDocument/2006/relationships/hyperlink" Target="https://podminky.urs.cz/item/CS_URS_2025_02/735151811" TargetMode="External" /><Relationship Id="rId26" Type="http://schemas.openxmlformats.org/officeDocument/2006/relationships/hyperlink" Target="https://podminky.urs.cz/item/CS_URS_2025_02/735151831" TargetMode="External" /><Relationship Id="rId27" Type="http://schemas.openxmlformats.org/officeDocument/2006/relationships/hyperlink" Target="https://podminky.urs.cz/item/CS_URS_2025_02/735152675" TargetMode="External" /><Relationship Id="rId28" Type="http://schemas.openxmlformats.org/officeDocument/2006/relationships/hyperlink" Target="https://podminky.urs.cz/item/CS_URS_2025_02/998735122" TargetMode="External" /><Relationship Id="rId29" Type="http://schemas.openxmlformats.org/officeDocument/2006/relationships/hyperlink" Target="https://podminky.urs.cz/item/CS_URS_2025_02/043103000" TargetMode="External" /><Relationship Id="rId30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622525102" TargetMode="External" /><Relationship Id="rId2" Type="http://schemas.openxmlformats.org/officeDocument/2006/relationships/hyperlink" Target="https://podminky.urs.cz/item/CS_URS_2025_02/945421110" TargetMode="External" /><Relationship Id="rId3" Type="http://schemas.openxmlformats.org/officeDocument/2006/relationships/hyperlink" Target="https://podminky.urs.cz/item/CS_URS_2025_02/949101112" TargetMode="External" /><Relationship Id="rId4" Type="http://schemas.openxmlformats.org/officeDocument/2006/relationships/hyperlink" Target="https://podminky.urs.cz/item/CS_URS_2025_02/971033331" TargetMode="External" /><Relationship Id="rId5" Type="http://schemas.openxmlformats.org/officeDocument/2006/relationships/hyperlink" Target="https://podminky.urs.cz/item/CS_URS_2025_02/977151122" TargetMode="External" /><Relationship Id="rId6" Type="http://schemas.openxmlformats.org/officeDocument/2006/relationships/hyperlink" Target="https://podminky.urs.cz/item/CS_URS_2025_02/977151123" TargetMode="External" /><Relationship Id="rId7" Type="http://schemas.openxmlformats.org/officeDocument/2006/relationships/hyperlink" Target="https://podminky.urs.cz/item/CS_URS_2025_02/977151127" TargetMode="External" /><Relationship Id="rId8" Type="http://schemas.openxmlformats.org/officeDocument/2006/relationships/hyperlink" Target="https://podminky.urs.cz/item/CS_URS_2025_02/997013212" TargetMode="External" /><Relationship Id="rId9" Type="http://schemas.openxmlformats.org/officeDocument/2006/relationships/hyperlink" Target="https://podminky.urs.cz/item/CS_URS_2025_02/997013501" TargetMode="External" /><Relationship Id="rId10" Type="http://schemas.openxmlformats.org/officeDocument/2006/relationships/hyperlink" Target="https://podminky.urs.cz/item/CS_URS_2025_02/997013509" TargetMode="External" /><Relationship Id="rId11" Type="http://schemas.openxmlformats.org/officeDocument/2006/relationships/hyperlink" Target="https://podminky.urs.cz/item/CS_URS_2025_02/997013871" TargetMode="External" /><Relationship Id="rId12" Type="http://schemas.openxmlformats.org/officeDocument/2006/relationships/hyperlink" Target="https://podminky.urs.cz/item/CS_URS_2025_02/998018002" TargetMode="External" /><Relationship Id="rId13" Type="http://schemas.openxmlformats.org/officeDocument/2006/relationships/hyperlink" Target="https://podminky.urs.cz/item/CS_URS_2025_02/751111052" TargetMode="External" /><Relationship Id="rId14" Type="http://schemas.openxmlformats.org/officeDocument/2006/relationships/hyperlink" Target="https://podminky.urs.cz/item/CS_URS_2025_02/751133012" TargetMode="External" /><Relationship Id="rId15" Type="http://schemas.openxmlformats.org/officeDocument/2006/relationships/hyperlink" Target="https://podminky.urs.cz/item/CS_URS_2025_02/751322011" TargetMode="External" /><Relationship Id="rId16" Type="http://schemas.openxmlformats.org/officeDocument/2006/relationships/hyperlink" Target="https://podminky.urs.cz/item/CS_URS_2025_02/751322012" TargetMode="External" /><Relationship Id="rId17" Type="http://schemas.openxmlformats.org/officeDocument/2006/relationships/hyperlink" Target="https://podminky.urs.cz/item/CS_URS_2025_02/751398031" TargetMode="External" /><Relationship Id="rId18" Type="http://schemas.openxmlformats.org/officeDocument/2006/relationships/hyperlink" Target="https://podminky.urs.cz/item/CS_URS_2025_02/751398052" TargetMode="External" /><Relationship Id="rId19" Type="http://schemas.openxmlformats.org/officeDocument/2006/relationships/hyperlink" Target="https://podminky.urs.cz/item/CS_URS_2025_02/751510042" TargetMode="External" /><Relationship Id="rId20" Type="http://schemas.openxmlformats.org/officeDocument/2006/relationships/hyperlink" Target="https://podminky.urs.cz/item/CS_URS_2025_02/751537112" TargetMode="External" /><Relationship Id="rId21" Type="http://schemas.openxmlformats.org/officeDocument/2006/relationships/hyperlink" Target="https://podminky.urs.cz/item/CS_URS_2025_02/751537112" TargetMode="External" /><Relationship Id="rId22" Type="http://schemas.openxmlformats.org/officeDocument/2006/relationships/hyperlink" Target="https://podminky.urs.cz/item/CS_URS_2025_02/751537112" TargetMode="External" /><Relationship Id="rId23" Type="http://schemas.openxmlformats.org/officeDocument/2006/relationships/hyperlink" Target="https://podminky.urs.cz/item/CS_URS_2025_02/751572101" TargetMode="External" /><Relationship Id="rId24" Type="http://schemas.openxmlformats.org/officeDocument/2006/relationships/hyperlink" Target="https://podminky.urs.cz/item/CS_URS_2025_02/751572102" TargetMode="External" /><Relationship Id="rId25" Type="http://schemas.openxmlformats.org/officeDocument/2006/relationships/hyperlink" Target="https://podminky.urs.cz/item/CS_URS_2025_02/998751121" TargetMode="External" /><Relationship Id="rId26" Type="http://schemas.openxmlformats.org/officeDocument/2006/relationships/hyperlink" Target="https://podminky.urs.cz/item/CS_URS_2025_02/HZS2491" TargetMode="External" /><Relationship Id="rId27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29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30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31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31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29</v>
      </c>
      <c r="AL14" s="25"/>
      <c r="AM14" s="25"/>
      <c r="AN14" s="37" t="s">
        <v>31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33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29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34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35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33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36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37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38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39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40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41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42</v>
      </c>
      <c r="E29" s="50"/>
      <c r="F29" s="35" t="s">
        <v>43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44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45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46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47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48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49</v>
      </c>
      <c r="U35" s="57"/>
      <c r="V35" s="57"/>
      <c r="W35" s="57"/>
      <c r="X35" s="59" t="s">
        <v>50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51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2511-V1-2025075H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Rekonstrukce sociální zařízení ve 3.NP ZŠ a MŠ Bratislavská ve Varnsdorfu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st.p.č.k. 2011, k.ú. Varnsdorf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14. 9. 2025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Varnsdorf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32</v>
      </c>
      <c r="AJ49" s="43"/>
      <c r="AK49" s="43"/>
      <c r="AL49" s="43"/>
      <c r="AM49" s="76" t="str">
        <f>IF(E17="","",E17)</f>
        <v>Pavel Hruška</v>
      </c>
      <c r="AN49" s="67"/>
      <c r="AO49" s="67"/>
      <c r="AP49" s="67"/>
      <c r="AQ49" s="43"/>
      <c r="AR49" s="47"/>
      <c r="AS49" s="77" t="s">
        <v>52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30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35</v>
      </c>
      <c r="AJ50" s="43"/>
      <c r="AK50" s="43"/>
      <c r="AL50" s="43"/>
      <c r="AM50" s="76" t="str">
        <f>IF(E20="","",E20)</f>
        <v>Pavel Hruška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53</v>
      </c>
      <c r="D52" s="90"/>
      <c r="E52" s="90"/>
      <c r="F52" s="90"/>
      <c r="G52" s="90"/>
      <c r="H52" s="91"/>
      <c r="I52" s="92" t="s">
        <v>54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55</v>
      </c>
      <c r="AH52" s="90"/>
      <c r="AI52" s="90"/>
      <c r="AJ52" s="90"/>
      <c r="AK52" s="90"/>
      <c r="AL52" s="90"/>
      <c r="AM52" s="90"/>
      <c r="AN52" s="92" t="s">
        <v>56</v>
      </c>
      <c r="AO52" s="90"/>
      <c r="AP52" s="90"/>
      <c r="AQ52" s="94" t="s">
        <v>57</v>
      </c>
      <c r="AR52" s="47"/>
      <c r="AS52" s="95" t="s">
        <v>58</v>
      </c>
      <c r="AT52" s="96" t="s">
        <v>59</v>
      </c>
      <c r="AU52" s="96" t="s">
        <v>60</v>
      </c>
      <c r="AV52" s="96" t="s">
        <v>61</v>
      </c>
      <c r="AW52" s="96" t="s">
        <v>62</v>
      </c>
      <c r="AX52" s="96" t="s">
        <v>63</v>
      </c>
      <c r="AY52" s="96" t="s">
        <v>64</v>
      </c>
      <c r="AZ52" s="96" t="s">
        <v>65</v>
      </c>
      <c r="BA52" s="96" t="s">
        <v>66</v>
      </c>
      <c r="BB52" s="96" t="s">
        <v>67</v>
      </c>
      <c r="BC52" s="96" t="s">
        <v>68</v>
      </c>
      <c r="BD52" s="97" t="s">
        <v>69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70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ROUND(SUM(AG55:AG60),2)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ROUND(SUM(AS55:AS60),2)</f>
        <v>0</v>
      </c>
      <c r="AT54" s="109">
        <f>ROUND(SUM(AV54:AW54),2)</f>
        <v>0</v>
      </c>
      <c r="AU54" s="110">
        <f>ROUND(SUM(AU55:AU60),5)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ROUND(SUM(AZ55:AZ60),2)</f>
        <v>0</v>
      </c>
      <c r="BA54" s="109">
        <f>ROUND(SUM(BA55:BA60),2)</f>
        <v>0</v>
      </c>
      <c r="BB54" s="109">
        <f>ROUND(SUM(BB55:BB60),2)</f>
        <v>0</v>
      </c>
      <c r="BC54" s="109">
        <f>ROUND(SUM(BC55:BC60),2)</f>
        <v>0</v>
      </c>
      <c r="BD54" s="111">
        <f>ROUND(SUM(BD55:BD60),2)</f>
        <v>0</v>
      </c>
      <c r="BE54" s="6"/>
      <c r="BS54" s="112" t="s">
        <v>71</v>
      </c>
      <c r="BT54" s="112" t="s">
        <v>72</v>
      </c>
      <c r="BU54" s="113" t="s">
        <v>73</v>
      </c>
      <c r="BV54" s="112" t="s">
        <v>74</v>
      </c>
      <c r="BW54" s="112" t="s">
        <v>5</v>
      </c>
      <c r="BX54" s="112" t="s">
        <v>75</v>
      </c>
      <c r="CL54" s="112" t="s">
        <v>19</v>
      </c>
    </row>
    <row r="55" s="7" customFormat="1" ht="16.5" customHeight="1">
      <c r="A55" s="114" t="s">
        <v>76</v>
      </c>
      <c r="B55" s="115"/>
      <c r="C55" s="116"/>
      <c r="D55" s="117" t="s">
        <v>77</v>
      </c>
      <c r="E55" s="117"/>
      <c r="F55" s="117"/>
      <c r="G55" s="117"/>
      <c r="H55" s="117"/>
      <c r="I55" s="118"/>
      <c r="J55" s="117" t="s">
        <v>78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'SO 0 - Vedlejší a ostatní...'!J30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79</v>
      </c>
      <c r="AR55" s="121"/>
      <c r="AS55" s="122">
        <v>0</v>
      </c>
      <c r="AT55" s="123">
        <f>ROUND(SUM(AV55:AW55),2)</f>
        <v>0</v>
      </c>
      <c r="AU55" s="124">
        <f>'SO 0 - Vedlejší a ostatní...'!P84</f>
        <v>0</v>
      </c>
      <c r="AV55" s="123">
        <f>'SO 0 - Vedlejší a ostatní...'!J33</f>
        <v>0</v>
      </c>
      <c r="AW55" s="123">
        <f>'SO 0 - Vedlejší a ostatní...'!J34</f>
        <v>0</v>
      </c>
      <c r="AX55" s="123">
        <f>'SO 0 - Vedlejší a ostatní...'!J35</f>
        <v>0</v>
      </c>
      <c r="AY55" s="123">
        <f>'SO 0 - Vedlejší a ostatní...'!J36</f>
        <v>0</v>
      </c>
      <c r="AZ55" s="123">
        <f>'SO 0 - Vedlejší a ostatní...'!F33</f>
        <v>0</v>
      </c>
      <c r="BA55" s="123">
        <f>'SO 0 - Vedlejší a ostatní...'!F34</f>
        <v>0</v>
      </c>
      <c r="BB55" s="123">
        <f>'SO 0 - Vedlejší a ostatní...'!F35</f>
        <v>0</v>
      </c>
      <c r="BC55" s="123">
        <f>'SO 0 - Vedlejší a ostatní...'!F36</f>
        <v>0</v>
      </c>
      <c r="BD55" s="125">
        <f>'SO 0 - Vedlejší a ostatní...'!F37</f>
        <v>0</v>
      </c>
      <c r="BE55" s="7"/>
      <c r="BT55" s="126" t="s">
        <v>80</v>
      </c>
      <c r="BV55" s="126" t="s">
        <v>74</v>
      </c>
      <c r="BW55" s="126" t="s">
        <v>81</v>
      </c>
      <c r="BX55" s="126" t="s">
        <v>5</v>
      </c>
      <c r="CL55" s="126" t="s">
        <v>19</v>
      </c>
      <c r="CM55" s="126" t="s">
        <v>82</v>
      </c>
    </row>
    <row r="56" s="7" customFormat="1" ht="16.5" customHeight="1">
      <c r="A56" s="114" t="s">
        <v>76</v>
      </c>
      <c r="B56" s="115"/>
      <c r="C56" s="116"/>
      <c r="D56" s="117" t="s">
        <v>83</v>
      </c>
      <c r="E56" s="117"/>
      <c r="F56" s="117"/>
      <c r="G56" s="117"/>
      <c r="H56" s="117"/>
      <c r="I56" s="118"/>
      <c r="J56" s="117" t="s">
        <v>84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'SO 1 - Stavebně konstrukč...'!J30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85</v>
      </c>
      <c r="AR56" s="121"/>
      <c r="AS56" s="122">
        <v>0</v>
      </c>
      <c r="AT56" s="123">
        <f>ROUND(SUM(AV56:AW56),2)</f>
        <v>0</v>
      </c>
      <c r="AU56" s="124">
        <f>'SO 1 - Stavebně konstrukč...'!P94</f>
        <v>0</v>
      </c>
      <c r="AV56" s="123">
        <f>'SO 1 - Stavebně konstrukč...'!J33</f>
        <v>0</v>
      </c>
      <c r="AW56" s="123">
        <f>'SO 1 - Stavebně konstrukč...'!J34</f>
        <v>0</v>
      </c>
      <c r="AX56" s="123">
        <f>'SO 1 - Stavebně konstrukč...'!J35</f>
        <v>0</v>
      </c>
      <c r="AY56" s="123">
        <f>'SO 1 - Stavebně konstrukč...'!J36</f>
        <v>0</v>
      </c>
      <c r="AZ56" s="123">
        <f>'SO 1 - Stavebně konstrukč...'!F33</f>
        <v>0</v>
      </c>
      <c r="BA56" s="123">
        <f>'SO 1 - Stavebně konstrukč...'!F34</f>
        <v>0</v>
      </c>
      <c r="BB56" s="123">
        <f>'SO 1 - Stavebně konstrukč...'!F35</f>
        <v>0</v>
      </c>
      <c r="BC56" s="123">
        <f>'SO 1 - Stavebně konstrukč...'!F36</f>
        <v>0</v>
      </c>
      <c r="BD56" s="125">
        <f>'SO 1 - Stavebně konstrukč...'!F37</f>
        <v>0</v>
      </c>
      <c r="BE56" s="7"/>
      <c r="BT56" s="126" t="s">
        <v>80</v>
      </c>
      <c r="BV56" s="126" t="s">
        <v>74</v>
      </c>
      <c r="BW56" s="126" t="s">
        <v>86</v>
      </c>
      <c r="BX56" s="126" t="s">
        <v>5</v>
      </c>
      <c r="CL56" s="126" t="s">
        <v>19</v>
      </c>
      <c r="CM56" s="126" t="s">
        <v>82</v>
      </c>
    </row>
    <row r="57" s="7" customFormat="1" ht="16.5" customHeight="1">
      <c r="A57" s="114" t="s">
        <v>76</v>
      </c>
      <c r="B57" s="115"/>
      <c r="C57" s="116"/>
      <c r="D57" s="117" t="s">
        <v>87</v>
      </c>
      <c r="E57" s="117"/>
      <c r="F57" s="117"/>
      <c r="G57" s="117"/>
      <c r="H57" s="117"/>
      <c r="I57" s="118"/>
      <c r="J57" s="117" t="s">
        <v>88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'SO 2 - Zdravotně technick...'!J30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85</v>
      </c>
      <c r="AR57" s="121"/>
      <c r="AS57" s="122">
        <v>0</v>
      </c>
      <c r="AT57" s="123">
        <f>ROUND(SUM(AV57:AW57),2)</f>
        <v>0</v>
      </c>
      <c r="AU57" s="124">
        <f>'SO 2 - Zdravotně technick...'!P89</f>
        <v>0</v>
      </c>
      <c r="AV57" s="123">
        <f>'SO 2 - Zdravotně technick...'!J33</f>
        <v>0</v>
      </c>
      <c r="AW57" s="123">
        <f>'SO 2 - Zdravotně technick...'!J34</f>
        <v>0</v>
      </c>
      <c r="AX57" s="123">
        <f>'SO 2 - Zdravotně technick...'!J35</f>
        <v>0</v>
      </c>
      <c r="AY57" s="123">
        <f>'SO 2 - Zdravotně technick...'!J36</f>
        <v>0</v>
      </c>
      <c r="AZ57" s="123">
        <f>'SO 2 - Zdravotně technick...'!F33</f>
        <v>0</v>
      </c>
      <c r="BA57" s="123">
        <f>'SO 2 - Zdravotně technick...'!F34</f>
        <v>0</v>
      </c>
      <c r="BB57" s="123">
        <f>'SO 2 - Zdravotně technick...'!F35</f>
        <v>0</v>
      </c>
      <c r="BC57" s="123">
        <f>'SO 2 - Zdravotně technick...'!F36</f>
        <v>0</v>
      </c>
      <c r="BD57" s="125">
        <f>'SO 2 - Zdravotně technick...'!F37</f>
        <v>0</v>
      </c>
      <c r="BE57" s="7"/>
      <c r="BT57" s="126" t="s">
        <v>80</v>
      </c>
      <c r="BV57" s="126" t="s">
        <v>74</v>
      </c>
      <c r="BW57" s="126" t="s">
        <v>89</v>
      </c>
      <c r="BX57" s="126" t="s">
        <v>5</v>
      </c>
      <c r="CL57" s="126" t="s">
        <v>19</v>
      </c>
      <c r="CM57" s="126" t="s">
        <v>82</v>
      </c>
    </row>
    <row r="58" s="7" customFormat="1" ht="16.5" customHeight="1">
      <c r="A58" s="114" t="s">
        <v>76</v>
      </c>
      <c r="B58" s="115"/>
      <c r="C58" s="116"/>
      <c r="D58" s="117" t="s">
        <v>90</v>
      </c>
      <c r="E58" s="117"/>
      <c r="F58" s="117"/>
      <c r="G58" s="117"/>
      <c r="H58" s="117"/>
      <c r="I58" s="118"/>
      <c r="J58" s="117" t="s">
        <v>91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'SO 3 - Zařízení pro vytápění'!J30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85</v>
      </c>
      <c r="AR58" s="121"/>
      <c r="AS58" s="122">
        <v>0</v>
      </c>
      <c r="AT58" s="123">
        <f>ROUND(SUM(AV58:AW58),2)</f>
        <v>0</v>
      </c>
      <c r="AU58" s="124">
        <f>'SO 3 - Zařízení pro vytápění'!P90</f>
        <v>0</v>
      </c>
      <c r="AV58" s="123">
        <f>'SO 3 - Zařízení pro vytápění'!J33</f>
        <v>0</v>
      </c>
      <c r="AW58" s="123">
        <f>'SO 3 - Zařízení pro vytápění'!J34</f>
        <v>0</v>
      </c>
      <c r="AX58" s="123">
        <f>'SO 3 - Zařízení pro vytápění'!J35</f>
        <v>0</v>
      </c>
      <c r="AY58" s="123">
        <f>'SO 3 - Zařízení pro vytápění'!J36</f>
        <v>0</v>
      </c>
      <c r="AZ58" s="123">
        <f>'SO 3 - Zařízení pro vytápění'!F33</f>
        <v>0</v>
      </c>
      <c r="BA58" s="123">
        <f>'SO 3 - Zařízení pro vytápění'!F34</f>
        <v>0</v>
      </c>
      <c r="BB58" s="123">
        <f>'SO 3 - Zařízení pro vytápění'!F35</f>
        <v>0</v>
      </c>
      <c r="BC58" s="123">
        <f>'SO 3 - Zařízení pro vytápění'!F36</f>
        <v>0</v>
      </c>
      <c r="BD58" s="125">
        <f>'SO 3 - Zařízení pro vytápění'!F37</f>
        <v>0</v>
      </c>
      <c r="BE58" s="7"/>
      <c r="BT58" s="126" t="s">
        <v>80</v>
      </c>
      <c r="BV58" s="126" t="s">
        <v>74</v>
      </c>
      <c r="BW58" s="126" t="s">
        <v>92</v>
      </c>
      <c r="BX58" s="126" t="s">
        <v>5</v>
      </c>
      <c r="CL58" s="126" t="s">
        <v>19</v>
      </c>
      <c r="CM58" s="126" t="s">
        <v>82</v>
      </c>
    </row>
    <row r="59" s="7" customFormat="1" ht="16.5" customHeight="1">
      <c r="A59" s="114" t="s">
        <v>76</v>
      </c>
      <c r="B59" s="115"/>
      <c r="C59" s="116"/>
      <c r="D59" s="117" t="s">
        <v>93</v>
      </c>
      <c r="E59" s="117"/>
      <c r="F59" s="117"/>
      <c r="G59" s="117"/>
      <c r="H59" s="117"/>
      <c r="I59" s="118"/>
      <c r="J59" s="117" t="s">
        <v>94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'SO 4 - Vzduchotechnika'!J30</f>
        <v>0</v>
      </c>
      <c r="AH59" s="118"/>
      <c r="AI59" s="118"/>
      <c r="AJ59" s="118"/>
      <c r="AK59" s="118"/>
      <c r="AL59" s="118"/>
      <c r="AM59" s="118"/>
      <c r="AN59" s="119">
        <f>SUM(AG59,AT59)</f>
        <v>0</v>
      </c>
      <c r="AO59" s="118"/>
      <c r="AP59" s="118"/>
      <c r="AQ59" s="120" t="s">
        <v>85</v>
      </c>
      <c r="AR59" s="121"/>
      <c r="AS59" s="122">
        <v>0</v>
      </c>
      <c r="AT59" s="123">
        <f>ROUND(SUM(AV59:AW59),2)</f>
        <v>0</v>
      </c>
      <c r="AU59" s="124">
        <f>'SO 4 - Vzduchotechnika'!P89</f>
        <v>0</v>
      </c>
      <c r="AV59" s="123">
        <f>'SO 4 - Vzduchotechnika'!J33</f>
        <v>0</v>
      </c>
      <c r="AW59" s="123">
        <f>'SO 4 - Vzduchotechnika'!J34</f>
        <v>0</v>
      </c>
      <c r="AX59" s="123">
        <f>'SO 4 - Vzduchotechnika'!J35</f>
        <v>0</v>
      </c>
      <c r="AY59" s="123">
        <f>'SO 4 - Vzduchotechnika'!J36</f>
        <v>0</v>
      </c>
      <c r="AZ59" s="123">
        <f>'SO 4 - Vzduchotechnika'!F33</f>
        <v>0</v>
      </c>
      <c r="BA59" s="123">
        <f>'SO 4 - Vzduchotechnika'!F34</f>
        <v>0</v>
      </c>
      <c r="BB59" s="123">
        <f>'SO 4 - Vzduchotechnika'!F35</f>
        <v>0</v>
      </c>
      <c r="BC59" s="123">
        <f>'SO 4 - Vzduchotechnika'!F36</f>
        <v>0</v>
      </c>
      <c r="BD59" s="125">
        <f>'SO 4 - Vzduchotechnika'!F37</f>
        <v>0</v>
      </c>
      <c r="BE59" s="7"/>
      <c r="BT59" s="126" t="s">
        <v>80</v>
      </c>
      <c r="BV59" s="126" t="s">
        <v>74</v>
      </c>
      <c r="BW59" s="126" t="s">
        <v>95</v>
      </c>
      <c r="BX59" s="126" t="s">
        <v>5</v>
      </c>
      <c r="CL59" s="126" t="s">
        <v>19</v>
      </c>
      <c r="CM59" s="126" t="s">
        <v>82</v>
      </c>
    </row>
    <row r="60" s="7" customFormat="1" ht="16.5" customHeight="1">
      <c r="A60" s="114" t="s">
        <v>76</v>
      </c>
      <c r="B60" s="115"/>
      <c r="C60" s="116"/>
      <c r="D60" s="117" t="s">
        <v>96</v>
      </c>
      <c r="E60" s="117"/>
      <c r="F60" s="117"/>
      <c r="G60" s="117"/>
      <c r="H60" s="117"/>
      <c r="I60" s="118"/>
      <c r="J60" s="117" t="s">
        <v>97</v>
      </c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9">
        <f>'SO 5 - Elektroinstalace'!J30</f>
        <v>0</v>
      </c>
      <c r="AH60" s="118"/>
      <c r="AI60" s="118"/>
      <c r="AJ60" s="118"/>
      <c r="AK60" s="118"/>
      <c r="AL60" s="118"/>
      <c r="AM60" s="118"/>
      <c r="AN60" s="119">
        <f>SUM(AG60,AT60)</f>
        <v>0</v>
      </c>
      <c r="AO60" s="118"/>
      <c r="AP60" s="118"/>
      <c r="AQ60" s="120" t="s">
        <v>85</v>
      </c>
      <c r="AR60" s="121"/>
      <c r="AS60" s="127">
        <v>0</v>
      </c>
      <c r="AT60" s="128">
        <f>ROUND(SUM(AV60:AW60),2)</f>
        <v>0</v>
      </c>
      <c r="AU60" s="129">
        <f>'SO 5 - Elektroinstalace'!P84</f>
        <v>0</v>
      </c>
      <c r="AV60" s="128">
        <f>'SO 5 - Elektroinstalace'!J33</f>
        <v>0</v>
      </c>
      <c r="AW60" s="128">
        <f>'SO 5 - Elektroinstalace'!J34</f>
        <v>0</v>
      </c>
      <c r="AX60" s="128">
        <f>'SO 5 - Elektroinstalace'!J35</f>
        <v>0</v>
      </c>
      <c r="AY60" s="128">
        <f>'SO 5 - Elektroinstalace'!J36</f>
        <v>0</v>
      </c>
      <c r="AZ60" s="128">
        <f>'SO 5 - Elektroinstalace'!F33</f>
        <v>0</v>
      </c>
      <c r="BA60" s="128">
        <f>'SO 5 - Elektroinstalace'!F34</f>
        <v>0</v>
      </c>
      <c r="BB60" s="128">
        <f>'SO 5 - Elektroinstalace'!F35</f>
        <v>0</v>
      </c>
      <c r="BC60" s="128">
        <f>'SO 5 - Elektroinstalace'!F36</f>
        <v>0</v>
      </c>
      <c r="BD60" s="130">
        <f>'SO 5 - Elektroinstalace'!F37</f>
        <v>0</v>
      </c>
      <c r="BE60" s="7"/>
      <c r="BT60" s="126" t="s">
        <v>80</v>
      </c>
      <c r="BV60" s="126" t="s">
        <v>74</v>
      </c>
      <c r="BW60" s="126" t="s">
        <v>98</v>
      </c>
      <c r="BX60" s="126" t="s">
        <v>5</v>
      </c>
      <c r="CL60" s="126" t="s">
        <v>19</v>
      </c>
      <c r="CM60" s="126" t="s">
        <v>82</v>
      </c>
    </row>
    <row r="61" s="2" customFormat="1" ht="30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7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47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</sheetData>
  <sheetProtection sheet="1" formatColumns="0" formatRows="0" objects="1" scenarios="1" spinCount="100000" saltValue="8j4B3q4gOFdiOPDpbIHGiCPPgN14/LoNgHysDfHYVcznfb8uwpxZZ8rN9WqBzDUOnFkYOytv5grEP0onOGhZsA==" hashValue="Y7pWIQXeJ0X8hZ75ZFQhBjbsnnXstCxUd4B9WF9zcJhJ1ONMi5UZWhrbN+jDMM2/TZe7ytt0ZVWvSw98I0jLBA==" algorithmName="SHA-512" password="CC35"/>
  <mergeCells count="62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0 - Vedlejší a ostatní...'!C2" display="/"/>
    <hyperlink ref="A56" location="'SO 1 - Stavebně konstrukč...'!C2" display="/"/>
    <hyperlink ref="A57" location="'SO 2 - Zdravotně technick...'!C2" display="/"/>
    <hyperlink ref="A58" location="'SO 3 - Zařízení pro vytápění'!C2" display="/"/>
    <hyperlink ref="A59" location="'SO 4 - Vzduchotechnika'!C2" display="/"/>
    <hyperlink ref="A60" location="'SO 5 - Elektroinstalac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99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26.25" customHeight="1">
      <c r="B7" s="23"/>
      <c r="E7" s="136" t="str">
        <f>'Rekapitulace zakázky'!K6</f>
        <v>Rekonstrukce sociální zařízení ve 3.NP ZŠ a MŠ Bratislavská ve Varnsdorfu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100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101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zakázky'!AN8</f>
        <v>14. 9. 2025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30</v>
      </c>
      <c r="E17" s="41"/>
      <c r="F17" s="41"/>
      <c r="G17" s="41"/>
      <c r="H17" s="41"/>
      <c r="I17" s="135" t="s">
        <v>26</v>
      </c>
      <c r="J17" s="36" t="str">
        <f>'Rekapitulace zakázky'!AN13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zakázky'!E14</f>
        <v>Vyplň údaj</v>
      </c>
      <c r="F18" s="139"/>
      <c r="G18" s="139"/>
      <c r="H18" s="139"/>
      <c r="I18" s="135" t="s">
        <v>29</v>
      </c>
      <c r="J18" s="36" t="str">
        <f>'Rekapitulace zakázky'!AN14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32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35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ROUND(J84,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ROUND((SUM(BE84:BE99)),  2)</f>
        <v>0</v>
      </c>
      <c r="G33" s="41"/>
      <c r="H33" s="41"/>
      <c r="I33" s="151">
        <v>0.20999999999999999</v>
      </c>
      <c r="J33" s="150">
        <f>ROUND(((SUM(BE84:BE99))*I33),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ROUND((SUM(BF84:BF99)),  2)</f>
        <v>0</v>
      </c>
      <c r="G34" s="41"/>
      <c r="H34" s="41"/>
      <c r="I34" s="151">
        <v>0.12</v>
      </c>
      <c r="J34" s="150">
        <f>ROUND(((SUM(BF84:BF99))*I34),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ROUND((SUM(BG84:BG99)),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ROUND((SUM(BH84:BH99)),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ROUND((SUM(BI84:BI99)),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102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63" t="str">
        <f>E7</f>
        <v>Rekonstrukce sociální zařízení ve 3.NP ZŠ a MŠ Bratislavská ve Varnsdorfu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100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0 - Vedlejší a ostatní náklady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st.p.č.k. 2011, k.ú. Varnsdorf</v>
      </c>
      <c r="G52" s="43"/>
      <c r="H52" s="43"/>
      <c r="I52" s="35" t="s">
        <v>23</v>
      </c>
      <c r="J52" s="75" t="str">
        <f>IF(J12="","",J12)</f>
        <v>14. 9. 2025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Varnsdorf</v>
      </c>
      <c r="G54" s="43"/>
      <c r="H54" s="43"/>
      <c r="I54" s="35" t="s">
        <v>32</v>
      </c>
      <c r="J54" s="39" t="str">
        <f>E21</f>
        <v>Pavel Hruška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35</v>
      </c>
      <c r="J55" s="39" t="str">
        <f>E24</f>
        <v>Pavel Hruška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103</v>
      </c>
      <c r="D57" s="165"/>
      <c r="E57" s="165"/>
      <c r="F57" s="165"/>
      <c r="G57" s="165"/>
      <c r="H57" s="165"/>
      <c r="I57" s="165"/>
      <c r="J57" s="166" t="s">
        <v>104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105</v>
      </c>
    </row>
    <row r="60" s="9" customFormat="1" ht="24.96" customHeight="1">
      <c r="A60" s="9"/>
      <c r="B60" s="168"/>
      <c r="C60" s="169"/>
      <c r="D60" s="170" t="s">
        <v>106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107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108</v>
      </c>
      <c r="E62" s="177"/>
      <c r="F62" s="177"/>
      <c r="G62" s="177"/>
      <c r="H62" s="177"/>
      <c r="I62" s="177"/>
      <c r="J62" s="178">
        <f>J89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109</v>
      </c>
      <c r="E63" s="177"/>
      <c r="F63" s="177"/>
      <c r="G63" s="177"/>
      <c r="H63" s="177"/>
      <c r="I63" s="177"/>
      <c r="J63" s="178">
        <f>J93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110</v>
      </c>
      <c r="E64" s="177"/>
      <c r="F64" s="177"/>
      <c r="G64" s="177"/>
      <c r="H64" s="177"/>
      <c r="I64" s="177"/>
      <c r="J64" s="178">
        <f>J96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111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6.25" customHeight="1">
      <c r="A74" s="41"/>
      <c r="B74" s="42"/>
      <c r="C74" s="43"/>
      <c r="D74" s="43"/>
      <c r="E74" s="163" t="str">
        <f>E7</f>
        <v>Rekonstrukce sociální zařízení ve 3.NP ZŠ a MŠ Bratislavská ve Varnsdorfu</v>
      </c>
      <c r="F74" s="35"/>
      <c r="G74" s="35"/>
      <c r="H74" s="35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100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SO 0 - Vedlejší a ostatní náklady</v>
      </c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21</v>
      </c>
      <c r="D78" s="43"/>
      <c r="E78" s="43"/>
      <c r="F78" s="30" t="str">
        <f>F12</f>
        <v>st.p.č.k. 2011, k.ú. Varnsdorf</v>
      </c>
      <c r="G78" s="43"/>
      <c r="H78" s="43"/>
      <c r="I78" s="35" t="s">
        <v>23</v>
      </c>
      <c r="J78" s="75" t="str">
        <f>IF(J12="","",J12)</f>
        <v>14. 9. 2025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25</v>
      </c>
      <c r="D80" s="43"/>
      <c r="E80" s="43"/>
      <c r="F80" s="30" t="str">
        <f>E15</f>
        <v>Město Varnsdorf</v>
      </c>
      <c r="G80" s="43"/>
      <c r="H80" s="43"/>
      <c r="I80" s="35" t="s">
        <v>32</v>
      </c>
      <c r="J80" s="39" t="str">
        <f>E21</f>
        <v>Pavel Hruška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30</v>
      </c>
      <c r="D81" s="43"/>
      <c r="E81" s="43"/>
      <c r="F81" s="30" t="str">
        <f>IF(E18="","",E18)</f>
        <v>Vyplň údaj</v>
      </c>
      <c r="G81" s="43"/>
      <c r="H81" s="43"/>
      <c r="I81" s="35" t="s">
        <v>35</v>
      </c>
      <c r="J81" s="39" t="str">
        <f>E24</f>
        <v>Pavel Hruška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0"/>
      <c r="B83" s="181"/>
      <c r="C83" s="182" t="s">
        <v>112</v>
      </c>
      <c r="D83" s="183" t="s">
        <v>57</v>
      </c>
      <c r="E83" s="183" t="s">
        <v>53</v>
      </c>
      <c r="F83" s="183" t="s">
        <v>54</v>
      </c>
      <c r="G83" s="183" t="s">
        <v>113</v>
      </c>
      <c r="H83" s="183" t="s">
        <v>114</v>
      </c>
      <c r="I83" s="183" t="s">
        <v>115</v>
      </c>
      <c r="J83" s="183" t="s">
        <v>104</v>
      </c>
      <c r="K83" s="184" t="s">
        <v>116</v>
      </c>
      <c r="L83" s="185"/>
      <c r="M83" s="95" t="s">
        <v>19</v>
      </c>
      <c r="N83" s="96" t="s">
        <v>42</v>
      </c>
      <c r="O83" s="96" t="s">
        <v>117</v>
      </c>
      <c r="P83" s="96" t="s">
        <v>118</v>
      </c>
      <c r="Q83" s="96" t="s">
        <v>119</v>
      </c>
      <c r="R83" s="96" t="s">
        <v>120</v>
      </c>
      <c r="S83" s="96" t="s">
        <v>121</v>
      </c>
      <c r="T83" s="97" t="s">
        <v>122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1"/>
      <c r="B84" s="42"/>
      <c r="C84" s="102" t="s">
        <v>123</v>
      </c>
      <c r="D84" s="43"/>
      <c r="E84" s="43"/>
      <c r="F84" s="43"/>
      <c r="G84" s="43"/>
      <c r="H84" s="43"/>
      <c r="I84" s="43"/>
      <c r="J84" s="186">
        <f>BK84</f>
        <v>0</v>
      </c>
      <c r="K84" s="43"/>
      <c r="L84" s="47"/>
      <c r="M84" s="98"/>
      <c r="N84" s="187"/>
      <c r="O84" s="99"/>
      <c r="P84" s="188">
        <f>P85</f>
        <v>0</v>
      </c>
      <c r="Q84" s="99"/>
      <c r="R84" s="188">
        <f>R85</f>
        <v>0</v>
      </c>
      <c r="S84" s="99"/>
      <c r="T84" s="189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71</v>
      </c>
      <c r="AU84" s="20" t="s">
        <v>105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71</v>
      </c>
      <c r="E85" s="194" t="s">
        <v>124</v>
      </c>
      <c r="F85" s="194" t="s">
        <v>125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P86+P89+P93+P96</f>
        <v>0</v>
      </c>
      <c r="Q85" s="199"/>
      <c r="R85" s="200">
        <f>R86+R89+R93+R96</f>
        <v>0</v>
      </c>
      <c r="S85" s="199"/>
      <c r="T85" s="201">
        <f>T86+T89+T93+T96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126</v>
      </c>
      <c r="AT85" s="203" t="s">
        <v>71</v>
      </c>
      <c r="AU85" s="203" t="s">
        <v>72</v>
      </c>
      <c r="AY85" s="202" t="s">
        <v>127</v>
      </c>
      <c r="BK85" s="204">
        <f>BK86+BK89+BK93+BK96</f>
        <v>0</v>
      </c>
    </row>
    <row r="86" s="12" customFormat="1" ht="22.8" customHeight="1">
      <c r="A86" s="12"/>
      <c r="B86" s="191"/>
      <c r="C86" s="192"/>
      <c r="D86" s="193" t="s">
        <v>71</v>
      </c>
      <c r="E86" s="205" t="s">
        <v>128</v>
      </c>
      <c r="F86" s="205" t="s">
        <v>129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SUM(P87:P88)</f>
        <v>0</v>
      </c>
      <c r="Q86" s="199"/>
      <c r="R86" s="200">
        <f>SUM(R87:R88)</f>
        <v>0</v>
      </c>
      <c r="S86" s="199"/>
      <c r="T86" s="201">
        <f>SUM(T87:T88)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126</v>
      </c>
      <c r="AT86" s="203" t="s">
        <v>71</v>
      </c>
      <c r="AU86" s="203" t="s">
        <v>80</v>
      </c>
      <c r="AY86" s="202" t="s">
        <v>127</v>
      </c>
      <c r="BK86" s="204">
        <f>SUM(BK87:BK88)</f>
        <v>0</v>
      </c>
    </row>
    <row r="87" s="2" customFormat="1" ht="16.5" customHeight="1">
      <c r="A87" s="41"/>
      <c r="B87" s="42"/>
      <c r="C87" s="207" t="s">
        <v>80</v>
      </c>
      <c r="D87" s="207" t="s">
        <v>130</v>
      </c>
      <c r="E87" s="208" t="s">
        <v>131</v>
      </c>
      <c r="F87" s="209" t="s">
        <v>132</v>
      </c>
      <c r="G87" s="210" t="s">
        <v>133</v>
      </c>
      <c r="H87" s="211">
        <v>1</v>
      </c>
      <c r="I87" s="212"/>
      <c r="J87" s="213">
        <f>ROUND(I87*H87,2)</f>
        <v>0</v>
      </c>
      <c r="K87" s="209" t="s">
        <v>134</v>
      </c>
      <c r="L87" s="47"/>
      <c r="M87" s="214" t="s">
        <v>19</v>
      </c>
      <c r="N87" s="215" t="s">
        <v>43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135</v>
      </c>
      <c r="AT87" s="218" t="s">
        <v>130</v>
      </c>
      <c r="AU87" s="218" t="s">
        <v>82</v>
      </c>
      <c r="AY87" s="20" t="s">
        <v>127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80</v>
      </c>
      <c r="BK87" s="219">
        <f>ROUND(I87*H87,2)</f>
        <v>0</v>
      </c>
      <c r="BL87" s="20" t="s">
        <v>135</v>
      </c>
      <c r="BM87" s="218" t="s">
        <v>136</v>
      </c>
    </row>
    <row r="88" s="2" customFormat="1">
      <c r="A88" s="41"/>
      <c r="B88" s="42"/>
      <c r="C88" s="43"/>
      <c r="D88" s="220" t="s">
        <v>137</v>
      </c>
      <c r="E88" s="43"/>
      <c r="F88" s="221" t="s">
        <v>138</v>
      </c>
      <c r="G88" s="43"/>
      <c r="H88" s="43"/>
      <c r="I88" s="222"/>
      <c r="J88" s="43"/>
      <c r="K88" s="43"/>
      <c r="L88" s="47"/>
      <c r="M88" s="223"/>
      <c r="N88" s="224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137</v>
      </c>
      <c r="AU88" s="20" t="s">
        <v>82</v>
      </c>
    </row>
    <row r="89" s="12" customFormat="1" ht="22.8" customHeight="1">
      <c r="A89" s="12"/>
      <c r="B89" s="191"/>
      <c r="C89" s="192"/>
      <c r="D89" s="193" t="s">
        <v>71</v>
      </c>
      <c r="E89" s="205" t="s">
        <v>139</v>
      </c>
      <c r="F89" s="205" t="s">
        <v>140</v>
      </c>
      <c r="G89" s="192"/>
      <c r="H89" s="192"/>
      <c r="I89" s="195"/>
      <c r="J89" s="206">
        <f>BK89</f>
        <v>0</v>
      </c>
      <c r="K89" s="192"/>
      <c r="L89" s="197"/>
      <c r="M89" s="198"/>
      <c r="N89" s="199"/>
      <c r="O89" s="199"/>
      <c r="P89" s="200">
        <f>SUM(P90:P92)</f>
        <v>0</v>
      </c>
      <c r="Q89" s="199"/>
      <c r="R89" s="200">
        <f>SUM(R90:R92)</f>
        <v>0</v>
      </c>
      <c r="S89" s="199"/>
      <c r="T89" s="201">
        <f>SUM(T90:T92)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126</v>
      </c>
      <c r="AT89" s="203" t="s">
        <v>71</v>
      </c>
      <c r="AU89" s="203" t="s">
        <v>80</v>
      </c>
      <c r="AY89" s="202" t="s">
        <v>127</v>
      </c>
      <c r="BK89" s="204">
        <f>SUM(BK90:BK92)</f>
        <v>0</v>
      </c>
    </row>
    <row r="90" s="2" customFormat="1" ht="16.5" customHeight="1">
      <c r="A90" s="41"/>
      <c r="B90" s="42"/>
      <c r="C90" s="207" t="s">
        <v>82</v>
      </c>
      <c r="D90" s="207" t="s">
        <v>130</v>
      </c>
      <c r="E90" s="208" t="s">
        <v>141</v>
      </c>
      <c r="F90" s="209" t="s">
        <v>140</v>
      </c>
      <c r="G90" s="210" t="s">
        <v>133</v>
      </c>
      <c r="H90" s="211">
        <v>1</v>
      </c>
      <c r="I90" s="212"/>
      <c r="J90" s="213">
        <f>ROUND(I90*H90,2)</f>
        <v>0</v>
      </c>
      <c r="K90" s="209" t="s">
        <v>134</v>
      </c>
      <c r="L90" s="47"/>
      <c r="M90" s="214" t="s">
        <v>19</v>
      </c>
      <c r="N90" s="215" t="s">
        <v>43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135</v>
      </c>
      <c r="AT90" s="218" t="s">
        <v>130</v>
      </c>
      <c r="AU90" s="218" t="s">
        <v>82</v>
      </c>
      <c r="AY90" s="20" t="s">
        <v>127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80</v>
      </c>
      <c r="BK90" s="219">
        <f>ROUND(I90*H90,2)</f>
        <v>0</v>
      </c>
      <c r="BL90" s="20" t="s">
        <v>135</v>
      </c>
      <c r="BM90" s="218" t="s">
        <v>142</v>
      </c>
    </row>
    <row r="91" s="2" customFormat="1">
      <c r="A91" s="41"/>
      <c r="B91" s="42"/>
      <c r="C91" s="43"/>
      <c r="D91" s="220" t="s">
        <v>137</v>
      </c>
      <c r="E91" s="43"/>
      <c r="F91" s="221" t="s">
        <v>143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137</v>
      </c>
      <c r="AU91" s="20" t="s">
        <v>82</v>
      </c>
    </row>
    <row r="92" s="2" customFormat="1">
      <c r="A92" s="41"/>
      <c r="B92" s="42"/>
      <c r="C92" s="43"/>
      <c r="D92" s="225" t="s">
        <v>144</v>
      </c>
      <c r="E92" s="43"/>
      <c r="F92" s="226" t="s">
        <v>145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144</v>
      </c>
      <c r="AU92" s="20" t="s">
        <v>82</v>
      </c>
    </row>
    <row r="93" s="12" customFormat="1" ht="22.8" customHeight="1">
      <c r="A93" s="12"/>
      <c r="B93" s="191"/>
      <c r="C93" s="192"/>
      <c r="D93" s="193" t="s">
        <v>71</v>
      </c>
      <c r="E93" s="205" t="s">
        <v>146</v>
      </c>
      <c r="F93" s="205" t="s">
        <v>147</v>
      </c>
      <c r="G93" s="192"/>
      <c r="H93" s="192"/>
      <c r="I93" s="195"/>
      <c r="J93" s="206">
        <f>BK93</f>
        <v>0</v>
      </c>
      <c r="K93" s="192"/>
      <c r="L93" s="197"/>
      <c r="M93" s="198"/>
      <c r="N93" s="199"/>
      <c r="O93" s="199"/>
      <c r="P93" s="200">
        <f>SUM(P94:P95)</f>
        <v>0</v>
      </c>
      <c r="Q93" s="199"/>
      <c r="R93" s="200">
        <f>SUM(R94:R95)</f>
        <v>0</v>
      </c>
      <c r="S93" s="199"/>
      <c r="T93" s="201">
        <f>SUM(T94:T95)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2" t="s">
        <v>126</v>
      </c>
      <c r="AT93" s="203" t="s">
        <v>71</v>
      </c>
      <c r="AU93" s="203" t="s">
        <v>80</v>
      </c>
      <c r="AY93" s="202" t="s">
        <v>127</v>
      </c>
      <c r="BK93" s="204">
        <f>SUM(BK94:BK95)</f>
        <v>0</v>
      </c>
    </row>
    <row r="94" s="2" customFormat="1" ht="24.15" customHeight="1">
      <c r="A94" s="41"/>
      <c r="B94" s="42"/>
      <c r="C94" s="207" t="s">
        <v>148</v>
      </c>
      <c r="D94" s="207" t="s">
        <v>130</v>
      </c>
      <c r="E94" s="208" t="s">
        <v>149</v>
      </c>
      <c r="F94" s="209" t="s">
        <v>150</v>
      </c>
      <c r="G94" s="210" t="s">
        <v>133</v>
      </c>
      <c r="H94" s="211">
        <v>1</v>
      </c>
      <c r="I94" s="212"/>
      <c r="J94" s="213">
        <f>ROUND(I94*H94,2)</f>
        <v>0</v>
      </c>
      <c r="K94" s="209" t="s">
        <v>134</v>
      </c>
      <c r="L94" s="47"/>
      <c r="M94" s="214" t="s">
        <v>19</v>
      </c>
      <c r="N94" s="215" t="s">
        <v>43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135</v>
      </c>
      <c r="AT94" s="218" t="s">
        <v>130</v>
      </c>
      <c r="AU94" s="218" t="s">
        <v>82</v>
      </c>
      <c r="AY94" s="20" t="s">
        <v>127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80</v>
      </c>
      <c r="BK94" s="219">
        <f>ROUND(I94*H94,2)</f>
        <v>0</v>
      </c>
      <c r="BL94" s="20" t="s">
        <v>135</v>
      </c>
      <c r="BM94" s="218" t="s">
        <v>151</v>
      </c>
    </row>
    <row r="95" s="2" customFormat="1">
      <c r="A95" s="41"/>
      <c r="B95" s="42"/>
      <c r="C95" s="43"/>
      <c r="D95" s="220" t="s">
        <v>137</v>
      </c>
      <c r="E95" s="43"/>
      <c r="F95" s="221" t="s">
        <v>152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137</v>
      </c>
      <c r="AU95" s="20" t="s">
        <v>82</v>
      </c>
    </row>
    <row r="96" s="12" customFormat="1" ht="22.8" customHeight="1">
      <c r="A96" s="12"/>
      <c r="B96" s="191"/>
      <c r="C96" s="192"/>
      <c r="D96" s="193" t="s">
        <v>71</v>
      </c>
      <c r="E96" s="205" t="s">
        <v>153</v>
      </c>
      <c r="F96" s="205" t="s">
        <v>154</v>
      </c>
      <c r="G96" s="192"/>
      <c r="H96" s="192"/>
      <c r="I96" s="195"/>
      <c r="J96" s="206">
        <f>BK96</f>
        <v>0</v>
      </c>
      <c r="K96" s="192"/>
      <c r="L96" s="197"/>
      <c r="M96" s="198"/>
      <c r="N96" s="199"/>
      <c r="O96" s="199"/>
      <c r="P96" s="200">
        <f>SUM(P97:P99)</f>
        <v>0</v>
      </c>
      <c r="Q96" s="199"/>
      <c r="R96" s="200">
        <f>SUM(R97:R99)</f>
        <v>0</v>
      </c>
      <c r="S96" s="199"/>
      <c r="T96" s="201">
        <f>SUM(T97:T99)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2" t="s">
        <v>126</v>
      </c>
      <c r="AT96" s="203" t="s">
        <v>71</v>
      </c>
      <c r="AU96" s="203" t="s">
        <v>80</v>
      </c>
      <c r="AY96" s="202" t="s">
        <v>127</v>
      </c>
      <c r="BK96" s="204">
        <f>SUM(BK97:BK99)</f>
        <v>0</v>
      </c>
    </row>
    <row r="97" s="2" customFormat="1" ht="24.15" customHeight="1">
      <c r="A97" s="41"/>
      <c r="B97" s="42"/>
      <c r="C97" s="207" t="s">
        <v>155</v>
      </c>
      <c r="D97" s="207" t="s">
        <v>130</v>
      </c>
      <c r="E97" s="208" t="s">
        <v>156</v>
      </c>
      <c r="F97" s="209" t="s">
        <v>157</v>
      </c>
      <c r="G97" s="210" t="s">
        <v>133</v>
      </c>
      <c r="H97" s="211">
        <v>1</v>
      </c>
      <c r="I97" s="212"/>
      <c r="J97" s="213">
        <f>ROUND(I97*H97,2)</f>
        <v>0</v>
      </c>
      <c r="K97" s="209" t="s">
        <v>134</v>
      </c>
      <c r="L97" s="47"/>
      <c r="M97" s="214" t="s">
        <v>19</v>
      </c>
      <c r="N97" s="215" t="s">
        <v>43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135</v>
      </c>
      <c r="AT97" s="218" t="s">
        <v>130</v>
      </c>
      <c r="AU97" s="218" t="s">
        <v>82</v>
      </c>
      <c r="AY97" s="20" t="s">
        <v>127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80</v>
      </c>
      <c r="BK97" s="219">
        <f>ROUND(I97*H97,2)</f>
        <v>0</v>
      </c>
      <c r="BL97" s="20" t="s">
        <v>135</v>
      </c>
      <c r="BM97" s="218" t="s">
        <v>158</v>
      </c>
    </row>
    <row r="98" s="2" customFormat="1">
      <c r="A98" s="41"/>
      <c r="B98" s="42"/>
      <c r="C98" s="43"/>
      <c r="D98" s="220" t="s">
        <v>137</v>
      </c>
      <c r="E98" s="43"/>
      <c r="F98" s="221" t="s">
        <v>159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137</v>
      </c>
      <c r="AU98" s="20" t="s">
        <v>82</v>
      </c>
    </row>
    <row r="99" s="2" customFormat="1" ht="66.75" customHeight="1">
      <c r="A99" s="41"/>
      <c r="B99" s="42"/>
      <c r="C99" s="207" t="s">
        <v>126</v>
      </c>
      <c r="D99" s="207" t="s">
        <v>130</v>
      </c>
      <c r="E99" s="208" t="s">
        <v>160</v>
      </c>
      <c r="F99" s="209" t="s">
        <v>161</v>
      </c>
      <c r="G99" s="210" t="s">
        <v>133</v>
      </c>
      <c r="H99" s="211">
        <v>1</v>
      </c>
      <c r="I99" s="212"/>
      <c r="J99" s="213">
        <f>ROUND(I99*H99,2)</f>
        <v>0</v>
      </c>
      <c r="K99" s="209" t="s">
        <v>19</v>
      </c>
      <c r="L99" s="47"/>
      <c r="M99" s="227" t="s">
        <v>19</v>
      </c>
      <c r="N99" s="228" t="s">
        <v>43</v>
      </c>
      <c r="O99" s="229"/>
      <c r="P99" s="230">
        <f>O99*H99</f>
        <v>0</v>
      </c>
      <c r="Q99" s="230">
        <v>0</v>
      </c>
      <c r="R99" s="230">
        <f>Q99*H99</f>
        <v>0</v>
      </c>
      <c r="S99" s="230">
        <v>0</v>
      </c>
      <c r="T99" s="231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135</v>
      </c>
      <c r="AT99" s="218" t="s">
        <v>130</v>
      </c>
      <c r="AU99" s="218" t="s">
        <v>82</v>
      </c>
      <c r="AY99" s="20" t="s">
        <v>127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80</v>
      </c>
      <c r="BK99" s="219">
        <f>ROUND(I99*H99,2)</f>
        <v>0</v>
      </c>
      <c r="BL99" s="20" t="s">
        <v>135</v>
      </c>
      <c r="BM99" s="218" t="s">
        <v>162</v>
      </c>
    </row>
    <row r="100" s="2" customFormat="1" ht="6.96" customHeight="1">
      <c r="A100" s="41"/>
      <c r="B100" s="62"/>
      <c r="C100" s="63"/>
      <c r="D100" s="63"/>
      <c r="E100" s="63"/>
      <c r="F100" s="63"/>
      <c r="G100" s="63"/>
      <c r="H100" s="63"/>
      <c r="I100" s="63"/>
      <c r="J100" s="63"/>
      <c r="K100" s="63"/>
      <c r="L100" s="47"/>
      <c r="M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</sheetData>
  <sheetProtection sheet="1" autoFilter="0" formatColumns="0" formatRows="0" objects="1" scenarios="1" spinCount="100000" saltValue="M6ALcVhrBnUZCAVl74OaZqA3Um85w1HZXXfDG12oysMzUMhuyfN68MYxkyEkoKxS0watjfDpmYnVVqqyPNjMQg==" hashValue="p1Zmncj5D1ax2u4l4RyBh1a+sgp4vahF/RFuRWZNUAvbyJ0qM+RjXPbpCA/h6GbY37s5sJg/HmOyhBc7gGjiZA==" algorithmName="SHA-512" password="CC35"/>
  <autoFilter ref="C83:K99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2/013254000"/>
    <hyperlink ref="F91" r:id="rId2" display="https://podminky.urs.cz/item/CS_URS_2025_02/030001000"/>
    <hyperlink ref="F95" r:id="rId3" display="https://podminky.urs.cz/item/CS_URS_2025_02/045002000"/>
    <hyperlink ref="F98" r:id="rId4" display="https://podminky.urs.cz/item/CS_URS_2025_02/071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86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99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26.25" customHeight="1">
      <c r="B7" s="23"/>
      <c r="E7" s="136" t="str">
        <f>'Rekapitulace zakázky'!K6</f>
        <v>Rekonstrukce sociální zařízení ve 3.NP ZŠ a MŠ Bratislavská ve Varnsdorfu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100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163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zakázky'!AN8</f>
        <v>14. 9. 2025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30</v>
      </c>
      <c r="E17" s="41"/>
      <c r="F17" s="41"/>
      <c r="G17" s="41"/>
      <c r="H17" s="41"/>
      <c r="I17" s="135" t="s">
        <v>26</v>
      </c>
      <c r="J17" s="36" t="str">
        <f>'Rekapitulace zakázky'!AN13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zakázky'!E14</f>
        <v>Vyplň údaj</v>
      </c>
      <c r="F18" s="139"/>
      <c r="G18" s="139"/>
      <c r="H18" s="139"/>
      <c r="I18" s="135" t="s">
        <v>29</v>
      </c>
      <c r="J18" s="36" t="str">
        <f>'Rekapitulace zakázky'!AN14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32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35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ROUND(J94,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ROUND((SUM(BE94:BE832)),  2)</f>
        <v>0</v>
      </c>
      <c r="G33" s="41"/>
      <c r="H33" s="41"/>
      <c r="I33" s="151">
        <v>0.20999999999999999</v>
      </c>
      <c r="J33" s="150">
        <f>ROUND(((SUM(BE94:BE832))*I33),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ROUND((SUM(BF94:BF832)),  2)</f>
        <v>0</v>
      </c>
      <c r="G34" s="41"/>
      <c r="H34" s="41"/>
      <c r="I34" s="151">
        <v>0.12</v>
      </c>
      <c r="J34" s="150">
        <f>ROUND(((SUM(BF94:BF832))*I34),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ROUND((SUM(BG94:BG832)),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ROUND((SUM(BH94:BH832)),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ROUND((SUM(BI94:BI832)),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102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63" t="str">
        <f>E7</f>
        <v>Rekonstrukce sociální zařízení ve 3.NP ZŠ a MŠ Bratislavská ve Varnsdorfu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100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1 - Stavebně konstrukční řešení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st.p.č.k. 2011, k.ú. Varnsdorf</v>
      </c>
      <c r="G52" s="43"/>
      <c r="H52" s="43"/>
      <c r="I52" s="35" t="s">
        <v>23</v>
      </c>
      <c r="J52" s="75" t="str">
        <f>IF(J12="","",J12)</f>
        <v>14. 9. 2025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Varnsdorf</v>
      </c>
      <c r="G54" s="43"/>
      <c r="H54" s="43"/>
      <c r="I54" s="35" t="s">
        <v>32</v>
      </c>
      <c r="J54" s="39" t="str">
        <f>E21</f>
        <v>Pavel Hruška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35</v>
      </c>
      <c r="J55" s="39" t="str">
        <f>E24</f>
        <v>Pavel Hruška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103</v>
      </c>
      <c r="D57" s="165"/>
      <c r="E57" s="165"/>
      <c r="F57" s="165"/>
      <c r="G57" s="165"/>
      <c r="H57" s="165"/>
      <c r="I57" s="165"/>
      <c r="J57" s="166" t="s">
        <v>104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J94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105</v>
      </c>
    </row>
    <row r="60" s="9" customFormat="1" ht="24.96" customHeight="1">
      <c r="A60" s="9"/>
      <c r="B60" s="168"/>
      <c r="C60" s="169"/>
      <c r="D60" s="170" t="s">
        <v>164</v>
      </c>
      <c r="E60" s="171"/>
      <c r="F60" s="171"/>
      <c r="G60" s="171"/>
      <c r="H60" s="171"/>
      <c r="I60" s="171"/>
      <c r="J60" s="172">
        <f>J95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165</v>
      </c>
      <c r="E61" s="177"/>
      <c r="F61" s="177"/>
      <c r="G61" s="177"/>
      <c r="H61" s="177"/>
      <c r="I61" s="177"/>
      <c r="J61" s="178">
        <f>J96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166</v>
      </c>
      <c r="E62" s="177"/>
      <c r="F62" s="177"/>
      <c r="G62" s="177"/>
      <c r="H62" s="177"/>
      <c r="I62" s="177"/>
      <c r="J62" s="178">
        <f>J143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167</v>
      </c>
      <c r="E63" s="177"/>
      <c r="F63" s="177"/>
      <c r="G63" s="177"/>
      <c r="H63" s="177"/>
      <c r="I63" s="177"/>
      <c r="J63" s="178">
        <f>J147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168</v>
      </c>
      <c r="E64" s="177"/>
      <c r="F64" s="177"/>
      <c r="G64" s="177"/>
      <c r="H64" s="177"/>
      <c r="I64" s="177"/>
      <c r="J64" s="178">
        <f>J285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169</v>
      </c>
      <c r="E65" s="177"/>
      <c r="F65" s="177"/>
      <c r="G65" s="177"/>
      <c r="H65" s="177"/>
      <c r="I65" s="177"/>
      <c r="J65" s="178">
        <f>J345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170</v>
      </c>
      <c r="E66" s="177"/>
      <c r="F66" s="177"/>
      <c r="G66" s="177"/>
      <c r="H66" s="177"/>
      <c r="I66" s="177"/>
      <c r="J66" s="178">
        <f>J355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8"/>
      <c r="C67" s="169"/>
      <c r="D67" s="170" t="s">
        <v>171</v>
      </c>
      <c r="E67" s="171"/>
      <c r="F67" s="171"/>
      <c r="G67" s="171"/>
      <c r="H67" s="171"/>
      <c r="I67" s="171"/>
      <c r="J67" s="172">
        <f>J358</f>
        <v>0</v>
      </c>
      <c r="K67" s="169"/>
      <c r="L67" s="173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4"/>
      <c r="C68" s="175"/>
      <c r="D68" s="176" t="s">
        <v>172</v>
      </c>
      <c r="E68" s="177"/>
      <c r="F68" s="177"/>
      <c r="G68" s="177"/>
      <c r="H68" s="177"/>
      <c r="I68" s="177"/>
      <c r="J68" s="178">
        <f>J359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173</v>
      </c>
      <c r="E69" s="177"/>
      <c r="F69" s="177"/>
      <c r="G69" s="177"/>
      <c r="H69" s="177"/>
      <c r="I69" s="177"/>
      <c r="J69" s="178">
        <f>J363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174</v>
      </c>
      <c r="E70" s="177"/>
      <c r="F70" s="177"/>
      <c r="G70" s="177"/>
      <c r="H70" s="177"/>
      <c r="I70" s="177"/>
      <c r="J70" s="178">
        <f>J367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175</v>
      </c>
      <c r="E71" s="177"/>
      <c r="F71" s="177"/>
      <c r="G71" s="177"/>
      <c r="H71" s="177"/>
      <c r="I71" s="177"/>
      <c r="J71" s="178">
        <f>J448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176</v>
      </c>
      <c r="E72" s="177"/>
      <c r="F72" s="177"/>
      <c r="G72" s="177"/>
      <c r="H72" s="177"/>
      <c r="I72" s="177"/>
      <c r="J72" s="178">
        <f>J477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4"/>
      <c r="C73" s="175"/>
      <c r="D73" s="176" t="s">
        <v>177</v>
      </c>
      <c r="E73" s="177"/>
      <c r="F73" s="177"/>
      <c r="G73" s="177"/>
      <c r="H73" s="177"/>
      <c r="I73" s="177"/>
      <c r="J73" s="178">
        <f>J563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4"/>
      <c r="C74" s="175"/>
      <c r="D74" s="176" t="s">
        <v>178</v>
      </c>
      <c r="E74" s="177"/>
      <c r="F74" s="177"/>
      <c r="G74" s="177"/>
      <c r="H74" s="177"/>
      <c r="I74" s="177"/>
      <c r="J74" s="178">
        <f>J736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80" s="2" customFormat="1" ht="6.96" customHeight="1">
      <c r="A80" s="41"/>
      <c r="B80" s="64"/>
      <c r="C80" s="65"/>
      <c r="D80" s="65"/>
      <c r="E80" s="65"/>
      <c r="F80" s="65"/>
      <c r="G80" s="65"/>
      <c r="H80" s="65"/>
      <c r="I80" s="65"/>
      <c r="J80" s="65"/>
      <c r="K80" s="65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4.96" customHeight="1">
      <c r="A81" s="41"/>
      <c r="B81" s="42"/>
      <c r="C81" s="26" t="s">
        <v>111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16</v>
      </c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26.25" customHeight="1">
      <c r="A84" s="41"/>
      <c r="B84" s="42"/>
      <c r="C84" s="43"/>
      <c r="D84" s="43"/>
      <c r="E84" s="163" t="str">
        <f>E7</f>
        <v>Rekonstrukce sociální zařízení ve 3.NP ZŠ a MŠ Bratislavská ve Varnsdorfu</v>
      </c>
      <c r="F84" s="35"/>
      <c r="G84" s="35"/>
      <c r="H84" s="35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100</v>
      </c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6.5" customHeight="1">
      <c r="A86" s="41"/>
      <c r="B86" s="42"/>
      <c r="C86" s="43"/>
      <c r="D86" s="43"/>
      <c r="E86" s="72" t="str">
        <f>E9</f>
        <v>SO 1 - Stavebně konstrukční řešení</v>
      </c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21</v>
      </c>
      <c r="D88" s="43"/>
      <c r="E88" s="43"/>
      <c r="F88" s="30" t="str">
        <f>F12</f>
        <v>st.p.č.k. 2011, k.ú. Varnsdorf</v>
      </c>
      <c r="G88" s="43"/>
      <c r="H88" s="43"/>
      <c r="I88" s="35" t="s">
        <v>23</v>
      </c>
      <c r="J88" s="75" t="str">
        <f>IF(J12="","",J12)</f>
        <v>14. 9. 2025</v>
      </c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5" t="s">
        <v>25</v>
      </c>
      <c r="D90" s="43"/>
      <c r="E90" s="43"/>
      <c r="F90" s="30" t="str">
        <f>E15</f>
        <v>Město Varnsdorf</v>
      </c>
      <c r="G90" s="43"/>
      <c r="H90" s="43"/>
      <c r="I90" s="35" t="s">
        <v>32</v>
      </c>
      <c r="J90" s="39" t="str">
        <f>E21</f>
        <v>Pavel Hruška</v>
      </c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5.15" customHeight="1">
      <c r="A91" s="41"/>
      <c r="B91" s="42"/>
      <c r="C91" s="35" t="s">
        <v>30</v>
      </c>
      <c r="D91" s="43"/>
      <c r="E91" s="43"/>
      <c r="F91" s="30" t="str">
        <f>IF(E18="","",E18)</f>
        <v>Vyplň údaj</v>
      </c>
      <c r="G91" s="43"/>
      <c r="H91" s="43"/>
      <c r="I91" s="35" t="s">
        <v>35</v>
      </c>
      <c r="J91" s="39" t="str">
        <f>E24</f>
        <v>Pavel Hruška</v>
      </c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0.32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11" customFormat="1" ht="29.28" customHeight="1">
      <c r="A93" s="180"/>
      <c r="B93" s="181"/>
      <c r="C93" s="182" t="s">
        <v>112</v>
      </c>
      <c r="D93" s="183" t="s">
        <v>57</v>
      </c>
      <c r="E93" s="183" t="s">
        <v>53</v>
      </c>
      <c r="F93" s="183" t="s">
        <v>54</v>
      </c>
      <c r="G93" s="183" t="s">
        <v>113</v>
      </c>
      <c r="H93" s="183" t="s">
        <v>114</v>
      </c>
      <c r="I93" s="183" t="s">
        <v>115</v>
      </c>
      <c r="J93" s="183" t="s">
        <v>104</v>
      </c>
      <c r="K93" s="184" t="s">
        <v>116</v>
      </c>
      <c r="L93" s="185"/>
      <c r="M93" s="95" t="s">
        <v>19</v>
      </c>
      <c r="N93" s="96" t="s">
        <v>42</v>
      </c>
      <c r="O93" s="96" t="s">
        <v>117</v>
      </c>
      <c r="P93" s="96" t="s">
        <v>118</v>
      </c>
      <c r="Q93" s="96" t="s">
        <v>119</v>
      </c>
      <c r="R93" s="96" t="s">
        <v>120</v>
      </c>
      <c r="S93" s="96" t="s">
        <v>121</v>
      </c>
      <c r="T93" s="97" t="s">
        <v>122</v>
      </c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80"/>
    </row>
    <row r="94" s="2" customFormat="1" ht="22.8" customHeight="1">
      <c r="A94" s="41"/>
      <c r="B94" s="42"/>
      <c r="C94" s="102" t="s">
        <v>123</v>
      </c>
      <c r="D94" s="43"/>
      <c r="E94" s="43"/>
      <c r="F94" s="43"/>
      <c r="G94" s="43"/>
      <c r="H94" s="43"/>
      <c r="I94" s="43"/>
      <c r="J94" s="186">
        <f>BK94</f>
        <v>0</v>
      </c>
      <c r="K94" s="43"/>
      <c r="L94" s="47"/>
      <c r="M94" s="98"/>
      <c r="N94" s="187"/>
      <c r="O94" s="99"/>
      <c r="P94" s="188">
        <f>P95+P358</f>
        <v>0</v>
      </c>
      <c r="Q94" s="99"/>
      <c r="R94" s="188">
        <f>R95+R358</f>
        <v>27.401591549999996</v>
      </c>
      <c r="S94" s="99"/>
      <c r="T94" s="189">
        <f>T95+T358</f>
        <v>29.835641620000001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71</v>
      </c>
      <c r="AU94" s="20" t="s">
        <v>105</v>
      </c>
      <c r="BK94" s="190">
        <f>BK95+BK358</f>
        <v>0</v>
      </c>
    </row>
    <row r="95" s="12" customFormat="1" ht="25.92" customHeight="1">
      <c r="A95" s="12"/>
      <c r="B95" s="191"/>
      <c r="C95" s="192"/>
      <c r="D95" s="193" t="s">
        <v>71</v>
      </c>
      <c r="E95" s="194" t="s">
        <v>179</v>
      </c>
      <c r="F95" s="194" t="s">
        <v>180</v>
      </c>
      <c r="G95" s="192"/>
      <c r="H95" s="192"/>
      <c r="I95" s="195"/>
      <c r="J95" s="196">
        <f>BK95</f>
        <v>0</v>
      </c>
      <c r="K95" s="192"/>
      <c r="L95" s="197"/>
      <c r="M95" s="198"/>
      <c r="N95" s="199"/>
      <c r="O95" s="199"/>
      <c r="P95" s="200">
        <f>P96+P143+P147+P285+P345+P355</f>
        <v>0</v>
      </c>
      <c r="Q95" s="199"/>
      <c r="R95" s="200">
        <f>R96+R143+R147+R285+R345+R355</f>
        <v>21.790454229999995</v>
      </c>
      <c r="S95" s="199"/>
      <c r="T95" s="201">
        <f>T96+T143+T147+T285+T345+T355</f>
        <v>23.8626416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2" t="s">
        <v>80</v>
      </c>
      <c r="AT95" s="203" t="s">
        <v>71</v>
      </c>
      <c r="AU95" s="203" t="s">
        <v>72</v>
      </c>
      <c r="AY95" s="202" t="s">
        <v>127</v>
      </c>
      <c r="BK95" s="204">
        <f>BK96+BK143+BK147+BK285+BK345+BK355</f>
        <v>0</v>
      </c>
    </row>
    <row r="96" s="12" customFormat="1" ht="22.8" customHeight="1">
      <c r="A96" s="12"/>
      <c r="B96" s="191"/>
      <c r="C96" s="192"/>
      <c r="D96" s="193" t="s">
        <v>71</v>
      </c>
      <c r="E96" s="205" t="s">
        <v>148</v>
      </c>
      <c r="F96" s="205" t="s">
        <v>181</v>
      </c>
      <c r="G96" s="192"/>
      <c r="H96" s="192"/>
      <c r="I96" s="195"/>
      <c r="J96" s="206">
        <f>BK96</f>
        <v>0</v>
      </c>
      <c r="K96" s="192"/>
      <c r="L96" s="197"/>
      <c r="M96" s="198"/>
      <c r="N96" s="199"/>
      <c r="O96" s="199"/>
      <c r="P96" s="200">
        <f>SUM(P97:P142)</f>
        <v>0</v>
      </c>
      <c r="Q96" s="199"/>
      <c r="R96" s="200">
        <f>SUM(R97:R142)</f>
        <v>4.0801964999999996</v>
      </c>
      <c r="S96" s="199"/>
      <c r="T96" s="201">
        <f>SUM(T97:T142)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2" t="s">
        <v>80</v>
      </c>
      <c r="AT96" s="203" t="s">
        <v>71</v>
      </c>
      <c r="AU96" s="203" t="s">
        <v>80</v>
      </c>
      <c r="AY96" s="202" t="s">
        <v>127</v>
      </c>
      <c r="BK96" s="204">
        <f>SUM(BK97:BK142)</f>
        <v>0</v>
      </c>
    </row>
    <row r="97" s="2" customFormat="1" ht="37.8" customHeight="1">
      <c r="A97" s="41"/>
      <c r="B97" s="42"/>
      <c r="C97" s="207" t="s">
        <v>80</v>
      </c>
      <c r="D97" s="207" t="s">
        <v>130</v>
      </c>
      <c r="E97" s="208" t="s">
        <v>182</v>
      </c>
      <c r="F97" s="209" t="s">
        <v>183</v>
      </c>
      <c r="G97" s="210" t="s">
        <v>184</v>
      </c>
      <c r="H97" s="211">
        <v>0.85099999999999998</v>
      </c>
      <c r="I97" s="212"/>
      <c r="J97" s="213">
        <f>ROUND(I97*H97,2)</f>
        <v>0</v>
      </c>
      <c r="K97" s="209" t="s">
        <v>134</v>
      </c>
      <c r="L97" s="47"/>
      <c r="M97" s="214" t="s">
        <v>19</v>
      </c>
      <c r="N97" s="215" t="s">
        <v>43</v>
      </c>
      <c r="O97" s="87"/>
      <c r="P97" s="216">
        <f>O97*H97</f>
        <v>0</v>
      </c>
      <c r="Q97" s="216">
        <v>1.8775</v>
      </c>
      <c r="R97" s="216">
        <f>Q97*H97</f>
        <v>1.5977524999999999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155</v>
      </c>
      <c r="AT97" s="218" t="s">
        <v>130</v>
      </c>
      <c r="AU97" s="218" t="s">
        <v>82</v>
      </c>
      <c r="AY97" s="20" t="s">
        <v>127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80</v>
      </c>
      <c r="BK97" s="219">
        <f>ROUND(I97*H97,2)</f>
        <v>0</v>
      </c>
      <c r="BL97" s="20" t="s">
        <v>155</v>
      </c>
      <c r="BM97" s="218" t="s">
        <v>185</v>
      </c>
    </row>
    <row r="98" s="2" customFormat="1">
      <c r="A98" s="41"/>
      <c r="B98" s="42"/>
      <c r="C98" s="43"/>
      <c r="D98" s="220" t="s">
        <v>137</v>
      </c>
      <c r="E98" s="43"/>
      <c r="F98" s="221" t="s">
        <v>186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137</v>
      </c>
      <c r="AU98" s="20" t="s">
        <v>82</v>
      </c>
    </row>
    <row r="99" s="13" customFormat="1">
      <c r="A99" s="13"/>
      <c r="B99" s="232"/>
      <c r="C99" s="233"/>
      <c r="D99" s="225" t="s">
        <v>187</v>
      </c>
      <c r="E99" s="234" t="s">
        <v>19</v>
      </c>
      <c r="F99" s="235" t="s">
        <v>188</v>
      </c>
      <c r="G99" s="233"/>
      <c r="H99" s="236">
        <v>0.85099999999999998</v>
      </c>
      <c r="I99" s="237"/>
      <c r="J99" s="233"/>
      <c r="K99" s="233"/>
      <c r="L99" s="238"/>
      <c r="M99" s="239"/>
      <c r="N99" s="240"/>
      <c r="O99" s="240"/>
      <c r="P99" s="240"/>
      <c r="Q99" s="240"/>
      <c r="R99" s="240"/>
      <c r="S99" s="240"/>
      <c r="T99" s="241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2" t="s">
        <v>187</v>
      </c>
      <c r="AU99" s="242" t="s">
        <v>82</v>
      </c>
      <c r="AV99" s="13" t="s">
        <v>82</v>
      </c>
      <c r="AW99" s="13" t="s">
        <v>34</v>
      </c>
      <c r="AX99" s="13" t="s">
        <v>80</v>
      </c>
      <c r="AY99" s="242" t="s">
        <v>127</v>
      </c>
    </row>
    <row r="100" s="2" customFormat="1" ht="44.25" customHeight="1">
      <c r="A100" s="41"/>
      <c r="B100" s="42"/>
      <c r="C100" s="207" t="s">
        <v>82</v>
      </c>
      <c r="D100" s="207" t="s">
        <v>130</v>
      </c>
      <c r="E100" s="208" t="s">
        <v>189</v>
      </c>
      <c r="F100" s="209" t="s">
        <v>190</v>
      </c>
      <c r="G100" s="210" t="s">
        <v>191</v>
      </c>
      <c r="H100" s="211">
        <v>4</v>
      </c>
      <c r="I100" s="212"/>
      <c r="J100" s="213">
        <f>ROUND(I100*H100,2)</f>
        <v>0</v>
      </c>
      <c r="K100" s="209" t="s">
        <v>134</v>
      </c>
      <c r="L100" s="47"/>
      <c r="M100" s="214" t="s">
        <v>19</v>
      </c>
      <c r="N100" s="215" t="s">
        <v>43</v>
      </c>
      <c r="O100" s="87"/>
      <c r="P100" s="216">
        <f>O100*H100</f>
        <v>0</v>
      </c>
      <c r="Q100" s="216">
        <v>0.026280000000000001</v>
      </c>
      <c r="R100" s="216">
        <f>Q100*H100</f>
        <v>0.10512000000000001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155</v>
      </c>
      <c r="AT100" s="218" t="s">
        <v>130</v>
      </c>
      <c r="AU100" s="218" t="s">
        <v>82</v>
      </c>
      <c r="AY100" s="20" t="s">
        <v>127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80</v>
      </c>
      <c r="BK100" s="219">
        <f>ROUND(I100*H100,2)</f>
        <v>0</v>
      </c>
      <c r="BL100" s="20" t="s">
        <v>155</v>
      </c>
      <c r="BM100" s="218" t="s">
        <v>192</v>
      </c>
    </row>
    <row r="101" s="2" customFormat="1">
      <c r="A101" s="41"/>
      <c r="B101" s="42"/>
      <c r="C101" s="43"/>
      <c r="D101" s="220" t="s">
        <v>137</v>
      </c>
      <c r="E101" s="43"/>
      <c r="F101" s="221" t="s">
        <v>193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137</v>
      </c>
      <c r="AU101" s="20" t="s">
        <v>82</v>
      </c>
    </row>
    <row r="102" s="13" customFormat="1">
      <c r="A102" s="13"/>
      <c r="B102" s="232"/>
      <c r="C102" s="233"/>
      <c r="D102" s="225" t="s">
        <v>187</v>
      </c>
      <c r="E102" s="234" t="s">
        <v>19</v>
      </c>
      <c r="F102" s="235" t="s">
        <v>194</v>
      </c>
      <c r="G102" s="233"/>
      <c r="H102" s="236">
        <v>4</v>
      </c>
      <c r="I102" s="237"/>
      <c r="J102" s="233"/>
      <c r="K102" s="233"/>
      <c r="L102" s="238"/>
      <c r="M102" s="239"/>
      <c r="N102" s="240"/>
      <c r="O102" s="240"/>
      <c r="P102" s="240"/>
      <c r="Q102" s="240"/>
      <c r="R102" s="240"/>
      <c r="S102" s="240"/>
      <c r="T102" s="241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2" t="s">
        <v>187</v>
      </c>
      <c r="AU102" s="242" t="s">
        <v>82</v>
      </c>
      <c r="AV102" s="13" t="s">
        <v>82</v>
      </c>
      <c r="AW102" s="13" t="s">
        <v>34</v>
      </c>
      <c r="AX102" s="13" t="s">
        <v>80</v>
      </c>
      <c r="AY102" s="242" t="s">
        <v>127</v>
      </c>
    </row>
    <row r="103" s="2" customFormat="1" ht="24.15" customHeight="1">
      <c r="A103" s="41"/>
      <c r="B103" s="42"/>
      <c r="C103" s="207" t="s">
        <v>148</v>
      </c>
      <c r="D103" s="207" t="s">
        <v>130</v>
      </c>
      <c r="E103" s="208" t="s">
        <v>195</v>
      </c>
      <c r="F103" s="209" t="s">
        <v>196</v>
      </c>
      <c r="G103" s="210" t="s">
        <v>184</v>
      </c>
      <c r="H103" s="211">
        <v>0.063</v>
      </c>
      <c r="I103" s="212"/>
      <c r="J103" s="213">
        <f>ROUND(I103*H103,2)</f>
        <v>0</v>
      </c>
      <c r="K103" s="209" t="s">
        <v>134</v>
      </c>
      <c r="L103" s="47"/>
      <c r="M103" s="214" t="s">
        <v>19</v>
      </c>
      <c r="N103" s="215" t="s">
        <v>43</v>
      </c>
      <c r="O103" s="87"/>
      <c r="P103" s="216">
        <f>O103*H103</f>
        <v>0</v>
      </c>
      <c r="Q103" s="216">
        <v>1.94302</v>
      </c>
      <c r="R103" s="216">
        <f>Q103*H103</f>
        <v>0.12241025999999999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155</v>
      </c>
      <c r="AT103" s="218" t="s">
        <v>130</v>
      </c>
      <c r="AU103" s="218" t="s">
        <v>82</v>
      </c>
      <c r="AY103" s="20" t="s">
        <v>127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80</v>
      </c>
      <c r="BK103" s="219">
        <f>ROUND(I103*H103,2)</f>
        <v>0</v>
      </c>
      <c r="BL103" s="20" t="s">
        <v>155</v>
      </c>
      <c r="BM103" s="218" t="s">
        <v>197</v>
      </c>
    </row>
    <row r="104" s="2" customFormat="1">
      <c r="A104" s="41"/>
      <c r="B104" s="42"/>
      <c r="C104" s="43"/>
      <c r="D104" s="220" t="s">
        <v>137</v>
      </c>
      <c r="E104" s="43"/>
      <c r="F104" s="221" t="s">
        <v>198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137</v>
      </c>
      <c r="AU104" s="20" t="s">
        <v>82</v>
      </c>
    </row>
    <row r="105" s="13" customFormat="1">
      <c r="A105" s="13"/>
      <c r="B105" s="232"/>
      <c r="C105" s="233"/>
      <c r="D105" s="225" t="s">
        <v>187</v>
      </c>
      <c r="E105" s="234" t="s">
        <v>19</v>
      </c>
      <c r="F105" s="235" t="s">
        <v>199</v>
      </c>
      <c r="G105" s="233"/>
      <c r="H105" s="236">
        <v>0.063</v>
      </c>
      <c r="I105" s="237"/>
      <c r="J105" s="233"/>
      <c r="K105" s="233"/>
      <c r="L105" s="238"/>
      <c r="M105" s="239"/>
      <c r="N105" s="240"/>
      <c r="O105" s="240"/>
      <c r="P105" s="240"/>
      <c r="Q105" s="240"/>
      <c r="R105" s="240"/>
      <c r="S105" s="240"/>
      <c r="T105" s="241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2" t="s">
        <v>187</v>
      </c>
      <c r="AU105" s="242" t="s">
        <v>82</v>
      </c>
      <c r="AV105" s="13" t="s">
        <v>82</v>
      </c>
      <c r="AW105" s="13" t="s">
        <v>34</v>
      </c>
      <c r="AX105" s="13" t="s">
        <v>80</v>
      </c>
      <c r="AY105" s="242" t="s">
        <v>127</v>
      </c>
    </row>
    <row r="106" s="2" customFormat="1" ht="33" customHeight="1">
      <c r="A106" s="41"/>
      <c r="B106" s="42"/>
      <c r="C106" s="207" t="s">
        <v>155</v>
      </c>
      <c r="D106" s="207" t="s">
        <v>130</v>
      </c>
      <c r="E106" s="208" t="s">
        <v>200</v>
      </c>
      <c r="F106" s="209" t="s">
        <v>201</v>
      </c>
      <c r="G106" s="210" t="s">
        <v>202</v>
      </c>
      <c r="H106" s="211">
        <v>0.021999999999999999</v>
      </c>
      <c r="I106" s="212"/>
      <c r="J106" s="213">
        <f>ROUND(I106*H106,2)</f>
        <v>0</v>
      </c>
      <c r="K106" s="209" t="s">
        <v>134</v>
      </c>
      <c r="L106" s="47"/>
      <c r="M106" s="214" t="s">
        <v>19</v>
      </c>
      <c r="N106" s="215" t="s">
        <v>43</v>
      </c>
      <c r="O106" s="87"/>
      <c r="P106" s="216">
        <f>O106*H106</f>
        <v>0</v>
      </c>
      <c r="Q106" s="216">
        <v>1.0900000000000001</v>
      </c>
      <c r="R106" s="216">
        <f>Q106*H106</f>
        <v>0.023980000000000001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155</v>
      </c>
      <c r="AT106" s="218" t="s">
        <v>130</v>
      </c>
      <c r="AU106" s="218" t="s">
        <v>82</v>
      </c>
      <c r="AY106" s="20" t="s">
        <v>127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80</v>
      </c>
      <c r="BK106" s="219">
        <f>ROUND(I106*H106,2)</f>
        <v>0</v>
      </c>
      <c r="BL106" s="20" t="s">
        <v>155</v>
      </c>
      <c r="BM106" s="218" t="s">
        <v>203</v>
      </c>
    </row>
    <row r="107" s="2" customFormat="1">
      <c r="A107" s="41"/>
      <c r="B107" s="42"/>
      <c r="C107" s="43"/>
      <c r="D107" s="220" t="s">
        <v>137</v>
      </c>
      <c r="E107" s="43"/>
      <c r="F107" s="221" t="s">
        <v>204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137</v>
      </c>
      <c r="AU107" s="20" t="s">
        <v>82</v>
      </c>
    </row>
    <row r="108" s="13" customFormat="1">
      <c r="A108" s="13"/>
      <c r="B108" s="232"/>
      <c r="C108" s="233"/>
      <c r="D108" s="225" t="s">
        <v>187</v>
      </c>
      <c r="E108" s="234" t="s">
        <v>19</v>
      </c>
      <c r="F108" s="235" t="s">
        <v>205</v>
      </c>
      <c r="G108" s="233"/>
      <c r="H108" s="236">
        <v>0.021999999999999999</v>
      </c>
      <c r="I108" s="237"/>
      <c r="J108" s="233"/>
      <c r="K108" s="233"/>
      <c r="L108" s="238"/>
      <c r="M108" s="239"/>
      <c r="N108" s="240"/>
      <c r="O108" s="240"/>
      <c r="P108" s="240"/>
      <c r="Q108" s="240"/>
      <c r="R108" s="240"/>
      <c r="S108" s="240"/>
      <c r="T108" s="241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2" t="s">
        <v>187</v>
      </c>
      <c r="AU108" s="242" t="s">
        <v>82</v>
      </c>
      <c r="AV108" s="13" t="s">
        <v>82</v>
      </c>
      <c r="AW108" s="13" t="s">
        <v>34</v>
      </c>
      <c r="AX108" s="13" t="s">
        <v>80</v>
      </c>
      <c r="AY108" s="242" t="s">
        <v>127</v>
      </c>
    </row>
    <row r="109" s="2" customFormat="1" ht="37.8" customHeight="1">
      <c r="A109" s="41"/>
      <c r="B109" s="42"/>
      <c r="C109" s="207" t="s">
        <v>126</v>
      </c>
      <c r="D109" s="207" t="s">
        <v>130</v>
      </c>
      <c r="E109" s="208" t="s">
        <v>206</v>
      </c>
      <c r="F109" s="209" t="s">
        <v>207</v>
      </c>
      <c r="G109" s="210" t="s">
        <v>202</v>
      </c>
      <c r="H109" s="211">
        <v>0.058000000000000003</v>
      </c>
      <c r="I109" s="212"/>
      <c r="J109" s="213">
        <f>ROUND(I109*H109,2)</f>
        <v>0</v>
      </c>
      <c r="K109" s="209" t="s">
        <v>134</v>
      </c>
      <c r="L109" s="47"/>
      <c r="M109" s="214" t="s">
        <v>19</v>
      </c>
      <c r="N109" s="215" t="s">
        <v>43</v>
      </c>
      <c r="O109" s="87"/>
      <c r="P109" s="216">
        <f>O109*H109</f>
        <v>0</v>
      </c>
      <c r="Q109" s="216">
        <v>1.0900000000000001</v>
      </c>
      <c r="R109" s="216">
        <f>Q109*H109</f>
        <v>0.063220000000000012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155</v>
      </c>
      <c r="AT109" s="218" t="s">
        <v>130</v>
      </c>
      <c r="AU109" s="218" t="s">
        <v>82</v>
      </c>
      <c r="AY109" s="20" t="s">
        <v>127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80</v>
      </c>
      <c r="BK109" s="219">
        <f>ROUND(I109*H109,2)</f>
        <v>0</v>
      </c>
      <c r="BL109" s="20" t="s">
        <v>155</v>
      </c>
      <c r="BM109" s="218" t="s">
        <v>208</v>
      </c>
    </row>
    <row r="110" s="2" customFormat="1">
      <c r="A110" s="41"/>
      <c r="B110" s="42"/>
      <c r="C110" s="43"/>
      <c r="D110" s="220" t="s">
        <v>137</v>
      </c>
      <c r="E110" s="43"/>
      <c r="F110" s="221" t="s">
        <v>209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137</v>
      </c>
      <c r="AU110" s="20" t="s">
        <v>82</v>
      </c>
    </row>
    <row r="111" s="13" customFormat="1">
      <c r="A111" s="13"/>
      <c r="B111" s="232"/>
      <c r="C111" s="233"/>
      <c r="D111" s="225" t="s">
        <v>187</v>
      </c>
      <c r="E111" s="234" t="s">
        <v>19</v>
      </c>
      <c r="F111" s="235" t="s">
        <v>210</v>
      </c>
      <c r="G111" s="233"/>
      <c r="H111" s="236">
        <v>0.058000000000000003</v>
      </c>
      <c r="I111" s="237"/>
      <c r="J111" s="233"/>
      <c r="K111" s="233"/>
      <c r="L111" s="238"/>
      <c r="M111" s="239"/>
      <c r="N111" s="240"/>
      <c r="O111" s="240"/>
      <c r="P111" s="240"/>
      <c r="Q111" s="240"/>
      <c r="R111" s="240"/>
      <c r="S111" s="240"/>
      <c r="T111" s="241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2" t="s">
        <v>187</v>
      </c>
      <c r="AU111" s="242" t="s">
        <v>82</v>
      </c>
      <c r="AV111" s="13" t="s">
        <v>82</v>
      </c>
      <c r="AW111" s="13" t="s">
        <v>34</v>
      </c>
      <c r="AX111" s="13" t="s">
        <v>80</v>
      </c>
      <c r="AY111" s="242" t="s">
        <v>127</v>
      </c>
    </row>
    <row r="112" s="2" customFormat="1" ht="49.05" customHeight="1">
      <c r="A112" s="41"/>
      <c r="B112" s="42"/>
      <c r="C112" s="207" t="s">
        <v>211</v>
      </c>
      <c r="D112" s="207" t="s">
        <v>130</v>
      </c>
      <c r="E112" s="208" t="s">
        <v>212</v>
      </c>
      <c r="F112" s="209" t="s">
        <v>213</v>
      </c>
      <c r="G112" s="210" t="s">
        <v>214</v>
      </c>
      <c r="H112" s="211">
        <v>1.05</v>
      </c>
      <c r="I112" s="212"/>
      <c r="J112" s="213">
        <f>ROUND(I112*H112,2)</f>
        <v>0</v>
      </c>
      <c r="K112" s="209" t="s">
        <v>134</v>
      </c>
      <c r="L112" s="47"/>
      <c r="M112" s="214" t="s">
        <v>19</v>
      </c>
      <c r="N112" s="215" t="s">
        <v>43</v>
      </c>
      <c r="O112" s="87"/>
      <c r="P112" s="216">
        <f>O112*H112</f>
        <v>0</v>
      </c>
      <c r="Q112" s="216">
        <v>0.063070000000000001</v>
      </c>
      <c r="R112" s="216">
        <f>Q112*H112</f>
        <v>0.066223500000000005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155</v>
      </c>
      <c r="AT112" s="218" t="s">
        <v>130</v>
      </c>
      <c r="AU112" s="218" t="s">
        <v>82</v>
      </c>
      <c r="AY112" s="20" t="s">
        <v>127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80</v>
      </c>
      <c r="BK112" s="219">
        <f>ROUND(I112*H112,2)</f>
        <v>0</v>
      </c>
      <c r="BL112" s="20" t="s">
        <v>155</v>
      </c>
      <c r="BM112" s="218" t="s">
        <v>215</v>
      </c>
    </row>
    <row r="113" s="2" customFormat="1">
      <c r="A113" s="41"/>
      <c r="B113" s="42"/>
      <c r="C113" s="43"/>
      <c r="D113" s="220" t="s">
        <v>137</v>
      </c>
      <c r="E113" s="43"/>
      <c r="F113" s="221" t="s">
        <v>216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137</v>
      </c>
      <c r="AU113" s="20" t="s">
        <v>82</v>
      </c>
    </row>
    <row r="114" s="13" customFormat="1">
      <c r="A114" s="13"/>
      <c r="B114" s="232"/>
      <c r="C114" s="233"/>
      <c r="D114" s="225" t="s">
        <v>187</v>
      </c>
      <c r="E114" s="234" t="s">
        <v>19</v>
      </c>
      <c r="F114" s="235" t="s">
        <v>217</v>
      </c>
      <c r="G114" s="233"/>
      <c r="H114" s="236">
        <v>0.41999999999999998</v>
      </c>
      <c r="I114" s="237"/>
      <c r="J114" s="233"/>
      <c r="K114" s="233"/>
      <c r="L114" s="238"/>
      <c r="M114" s="239"/>
      <c r="N114" s="240"/>
      <c r="O114" s="240"/>
      <c r="P114" s="240"/>
      <c r="Q114" s="240"/>
      <c r="R114" s="240"/>
      <c r="S114" s="240"/>
      <c r="T114" s="241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2" t="s">
        <v>187</v>
      </c>
      <c r="AU114" s="242" t="s">
        <v>82</v>
      </c>
      <c r="AV114" s="13" t="s">
        <v>82</v>
      </c>
      <c r="AW114" s="13" t="s">
        <v>34</v>
      </c>
      <c r="AX114" s="13" t="s">
        <v>72</v>
      </c>
      <c r="AY114" s="242" t="s">
        <v>127</v>
      </c>
    </row>
    <row r="115" s="13" customFormat="1">
      <c r="A115" s="13"/>
      <c r="B115" s="232"/>
      <c r="C115" s="233"/>
      <c r="D115" s="225" t="s">
        <v>187</v>
      </c>
      <c r="E115" s="234" t="s">
        <v>19</v>
      </c>
      <c r="F115" s="235" t="s">
        <v>218</v>
      </c>
      <c r="G115" s="233"/>
      <c r="H115" s="236">
        <v>0.63</v>
      </c>
      <c r="I115" s="237"/>
      <c r="J115" s="233"/>
      <c r="K115" s="233"/>
      <c r="L115" s="238"/>
      <c r="M115" s="239"/>
      <c r="N115" s="240"/>
      <c r="O115" s="240"/>
      <c r="P115" s="240"/>
      <c r="Q115" s="240"/>
      <c r="R115" s="240"/>
      <c r="S115" s="240"/>
      <c r="T115" s="241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2" t="s">
        <v>187</v>
      </c>
      <c r="AU115" s="242" t="s">
        <v>82</v>
      </c>
      <c r="AV115" s="13" t="s">
        <v>82</v>
      </c>
      <c r="AW115" s="13" t="s">
        <v>34</v>
      </c>
      <c r="AX115" s="13" t="s">
        <v>72</v>
      </c>
      <c r="AY115" s="242" t="s">
        <v>127</v>
      </c>
    </row>
    <row r="116" s="14" customFormat="1">
      <c r="A116" s="14"/>
      <c r="B116" s="243"/>
      <c r="C116" s="244"/>
      <c r="D116" s="225" t="s">
        <v>187</v>
      </c>
      <c r="E116" s="245" t="s">
        <v>19</v>
      </c>
      <c r="F116" s="246" t="s">
        <v>219</v>
      </c>
      <c r="G116" s="244"/>
      <c r="H116" s="247">
        <v>1.05</v>
      </c>
      <c r="I116" s="248"/>
      <c r="J116" s="244"/>
      <c r="K116" s="244"/>
      <c r="L116" s="249"/>
      <c r="M116" s="250"/>
      <c r="N116" s="251"/>
      <c r="O116" s="251"/>
      <c r="P116" s="251"/>
      <c r="Q116" s="251"/>
      <c r="R116" s="251"/>
      <c r="S116" s="251"/>
      <c r="T116" s="252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3" t="s">
        <v>187</v>
      </c>
      <c r="AU116" s="253" t="s">
        <v>82</v>
      </c>
      <c r="AV116" s="14" t="s">
        <v>155</v>
      </c>
      <c r="AW116" s="14" t="s">
        <v>34</v>
      </c>
      <c r="AX116" s="14" t="s">
        <v>80</v>
      </c>
      <c r="AY116" s="253" t="s">
        <v>127</v>
      </c>
    </row>
    <row r="117" s="2" customFormat="1" ht="49.05" customHeight="1">
      <c r="A117" s="41"/>
      <c r="B117" s="42"/>
      <c r="C117" s="207" t="s">
        <v>220</v>
      </c>
      <c r="D117" s="207" t="s">
        <v>130</v>
      </c>
      <c r="E117" s="208" t="s">
        <v>221</v>
      </c>
      <c r="F117" s="209" t="s">
        <v>222</v>
      </c>
      <c r="G117" s="210" t="s">
        <v>214</v>
      </c>
      <c r="H117" s="211">
        <v>2.9399999999999999</v>
      </c>
      <c r="I117" s="212"/>
      <c r="J117" s="213">
        <f>ROUND(I117*H117,2)</f>
        <v>0</v>
      </c>
      <c r="K117" s="209" t="s">
        <v>134</v>
      </c>
      <c r="L117" s="47"/>
      <c r="M117" s="214" t="s">
        <v>19</v>
      </c>
      <c r="N117" s="215" t="s">
        <v>43</v>
      </c>
      <c r="O117" s="87"/>
      <c r="P117" s="216">
        <f>O117*H117</f>
        <v>0</v>
      </c>
      <c r="Q117" s="216">
        <v>0.061969999999999997</v>
      </c>
      <c r="R117" s="216">
        <f>Q117*H117</f>
        <v>0.18219179999999999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155</v>
      </c>
      <c r="AT117" s="218" t="s">
        <v>130</v>
      </c>
      <c r="AU117" s="218" t="s">
        <v>82</v>
      </c>
      <c r="AY117" s="20" t="s">
        <v>127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80</v>
      </c>
      <c r="BK117" s="219">
        <f>ROUND(I117*H117,2)</f>
        <v>0</v>
      </c>
      <c r="BL117" s="20" t="s">
        <v>155</v>
      </c>
      <c r="BM117" s="218" t="s">
        <v>223</v>
      </c>
    </row>
    <row r="118" s="2" customFormat="1">
      <c r="A118" s="41"/>
      <c r="B118" s="42"/>
      <c r="C118" s="43"/>
      <c r="D118" s="220" t="s">
        <v>137</v>
      </c>
      <c r="E118" s="43"/>
      <c r="F118" s="221" t="s">
        <v>224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137</v>
      </c>
      <c r="AU118" s="20" t="s">
        <v>82</v>
      </c>
    </row>
    <row r="119" s="13" customFormat="1">
      <c r="A119" s="13"/>
      <c r="B119" s="232"/>
      <c r="C119" s="233"/>
      <c r="D119" s="225" t="s">
        <v>187</v>
      </c>
      <c r="E119" s="234" t="s">
        <v>19</v>
      </c>
      <c r="F119" s="235" t="s">
        <v>225</v>
      </c>
      <c r="G119" s="233"/>
      <c r="H119" s="236">
        <v>1.47</v>
      </c>
      <c r="I119" s="237"/>
      <c r="J119" s="233"/>
      <c r="K119" s="233"/>
      <c r="L119" s="238"/>
      <c r="M119" s="239"/>
      <c r="N119" s="240"/>
      <c r="O119" s="240"/>
      <c r="P119" s="240"/>
      <c r="Q119" s="240"/>
      <c r="R119" s="240"/>
      <c r="S119" s="240"/>
      <c r="T119" s="241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2" t="s">
        <v>187</v>
      </c>
      <c r="AU119" s="242" t="s">
        <v>82</v>
      </c>
      <c r="AV119" s="13" t="s">
        <v>82</v>
      </c>
      <c r="AW119" s="13" t="s">
        <v>34</v>
      </c>
      <c r="AX119" s="13" t="s">
        <v>72</v>
      </c>
      <c r="AY119" s="242" t="s">
        <v>127</v>
      </c>
    </row>
    <row r="120" s="13" customFormat="1">
      <c r="A120" s="13"/>
      <c r="B120" s="232"/>
      <c r="C120" s="233"/>
      <c r="D120" s="225" t="s">
        <v>187</v>
      </c>
      <c r="E120" s="234" t="s">
        <v>19</v>
      </c>
      <c r="F120" s="235" t="s">
        <v>226</v>
      </c>
      <c r="G120" s="233"/>
      <c r="H120" s="236">
        <v>1.47</v>
      </c>
      <c r="I120" s="237"/>
      <c r="J120" s="233"/>
      <c r="K120" s="233"/>
      <c r="L120" s="238"/>
      <c r="M120" s="239"/>
      <c r="N120" s="240"/>
      <c r="O120" s="240"/>
      <c r="P120" s="240"/>
      <c r="Q120" s="240"/>
      <c r="R120" s="240"/>
      <c r="S120" s="240"/>
      <c r="T120" s="241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2" t="s">
        <v>187</v>
      </c>
      <c r="AU120" s="242" t="s">
        <v>82</v>
      </c>
      <c r="AV120" s="13" t="s">
        <v>82</v>
      </c>
      <c r="AW120" s="13" t="s">
        <v>34</v>
      </c>
      <c r="AX120" s="13" t="s">
        <v>72</v>
      </c>
      <c r="AY120" s="242" t="s">
        <v>127</v>
      </c>
    </row>
    <row r="121" s="14" customFormat="1">
      <c r="A121" s="14"/>
      <c r="B121" s="243"/>
      <c r="C121" s="244"/>
      <c r="D121" s="225" t="s">
        <v>187</v>
      </c>
      <c r="E121" s="245" t="s">
        <v>19</v>
      </c>
      <c r="F121" s="246" t="s">
        <v>227</v>
      </c>
      <c r="G121" s="244"/>
      <c r="H121" s="247">
        <v>2.9399999999999999</v>
      </c>
      <c r="I121" s="248"/>
      <c r="J121" s="244"/>
      <c r="K121" s="244"/>
      <c r="L121" s="249"/>
      <c r="M121" s="250"/>
      <c r="N121" s="251"/>
      <c r="O121" s="251"/>
      <c r="P121" s="251"/>
      <c r="Q121" s="251"/>
      <c r="R121" s="251"/>
      <c r="S121" s="251"/>
      <c r="T121" s="252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3" t="s">
        <v>187</v>
      </c>
      <c r="AU121" s="253" t="s">
        <v>82</v>
      </c>
      <c r="AV121" s="14" t="s">
        <v>155</v>
      </c>
      <c r="AW121" s="14" t="s">
        <v>34</v>
      </c>
      <c r="AX121" s="14" t="s">
        <v>80</v>
      </c>
      <c r="AY121" s="253" t="s">
        <v>127</v>
      </c>
    </row>
    <row r="122" s="2" customFormat="1" ht="37.8" customHeight="1">
      <c r="A122" s="41"/>
      <c r="B122" s="42"/>
      <c r="C122" s="207" t="s">
        <v>228</v>
      </c>
      <c r="D122" s="207" t="s">
        <v>130</v>
      </c>
      <c r="E122" s="208" t="s">
        <v>229</v>
      </c>
      <c r="F122" s="209" t="s">
        <v>230</v>
      </c>
      <c r="G122" s="210" t="s">
        <v>214</v>
      </c>
      <c r="H122" s="211">
        <v>28.152999999999999</v>
      </c>
      <c r="I122" s="212"/>
      <c r="J122" s="213">
        <f>ROUND(I122*H122,2)</f>
        <v>0</v>
      </c>
      <c r="K122" s="209" t="s">
        <v>134</v>
      </c>
      <c r="L122" s="47"/>
      <c r="M122" s="214" t="s">
        <v>19</v>
      </c>
      <c r="N122" s="215" t="s">
        <v>43</v>
      </c>
      <c r="O122" s="87"/>
      <c r="P122" s="216">
        <f>O122*H122</f>
        <v>0</v>
      </c>
      <c r="Q122" s="216">
        <v>0.061719999999999997</v>
      </c>
      <c r="R122" s="216">
        <f>Q122*H122</f>
        <v>1.7376031599999999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155</v>
      </c>
      <c r="AT122" s="218" t="s">
        <v>130</v>
      </c>
      <c r="AU122" s="218" t="s">
        <v>82</v>
      </c>
      <c r="AY122" s="20" t="s">
        <v>127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80</v>
      </c>
      <c r="BK122" s="219">
        <f>ROUND(I122*H122,2)</f>
        <v>0</v>
      </c>
      <c r="BL122" s="20" t="s">
        <v>155</v>
      </c>
      <c r="BM122" s="218" t="s">
        <v>231</v>
      </c>
    </row>
    <row r="123" s="2" customFormat="1">
      <c r="A123" s="41"/>
      <c r="B123" s="42"/>
      <c r="C123" s="43"/>
      <c r="D123" s="220" t="s">
        <v>137</v>
      </c>
      <c r="E123" s="43"/>
      <c r="F123" s="221" t="s">
        <v>232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137</v>
      </c>
      <c r="AU123" s="20" t="s">
        <v>82</v>
      </c>
    </row>
    <row r="124" s="13" customFormat="1">
      <c r="A124" s="13"/>
      <c r="B124" s="232"/>
      <c r="C124" s="233"/>
      <c r="D124" s="225" t="s">
        <v>187</v>
      </c>
      <c r="E124" s="234" t="s">
        <v>19</v>
      </c>
      <c r="F124" s="235" t="s">
        <v>233</v>
      </c>
      <c r="G124" s="233"/>
      <c r="H124" s="236">
        <v>8.4079999999999995</v>
      </c>
      <c r="I124" s="237"/>
      <c r="J124" s="233"/>
      <c r="K124" s="233"/>
      <c r="L124" s="238"/>
      <c r="M124" s="239"/>
      <c r="N124" s="240"/>
      <c r="O124" s="240"/>
      <c r="P124" s="240"/>
      <c r="Q124" s="240"/>
      <c r="R124" s="240"/>
      <c r="S124" s="240"/>
      <c r="T124" s="24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2" t="s">
        <v>187</v>
      </c>
      <c r="AU124" s="242" t="s">
        <v>82</v>
      </c>
      <c r="AV124" s="13" t="s">
        <v>82</v>
      </c>
      <c r="AW124" s="13" t="s">
        <v>34</v>
      </c>
      <c r="AX124" s="13" t="s">
        <v>72</v>
      </c>
      <c r="AY124" s="242" t="s">
        <v>127</v>
      </c>
    </row>
    <row r="125" s="13" customFormat="1">
      <c r="A125" s="13"/>
      <c r="B125" s="232"/>
      <c r="C125" s="233"/>
      <c r="D125" s="225" t="s">
        <v>187</v>
      </c>
      <c r="E125" s="234" t="s">
        <v>19</v>
      </c>
      <c r="F125" s="235" t="s">
        <v>234</v>
      </c>
      <c r="G125" s="233"/>
      <c r="H125" s="236">
        <v>5.6200000000000001</v>
      </c>
      <c r="I125" s="237"/>
      <c r="J125" s="233"/>
      <c r="K125" s="233"/>
      <c r="L125" s="238"/>
      <c r="M125" s="239"/>
      <c r="N125" s="240"/>
      <c r="O125" s="240"/>
      <c r="P125" s="240"/>
      <c r="Q125" s="240"/>
      <c r="R125" s="240"/>
      <c r="S125" s="240"/>
      <c r="T125" s="24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2" t="s">
        <v>187</v>
      </c>
      <c r="AU125" s="242" t="s">
        <v>82</v>
      </c>
      <c r="AV125" s="13" t="s">
        <v>82</v>
      </c>
      <c r="AW125" s="13" t="s">
        <v>34</v>
      </c>
      <c r="AX125" s="13" t="s">
        <v>72</v>
      </c>
      <c r="AY125" s="242" t="s">
        <v>127</v>
      </c>
    </row>
    <row r="126" s="13" customFormat="1">
      <c r="A126" s="13"/>
      <c r="B126" s="232"/>
      <c r="C126" s="233"/>
      <c r="D126" s="225" t="s">
        <v>187</v>
      </c>
      <c r="E126" s="234" t="s">
        <v>19</v>
      </c>
      <c r="F126" s="235" t="s">
        <v>235</v>
      </c>
      <c r="G126" s="233"/>
      <c r="H126" s="236">
        <v>6.5800000000000001</v>
      </c>
      <c r="I126" s="237"/>
      <c r="J126" s="233"/>
      <c r="K126" s="233"/>
      <c r="L126" s="238"/>
      <c r="M126" s="239"/>
      <c r="N126" s="240"/>
      <c r="O126" s="240"/>
      <c r="P126" s="240"/>
      <c r="Q126" s="240"/>
      <c r="R126" s="240"/>
      <c r="S126" s="240"/>
      <c r="T126" s="24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2" t="s">
        <v>187</v>
      </c>
      <c r="AU126" s="242" t="s">
        <v>82</v>
      </c>
      <c r="AV126" s="13" t="s">
        <v>82</v>
      </c>
      <c r="AW126" s="13" t="s">
        <v>34</v>
      </c>
      <c r="AX126" s="13" t="s">
        <v>72</v>
      </c>
      <c r="AY126" s="242" t="s">
        <v>127</v>
      </c>
    </row>
    <row r="127" s="13" customFormat="1">
      <c r="A127" s="13"/>
      <c r="B127" s="232"/>
      <c r="C127" s="233"/>
      <c r="D127" s="225" t="s">
        <v>187</v>
      </c>
      <c r="E127" s="234" t="s">
        <v>19</v>
      </c>
      <c r="F127" s="235" t="s">
        <v>236</v>
      </c>
      <c r="G127" s="233"/>
      <c r="H127" s="236">
        <v>6.2999999999999998</v>
      </c>
      <c r="I127" s="237"/>
      <c r="J127" s="233"/>
      <c r="K127" s="233"/>
      <c r="L127" s="238"/>
      <c r="M127" s="239"/>
      <c r="N127" s="240"/>
      <c r="O127" s="240"/>
      <c r="P127" s="240"/>
      <c r="Q127" s="240"/>
      <c r="R127" s="240"/>
      <c r="S127" s="240"/>
      <c r="T127" s="241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2" t="s">
        <v>187</v>
      </c>
      <c r="AU127" s="242" t="s">
        <v>82</v>
      </c>
      <c r="AV127" s="13" t="s">
        <v>82</v>
      </c>
      <c r="AW127" s="13" t="s">
        <v>34</v>
      </c>
      <c r="AX127" s="13" t="s">
        <v>72</v>
      </c>
      <c r="AY127" s="242" t="s">
        <v>127</v>
      </c>
    </row>
    <row r="128" s="13" customFormat="1">
      <c r="A128" s="13"/>
      <c r="B128" s="232"/>
      <c r="C128" s="233"/>
      <c r="D128" s="225" t="s">
        <v>187</v>
      </c>
      <c r="E128" s="234" t="s">
        <v>19</v>
      </c>
      <c r="F128" s="235" t="s">
        <v>237</v>
      </c>
      <c r="G128" s="233"/>
      <c r="H128" s="236">
        <v>1.2450000000000001</v>
      </c>
      <c r="I128" s="237"/>
      <c r="J128" s="233"/>
      <c r="K128" s="233"/>
      <c r="L128" s="238"/>
      <c r="M128" s="239"/>
      <c r="N128" s="240"/>
      <c r="O128" s="240"/>
      <c r="P128" s="240"/>
      <c r="Q128" s="240"/>
      <c r="R128" s="240"/>
      <c r="S128" s="240"/>
      <c r="T128" s="24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2" t="s">
        <v>187</v>
      </c>
      <c r="AU128" s="242" t="s">
        <v>82</v>
      </c>
      <c r="AV128" s="13" t="s">
        <v>82</v>
      </c>
      <c r="AW128" s="13" t="s">
        <v>34</v>
      </c>
      <c r="AX128" s="13" t="s">
        <v>72</v>
      </c>
      <c r="AY128" s="242" t="s">
        <v>127</v>
      </c>
    </row>
    <row r="129" s="14" customFormat="1">
      <c r="A129" s="14"/>
      <c r="B129" s="243"/>
      <c r="C129" s="244"/>
      <c r="D129" s="225" t="s">
        <v>187</v>
      </c>
      <c r="E129" s="245" t="s">
        <v>19</v>
      </c>
      <c r="F129" s="246" t="s">
        <v>227</v>
      </c>
      <c r="G129" s="244"/>
      <c r="H129" s="247">
        <v>28.152999999999999</v>
      </c>
      <c r="I129" s="248"/>
      <c r="J129" s="244"/>
      <c r="K129" s="244"/>
      <c r="L129" s="249"/>
      <c r="M129" s="250"/>
      <c r="N129" s="251"/>
      <c r="O129" s="251"/>
      <c r="P129" s="251"/>
      <c r="Q129" s="251"/>
      <c r="R129" s="251"/>
      <c r="S129" s="251"/>
      <c r="T129" s="252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3" t="s">
        <v>187</v>
      </c>
      <c r="AU129" s="253" t="s">
        <v>82</v>
      </c>
      <c r="AV129" s="14" t="s">
        <v>155</v>
      </c>
      <c r="AW129" s="14" t="s">
        <v>34</v>
      </c>
      <c r="AX129" s="14" t="s">
        <v>80</v>
      </c>
      <c r="AY129" s="253" t="s">
        <v>127</v>
      </c>
    </row>
    <row r="130" s="2" customFormat="1" ht="24.15" customHeight="1">
      <c r="A130" s="41"/>
      <c r="B130" s="42"/>
      <c r="C130" s="207" t="s">
        <v>238</v>
      </c>
      <c r="D130" s="207" t="s">
        <v>130</v>
      </c>
      <c r="E130" s="208" t="s">
        <v>239</v>
      </c>
      <c r="F130" s="209" t="s">
        <v>240</v>
      </c>
      <c r="G130" s="210" t="s">
        <v>241</v>
      </c>
      <c r="H130" s="211">
        <v>30.199999999999999</v>
      </c>
      <c r="I130" s="212"/>
      <c r="J130" s="213">
        <f>ROUND(I130*H130,2)</f>
        <v>0</v>
      </c>
      <c r="K130" s="209" t="s">
        <v>134</v>
      </c>
      <c r="L130" s="47"/>
      <c r="M130" s="214" t="s">
        <v>19</v>
      </c>
      <c r="N130" s="215" t="s">
        <v>43</v>
      </c>
      <c r="O130" s="87"/>
      <c r="P130" s="216">
        <f>O130*H130</f>
        <v>0</v>
      </c>
      <c r="Q130" s="216">
        <v>0.00013999999999999999</v>
      </c>
      <c r="R130" s="216">
        <f>Q130*H130</f>
        <v>0.0042279999999999991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155</v>
      </c>
      <c r="AT130" s="218" t="s">
        <v>130</v>
      </c>
      <c r="AU130" s="218" t="s">
        <v>82</v>
      </c>
      <c r="AY130" s="20" t="s">
        <v>127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80</v>
      </c>
      <c r="BK130" s="219">
        <f>ROUND(I130*H130,2)</f>
        <v>0</v>
      </c>
      <c r="BL130" s="20" t="s">
        <v>155</v>
      </c>
      <c r="BM130" s="218" t="s">
        <v>242</v>
      </c>
    </row>
    <row r="131" s="2" customFormat="1">
      <c r="A131" s="41"/>
      <c r="B131" s="42"/>
      <c r="C131" s="43"/>
      <c r="D131" s="220" t="s">
        <v>137</v>
      </c>
      <c r="E131" s="43"/>
      <c r="F131" s="221" t="s">
        <v>243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137</v>
      </c>
      <c r="AU131" s="20" t="s">
        <v>82</v>
      </c>
    </row>
    <row r="132" s="13" customFormat="1">
      <c r="A132" s="13"/>
      <c r="B132" s="232"/>
      <c r="C132" s="233"/>
      <c r="D132" s="225" t="s">
        <v>187</v>
      </c>
      <c r="E132" s="234" t="s">
        <v>19</v>
      </c>
      <c r="F132" s="235" t="s">
        <v>244</v>
      </c>
      <c r="G132" s="233"/>
      <c r="H132" s="236">
        <v>7.2000000000000002</v>
      </c>
      <c r="I132" s="237"/>
      <c r="J132" s="233"/>
      <c r="K132" s="233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187</v>
      </c>
      <c r="AU132" s="242" t="s">
        <v>82</v>
      </c>
      <c r="AV132" s="13" t="s">
        <v>82</v>
      </c>
      <c r="AW132" s="13" t="s">
        <v>34</v>
      </c>
      <c r="AX132" s="13" t="s">
        <v>72</v>
      </c>
      <c r="AY132" s="242" t="s">
        <v>127</v>
      </c>
    </row>
    <row r="133" s="13" customFormat="1">
      <c r="A133" s="13"/>
      <c r="B133" s="232"/>
      <c r="C133" s="233"/>
      <c r="D133" s="225" t="s">
        <v>187</v>
      </c>
      <c r="E133" s="234" t="s">
        <v>19</v>
      </c>
      <c r="F133" s="235" t="s">
        <v>245</v>
      </c>
      <c r="G133" s="233"/>
      <c r="H133" s="236">
        <v>7.2000000000000002</v>
      </c>
      <c r="I133" s="237"/>
      <c r="J133" s="233"/>
      <c r="K133" s="233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187</v>
      </c>
      <c r="AU133" s="242" t="s">
        <v>82</v>
      </c>
      <c r="AV133" s="13" t="s">
        <v>82</v>
      </c>
      <c r="AW133" s="13" t="s">
        <v>34</v>
      </c>
      <c r="AX133" s="13" t="s">
        <v>72</v>
      </c>
      <c r="AY133" s="242" t="s">
        <v>127</v>
      </c>
    </row>
    <row r="134" s="13" customFormat="1">
      <c r="A134" s="13"/>
      <c r="B134" s="232"/>
      <c r="C134" s="233"/>
      <c r="D134" s="225" t="s">
        <v>187</v>
      </c>
      <c r="E134" s="234" t="s">
        <v>19</v>
      </c>
      <c r="F134" s="235" t="s">
        <v>246</v>
      </c>
      <c r="G134" s="233"/>
      <c r="H134" s="236">
        <v>5.5999999999999996</v>
      </c>
      <c r="I134" s="237"/>
      <c r="J134" s="233"/>
      <c r="K134" s="233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187</v>
      </c>
      <c r="AU134" s="242" t="s">
        <v>82</v>
      </c>
      <c r="AV134" s="13" t="s">
        <v>82</v>
      </c>
      <c r="AW134" s="13" t="s">
        <v>34</v>
      </c>
      <c r="AX134" s="13" t="s">
        <v>72</v>
      </c>
      <c r="AY134" s="242" t="s">
        <v>127</v>
      </c>
    </row>
    <row r="135" s="13" customFormat="1">
      <c r="A135" s="13"/>
      <c r="B135" s="232"/>
      <c r="C135" s="233"/>
      <c r="D135" s="225" t="s">
        <v>187</v>
      </c>
      <c r="E135" s="234" t="s">
        <v>19</v>
      </c>
      <c r="F135" s="235" t="s">
        <v>247</v>
      </c>
      <c r="G135" s="233"/>
      <c r="H135" s="236">
        <v>5.5999999999999996</v>
      </c>
      <c r="I135" s="237"/>
      <c r="J135" s="233"/>
      <c r="K135" s="233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187</v>
      </c>
      <c r="AU135" s="242" t="s">
        <v>82</v>
      </c>
      <c r="AV135" s="13" t="s">
        <v>82</v>
      </c>
      <c r="AW135" s="13" t="s">
        <v>34</v>
      </c>
      <c r="AX135" s="13" t="s">
        <v>72</v>
      </c>
      <c r="AY135" s="242" t="s">
        <v>127</v>
      </c>
    </row>
    <row r="136" s="13" customFormat="1">
      <c r="A136" s="13"/>
      <c r="B136" s="232"/>
      <c r="C136" s="233"/>
      <c r="D136" s="225" t="s">
        <v>187</v>
      </c>
      <c r="E136" s="234" t="s">
        <v>19</v>
      </c>
      <c r="F136" s="235" t="s">
        <v>248</v>
      </c>
      <c r="G136" s="233"/>
      <c r="H136" s="236">
        <v>4.5999999999999996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187</v>
      </c>
      <c r="AU136" s="242" t="s">
        <v>82</v>
      </c>
      <c r="AV136" s="13" t="s">
        <v>82</v>
      </c>
      <c r="AW136" s="13" t="s">
        <v>34</v>
      </c>
      <c r="AX136" s="13" t="s">
        <v>72</v>
      </c>
      <c r="AY136" s="242" t="s">
        <v>127</v>
      </c>
    </row>
    <row r="137" s="14" customFormat="1">
      <c r="A137" s="14"/>
      <c r="B137" s="243"/>
      <c r="C137" s="244"/>
      <c r="D137" s="225" t="s">
        <v>187</v>
      </c>
      <c r="E137" s="245" t="s">
        <v>19</v>
      </c>
      <c r="F137" s="246" t="s">
        <v>227</v>
      </c>
      <c r="G137" s="244"/>
      <c r="H137" s="247">
        <v>30.199999999999999</v>
      </c>
      <c r="I137" s="248"/>
      <c r="J137" s="244"/>
      <c r="K137" s="244"/>
      <c r="L137" s="249"/>
      <c r="M137" s="250"/>
      <c r="N137" s="251"/>
      <c r="O137" s="251"/>
      <c r="P137" s="251"/>
      <c r="Q137" s="251"/>
      <c r="R137" s="251"/>
      <c r="S137" s="251"/>
      <c r="T137" s="25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3" t="s">
        <v>187</v>
      </c>
      <c r="AU137" s="253" t="s">
        <v>82</v>
      </c>
      <c r="AV137" s="14" t="s">
        <v>155</v>
      </c>
      <c r="AW137" s="14" t="s">
        <v>34</v>
      </c>
      <c r="AX137" s="14" t="s">
        <v>80</v>
      </c>
      <c r="AY137" s="253" t="s">
        <v>127</v>
      </c>
    </row>
    <row r="138" s="2" customFormat="1" ht="37.8" customHeight="1">
      <c r="A138" s="41"/>
      <c r="B138" s="42"/>
      <c r="C138" s="207" t="s">
        <v>249</v>
      </c>
      <c r="D138" s="207" t="s">
        <v>130</v>
      </c>
      <c r="E138" s="208" t="s">
        <v>250</v>
      </c>
      <c r="F138" s="209" t="s">
        <v>251</v>
      </c>
      <c r="G138" s="210" t="s">
        <v>214</v>
      </c>
      <c r="H138" s="211">
        <v>0.996</v>
      </c>
      <c r="I138" s="212"/>
      <c r="J138" s="213">
        <f>ROUND(I138*H138,2)</f>
        <v>0</v>
      </c>
      <c r="K138" s="209" t="s">
        <v>134</v>
      </c>
      <c r="L138" s="47"/>
      <c r="M138" s="214" t="s">
        <v>19</v>
      </c>
      <c r="N138" s="215" t="s">
        <v>43</v>
      </c>
      <c r="O138" s="87"/>
      <c r="P138" s="216">
        <f>O138*H138</f>
        <v>0</v>
      </c>
      <c r="Q138" s="216">
        <v>0.17818000000000001</v>
      </c>
      <c r="R138" s="216">
        <f>Q138*H138</f>
        <v>0.17746728000000001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155</v>
      </c>
      <c r="AT138" s="218" t="s">
        <v>130</v>
      </c>
      <c r="AU138" s="218" t="s">
        <v>82</v>
      </c>
      <c r="AY138" s="20" t="s">
        <v>127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80</v>
      </c>
      <c r="BK138" s="219">
        <f>ROUND(I138*H138,2)</f>
        <v>0</v>
      </c>
      <c r="BL138" s="20" t="s">
        <v>155</v>
      </c>
      <c r="BM138" s="218" t="s">
        <v>252</v>
      </c>
    </row>
    <row r="139" s="2" customFormat="1">
      <c r="A139" s="41"/>
      <c r="B139" s="42"/>
      <c r="C139" s="43"/>
      <c r="D139" s="220" t="s">
        <v>137</v>
      </c>
      <c r="E139" s="43"/>
      <c r="F139" s="221" t="s">
        <v>253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137</v>
      </c>
      <c r="AU139" s="20" t="s">
        <v>82</v>
      </c>
    </row>
    <row r="140" s="13" customFormat="1">
      <c r="A140" s="13"/>
      <c r="B140" s="232"/>
      <c r="C140" s="233"/>
      <c r="D140" s="225" t="s">
        <v>187</v>
      </c>
      <c r="E140" s="234" t="s">
        <v>19</v>
      </c>
      <c r="F140" s="235" t="s">
        <v>254</v>
      </c>
      <c r="G140" s="233"/>
      <c r="H140" s="236">
        <v>0.41999999999999998</v>
      </c>
      <c r="I140" s="237"/>
      <c r="J140" s="233"/>
      <c r="K140" s="233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187</v>
      </c>
      <c r="AU140" s="242" t="s">
        <v>82</v>
      </c>
      <c r="AV140" s="13" t="s">
        <v>82</v>
      </c>
      <c r="AW140" s="13" t="s">
        <v>34</v>
      </c>
      <c r="AX140" s="13" t="s">
        <v>72</v>
      </c>
      <c r="AY140" s="242" t="s">
        <v>127</v>
      </c>
    </row>
    <row r="141" s="13" customFormat="1">
      <c r="A141" s="13"/>
      <c r="B141" s="232"/>
      <c r="C141" s="233"/>
      <c r="D141" s="225" t="s">
        <v>187</v>
      </c>
      <c r="E141" s="234" t="s">
        <v>19</v>
      </c>
      <c r="F141" s="235" t="s">
        <v>255</v>
      </c>
      <c r="G141" s="233"/>
      <c r="H141" s="236">
        <v>0.57599999999999996</v>
      </c>
      <c r="I141" s="237"/>
      <c r="J141" s="233"/>
      <c r="K141" s="233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187</v>
      </c>
      <c r="AU141" s="242" t="s">
        <v>82</v>
      </c>
      <c r="AV141" s="13" t="s">
        <v>82</v>
      </c>
      <c r="AW141" s="13" t="s">
        <v>34</v>
      </c>
      <c r="AX141" s="13" t="s">
        <v>72</v>
      </c>
      <c r="AY141" s="242" t="s">
        <v>127</v>
      </c>
    </row>
    <row r="142" s="14" customFormat="1">
      <c r="A142" s="14"/>
      <c r="B142" s="243"/>
      <c r="C142" s="244"/>
      <c r="D142" s="225" t="s">
        <v>187</v>
      </c>
      <c r="E142" s="245" t="s">
        <v>19</v>
      </c>
      <c r="F142" s="246" t="s">
        <v>227</v>
      </c>
      <c r="G142" s="244"/>
      <c r="H142" s="247">
        <v>0.996</v>
      </c>
      <c r="I142" s="248"/>
      <c r="J142" s="244"/>
      <c r="K142" s="244"/>
      <c r="L142" s="249"/>
      <c r="M142" s="250"/>
      <c r="N142" s="251"/>
      <c r="O142" s="251"/>
      <c r="P142" s="251"/>
      <c r="Q142" s="251"/>
      <c r="R142" s="251"/>
      <c r="S142" s="251"/>
      <c r="T142" s="25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3" t="s">
        <v>187</v>
      </c>
      <c r="AU142" s="253" t="s">
        <v>82</v>
      </c>
      <c r="AV142" s="14" t="s">
        <v>155</v>
      </c>
      <c r="AW142" s="14" t="s">
        <v>34</v>
      </c>
      <c r="AX142" s="14" t="s">
        <v>80</v>
      </c>
      <c r="AY142" s="253" t="s">
        <v>127</v>
      </c>
    </row>
    <row r="143" s="12" customFormat="1" ht="22.8" customHeight="1">
      <c r="A143" s="12"/>
      <c r="B143" s="191"/>
      <c r="C143" s="192"/>
      <c r="D143" s="193" t="s">
        <v>71</v>
      </c>
      <c r="E143" s="205" t="s">
        <v>155</v>
      </c>
      <c r="F143" s="205" t="s">
        <v>256</v>
      </c>
      <c r="G143" s="192"/>
      <c r="H143" s="192"/>
      <c r="I143" s="195"/>
      <c r="J143" s="206">
        <f>BK143</f>
        <v>0</v>
      </c>
      <c r="K143" s="192"/>
      <c r="L143" s="197"/>
      <c r="M143" s="198"/>
      <c r="N143" s="199"/>
      <c r="O143" s="199"/>
      <c r="P143" s="200">
        <f>SUM(P144:P146)</f>
        <v>0</v>
      </c>
      <c r="Q143" s="199"/>
      <c r="R143" s="200">
        <f>SUM(R144:R146)</f>
        <v>0.17957999999999999</v>
      </c>
      <c r="S143" s="199"/>
      <c r="T143" s="201">
        <f>SUM(T144:T146)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2" t="s">
        <v>80</v>
      </c>
      <c r="AT143" s="203" t="s">
        <v>71</v>
      </c>
      <c r="AU143" s="203" t="s">
        <v>80</v>
      </c>
      <c r="AY143" s="202" t="s">
        <v>127</v>
      </c>
      <c r="BK143" s="204">
        <f>SUM(BK144:BK146)</f>
        <v>0</v>
      </c>
    </row>
    <row r="144" s="2" customFormat="1" ht="37.8" customHeight="1">
      <c r="A144" s="41"/>
      <c r="B144" s="42"/>
      <c r="C144" s="207" t="s">
        <v>257</v>
      </c>
      <c r="D144" s="207" t="s">
        <v>130</v>
      </c>
      <c r="E144" s="208" t="s">
        <v>258</v>
      </c>
      <c r="F144" s="209" t="s">
        <v>259</v>
      </c>
      <c r="G144" s="210" t="s">
        <v>191</v>
      </c>
      <c r="H144" s="211">
        <v>6</v>
      </c>
      <c r="I144" s="212"/>
      <c r="J144" s="213">
        <f>ROUND(I144*H144,2)</f>
        <v>0</v>
      </c>
      <c r="K144" s="209" t="s">
        <v>134</v>
      </c>
      <c r="L144" s="47"/>
      <c r="M144" s="214" t="s">
        <v>19</v>
      </c>
      <c r="N144" s="215" t="s">
        <v>43</v>
      </c>
      <c r="O144" s="87"/>
      <c r="P144" s="216">
        <f>O144*H144</f>
        <v>0</v>
      </c>
      <c r="Q144" s="216">
        <v>0.029929999999999998</v>
      </c>
      <c r="R144" s="216">
        <f>Q144*H144</f>
        <v>0.17957999999999999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155</v>
      </c>
      <c r="AT144" s="218" t="s">
        <v>130</v>
      </c>
      <c r="AU144" s="218" t="s">
        <v>82</v>
      </c>
      <c r="AY144" s="20" t="s">
        <v>127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80</v>
      </c>
      <c r="BK144" s="219">
        <f>ROUND(I144*H144,2)</f>
        <v>0</v>
      </c>
      <c r="BL144" s="20" t="s">
        <v>155</v>
      </c>
      <c r="BM144" s="218" t="s">
        <v>260</v>
      </c>
    </row>
    <row r="145" s="2" customFormat="1">
      <c r="A145" s="41"/>
      <c r="B145" s="42"/>
      <c r="C145" s="43"/>
      <c r="D145" s="220" t="s">
        <v>137</v>
      </c>
      <c r="E145" s="43"/>
      <c r="F145" s="221" t="s">
        <v>261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137</v>
      </c>
      <c r="AU145" s="20" t="s">
        <v>82</v>
      </c>
    </row>
    <row r="146" s="13" customFormat="1">
      <c r="A146" s="13"/>
      <c r="B146" s="232"/>
      <c r="C146" s="233"/>
      <c r="D146" s="225" t="s">
        <v>187</v>
      </c>
      <c r="E146" s="234" t="s">
        <v>19</v>
      </c>
      <c r="F146" s="235" t="s">
        <v>262</v>
      </c>
      <c r="G146" s="233"/>
      <c r="H146" s="236">
        <v>6</v>
      </c>
      <c r="I146" s="237"/>
      <c r="J146" s="233"/>
      <c r="K146" s="233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187</v>
      </c>
      <c r="AU146" s="242" t="s">
        <v>82</v>
      </c>
      <c r="AV146" s="13" t="s">
        <v>82</v>
      </c>
      <c r="AW146" s="13" t="s">
        <v>34</v>
      </c>
      <c r="AX146" s="13" t="s">
        <v>80</v>
      </c>
      <c r="AY146" s="242" t="s">
        <v>127</v>
      </c>
    </row>
    <row r="147" s="12" customFormat="1" ht="22.8" customHeight="1">
      <c r="A147" s="12"/>
      <c r="B147" s="191"/>
      <c r="C147" s="192"/>
      <c r="D147" s="193" t="s">
        <v>71</v>
      </c>
      <c r="E147" s="205" t="s">
        <v>211</v>
      </c>
      <c r="F147" s="205" t="s">
        <v>263</v>
      </c>
      <c r="G147" s="192"/>
      <c r="H147" s="192"/>
      <c r="I147" s="195"/>
      <c r="J147" s="206">
        <f>BK147</f>
        <v>0</v>
      </c>
      <c r="K147" s="192"/>
      <c r="L147" s="197"/>
      <c r="M147" s="198"/>
      <c r="N147" s="199"/>
      <c r="O147" s="199"/>
      <c r="P147" s="200">
        <f>SUM(P148:P284)</f>
        <v>0</v>
      </c>
      <c r="Q147" s="199"/>
      <c r="R147" s="200">
        <f>SUM(R148:R284)</f>
        <v>17.529395329999996</v>
      </c>
      <c r="S147" s="199"/>
      <c r="T147" s="201">
        <f>SUM(T148:T284)</f>
        <v>0.0059236000000000002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2" t="s">
        <v>80</v>
      </c>
      <c r="AT147" s="203" t="s">
        <v>71</v>
      </c>
      <c r="AU147" s="203" t="s">
        <v>80</v>
      </c>
      <c r="AY147" s="202" t="s">
        <v>127</v>
      </c>
      <c r="BK147" s="204">
        <f>SUM(BK148:BK284)</f>
        <v>0</v>
      </c>
    </row>
    <row r="148" s="2" customFormat="1" ht="24.15" customHeight="1">
      <c r="A148" s="41"/>
      <c r="B148" s="42"/>
      <c r="C148" s="207" t="s">
        <v>8</v>
      </c>
      <c r="D148" s="207" t="s">
        <v>130</v>
      </c>
      <c r="E148" s="208" t="s">
        <v>264</v>
      </c>
      <c r="F148" s="209" t="s">
        <v>265</v>
      </c>
      <c r="G148" s="210" t="s">
        <v>214</v>
      </c>
      <c r="H148" s="211">
        <v>293.72800000000001</v>
      </c>
      <c r="I148" s="212"/>
      <c r="J148" s="213">
        <f>ROUND(I148*H148,2)</f>
        <v>0</v>
      </c>
      <c r="K148" s="209" t="s">
        <v>134</v>
      </c>
      <c r="L148" s="47"/>
      <c r="M148" s="214" t="s">
        <v>19</v>
      </c>
      <c r="N148" s="215" t="s">
        <v>43</v>
      </c>
      <c r="O148" s="87"/>
      <c r="P148" s="216">
        <f>O148*H148</f>
        <v>0</v>
      </c>
      <c r="Q148" s="216">
        <v>0.00025999999999999998</v>
      </c>
      <c r="R148" s="216">
        <f>Q148*H148</f>
        <v>0.076369279999999998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155</v>
      </c>
      <c r="AT148" s="218" t="s">
        <v>130</v>
      </c>
      <c r="AU148" s="218" t="s">
        <v>82</v>
      </c>
      <c r="AY148" s="20" t="s">
        <v>127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80</v>
      </c>
      <c r="BK148" s="219">
        <f>ROUND(I148*H148,2)</f>
        <v>0</v>
      </c>
      <c r="BL148" s="20" t="s">
        <v>155</v>
      </c>
      <c r="BM148" s="218" t="s">
        <v>266</v>
      </c>
    </row>
    <row r="149" s="2" customFormat="1">
      <c r="A149" s="41"/>
      <c r="B149" s="42"/>
      <c r="C149" s="43"/>
      <c r="D149" s="220" t="s">
        <v>137</v>
      </c>
      <c r="E149" s="43"/>
      <c r="F149" s="221" t="s">
        <v>267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137</v>
      </c>
      <c r="AU149" s="20" t="s">
        <v>82</v>
      </c>
    </row>
    <row r="150" s="15" customFormat="1">
      <c r="A150" s="15"/>
      <c r="B150" s="254"/>
      <c r="C150" s="255"/>
      <c r="D150" s="225" t="s">
        <v>187</v>
      </c>
      <c r="E150" s="256" t="s">
        <v>19</v>
      </c>
      <c r="F150" s="257" t="s">
        <v>268</v>
      </c>
      <c r="G150" s="255"/>
      <c r="H150" s="256" t="s">
        <v>19</v>
      </c>
      <c r="I150" s="258"/>
      <c r="J150" s="255"/>
      <c r="K150" s="255"/>
      <c r="L150" s="259"/>
      <c r="M150" s="260"/>
      <c r="N150" s="261"/>
      <c r="O150" s="261"/>
      <c r="P150" s="261"/>
      <c r="Q150" s="261"/>
      <c r="R150" s="261"/>
      <c r="S150" s="261"/>
      <c r="T150" s="262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3" t="s">
        <v>187</v>
      </c>
      <c r="AU150" s="263" t="s">
        <v>82</v>
      </c>
      <c r="AV150" s="15" t="s">
        <v>80</v>
      </c>
      <c r="AW150" s="15" t="s">
        <v>34</v>
      </c>
      <c r="AX150" s="15" t="s">
        <v>72</v>
      </c>
      <c r="AY150" s="263" t="s">
        <v>127</v>
      </c>
    </row>
    <row r="151" s="13" customFormat="1">
      <c r="A151" s="13"/>
      <c r="B151" s="232"/>
      <c r="C151" s="233"/>
      <c r="D151" s="225" t="s">
        <v>187</v>
      </c>
      <c r="E151" s="234" t="s">
        <v>19</v>
      </c>
      <c r="F151" s="235" t="s">
        <v>269</v>
      </c>
      <c r="G151" s="233"/>
      <c r="H151" s="236">
        <v>22.135999999999999</v>
      </c>
      <c r="I151" s="237"/>
      <c r="J151" s="233"/>
      <c r="K151" s="233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187</v>
      </c>
      <c r="AU151" s="242" t="s">
        <v>82</v>
      </c>
      <c r="AV151" s="13" t="s">
        <v>82</v>
      </c>
      <c r="AW151" s="13" t="s">
        <v>34</v>
      </c>
      <c r="AX151" s="13" t="s">
        <v>72</v>
      </c>
      <c r="AY151" s="242" t="s">
        <v>127</v>
      </c>
    </row>
    <row r="152" s="13" customFormat="1">
      <c r="A152" s="13"/>
      <c r="B152" s="232"/>
      <c r="C152" s="233"/>
      <c r="D152" s="225" t="s">
        <v>187</v>
      </c>
      <c r="E152" s="234" t="s">
        <v>19</v>
      </c>
      <c r="F152" s="235" t="s">
        <v>270</v>
      </c>
      <c r="G152" s="233"/>
      <c r="H152" s="236">
        <v>22.007999999999999</v>
      </c>
      <c r="I152" s="237"/>
      <c r="J152" s="233"/>
      <c r="K152" s="233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187</v>
      </c>
      <c r="AU152" s="242" t="s">
        <v>82</v>
      </c>
      <c r="AV152" s="13" t="s">
        <v>82</v>
      </c>
      <c r="AW152" s="13" t="s">
        <v>34</v>
      </c>
      <c r="AX152" s="13" t="s">
        <v>72</v>
      </c>
      <c r="AY152" s="242" t="s">
        <v>127</v>
      </c>
    </row>
    <row r="153" s="13" customFormat="1">
      <c r="A153" s="13"/>
      <c r="B153" s="232"/>
      <c r="C153" s="233"/>
      <c r="D153" s="225" t="s">
        <v>187</v>
      </c>
      <c r="E153" s="234" t="s">
        <v>19</v>
      </c>
      <c r="F153" s="235" t="s">
        <v>271</v>
      </c>
      <c r="G153" s="233"/>
      <c r="H153" s="236">
        <v>20.440000000000001</v>
      </c>
      <c r="I153" s="237"/>
      <c r="J153" s="233"/>
      <c r="K153" s="233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187</v>
      </c>
      <c r="AU153" s="242" t="s">
        <v>82</v>
      </c>
      <c r="AV153" s="13" t="s">
        <v>82</v>
      </c>
      <c r="AW153" s="13" t="s">
        <v>34</v>
      </c>
      <c r="AX153" s="13" t="s">
        <v>72</v>
      </c>
      <c r="AY153" s="242" t="s">
        <v>127</v>
      </c>
    </row>
    <row r="154" s="13" customFormat="1">
      <c r="A154" s="13"/>
      <c r="B154" s="232"/>
      <c r="C154" s="233"/>
      <c r="D154" s="225" t="s">
        <v>187</v>
      </c>
      <c r="E154" s="234" t="s">
        <v>19</v>
      </c>
      <c r="F154" s="235" t="s">
        <v>272</v>
      </c>
      <c r="G154" s="233"/>
      <c r="H154" s="236">
        <v>24.5</v>
      </c>
      <c r="I154" s="237"/>
      <c r="J154" s="233"/>
      <c r="K154" s="233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187</v>
      </c>
      <c r="AU154" s="242" t="s">
        <v>82</v>
      </c>
      <c r="AV154" s="13" t="s">
        <v>82</v>
      </c>
      <c r="AW154" s="13" t="s">
        <v>34</v>
      </c>
      <c r="AX154" s="13" t="s">
        <v>72</v>
      </c>
      <c r="AY154" s="242" t="s">
        <v>127</v>
      </c>
    </row>
    <row r="155" s="13" customFormat="1">
      <c r="A155" s="13"/>
      <c r="B155" s="232"/>
      <c r="C155" s="233"/>
      <c r="D155" s="225" t="s">
        <v>187</v>
      </c>
      <c r="E155" s="234" t="s">
        <v>19</v>
      </c>
      <c r="F155" s="235" t="s">
        <v>273</v>
      </c>
      <c r="G155" s="233"/>
      <c r="H155" s="236">
        <v>20.920000000000002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187</v>
      </c>
      <c r="AU155" s="242" t="s">
        <v>82</v>
      </c>
      <c r="AV155" s="13" t="s">
        <v>82</v>
      </c>
      <c r="AW155" s="13" t="s">
        <v>34</v>
      </c>
      <c r="AX155" s="13" t="s">
        <v>72</v>
      </c>
      <c r="AY155" s="242" t="s">
        <v>127</v>
      </c>
    </row>
    <row r="156" s="13" customFormat="1">
      <c r="A156" s="13"/>
      <c r="B156" s="232"/>
      <c r="C156" s="233"/>
      <c r="D156" s="225" t="s">
        <v>187</v>
      </c>
      <c r="E156" s="234" t="s">
        <v>19</v>
      </c>
      <c r="F156" s="235" t="s">
        <v>274</v>
      </c>
      <c r="G156" s="233"/>
      <c r="H156" s="236">
        <v>21.559999999999999</v>
      </c>
      <c r="I156" s="237"/>
      <c r="J156" s="233"/>
      <c r="K156" s="233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187</v>
      </c>
      <c r="AU156" s="242" t="s">
        <v>82</v>
      </c>
      <c r="AV156" s="13" t="s">
        <v>82</v>
      </c>
      <c r="AW156" s="13" t="s">
        <v>34</v>
      </c>
      <c r="AX156" s="13" t="s">
        <v>72</v>
      </c>
      <c r="AY156" s="242" t="s">
        <v>127</v>
      </c>
    </row>
    <row r="157" s="13" customFormat="1">
      <c r="A157" s="13"/>
      <c r="B157" s="232"/>
      <c r="C157" s="233"/>
      <c r="D157" s="225" t="s">
        <v>187</v>
      </c>
      <c r="E157" s="234" t="s">
        <v>19</v>
      </c>
      <c r="F157" s="235" t="s">
        <v>275</v>
      </c>
      <c r="G157" s="233"/>
      <c r="H157" s="236">
        <v>43.420000000000002</v>
      </c>
      <c r="I157" s="237"/>
      <c r="J157" s="233"/>
      <c r="K157" s="233"/>
      <c r="L157" s="238"/>
      <c r="M157" s="239"/>
      <c r="N157" s="240"/>
      <c r="O157" s="240"/>
      <c r="P157" s="240"/>
      <c r="Q157" s="240"/>
      <c r="R157" s="240"/>
      <c r="S157" s="240"/>
      <c r="T157" s="24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187</v>
      </c>
      <c r="AU157" s="242" t="s">
        <v>82</v>
      </c>
      <c r="AV157" s="13" t="s">
        <v>82</v>
      </c>
      <c r="AW157" s="13" t="s">
        <v>34</v>
      </c>
      <c r="AX157" s="13" t="s">
        <v>72</v>
      </c>
      <c r="AY157" s="242" t="s">
        <v>127</v>
      </c>
    </row>
    <row r="158" s="13" customFormat="1">
      <c r="A158" s="13"/>
      <c r="B158" s="232"/>
      <c r="C158" s="233"/>
      <c r="D158" s="225" t="s">
        <v>187</v>
      </c>
      <c r="E158" s="234" t="s">
        <v>19</v>
      </c>
      <c r="F158" s="235" t="s">
        <v>276</v>
      </c>
      <c r="G158" s="233"/>
      <c r="H158" s="236">
        <v>21.199999999999999</v>
      </c>
      <c r="I158" s="237"/>
      <c r="J158" s="233"/>
      <c r="K158" s="233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187</v>
      </c>
      <c r="AU158" s="242" t="s">
        <v>82</v>
      </c>
      <c r="AV158" s="13" t="s">
        <v>82</v>
      </c>
      <c r="AW158" s="13" t="s">
        <v>34</v>
      </c>
      <c r="AX158" s="13" t="s">
        <v>72</v>
      </c>
      <c r="AY158" s="242" t="s">
        <v>127</v>
      </c>
    </row>
    <row r="159" s="16" customFormat="1">
      <c r="A159" s="16"/>
      <c r="B159" s="264"/>
      <c r="C159" s="265"/>
      <c r="D159" s="225" t="s">
        <v>187</v>
      </c>
      <c r="E159" s="266" t="s">
        <v>19</v>
      </c>
      <c r="F159" s="267" t="s">
        <v>277</v>
      </c>
      <c r="G159" s="265"/>
      <c r="H159" s="268">
        <v>196.18399999999997</v>
      </c>
      <c r="I159" s="269"/>
      <c r="J159" s="265"/>
      <c r="K159" s="265"/>
      <c r="L159" s="270"/>
      <c r="M159" s="271"/>
      <c r="N159" s="272"/>
      <c r="O159" s="272"/>
      <c r="P159" s="272"/>
      <c r="Q159" s="272"/>
      <c r="R159" s="272"/>
      <c r="S159" s="272"/>
      <c r="T159" s="273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T159" s="274" t="s">
        <v>187</v>
      </c>
      <c r="AU159" s="274" t="s">
        <v>82</v>
      </c>
      <c r="AV159" s="16" t="s">
        <v>148</v>
      </c>
      <c r="AW159" s="16" t="s">
        <v>34</v>
      </c>
      <c r="AX159" s="16" t="s">
        <v>72</v>
      </c>
      <c r="AY159" s="274" t="s">
        <v>127</v>
      </c>
    </row>
    <row r="160" s="13" customFormat="1">
      <c r="A160" s="13"/>
      <c r="B160" s="232"/>
      <c r="C160" s="233"/>
      <c r="D160" s="225" t="s">
        <v>187</v>
      </c>
      <c r="E160" s="234" t="s">
        <v>19</v>
      </c>
      <c r="F160" s="235" t="s">
        <v>278</v>
      </c>
      <c r="G160" s="233"/>
      <c r="H160" s="236">
        <v>97.543999999999997</v>
      </c>
      <c r="I160" s="237"/>
      <c r="J160" s="233"/>
      <c r="K160" s="233"/>
      <c r="L160" s="238"/>
      <c r="M160" s="239"/>
      <c r="N160" s="240"/>
      <c r="O160" s="240"/>
      <c r="P160" s="240"/>
      <c r="Q160" s="240"/>
      <c r="R160" s="240"/>
      <c r="S160" s="240"/>
      <c r="T160" s="24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2" t="s">
        <v>187</v>
      </c>
      <c r="AU160" s="242" t="s">
        <v>82</v>
      </c>
      <c r="AV160" s="13" t="s">
        <v>82</v>
      </c>
      <c r="AW160" s="13" t="s">
        <v>34</v>
      </c>
      <c r="AX160" s="13" t="s">
        <v>72</v>
      </c>
      <c r="AY160" s="242" t="s">
        <v>127</v>
      </c>
    </row>
    <row r="161" s="16" customFormat="1">
      <c r="A161" s="16"/>
      <c r="B161" s="264"/>
      <c r="C161" s="265"/>
      <c r="D161" s="225" t="s">
        <v>187</v>
      </c>
      <c r="E161" s="266" t="s">
        <v>19</v>
      </c>
      <c r="F161" s="267" t="s">
        <v>279</v>
      </c>
      <c r="G161" s="265"/>
      <c r="H161" s="268">
        <v>97.543999999999997</v>
      </c>
      <c r="I161" s="269"/>
      <c r="J161" s="265"/>
      <c r="K161" s="265"/>
      <c r="L161" s="270"/>
      <c r="M161" s="271"/>
      <c r="N161" s="272"/>
      <c r="O161" s="272"/>
      <c r="P161" s="272"/>
      <c r="Q161" s="272"/>
      <c r="R161" s="272"/>
      <c r="S161" s="272"/>
      <c r="T161" s="273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T161" s="274" t="s">
        <v>187</v>
      </c>
      <c r="AU161" s="274" t="s">
        <v>82</v>
      </c>
      <c r="AV161" s="16" t="s">
        <v>148</v>
      </c>
      <c r="AW161" s="16" t="s">
        <v>34</v>
      </c>
      <c r="AX161" s="16" t="s">
        <v>72</v>
      </c>
      <c r="AY161" s="274" t="s">
        <v>127</v>
      </c>
    </row>
    <row r="162" s="14" customFormat="1">
      <c r="A162" s="14"/>
      <c r="B162" s="243"/>
      <c r="C162" s="244"/>
      <c r="D162" s="225" t="s">
        <v>187</v>
      </c>
      <c r="E162" s="245" t="s">
        <v>19</v>
      </c>
      <c r="F162" s="246" t="s">
        <v>227</v>
      </c>
      <c r="G162" s="244"/>
      <c r="H162" s="247">
        <v>293.72799999999995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187</v>
      </c>
      <c r="AU162" s="253" t="s">
        <v>82</v>
      </c>
      <c r="AV162" s="14" t="s">
        <v>155</v>
      </c>
      <c r="AW162" s="14" t="s">
        <v>34</v>
      </c>
      <c r="AX162" s="14" t="s">
        <v>80</v>
      </c>
      <c r="AY162" s="253" t="s">
        <v>127</v>
      </c>
    </row>
    <row r="163" s="2" customFormat="1" ht="37.8" customHeight="1">
      <c r="A163" s="41"/>
      <c r="B163" s="42"/>
      <c r="C163" s="207" t="s">
        <v>280</v>
      </c>
      <c r="D163" s="207" t="s">
        <v>130</v>
      </c>
      <c r="E163" s="208" t="s">
        <v>281</v>
      </c>
      <c r="F163" s="209" t="s">
        <v>282</v>
      </c>
      <c r="G163" s="210" t="s">
        <v>214</v>
      </c>
      <c r="H163" s="211">
        <v>139.87799999999999</v>
      </c>
      <c r="I163" s="212"/>
      <c r="J163" s="213">
        <f>ROUND(I163*H163,2)</f>
        <v>0</v>
      </c>
      <c r="K163" s="209" t="s">
        <v>134</v>
      </c>
      <c r="L163" s="47"/>
      <c r="M163" s="214" t="s">
        <v>19</v>
      </c>
      <c r="N163" s="215" t="s">
        <v>43</v>
      </c>
      <c r="O163" s="87"/>
      <c r="P163" s="216">
        <f>O163*H163</f>
        <v>0</v>
      </c>
      <c r="Q163" s="216">
        <v>0.0049399999999999999</v>
      </c>
      <c r="R163" s="216">
        <f>Q163*H163</f>
        <v>0.69099731999999991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155</v>
      </c>
      <c r="AT163" s="218" t="s">
        <v>130</v>
      </c>
      <c r="AU163" s="218" t="s">
        <v>82</v>
      </c>
      <c r="AY163" s="20" t="s">
        <v>127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80</v>
      </c>
      <c r="BK163" s="219">
        <f>ROUND(I163*H163,2)</f>
        <v>0</v>
      </c>
      <c r="BL163" s="20" t="s">
        <v>155</v>
      </c>
      <c r="BM163" s="218" t="s">
        <v>283</v>
      </c>
    </row>
    <row r="164" s="2" customFormat="1">
      <c r="A164" s="41"/>
      <c r="B164" s="42"/>
      <c r="C164" s="43"/>
      <c r="D164" s="220" t="s">
        <v>137</v>
      </c>
      <c r="E164" s="43"/>
      <c r="F164" s="221" t="s">
        <v>284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137</v>
      </c>
      <c r="AU164" s="20" t="s">
        <v>82</v>
      </c>
    </row>
    <row r="165" s="15" customFormat="1">
      <c r="A165" s="15"/>
      <c r="B165" s="254"/>
      <c r="C165" s="255"/>
      <c r="D165" s="225" t="s">
        <v>187</v>
      </c>
      <c r="E165" s="256" t="s">
        <v>19</v>
      </c>
      <c r="F165" s="257" t="s">
        <v>268</v>
      </c>
      <c r="G165" s="255"/>
      <c r="H165" s="256" t="s">
        <v>19</v>
      </c>
      <c r="I165" s="258"/>
      <c r="J165" s="255"/>
      <c r="K165" s="255"/>
      <c r="L165" s="259"/>
      <c r="M165" s="260"/>
      <c r="N165" s="261"/>
      <c r="O165" s="261"/>
      <c r="P165" s="261"/>
      <c r="Q165" s="261"/>
      <c r="R165" s="261"/>
      <c r="S165" s="261"/>
      <c r="T165" s="262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3" t="s">
        <v>187</v>
      </c>
      <c r="AU165" s="263" t="s">
        <v>82</v>
      </c>
      <c r="AV165" s="15" t="s">
        <v>80</v>
      </c>
      <c r="AW165" s="15" t="s">
        <v>34</v>
      </c>
      <c r="AX165" s="15" t="s">
        <v>72</v>
      </c>
      <c r="AY165" s="263" t="s">
        <v>127</v>
      </c>
    </row>
    <row r="166" s="13" customFormat="1">
      <c r="A166" s="13"/>
      <c r="B166" s="232"/>
      <c r="C166" s="233"/>
      <c r="D166" s="225" t="s">
        <v>187</v>
      </c>
      <c r="E166" s="234" t="s">
        <v>19</v>
      </c>
      <c r="F166" s="235" t="s">
        <v>269</v>
      </c>
      <c r="G166" s="233"/>
      <c r="H166" s="236">
        <v>22.135999999999999</v>
      </c>
      <c r="I166" s="237"/>
      <c r="J166" s="233"/>
      <c r="K166" s="233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187</v>
      </c>
      <c r="AU166" s="242" t="s">
        <v>82</v>
      </c>
      <c r="AV166" s="13" t="s">
        <v>82</v>
      </c>
      <c r="AW166" s="13" t="s">
        <v>34</v>
      </c>
      <c r="AX166" s="13" t="s">
        <v>72</v>
      </c>
      <c r="AY166" s="242" t="s">
        <v>127</v>
      </c>
    </row>
    <row r="167" s="13" customFormat="1">
      <c r="A167" s="13"/>
      <c r="B167" s="232"/>
      <c r="C167" s="233"/>
      <c r="D167" s="225" t="s">
        <v>187</v>
      </c>
      <c r="E167" s="234" t="s">
        <v>19</v>
      </c>
      <c r="F167" s="235" t="s">
        <v>270</v>
      </c>
      <c r="G167" s="233"/>
      <c r="H167" s="236">
        <v>22.007999999999999</v>
      </c>
      <c r="I167" s="237"/>
      <c r="J167" s="233"/>
      <c r="K167" s="233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187</v>
      </c>
      <c r="AU167" s="242" t="s">
        <v>82</v>
      </c>
      <c r="AV167" s="13" t="s">
        <v>82</v>
      </c>
      <c r="AW167" s="13" t="s">
        <v>34</v>
      </c>
      <c r="AX167" s="13" t="s">
        <v>72</v>
      </c>
      <c r="AY167" s="242" t="s">
        <v>127</v>
      </c>
    </row>
    <row r="168" s="13" customFormat="1">
      <c r="A168" s="13"/>
      <c r="B168" s="232"/>
      <c r="C168" s="233"/>
      <c r="D168" s="225" t="s">
        <v>187</v>
      </c>
      <c r="E168" s="234" t="s">
        <v>19</v>
      </c>
      <c r="F168" s="235" t="s">
        <v>271</v>
      </c>
      <c r="G168" s="233"/>
      <c r="H168" s="236">
        <v>20.440000000000001</v>
      </c>
      <c r="I168" s="237"/>
      <c r="J168" s="233"/>
      <c r="K168" s="233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187</v>
      </c>
      <c r="AU168" s="242" t="s">
        <v>82</v>
      </c>
      <c r="AV168" s="13" t="s">
        <v>82</v>
      </c>
      <c r="AW168" s="13" t="s">
        <v>34</v>
      </c>
      <c r="AX168" s="13" t="s">
        <v>72</v>
      </c>
      <c r="AY168" s="242" t="s">
        <v>127</v>
      </c>
    </row>
    <row r="169" s="13" customFormat="1">
      <c r="A169" s="13"/>
      <c r="B169" s="232"/>
      <c r="C169" s="233"/>
      <c r="D169" s="225" t="s">
        <v>187</v>
      </c>
      <c r="E169" s="234" t="s">
        <v>19</v>
      </c>
      <c r="F169" s="235" t="s">
        <v>272</v>
      </c>
      <c r="G169" s="233"/>
      <c r="H169" s="236">
        <v>24.5</v>
      </c>
      <c r="I169" s="237"/>
      <c r="J169" s="233"/>
      <c r="K169" s="233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187</v>
      </c>
      <c r="AU169" s="242" t="s">
        <v>82</v>
      </c>
      <c r="AV169" s="13" t="s">
        <v>82</v>
      </c>
      <c r="AW169" s="13" t="s">
        <v>34</v>
      </c>
      <c r="AX169" s="13" t="s">
        <v>72</v>
      </c>
      <c r="AY169" s="242" t="s">
        <v>127</v>
      </c>
    </row>
    <row r="170" s="13" customFormat="1">
      <c r="A170" s="13"/>
      <c r="B170" s="232"/>
      <c r="C170" s="233"/>
      <c r="D170" s="225" t="s">
        <v>187</v>
      </c>
      <c r="E170" s="234" t="s">
        <v>19</v>
      </c>
      <c r="F170" s="235" t="s">
        <v>273</v>
      </c>
      <c r="G170" s="233"/>
      <c r="H170" s="236">
        <v>20.920000000000002</v>
      </c>
      <c r="I170" s="237"/>
      <c r="J170" s="233"/>
      <c r="K170" s="233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187</v>
      </c>
      <c r="AU170" s="242" t="s">
        <v>82</v>
      </c>
      <c r="AV170" s="13" t="s">
        <v>82</v>
      </c>
      <c r="AW170" s="13" t="s">
        <v>34</v>
      </c>
      <c r="AX170" s="13" t="s">
        <v>72</v>
      </c>
      <c r="AY170" s="242" t="s">
        <v>127</v>
      </c>
    </row>
    <row r="171" s="13" customFormat="1">
      <c r="A171" s="13"/>
      <c r="B171" s="232"/>
      <c r="C171" s="233"/>
      <c r="D171" s="225" t="s">
        <v>187</v>
      </c>
      <c r="E171" s="234" t="s">
        <v>19</v>
      </c>
      <c r="F171" s="235" t="s">
        <v>274</v>
      </c>
      <c r="G171" s="233"/>
      <c r="H171" s="236">
        <v>21.559999999999999</v>
      </c>
      <c r="I171" s="237"/>
      <c r="J171" s="233"/>
      <c r="K171" s="233"/>
      <c r="L171" s="238"/>
      <c r="M171" s="239"/>
      <c r="N171" s="240"/>
      <c r="O171" s="240"/>
      <c r="P171" s="240"/>
      <c r="Q171" s="240"/>
      <c r="R171" s="240"/>
      <c r="S171" s="240"/>
      <c r="T171" s="24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2" t="s">
        <v>187</v>
      </c>
      <c r="AU171" s="242" t="s">
        <v>82</v>
      </c>
      <c r="AV171" s="13" t="s">
        <v>82</v>
      </c>
      <c r="AW171" s="13" t="s">
        <v>34</v>
      </c>
      <c r="AX171" s="13" t="s">
        <v>72</v>
      </c>
      <c r="AY171" s="242" t="s">
        <v>127</v>
      </c>
    </row>
    <row r="172" s="13" customFormat="1">
      <c r="A172" s="13"/>
      <c r="B172" s="232"/>
      <c r="C172" s="233"/>
      <c r="D172" s="225" t="s">
        <v>187</v>
      </c>
      <c r="E172" s="234" t="s">
        <v>19</v>
      </c>
      <c r="F172" s="235" t="s">
        <v>275</v>
      </c>
      <c r="G172" s="233"/>
      <c r="H172" s="236">
        <v>43.420000000000002</v>
      </c>
      <c r="I172" s="237"/>
      <c r="J172" s="233"/>
      <c r="K172" s="233"/>
      <c r="L172" s="238"/>
      <c r="M172" s="239"/>
      <c r="N172" s="240"/>
      <c r="O172" s="240"/>
      <c r="P172" s="240"/>
      <c r="Q172" s="240"/>
      <c r="R172" s="240"/>
      <c r="S172" s="240"/>
      <c r="T172" s="24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2" t="s">
        <v>187</v>
      </c>
      <c r="AU172" s="242" t="s">
        <v>82</v>
      </c>
      <c r="AV172" s="13" t="s">
        <v>82</v>
      </c>
      <c r="AW172" s="13" t="s">
        <v>34</v>
      </c>
      <c r="AX172" s="13" t="s">
        <v>72</v>
      </c>
      <c r="AY172" s="242" t="s">
        <v>127</v>
      </c>
    </row>
    <row r="173" s="13" customFormat="1">
      <c r="A173" s="13"/>
      <c r="B173" s="232"/>
      <c r="C173" s="233"/>
      <c r="D173" s="225" t="s">
        <v>187</v>
      </c>
      <c r="E173" s="234" t="s">
        <v>19</v>
      </c>
      <c r="F173" s="235" t="s">
        <v>276</v>
      </c>
      <c r="G173" s="233"/>
      <c r="H173" s="236">
        <v>21.199999999999999</v>
      </c>
      <c r="I173" s="237"/>
      <c r="J173" s="233"/>
      <c r="K173" s="233"/>
      <c r="L173" s="238"/>
      <c r="M173" s="239"/>
      <c r="N173" s="240"/>
      <c r="O173" s="240"/>
      <c r="P173" s="240"/>
      <c r="Q173" s="240"/>
      <c r="R173" s="240"/>
      <c r="S173" s="240"/>
      <c r="T173" s="24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2" t="s">
        <v>187</v>
      </c>
      <c r="AU173" s="242" t="s">
        <v>82</v>
      </c>
      <c r="AV173" s="13" t="s">
        <v>82</v>
      </c>
      <c r="AW173" s="13" t="s">
        <v>34</v>
      </c>
      <c r="AX173" s="13" t="s">
        <v>72</v>
      </c>
      <c r="AY173" s="242" t="s">
        <v>127</v>
      </c>
    </row>
    <row r="174" s="16" customFormat="1">
      <c r="A174" s="16"/>
      <c r="B174" s="264"/>
      <c r="C174" s="265"/>
      <c r="D174" s="225" t="s">
        <v>187</v>
      </c>
      <c r="E174" s="266" t="s">
        <v>19</v>
      </c>
      <c r="F174" s="267" t="s">
        <v>285</v>
      </c>
      <c r="G174" s="265"/>
      <c r="H174" s="268">
        <v>196.18399999999997</v>
      </c>
      <c r="I174" s="269"/>
      <c r="J174" s="265"/>
      <c r="K174" s="265"/>
      <c r="L174" s="270"/>
      <c r="M174" s="271"/>
      <c r="N174" s="272"/>
      <c r="O174" s="272"/>
      <c r="P174" s="272"/>
      <c r="Q174" s="272"/>
      <c r="R174" s="272"/>
      <c r="S174" s="272"/>
      <c r="T174" s="273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T174" s="274" t="s">
        <v>187</v>
      </c>
      <c r="AU174" s="274" t="s">
        <v>82</v>
      </c>
      <c r="AV174" s="16" t="s">
        <v>148</v>
      </c>
      <c r="AW174" s="16" t="s">
        <v>34</v>
      </c>
      <c r="AX174" s="16" t="s">
        <v>72</v>
      </c>
      <c r="AY174" s="274" t="s">
        <v>127</v>
      </c>
    </row>
    <row r="175" s="13" customFormat="1">
      <c r="A175" s="13"/>
      <c r="B175" s="232"/>
      <c r="C175" s="233"/>
      <c r="D175" s="225" t="s">
        <v>187</v>
      </c>
      <c r="E175" s="234" t="s">
        <v>19</v>
      </c>
      <c r="F175" s="235" t="s">
        <v>286</v>
      </c>
      <c r="G175" s="233"/>
      <c r="H175" s="236">
        <v>-56.305999999999997</v>
      </c>
      <c r="I175" s="237"/>
      <c r="J175" s="233"/>
      <c r="K175" s="233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187</v>
      </c>
      <c r="AU175" s="242" t="s">
        <v>82</v>
      </c>
      <c r="AV175" s="13" t="s">
        <v>82</v>
      </c>
      <c r="AW175" s="13" t="s">
        <v>34</v>
      </c>
      <c r="AX175" s="13" t="s">
        <v>72</v>
      </c>
      <c r="AY175" s="242" t="s">
        <v>127</v>
      </c>
    </row>
    <row r="176" s="16" customFormat="1">
      <c r="A176" s="16"/>
      <c r="B176" s="264"/>
      <c r="C176" s="265"/>
      <c r="D176" s="225" t="s">
        <v>187</v>
      </c>
      <c r="E176" s="266" t="s">
        <v>19</v>
      </c>
      <c r="F176" s="267" t="s">
        <v>287</v>
      </c>
      <c r="G176" s="265"/>
      <c r="H176" s="268">
        <v>-56.305999999999997</v>
      </c>
      <c r="I176" s="269"/>
      <c r="J176" s="265"/>
      <c r="K176" s="265"/>
      <c r="L176" s="270"/>
      <c r="M176" s="271"/>
      <c r="N176" s="272"/>
      <c r="O176" s="272"/>
      <c r="P176" s="272"/>
      <c r="Q176" s="272"/>
      <c r="R176" s="272"/>
      <c r="S176" s="272"/>
      <c r="T176" s="273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T176" s="274" t="s">
        <v>187</v>
      </c>
      <c r="AU176" s="274" t="s">
        <v>82</v>
      </c>
      <c r="AV176" s="16" t="s">
        <v>148</v>
      </c>
      <c r="AW176" s="16" t="s">
        <v>34</v>
      </c>
      <c r="AX176" s="16" t="s">
        <v>72</v>
      </c>
      <c r="AY176" s="274" t="s">
        <v>127</v>
      </c>
    </row>
    <row r="177" s="14" customFormat="1">
      <c r="A177" s="14"/>
      <c r="B177" s="243"/>
      <c r="C177" s="244"/>
      <c r="D177" s="225" t="s">
        <v>187</v>
      </c>
      <c r="E177" s="245" t="s">
        <v>19</v>
      </c>
      <c r="F177" s="246" t="s">
        <v>227</v>
      </c>
      <c r="G177" s="244"/>
      <c r="H177" s="247">
        <v>139.87799999999999</v>
      </c>
      <c r="I177" s="248"/>
      <c r="J177" s="244"/>
      <c r="K177" s="244"/>
      <c r="L177" s="249"/>
      <c r="M177" s="250"/>
      <c r="N177" s="251"/>
      <c r="O177" s="251"/>
      <c r="P177" s="251"/>
      <c r="Q177" s="251"/>
      <c r="R177" s="251"/>
      <c r="S177" s="251"/>
      <c r="T177" s="25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3" t="s">
        <v>187</v>
      </c>
      <c r="AU177" s="253" t="s">
        <v>82</v>
      </c>
      <c r="AV177" s="14" t="s">
        <v>155</v>
      </c>
      <c r="AW177" s="14" t="s">
        <v>34</v>
      </c>
      <c r="AX177" s="14" t="s">
        <v>80</v>
      </c>
      <c r="AY177" s="253" t="s">
        <v>127</v>
      </c>
    </row>
    <row r="178" s="2" customFormat="1" ht="37.8" customHeight="1">
      <c r="A178" s="41"/>
      <c r="B178" s="42"/>
      <c r="C178" s="207" t="s">
        <v>288</v>
      </c>
      <c r="D178" s="207" t="s">
        <v>130</v>
      </c>
      <c r="E178" s="208" t="s">
        <v>289</v>
      </c>
      <c r="F178" s="209" t="s">
        <v>290</v>
      </c>
      <c r="G178" s="210" t="s">
        <v>214</v>
      </c>
      <c r="H178" s="211">
        <v>56.305999999999997</v>
      </c>
      <c r="I178" s="212"/>
      <c r="J178" s="213">
        <f>ROUND(I178*H178,2)</f>
        <v>0</v>
      </c>
      <c r="K178" s="209" t="s">
        <v>134</v>
      </c>
      <c r="L178" s="47"/>
      <c r="M178" s="214" t="s">
        <v>19</v>
      </c>
      <c r="N178" s="215" t="s">
        <v>43</v>
      </c>
      <c r="O178" s="87"/>
      <c r="P178" s="216">
        <f>O178*H178</f>
        <v>0</v>
      </c>
      <c r="Q178" s="216">
        <v>0.0043800000000000002</v>
      </c>
      <c r="R178" s="216">
        <f>Q178*H178</f>
        <v>0.24662028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155</v>
      </c>
      <c r="AT178" s="218" t="s">
        <v>130</v>
      </c>
      <c r="AU178" s="218" t="s">
        <v>82</v>
      </c>
      <c r="AY178" s="20" t="s">
        <v>127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80</v>
      </c>
      <c r="BK178" s="219">
        <f>ROUND(I178*H178,2)</f>
        <v>0</v>
      </c>
      <c r="BL178" s="20" t="s">
        <v>155</v>
      </c>
      <c r="BM178" s="218" t="s">
        <v>291</v>
      </c>
    </row>
    <row r="179" s="2" customFormat="1">
      <c r="A179" s="41"/>
      <c r="B179" s="42"/>
      <c r="C179" s="43"/>
      <c r="D179" s="220" t="s">
        <v>137</v>
      </c>
      <c r="E179" s="43"/>
      <c r="F179" s="221" t="s">
        <v>292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137</v>
      </c>
      <c r="AU179" s="20" t="s">
        <v>82</v>
      </c>
    </row>
    <row r="180" s="15" customFormat="1">
      <c r="A180" s="15"/>
      <c r="B180" s="254"/>
      <c r="C180" s="255"/>
      <c r="D180" s="225" t="s">
        <v>187</v>
      </c>
      <c r="E180" s="256" t="s">
        <v>19</v>
      </c>
      <c r="F180" s="257" t="s">
        <v>268</v>
      </c>
      <c r="G180" s="255"/>
      <c r="H180" s="256" t="s">
        <v>19</v>
      </c>
      <c r="I180" s="258"/>
      <c r="J180" s="255"/>
      <c r="K180" s="255"/>
      <c r="L180" s="259"/>
      <c r="M180" s="260"/>
      <c r="N180" s="261"/>
      <c r="O180" s="261"/>
      <c r="P180" s="261"/>
      <c r="Q180" s="261"/>
      <c r="R180" s="261"/>
      <c r="S180" s="261"/>
      <c r="T180" s="262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3" t="s">
        <v>187</v>
      </c>
      <c r="AU180" s="263" t="s">
        <v>82</v>
      </c>
      <c r="AV180" s="15" t="s">
        <v>80</v>
      </c>
      <c r="AW180" s="15" t="s">
        <v>34</v>
      </c>
      <c r="AX180" s="15" t="s">
        <v>72</v>
      </c>
      <c r="AY180" s="263" t="s">
        <v>127</v>
      </c>
    </row>
    <row r="181" s="13" customFormat="1">
      <c r="A181" s="13"/>
      <c r="B181" s="232"/>
      <c r="C181" s="233"/>
      <c r="D181" s="225" t="s">
        <v>187</v>
      </c>
      <c r="E181" s="234" t="s">
        <v>19</v>
      </c>
      <c r="F181" s="235" t="s">
        <v>293</v>
      </c>
      <c r="G181" s="233"/>
      <c r="H181" s="236">
        <v>56.305999999999997</v>
      </c>
      <c r="I181" s="237"/>
      <c r="J181" s="233"/>
      <c r="K181" s="233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187</v>
      </c>
      <c r="AU181" s="242" t="s">
        <v>82</v>
      </c>
      <c r="AV181" s="13" t="s">
        <v>82</v>
      </c>
      <c r="AW181" s="13" t="s">
        <v>34</v>
      </c>
      <c r="AX181" s="13" t="s">
        <v>72</v>
      </c>
      <c r="AY181" s="242" t="s">
        <v>127</v>
      </c>
    </row>
    <row r="182" s="16" customFormat="1">
      <c r="A182" s="16"/>
      <c r="B182" s="264"/>
      <c r="C182" s="265"/>
      <c r="D182" s="225" t="s">
        <v>187</v>
      </c>
      <c r="E182" s="266" t="s">
        <v>19</v>
      </c>
      <c r="F182" s="267" t="s">
        <v>287</v>
      </c>
      <c r="G182" s="265"/>
      <c r="H182" s="268">
        <v>56.305999999999997</v>
      </c>
      <c r="I182" s="269"/>
      <c r="J182" s="265"/>
      <c r="K182" s="265"/>
      <c r="L182" s="270"/>
      <c r="M182" s="271"/>
      <c r="N182" s="272"/>
      <c r="O182" s="272"/>
      <c r="P182" s="272"/>
      <c r="Q182" s="272"/>
      <c r="R182" s="272"/>
      <c r="S182" s="272"/>
      <c r="T182" s="273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T182" s="274" t="s">
        <v>187</v>
      </c>
      <c r="AU182" s="274" t="s">
        <v>82</v>
      </c>
      <c r="AV182" s="16" t="s">
        <v>148</v>
      </c>
      <c r="AW182" s="16" t="s">
        <v>34</v>
      </c>
      <c r="AX182" s="16" t="s">
        <v>72</v>
      </c>
      <c r="AY182" s="274" t="s">
        <v>127</v>
      </c>
    </row>
    <row r="183" s="14" customFormat="1">
      <c r="A183" s="14"/>
      <c r="B183" s="243"/>
      <c r="C183" s="244"/>
      <c r="D183" s="225" t="s">
        <v>187</v>
      </c>
      <c r="E183" s="245" t="s">
        <v>19</v>
      </c>
      <c r="F183" s="246" t="s">
        <v>227</v>
      </c>
      <c r="G183" s="244"/>
      <c r="H183" s="247">
        <v>56.305999999999997</v>
      </c>
      <c r="I183" s="248"/>
      <c r="J183" s="244"/>
      <c r="K183" s="244"/>
      <c r="L183" s="249"/>
      <c r="M183" s="250"/>
      <c r="N183" s="251"/>
      <c r="O183" s="251"/>
      <c r="P183" s="251"/>
      <c r="Q183" s="251"/>
      <c r="R183" s="251"/>
      <c r="S183" s="251"/>
      <c r="T183" s="25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3" t="s">
        <v>187</v>
      </c>
      <c r="AU183" s="253" t="s">
        <v>82</v>
      </c>
      <c r="AV183" s="14" t="s">
        <v>155</v>
      </c>
      <c r="AW183" s="14" t="s">
        <v>34</v>
      </c>
      <c r="AX183" s="14" t="s">
        <v>80</v>
      </c>
      <c r="AY183" s="253" t="s">
        <v>127</v>
      </c>
    </row>
    <row r="184" s="2" customFormat="1" ht="44.25" customHeight="1">
      <c r="A184" s="41"/>
      <c r="B184" s="42"/>
      <c r="C184" s="207" t="s">
        <v>294</v>
      </c>
      <c r="D184" s="207" t="s">
        <v>130</v>
      </c>
      <c r="E184" s="208" t="s">
        <v>295</v>
      </c>
      <c r="F184" s="209" t="s">
        <v>296</v>
      </c>
      <c r="G184" s="210" t="s">
        <v>214</v>
      </c>
      <c r="H184" s="211">
        <v>139.87799999999999</v>
      </c>
      <c r="I184" s="212"/>
      <c r="J184" s="213">
        <f>ROUND(I184*H184,2)</f>
        <v>0</v>
      </c>
      <c r="K184" s="209" t="s">
        <v>134</v>
      </c>
      <c r="L184" s="47"/>
      <c r="M184" s="214" t="s">
        <v>19</v>
      </c>
      <c r="N184" s="215" t="s">
        <v>43</v>
      </c>
      <c r="O184" s="87"/>
      <c r="P184" s="216">
        <f>O184*H184</f>
        <v>0</v>
      </c>
      <c r="Q184" s="216">
        <v>0.014</v>
      </c>
      <c r="R184" s="216">
        <f>Q184*H184</f>
        <v>1.9582919999999999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155</v>
      </c>
      <c r="AT184" s="218" t="s">
        <v>130</v>
      </c>
      <c r="AU184" s="218" t="s">
        <v>82</v>
      </c>
      <c r="AY184" s="20" t="s">
        <v>127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80</v>
      </c>
      <c r="BK184" s="219">
        <f>ROUND(I184*H184,2)</f>
        <v>0</v>
      </c>
      <c r="BL184" s="20" t="s">
        <v>155</v>
      </c>
      <c r="BM184" s="218" t="s">
        <v>297</v>
      </c>
    </row>
    <row r="185" s="2" customFormat="1">
      <c r="A185" s="41"/>
      <c r="B185" s="42"/>
      <c r="C185" s="43"/>
      <c r="D185" s="220" t="s">
        <v>137</v>
      </c>
      <c r="E185" s="43"/>
      <c r="F185" s="221" t="s">
        <v>298</v>
      </c>
      <c r="G185" s="43"/>
      <c r="H185" s="43"/>
      <c r="I185" s="222"/>
      <c r="J185" s="43"/>
      <c r="K185" s="43"/>
      <c r="L185" s="47"/>
      <c r="M185" s="223"/>
      <c r="N185" s="22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137</v>
      </c>
      <c r="AU185" s="20" t="s">
        <v>82</v>
      </c>
    </row>
    <row r="186" s="15" customFormat="1">
      <c r="A186" s="15"/>
      <c r="B186" s="254"/>
      <c r="C186" s="255"/>
      <c r="D186" s="225" t="s">
        <v>187</v>
      </c>
      <c r="E186" s="256" t="s">
        <v>19</v>
      </c>
      <c r="F186" s="257" t="s">
        <v>268</v>
      </c>
      <c r="G186" s="255"/>
      <c r="H186" s="256" t="s">
        <v>19</v>
      </c>
      <c r="I186" s="258"/>
      <c r="J186" s="255"/>
      <c r="K186" s="255"/>
      <c r="L186" s="259"/>
      <c r="M186" s="260"/>
      <c r="N186" s="261"/>
      <c r="O186" s="261"/>
      <c r="P186" s="261"/>
      <c r="Q186" s="261"/>
      <c r="R186" s="261"/>
      <c r="S186" s="261"/>
      <c r="T186" s="262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3" t="s">
        <v>187</v>
      </c>
      <c r="AU186" s="263" t="s">
        <v>82</v>
      </c>
      <c r="AV186" s="15" t="s">
        <v>80</v>
      </c>
      <c r="AW186" s="15" t="s">
        <v>34</v>
      </c>
      <c r="AX186" s="15" t="s">
        <v>72</v>
      </c>
      <c r="AY186" s="263" t="s">
        <v>127</v>
      </c>
    </row>
    <row r="187" s="13" customFormat="1">
      <c r="A187" s="13"/>
      <c r="B187" s="232"/>
      <c r="C187" s="233"/>
      <c r="D187" s="225" t="s">
        <v>187</v>
      </c>
      <c r="E187" s="234" t="s">
        <v>19</v>
      </c>
      <c r="F187" s="235" t="s">
        <v>269</v>
      </c>
      <c r="G187" s="233"/>
      <c r="H187" s="236">
        <v>22.135999999999999</v>
      </c>
      <c r="I187" s="237"/>
      <c r="J187" s="233"/>
      <c r="K187" s="233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187</v>
      </c>
      <c r="AU187" s="242" t="s">
        <v>82</v>
      </c>
      <c r="AV187" s="13" t="s">
        <v>82</v>
      </c>
      <c r="AW187" s="13" t="s">
        <v>34</v>
      </c>
      <c r="AX187" s="13" t="s">
        <v>72</v>
      </c>
      <c r="AY187" s="242" t="s">
        <v>127</v>
      </c>
    </row>
    <row r="188" s="13" customFormat="1">
      <c r="A188" s="13"/>
      <c r="B188" s="232"/>
      <c r="C188" s="233"/>
      <c r="D188" s="225" t="s">
        <v>187</v>
      </c>
      <c r="E188" s="234" t="s">
        <v>19</v>
      </c>
      <c r="F188" s="235" t="s">
        <v>270</v>
      </c>
      <c r="G188" s="233"/>
      <c r="H188" s="236">
        <v>22.007999999999999</v>
      </c>
      <c r="I188" s="237"/>
      <c r="J188" s="233"/>
      <c r="K188" s="233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187</v>
      </c>
      <c r="AU188" s="242" t="s">
        <v>82</v>
      </c>
      <c r="AV188" s="13" t="s">
        <v>82</v>
      </c>
      <c r="AW188" s="13" t="s">
        <v>34</v>
      </c>
      <c r="AX188" s="13" t="s">
        <v>72</v>
      </c>
      <c r="AY188" s="242" t="s">
        <v>127</v>
      </c>
    </row>
    <row r="189" s="13" customFormat="1">
      <c r="A189" s="13"/>
      <c r="B189" s="232"/>
      <c r="C189" s="233"/>
      <c r="D189" s="225" t="s">
        <v>187</v>
      </c>
      <c r="E189" s="234" t="s">
        <v>19</v>
      </c>
      <c r="F189" s="235" t="s">
        <v>271</v>
      </c>
      <c r="G189" s="233"/>
      <c r="H189" s="236">
        <v>20.440000000000001</v>
      </c>
      <c r="I189" s="237"/>
      <c r="J189" s="233"/>
      <c r="K189" s="233"/>
      <c r="L189" s="238"/>
      <c r="M189" s="239"/>
      <c r="N189" s="240"/>
      <c r="O189" s="240"/>
      <c r="P189" s="240"/>
      <c r="Q189" s="240"/>
      <c r="R189" s="240"/>
      <c r="S189" s="240"/>
      <c r="T189" s="24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2" t="s">
        <v>187</v>
      </c>
      <c r="AU189" s="242" t="s">
        <v>82</v>
      </c>
      <c r="AV189" s="13" t="s">
        <v>82</v>
      </c>
      <c r="AW189" s="13" t="s">
        <v>34</v>
      </c>
      <c r="AX189" s="13" t="s">
        <v>72</v>
      </c>
      <c r="AY189" s="242" t="s">
        <v>127</v>
      </c>
    </row>
    <row r="190" s="13" customFormat="1">
      <c r="A190" s="13"/>
      <c r="B190" s="232"/>
      <c r="C190" s="233"/>
      <c r="D190" s="225" t="s">
        <v>187</v>
      </c>
      <c r="E190" s="234" t="s">
        <v>19</v>
      </c>
      <c r="F190" s="235" t="s">
        <v>272</v>
      </c>
      <c r="G190" s="233"/>
      <c r="H190" s="236">
        <v>24.5</v>
      </c>
      <c r="I190" s="237"/>
      <c r="J190" s="233"/>
      <c r="K190" s="233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187</v>
      </c>
      <c r="AU190" s="242" t="s">
        <v>82</v>
      </c>
      <c r="AV190" s="13" t="s">
        <v>82</v>
      </c>
      <c r="AW190" s="13" t="s">
        <v>34</v>
      </c>
      <c r="AX190" s="13" t="s">
        <v>72</v>
      </c>
      <c r="AY190" s="242" t="s">
        <v>127</v>
      </c>
    </row>
    <row r="191" s="13" customFormat="1">
      <c r="A191" s="13"/>
      <c r="B191" s="232"/>
      <c r="C191" s="233"/>
      <c r="D191" s="225" t="s">
        <v>187</v>
      </c>
      <c r="E191" s="234" t="s">
        <v>19</v>
      </c>
      <c r="F191" s="235" t="s">
        <v>273</v>
      </c>
      <c r="G191" s="233"/>
      <c r="H191" s="236">
        <v>20.920000000000002</v>
      </c>
      <c r="I191" s="237"/>
      <c r="J191" s="233"/>
      <c r="K191" s="233"/>
      <c r="L191" s="238"/>
      <c r="M191" s="239"/>
      <c r="N191" s="240"/>
      <c r="O191" s="240"/>
      <c r="P191" s="240"/>
      <c r="Q191" s="240"/>
      <c r="R191" s="240"/>
      <c r="S191" s="240"/>
      <c r="T191" s="24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2" t="s">
        <v>187</v>
      </c>
      <c r="AU191" s="242" t="s">
        <v>82</v>
      </c>
      <c r="AV191" s="13" t="s">
        <v>82</v>
      </c>
      <c r="AW191" s="13" t="s">
        <v>34</v>
      </c>
      <c r="AX191" s="13" t="s">
        <v>72</v>
      </c>
      <c r="AY191" s="242" t="s">
        <v>127</v>
      </c>
    </row>
    <row r="192" s="13" customFormat="1">
      <c r="A192" s="13"/>
      <c r="B192" s="232"/>
      <c r="C192" s="233"/>
      <c r="D192" s="225" t="s">
        <v>187</v>
      </c>
      <c r="E192" s="234" t="s">
        <v>19</v>
      </c>
      <c r="F192" s="235" t="s">
        <v>274</v>
      </c>
      <c r="G192" s="233"/>
      <c r="H192" s="236">
        <v>21.559999999999999</v>
      </c>
      <c r="I192" s="237"/>
      <c r="J192" s="233"/>
      <c r="K192" s="233"/>
      <c r="L192" s="238"/>
      <c r="M192" s="239"/>
      <c r="N192" s="240"/>
      <c r="O192" s="240"/>
      <c r="P192" s="240"/>
      <c r="Q192" s="240"/>
      <c r="R192" s="240"/>
      <c r="S192" s="240"/>
      <c r="T192" s="24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2" t="s">
        <v>187</v>
      </c>
      <c r="AU192" s="242" t="s">
        <v>82</v>
      </c>
      <c r="AV192" s="13" t="s">
        <v>82</v>
      </c>
      <c r="AW192" s="13" t="s">
        <v>34</v>
      </c>
      <c r="AX192" s="13" t="s">
        <v>72</v>
      </c>
      <c r="AY192" s="242" t="s">
        <v>127</v>
      </c>
    </row>
    <row r="193" s="13" customFormat="1">
      <c r="A193" s="13"/>
      <c r="B193" s="232"/>
      <c r="C193" s="233"/>
      <c r="D193" s="225" t="s">
        <v>187</v>
      </c>
      <c r="E193" s="234" t="s">
        <v>19</v>
      </c>
      <c r="F193" s="235" t="s">
        <v>275</v>
      </c>
      <c r="G193" s="233"/>
      <c r="H193" s="236">
        <v>43.420000000000002</v>
      </c>
      <c r="I193" s="237"/>
      <c r="J193" s="233"/>
      <c r="K193" s="233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187</v>
      </c>
      <c r="AU193" s="242" t="s">
        <v>82</v>
      </c>
      <c r="AV193" s="13" t="s">
        <v>82</v>
      </c>
      <c r="AW193" s="13" t="s">
        <v>34</v>
      </c>
      <c r="AX193" s="13" t="s">
        <v>72</v>
      </c>
      <c r="AY193" s="242" t="s">
        <v>127</v>
      </c>
    </row>
    <row r="194" s="13" customFormat="1">
      <c r="A194" s="13"/>
      <c r="B194" s="232"/>
      <c r="C194" s="233"/>
      <c r="D194" s="225" t="s">
        <v>187</v>
      </c>
      <c r="E194" s="234" t="s">
        <v>19</v>
      </c>
      <c r="F194" s="235" t="s">
        <v>276</v>
      </c>
      <c r="G194" s="233"/>
      <c r="H194" s="236">
        <v>21.199999999999999</v>
      </c>
      <c r="I194" s="237"/>
      <c r="J194" s="233"/>
      <c r="K194" s="233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187</v>
      </c>
      <c r="AU194" s="242" t="s">
        <v>82</v>
      </c>
      <c r="AV194" s="13" t="s">
        <v>82</v>
      </c>
      <c r="AW194" s="13" t="s">
        <v>34</v>
      </c>
      <c r="AX194" s="13" t="s">
        <v>72</v>
      </c>
      <c r="AY194" s="242" t="s">
        <v>127</v>
      </c>
    </row>
    <row r="195" s="16" customFormat="1">
      <c r="A195" s="16"/>
      <c r="B195" s="264"/>
      <c r="C195" s="265"/>
      <c r="D195" s="225" t="s">
        <v>187</v>
      </c>
      <c r="E195" s="266" t="s">
        <v>19</v>
      </c>
      <c r="F195" s="267" t="s">
        <v>299</v>
      </c>
      <c r="G195" s="265"/>
      <c r="H195" s="268">
        <v>196.18399999999997</v>
      </c>
      <c r="I195" s="269"/>
      <c r="J195" s="265"/>
      <c r="K195" s="265"/>
      <c r="L195" s="270"/>
      <c r="M195" s="271"/>
      <c r="N195" s="272"/>
      <c r="O195" s="272"/>
      <c r="P195" s="272"/>
      <c r="Q195" s="272"/>
      <c r="R195" s="272"/>
      <c r="S195" s="272"/>
      <c r="T195" s="273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T195" s="274" t="s">
        <v>187</v>
      </c>
      <c r="AU195" s="274" t="s">
        <v>82</v>
      </c>
      <c r="AV195" s="16" t="s">
        <v>148</v>
      </c>
      <c r="AW195" s="16" t="s">
        <v>34</v>
      </c>
      <c r="AX195" s="16" t="s">
        <v>72</v>
      </c>
      <c r="AY195" s="274" t="s">
        <v>127</v>
      </c>
    </row>
    <row r="196" s="13" customFormat="1">
      <c r="A196" s="13"/>
      <c r="B196" s="232"/>
      <c r="C196" s="233"/>
      <c r="D196" s="225" t="s">
        <v>187</v>
      </c>
      <c r="E196" s="234" t="s">
        <v>19</v>
      </c>
      <c r="F196" s="235" t="s">
        <v>286</v>
      </c>
      <c r="G196" s="233"/>
      <c r="H196" s="236">
        <v>-56.305999999999997</v>
      </c>
      <c r="I196" s="237"/>
      <c r="J196" s="233"/>
      <c r="K196" s="233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187</v>
      </c>
      <c r="AU196" s="242" t="s">
        <v>82</v>
      </c>
      <c r="AV196" s="13" t="s">
        <v>82</v>
      </c>
      <c r="AW196" s="13" t="s">
        <v>34</v>
      </c>
      <c r="AX196" s="13" t="s">
        <v>72</v>
      </c>
      <c r="AY196" s="242" t="s">
        <v>127</v>
      </c>
    </row>
    <row r="197" s="16" customFormat="1">
      <c r="A197" s="16"/>
      <c r="B197" s="264"/>
      <c r="C197" s="265"/>
      <c r="D197" s="225" t="s">
        <v>187</v>
      </c>
      <c r="E197" s="266" t="s">
        <v>19</v>
      </c>
      <c r="F197" s="267" t="s">
        <v>299</v>
      </c>
      <c r="G197" s="265"/>
      <c r="H197" s="268">
        <v>-56.305999999999997</v>
      </c>
      <c r="I197" s="269"/>
      <c r="J197" s="265"/>
      <c r="K197" s="265"/>
      <c r="L197" s="270"/>
      <c r="M197" s="271"/>
      <c r="N197" s="272"/>
      <c r="O197" s="272"/>
      <c r="P197" s="272"/>
      <c r="Q197" s="272"/>
      <c r="R197" s="272"/>
      <c r="S197" s="272"/>
      <c r="T197" s="273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T197" s="274" t="s">
        <v>187</v>
      </c>
      <c r="AU197" s="274" t="s">
        <v>82</v>
      </c>
      <c r="AV197" s="16" t="s">
        <v>148</v>
      </c>
      <c r="AW197" s="16" t="s">
        <v>34</v>
      </c>
      <c r="AX197" s="16" t="s">
        <v>72</v>
      </c>
      <c r="AY197" s="274" t="s">
        <v>127</v>
      </c>
    </row>
    <row r="198" s="14" customFormat="1">
      <c r="A198" s="14"/>
      <c r="B198" s="243"/>
      <c r="C198" s="244"/>
      <c r="D198" s="225" t="s">
        <v>187</v>
      </c>
      <c r="E198" s="245" t="s">
        <v>19</v>
      </c>
      <c r="F198" s="246" t="s">
        <v>227</v>
      </c>
      <c r="G198" s="244"/>
      <c r="H198" s="247">
        <v>139.87799999999999</v>
      </c>
      <c r="I198" s="248"/>
      <c r="J198" s="244"/>
      <c r="K198" s="244"/>
      <c r="L198" s="249"/>
      <c r="M198" s="250"/>
      <c r="N198" s="251"/>
      <c r="O198" s="251"/>
      <c r="P198" s="251"/>
      <c r="Q198" s="251"/>
      <c r="R198" s="251"/>
      <c r="S198" s="251"/>
      <c r="T198" s="25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3" t="s">
        <v>187</v>
      </c>
      <c r="AU198" s="253" t="s">
        <v>82</v>
      </c>
      <c r="AV198" s="14" t="s">
        <v>155</v>
      </c>
      <c r="AW198" s="14" t="s">
        <v>34</v>
      </c>
      <c r="AX198" s="14" t="s">
        <v>80</v>
      </c>
      <c r="AY198" s="253" t="s">
        <v>127</v>
      </c>
    </row>
    <row r="199" s="2" customFormat="1" ht="49.05" customHeight="1">
      <c r="A199" s="41"/>
      <c r="B199" s="42"/>
      <c r="C199" s="207" t="s">
        <v>300</v>
      </c>
      <c r="D199" s="207" t="s">
        <v>130</v>
      </c>
      <c r="E199" s="208" t="s">
        <v>301</v>
      </c>
      <c r="F199" s="209" t="s">
        <v>302</v>
      </c>
      <c r="G199" s="210" t="s">
        <v>214</v>
      </c>
      <c r="H199" s="211">
        <v>419.63400000000001</v>
      </c>
      <c r="I199" s="212"/>
      <c r="J199" s="213">
        <f>ROUND(I199*H199,2)</f>
        <v>0</v>
      </c>
      <c r="K199" s="209" t="s">
        <v>134</v>
      </c>
      <c r="L199" s="47"/>
      <c r="M199" s="214" t="s">
        <v>19</v>
      </c>
      <c r="N199" s="215" t="s">
        <v>43</v>
      </c>
      <c r="O199" s="87"/>
      <c r="P199" s="216">
        <f>O199*H199</f>
        <v>0</v>
      </c>
      <c r="Q199" s="216">
        <v>0.0057000000000000002</v>
      </c>
      <c r="R199" s="216">
        <f>Q199*H199</f>
        <v>2.3919138000000002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155</v>
      </c>
      <c r="AT199" s="218" t="s">
        <v>130</v>
      </c>
      <c r="AU199" s="218" t="s">
        <v>82</v>
      </c>
      <c r="AY199" s="20" t="s">
        <v>127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80</v>
      </c>
      <c r="BK199" s="219">
        <f>ROUND(I199*H199,2)</f>
        <v>0</v>
      </c>
      <c r="BL199" s="20" t="s">
        <v>155</v>
      </c>
      <c r="BM199" s="218" t="s">
        <v>303</v>
      </c>
    </row>
    <row r="200" s="2" customFormat="1">
      <c r="A200" s="41"/>
      <c r="B200" s="42"/>
      <c r="C200" s="43"/>
      <c r="D200" s="220" t="s">
        <v>137</v>
      </c>
      <c r="E200" s="43"/>
      <c r="F200" s="221" t="s">
        <v>304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137</v>
      </c>
      <c r="AU200" s="20" t="s">
        <v>82</v>
      </c>
    </row>
    <row r="201" s="15" customFormat="1">
      <c r="A201" s="15"/>
      <c r="B201" s="254"/>
      <c r="C201" s="255"/>
      <c r="D201" s="225" t="s">
        <v>187</v>
      </c>
      <c r="E201" s="256" t="s">
        <v>19</v>
      </c>
      <c r="F201" s="257" t="s">
        <v>268</v>
      </c>
      <c r="G201" s="255"/>
      <c r="H201" s="256" t="s">
        <v>19</v>
      </c>
      <c r="I201" s="258"/>
      <c r="J201" s="255"/>
      <c r="K201" s="255"/>
      <c r="L201" s="259"/>
      <c r="M201" s="260"/>
      <c r="N201" s="261"/>
      <c r="O201" s="261"/>
      <c r="P201" s="261"/>
      <c r="Q201" s="261"/>
      <c r="R201" s="261"/>
      <c r="S201" s="261"/>
      <c r="T201" s="262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3" t="s">
        <v>187</v>
      </c>
      <c r="AU201" s="263" t="s">
        <v>82</v>
      </c>
      <c r="AV201" s="15" t="s">
        <v>80</v>
      </c>
      <c r="AW201" s="15" t="s">
        <v>34</v>
      </c>
      <c r="AX201" s="15" t="s">
        <v>72</v>
      </c>
      <c r="AY201" s="263" t="s">
        <v>127</v>
      </c>
    </row>
    <row r="202" s="13" customFormat="1">
      <c r="A202" s="13"/>
      <c r="B202" s="232"/>
      <c r="C202" s="233"/>
      <c r="D202" s="225" t="s">
        <v>187</v>
      </c>
      <c r="E202" s="234" t="s">
        <v>19</v>
      </c>
      <c r="F202" s="235" t="s">
        <v>269</v>
      </c>
      <c r="G202" s="233"/>
      <c r="H202" s="236">
        <v>22.135999999999999</v>
      </c>
      <c r="I202" s="237"/>
      <c r="J202" s="233"/>
      <c r="K202" s="233"/>
      <c r="L202" s="238"/>
      <c r="M202" s="239"/>
      <c r="N202" s="240"/>
      <c r="O202" s="240"/>
      <c r="P202" s="240"/>
      <c r="Q202" s="240"/>
      <c r="R202" s="240"/>
      <c r="S202" s="240"/>
      <c r="T202" s="24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2" t="s">
        <v>187</v>
      </c>
      <c r="AU202" s="242" t="s">
        <v>82</v>
      </c>
      <c r="AV202" s="13" t="s">
        <v>82</v>
      </c>
      <c r="AW202" s="13" t="s">
        <v>34</v>
      </c>
      <c r="AX202" s="13" t="s">
        <v>72</v>
      </c>
      <c r="AY202" s="242" t="s">
        <v>127</v>
      </c>
    </row>
    <row r="203" s="13" customFormat="1">
      <c r="A203" s="13"/>
      <c r="B203" s="232"/>
      <c r="C203" s="233"/>
      <c r="D203" s="225" t="s">
        <v>187</v>
      </c>
      <c r="E203" s="234" t="s">
        <v>19</v>
      </c>
      <c r="F203" s="235" t="s">
        <v>270</v>
      </c>
      <c r="G203" s="233"/>
      <c r="H203" s="236">
        <v>22.007999999999999</v>
      </c>
      <c r="I203" s="237"/>
      <c r="J203" s="233"/>
      <c r="K203" s="233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187</v>
      </c>
      <c r="AU203" s="242" t="s">
        <v>82</v>
      </c>
      <c r="AV203" s="13" t="s">
        <v>82</v>
      </c>
      <c r="AW203" s="13" t="s">
        <v>34</v>
      </c>
      <c r="AX203" s="13" t="s">
        <v>72</v>
      </c>
      <c r="AY203" s="242" t="s">
        <v>127</v>
      </c>
    </row>
    <row r="204" s="13" customFormat="1">
      <c r="A204" s="13"/>
      <c r="B204" s="232"/>
      <c r="C204" s="233"/>
      <c r="D204" s="225" t="s">
        <v>187</v>
      </c>
      <c r="E204" s="234" t="s">
        <v>19</v>
      </c>
      <c r="F204" s="235" t="s">
        <v>271</v>
      </c>
      <c r="G204" s="233"/>
      <c r="H204" s="236">
        <v>20.440000000000001</v>
      </c>
      <c r="I204" s="237"/>
      <c r="J204" s="233"/>
      <c r="K204" s="233"/>
      <c r="L204" s="238"/>
      <c r="M204" s="239"/>
      <c r="N204" s="240"/>
      <c r="O204" s="240"/>
      <c r="P204" s="240"/>
      <c r="Q204" s="240"/>
      <c r="R204" s="240"/>
      <c r="S204" s="240"/>
      <c r="T204" s="24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2" t="s">
        <v>187</v>
      </c>
      <c r="AU204" s="242" t="s">
        <v>82</v>
      </c>
      <c r="AV204" s="13" t="s">
        <v>82</v>
      </c>
      <c r="AW204" s="13" t="s">
        <v>34</v>
      </c>
      <c r="AX204" s="13" t="s">
        <v>72</v>
      </c>
      <c r="AY204" s="242" t="s">
        <v>127</v>
      </c>
    </row>
    <row r="205" s="13" customFormat="1">
      <c r="A205" s="13"/>
      <c r="B205" s="232"/>
      <c r="C205" s="233"/>
      <c r="D205" s="225" t="s">
        <v>187</v>
      </c>
      <c r="E205" s="234" t="s">
        <v>19</v>
      </c>
      <c r="F205" s="235" t="s">
        <v>272</v>
      </c>
      <c r="G205" s="233"/>
      <c r="H205" s="236">
        <v>24.5</v>
      </c>
      <c r="I205" s="237"/>
      <c r="J205" s="233"/>
      <c r="K205" s="233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187</v>
      </c>
      <c r="AU205" s="242" t="s">
        <v>82</v>
      </c>
      <c r="AV205" s="13" t="s">
        <v>82</v>
      </c>
      <c r="AW205" s="13" t="s">
        <v>34</v>
      </c>
      <c r="AX205" s="13" t="s">
        <v>72</v>
      </c>
      <c r="AY205" s="242" t="s">
        <v>127</v>
      </c>
    </row>
    <row r="206" s="13" customFormat="1">
      <c r="A206" s="13"/>
      <c r="B206" s="232"/>
      <c r="C206" s="233"/>
      <c r="D206" s="225" t="s">
        <v>187</v>
      </c>
      <c r="E206" s="234" t="s">
        <v>19</v>
      </c>
      <c r="F206" s="235" t="s">
        <v>273</v>
      </c>
      <c r="G206" s="233"/>
      <c r="H206" s="236">
        <v>20.920000000000002</v>
      </c>
      <c r="I206" s="237"/>
      <c r="J206" s="233"/>
      <c r="K206" s="233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187</v>
      </c>
      <c r="AU206" s="242" t="s">
        <v>82</v>
      </c>
      <c r="AV206" s="13" t="s">
        <v>82</v>
      </c>
      <c r="AW206" s="13" t="s">
        <v>34</v>
      </c>
      <c r="AX206" s="13" t="s">
        <v>72</v>
      </c>
      <c r="AY206" s="242" t="s">
        <v>127</v>
      </c>
    </row>
    <row r="207" s="13" customFormat="1">
      <c r="A207" s="13"/>
      <c r="B207" s="232"/>
      <c r="C207" s="233"/>
      <c r="D207" s="225" t="s">
        <v>187</v>
      </c>
      <c r="E207" s="234" t="s">
        <v>19</v>
      </c>
      <c r="F207" s="235" t="s">
        <v>274</v>
      </c>
      <c r="G207" s="233"/>
      <c r="H207" s="236">
        <v>21.559999999999999</v>
      </c>
      <c r="I207" s="237"/>
      <c r="J207" s="233"/>
      <c r="K207" s="233"/>
      <c r="L207" s="238"/>
      <c r="M207" s="239"/>
      <c r="N207" s="240"/>
      <c r="O207" s="240"/>
      <c r="P207" s="240"/>
      <c r="Q207" s="240"/>
      <c r="R207" s="240"/>
      <c r="S207" s="240"/>
      <c r="T207" s="24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2" t="s">
        <v>187</v>
      </c>
      <c r="AU207" s="242" t="s">
        <v>82</v>
      </c>
      <c r="AV207" s="13" t="s">
        <v>82</v>
      </c>
      <c r="AW207" s="13" t="s">
        <v>34</v>
      </c>
      <c r="AX207" s="13" t="s">
        <v>72</v>
      </c>
      <c r="AY207" s="242" t="s">
        <v>127</v>
      </c>
    </row>
    <row r="208" s="13" customFormat="1">
      <c r="A208" s="13"/>
      <c r="B208" s="232"/>
      <c r="C208" s="233"/>
      <c r="D208" s="225" t="s">
        <v>187</v>
      </c>
      <c r="E208" s="234" t="s">
        <v>19</v>
      </c>
      <c r="F208" s="235" t="s">
        <v>275</v>
      </c>
      <c r="G208" s="233"/>
      <c r="H208" s="236">
        <v>43.420000000000002</v>
      </c>
      <c r="I208" s="237"/>
      <c r="J208" s="233"/>
      <c r="K208" s="233"/>
      <c r="L208" s="238"/>
      <c r="M208" s="239"/>
      <c r="N208" s="240"/>
      <c r="O208" s="240"/>
      <c r="P208" s="240"/>
      <c r="Q208" s="240"/>
      <c r="R208" s="240"/>
      <c r="S208" s="240"/>
      <c r="T208" s="24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2" t="s">
        <v>187</v>
      </c>
      <c r="AU208" s="242" t="s">
        <v>82</v>
      </c>
      <c r="AV208" s="13" t="s">
        <v>82</v>
      </c>
      <c r="AW208" s="13" t="s">
        <v>34</v>
      </c>
      <c r="AX208" s="13" t="s">
        <v>72</v>
      </c>
      <c r="AY208" s="242" t="s">
        <v>127</v>
      </c>
    </row>
    <row r="209" s="13" customFormat="1">
      <c r="A209" s="13"/>
      <c r="B209" s="232"/>
      <c r="C209" s="233"/>
      <c r="D209" s="225" t="s">
        <v>187</v>
      </c>
      <c r="E209" s="234" t="s">
        <v>19</v>
      </c>
      <c r="F209" s="235" t="s">
        <v>276</v>
      </c>
      <c r="G209" s="233"/>
      <c r="H209" s="236">
        <v>21.199999999999999</v>
      </c>
      <c r="I209" s="237"/>
      <c r="J209" s="233"/>
      <c r="K209" s="233"/>
      <c r="L209" s="238"/>
      <c r="M209" s="239"/>
      <c r="N209" s="240"/>
      <c r="O209" s="240"/>
      <c r="P209" s="240"/>
      <c r="Q209" s="240"/>
      <c r="R209" s="240"/>
      <c r="S209" s="240"/>
      <c r="T209" s="24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2" t="s">
        <v>187</v>
      </c>
      <c r="AU209" s="242" t="s">
        <v>82</v>
      </c>
      <c r="AV209" s="13" t="s">
        <v>82</v>
      </c>
      <c r="AW209" s="13" t="s">
        <v>34</v>
      </c>
      <c r="AX209" s="13" t="s">
        <v>72</v>
      </c>
      <c r="AY209" s="242" t="s">
        <v>127</v>
      </c>
    </row>
    <row r="210" s="16" customFormat="1">
      <c r="A210" s="16"/>
      <c r="B210" s="264"/>
      <c r="C210" s="265"/>
      <c r="D210" s="225" t="s">
        <v>187</v>
      </c>
      <c r="E210" s="266" t="s">
        <v>19</v>
      </c>
      <c r="F210" s="267" t="s">
        <v>299</v>
      </c>
      <c r="G210" s="265"/>
      <c r="H210" s="268">
        <v>196.18399999999997</v>
      </c>
      <c r="I210" s="269"/>
      <c r="J210" s="265"/>
      <c r="K210" s="265"/>
      <c r="L210" s="270"/>
      <c r="M210" s="271"/>
      <c r="N210" s="272"/>
      <c r="O210" s="272"/>
      <c r="P210" s="272"/>
      <c r="Q210" s="272"/>
      <c r="R210" s="272"/>
      <c r="S210" s="272"/>
      <c r="T210" s="273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T210" s="274" t="s">
        <v>187</v>
      </c>
      <c r="AU210" s="274" t="s">
        <v>82</v>
      </c>
      <c r="AV210" s="16" t="s">
        <v>148</v>
      </c>
      <c r="AW210" s="16" t="s">
        <v>34</v>
      </c>
      <c r="AX210" s="16" t="s">
        <v>72</v>
      </c>
      <c r="AY210" s="274" t="s">
        <v>127</v>
      </c>
    </row>
    <row r="211" s="13" customFormat="1">
      <c r="A211" s="13"/>
      <c r="B211" s="232"/>
      <c r="C211" s="233"/>
      <c r="D211" s="225" t="s">
        <v>187</v>
      </c>
      <c r="E211" s="234" t="s">
        <v>19</v>
      </c>
      <c r="F211" s="235" t="s">
        <v>286</v>
      </c>
      <c r="G211" s="233"/>
      <c r="H211" s="236">
        <v>-56.305999999999997</v>
      </c>
      <c r="I211" s="237"/>
      <c r="J211" s="233"/>
      <c r="K211" s="233"/>
      <c r="L211" s="238"/>
      <c r="M211" s="239"/>
      <c r="N211" s="240"/>
      <c r="O211" s="240"/>
      <c r="P211" s="240"/>
      <c r="Q211" s="240"/>
      <c r="R211" s="240"/>
      <c r="S211" s="240"/>
      <c r="T211" s="24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2" t="s">
        <v>187</v>
      </c>
      <c r="AU211" s="242" t="s">
        <v>82</v>
      </c>
      <c r="AV211" s="13" t="s">
        <v>82</v>
      </c>
      <c r="AW211" s="13" t="s">
        <v>34</v>
      </c>
      <c r="AX211" s="13" t="s">
        <v>72</v>
      </c>
      <c r="AY211" s="242" t="s">
        <v>127</v>
      </c>
    </row>
    <row r="212" s="16" customFormat="1">
      <c r="A212" s="16"/>
      <c r="B212" s="264"/>
      <c r="C212" s="265"/>
      <c r="D212" s="225" t="s">
        <v>187</v>
      </c>
      <c r="E212" s="266" t="s">
        <v>19</v>
      </c>
      <c r="F212" s="267" t="s">
        <v>299</v>
      </c>
      <c r="G212" s="265"/>
      <c r="H212" s="268">
        <v>-56.305999999999997</v>
      </c>
      <c r="I212" s="269"/>
      <c r="J212" s="265"/>
      <c r="K212" s="265"/>
      <c r="L212" s="270"/>
      <c r="M212" s="271"/>
      <c r="N212" s="272"/>
      <c r="O212" s="272"/>
      <c r="P212" s="272"/>
      <c r="Q212" s="272"/>
      <c r="R212" s="272"/>
      <c r="S212" s="272"/>
      <c r="T212" s="273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T212" s="274" t="s">
        <v>187</v>
      </c>
      <c r="AU212" s="274" t="s">
        <v>82</v>
      </c>
      <c r="AV212" s="16" t="s">
        <v>148</v>
      </c>
      <c r="AW212" s="16" t="s">
        <v>34</v>
      </c>
      <c r="AX212" s="16" t="s">
        <v>72</v>
      </c>
      <c r="AY212" s="274" t="s">
        <v>127</v>
      </c>
    </row>
    <row r="213" s="14" customFormat="1">
      <c r="A213" s="14"/>
      <c r="B213" s="243"/>
      <c r="C213" s="244"/>
      <c r="D213" s="225" t="s">
        <v>187</v>
      </c>
      <c r="E213" s="245" t="s">
        <v>19</v>
      </c>
      <c r="F213" s="246" t="s">
        <v>227</v>
      </c>
      <c r="G213" s="244"/>
      <c r="H213" s="247">
        <v>139.87799999999999</v>
      </c>
      <c r="I213" s="248"/>
      <c r="J213" s="244"/>
      <c r="K213" s="244"/>
      <c r="L213" s="249"/>
      <c r="M213" s="250"/>
      <c r="N213" s="251"/>
      <c r="O213" s="251"/>
      <c r="P213" s="251"/>
      <c r="Q213" s="251"/>
      <c r="R213" s="251"/>
      <c r="S213" s="251"/>
      <c r="T213" s="25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3" t="s">
        <v>187</v>
      </c>
      <c r="AU213" s="253" t="s">
        <v>82</v>
      </c>
      <c r="AV213" s="14" t="s">
        <v>155</v>
      </c>
      <c r="AW213" s="14" t="s">
        <v>34</v>
      </c>
      <c r="AX213" s="14" t="s">
        <v>80</v>
      </c>
      <c r="AY213" s="253" t="s">
        <v>127</v>
      </c>
    </row>
    <row r="214" s="13" customFormat="1">
      <c r="A214" s="13"/>
      <c r="B214" s="232"/>
      <c r="C214" s="233"/>
      <c r="D214" s="225" t="s">
        <v>187</v>
      </c>
      <c r="E214" s="233"/>
      <c r="F214" s="235" t="s">
        <v>305</v>
      </c>
      <c r="G214" s="233"/>
      <c r="H214" s="236">
        <v>419.63400000000001</v>
      </c>
      <c r="I214" s="237"/>
      <c r="J214" s="233"/>
      <c r="K214" s="233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187</v>
      </c>
      <c r="AU214" s="242" t="s">
        <v>82</v>
      </c>
      <c r="AV214" s="13" t="s">
        <v>82</v>
      </c>
      <c r="AW214" s="13" t="s">
        <v>4</v>
      </c>
      <c r="AX214" s="13" t="s">
        <v>80</v>
      </c>
      <c r="AY214" s="242" t="s">
        <v>127</v>
      </c>
    </row>
    <row r="215" s="2" customFormat="1" ht="44.25" customHeight="1">
      <c r="A215" s="41"/>
      <c r="B215" s="42"/>
      <c r="C215" s="207" t="s">
        <v>306</v>
      </c>
      <c r="D215" s="207" t="s">
        <v>130</v>
      </c>
      <c r="E215" s="208" t="s">
        <v>307</v>
      </c>
      <c r="F215" s="209" t="s">
        <v>308</v>
      </c>
      <c r="G215" s="210" t="s">
        <v>214</v>
      </c>
      <c r="H215" s="211">
        <v>97.543999999999997</v>
      </c>
      <c r="I215" s="212"/>
      <c r="J215" s="213">
        <f>ROUND(I215*H215,2)</f>
        <v>0</v>
      </c>
      <c r="K215" s="209" t="s">
        <v>134</v>
      </c>
      <c r="L215" s="47"/>
      <c r="M215" s="214" t="s">
        <v>19</v>
      </c>
      <c r="N215" s="215" t="s">
        <v>43</v>
      </c>
      <c r="O215" s="87"/>
      <c r="P215" s="216">
        <f>O215*H215</f>
        <v>0</v>
      </c>
      <c r="Q215" s="216">
        <v>0.0039100000000000003</v>
      </c>
      <c r="R215" s="216">
        <f>Q215*H215</f>
        <v>0.38139704000000002</v>
      </c>
      <c r="S215" s="216">
        <v>0</v>
      </c>
      <c r="T215" s="217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8" t="s">
        <v>155</v>
      </c>
      <c r="AT215" s="218" t="s">
        <v>130</v>
      </c>
      <c r="AU215" s="218" t="s">
        <v>82</v>
      </c>
      <c r="AY215" s="20" t="s">
        <v>127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20" t="s">
        <v>80</v>
      </c>
      <c r="BK215" s="219">
        <f>ROUND(I215*H215,2)</f>
        <v>0</v>
      </c>
      <c r="BL215" s="20" t="s">
        <v>155</v>
      </c>
      <c r="BM215" s="218" t="s">
        <v>309</v>
      </c>
    </row>
    <row r="216" s="2" customFormat="1">
      <c r="A216" s="41"/>
      <c r="B216" s="42"/>
      <c r="C216" s="43"/>
      <c r="D216" s="220" t="s">
        <v>137</v>
      </c>
      <c r="E216" s="43"/>
      <c r="F216" s="221" t="s">
        <v>310</v>
      </c>
      <c r="G216" s="43"/>
      <c r="H216" s="43"/>
      <c r="I216" s="222"/>
      <c r="J216" s="43"/>
      <c r="K216" s="43"/>
      <c r="L216" s="47"/>
      <c r="M216" s="223"/>
      <c r="N216" s="224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137</v>
      </c>
      <c r="AU216" s="20" t="s">
        <v>82</v>
      </c>
    </row>
    <row r="217" s="15" customFormat="1">
      <c r="A217" s="15"/>
      <c r="B217" s="254"/>
      <c r="C217" s="255"/>
      <c r="D217" s="225" t="s">
        <v>187</v>
      </c>
      <c r="E217" s="256" t="s">
        <v>19</v>
      </c>
      <c r="F217" s="257" t="s">
        <v>268</v>
      </c>
      <c r="G217" s="255"/>
      <c r="H217" s="256" t="s">
        <v>19</v>
      </c>
      <c r="I217" s="258"/>
      <c r="J217" s="255"/>
      <c r="K217" s="255"/>
      <c r="L217" s="259"/>
      <c r="M217" s="260"/>
      <c r="N217" s="261"/>
      <c r="O217" s="261"/>
      <c r="P217" s="261"/>
      <c r="Q217" s="261"/>
      <c r="R217" s="261"/>
      <c r="S217" s="261"/>
      <c r="T217" s="262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3" t="s">
        <v>187</v>
      </c>
      <c r="AU217" s="263" t="s">
        <v>82</v>
      </c>
      <c r="AV217" s="15" t="s">
        <v>80</v>
      </c>
      <c r="AW217" s="15" t="s">
        <v>34</v>
      </c>
      <c r="AX217" s="15" t="s">
        <v>72</v>
      </c>
      <c r="AY217" s="263" t="s">
        <v>127</v>
      </c>
    </row>
    <row r="218" s="13" customFormat="1">
      <c r="A218" s="13"/>
      <c r="B218" s="232"/>
      <c r="C218" s="233"/>
      <c r="D218" s="225" t="s">
        <v>187</v>
      </c>
      <c r="E218" s="234" t="s">
        <v>19</v>
      </c>
      <c r="F218" s="235" t="s">
        <v>269</v>
      </c>
      <c r="G218" s="233"/>
      <c r="H218" s="236">
        <v>22.135999999999999</v>
      </c>
      <c r="I218" s="237"/>
      <c r="J218" s="233"/>
      <c r="K218" s="233"/>
      <c r="L218" s="238"/>
      <c r="M218" s="239"/>
      <c r="N218" s="240"/>
      <c r="O218" s="240"/>
      <c r="P218" s="240"/>
      <c r="Q218" s="240"/>
      <c r="R218" s="240"/>
      <c r="S218" s="240"/>
      <c r="T218" s="24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2" t="s">
        <v>187</v>
      </c>
      <c r="AU218" s="242" t="s">
        <v>82</v>
      </c>
      <c r="AV218" s="13" t="s">
        <v>82</v>
      </c>
      <c r="AW218" s="13" t="s">
        <v>34</v>
      </c>
      <c r="AX218" s="13" t="s">
        <v>72</v>
      </c>
      <c r="AY218" s="242" t="s">
        <v>127</v>
      </c>
    </row>
    <row r="219" s="13" customFormat="1">
      <c r="A219" s="13"/>
      <c r="B219" s="232"/>
      <c r="C219" s="233"/>
      <c r="D219" s="225" t="s">
        <v>187</v>
      </c>
      <c r="E219" s="234" t="s">
        <v>19</v>
      </c>
      <c r="F219" s="235" t="s">
        <v>270</v>
      </c>
      <c r="G219" s="233"/>
      <c r="H219" s="236">
        <v>22.007999999999999</v>
      </c>
      <c r="I219" s="237"/>
      <c r="J219" s="233"/>
      <c r="K219" s="233"/>
      <c r="L219" s="238"/>
      <c r="M219" s="239"/>
      <c r="N219" s="240"/>
      <c r="O219" s="240"/>
      <c r="P219" s="240"/>
      <c r="Q219" s="240"/>
      <c r="R219" s="240"/>
      <c r="S219" s="240"/>
      <c r="T219" s="24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2" t="s">
        <v>187</v>
      </c>
      <c r="AU219" s="242" t="s">
        <v>82</v>
      </c>
      <c r="AV219" s="13" t="s">
        <v>82</v>
      </c>
      <c r="AW219" s="13" t="s">
        <v>34</v>
      </c>
      <c r="AX219" s="13" t="s">
        <v>72</v>
      </c>
      <c r="AY219" s="242" t="s">
        <v>127</v>
      </c>
    </row>
    <row r="220" s="13" customFormat="1">
      <c r="A220" s="13"/>
      <c r="B220" s="232"/>
      <c r="C220" s="233"/>
      <c r="D220" s="225" t="s">
        <v>187</v>
      </c>
      <c r="E220" s="234" t="s">
        <v>19</v>
      </c>
      <c r="F220" s="235" t="s">
        <v>271</v>
      </c>
      <c r="G220" s="233"/>
      <c r="H220" s="236">
        <v>20.440000000000001</v>
      </c>
      <c r="I220" s="237"/>
      <c r="J220" s="233"/>
      <c r="K220" s="233"/>
      <c r="L220" s="238"/>
      <c r="M220" s="239"/>
      <c r="N220" s="240"/>
      <c r="O220" s="240"/>
      <c r="P220" s="240"/>
      <c r="Q220" s="240"/>
      <c r="R220" s="240"/>
      <c r="S220" s="240"/>
      <c r="T220" s="241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2" t="s">
        <v>187</v>
      </c>
      <c r="AU220" s="242" t="s">
        <v>82</v>
      </c>
      <c r="AV220" s="13" t="s">
        <v>82</v>
      </c>
      <c r="AW220" s="13" t="s">
        <v>34</v>
      </c>
      <c r="AX220" s="13" t="s">
        <v>72</v>
      </c>
      <c r="AY220" s="242" t="s">
        <v>127</v>
      </c>
    </row>
    <row r="221" s="13" customFormat="1">
      <c r="A221" s="13"/>
      <c r="B221" s="232"/>
      <c r="C221" s="233"/>
      <c r="D221" s="225" t="s">
        <v>187</v>
      </c>
      <c r="E221" s="234" t="s">
        <v>19</v>
      </c>
      <c r="F221" s="235" t="s">
        <v>272</v>
      </c>
      <c r="G221" s="233"/>
      <c r="H221" s="236">
        <v>24.5</v>
      </c>
      <c r="I221" s="237"/>
      <c r="J221" s="233"/>
      <c r="K221" s="233"/>
      <c r="L221" s="238"/>
      <c r="M221" s="239"/>
      <c r="N221" s="240"/>
      <c r="O221" s="240"/>
      <c r="P221" s="240"/>
      <c r="Q221" s="240"/>
      <c r="R221" s="240"/>
      <c r="S221" s="240"/>
      <c r="T221" s="24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2" t="s">
        <v>187</v>
      </c>
      <c r="AU221" s="242" t="s">
        <v>82</v>
      </c>
      <c r="AV221" s="13" t="s">
        <v>82</v>
      </c>
      <c r="AW221" s="13" t="s">
        <v>34</v>
      </c>
      <c r="AX221" s="13" t="s">
        <v>72</v>
      </c>
      <c r="AY221" s="242" t="s">
        <v>127</v>
      </c>
    </row>
    <row r="222" s="13" customFormat="1">
      <c r="A222" s="13"/>
      <c r="B222" s="232"/>
      <c r="C222" s="233"/>
      <c r="D222" s="225" t="s">
        <v>187</v>
      </c>
      <c r="E222" s="234" t="s">
        <v>19</v>
      </c>
      <c r="F222" s="235" t="s">
        <v>273</v>
      </c>
      <c r="G222" s="233"/>
      <c r="H222" s="236">
        <v>20.920000000000002</v>
      </c>
      <c r="I222" s="237"/>
      <c r="J222" s="233"/>
      <c r="K222" s="233"/>
      <c r="L222" s="238"/>
      <c r="M222" s="239"/>
      <c r="N222" s="240"/>
      <c r="O222" s="240"/>
      <c r="P222" s="240"/>
      <c r="Q222" s="240"/>
      <c r="R222" s="240"/>
      <c r="S222" s="240"/>
      <c r="T222" s="24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2" t="s">
        <v>187</v>
      </c>
      <c r="AU222" s="242" t="s">
        <v>82</v>
      </c>
      <c r="AV222" s="13" t="s">
        <v>82</v>
      </c>
      <c r="AW222" s="13" t="s">
        <v>34</v>
      </c>
      <c r="AX222" s="13" t="s">
        <v>72</v>
      </c>
      <c r="AY222" s="242" t="s">
        <v>127</v>
      </c>
    </row>
    <row r="223" s="13" customFormat="1">
      <c r="A223" s="13"/>
      <c r="B223" s="232"/>
      <c r="C223" s="233"/>
      <c r="D223" s="225" t="s">
        <v>187</v>
      </c>
      <c r="E223" s="234" t="s">
        <v>19</v>
      </c>
      <c r="F223" s="235" t="s">
        <v>274</v>
      </c>
      <c r="G223" s="233"/>
      <c r="H223" s="236">
        <v>21.559999999999999</v>
      </c>
      <c r="I223" s="237"/>
      <c r="J223" s="233"/>
      <c r="K223" s="233"/>
      <c r="L223" s="238"/>
      <c r="M223" s="239"/>
      <c r="N223" s="240"/>
      <c r="O223" s="240"/>
      <c r="P223" s="240"/>
      <c r="Q223" s="240"/>
      <c r="R223" s="240"/>
      <c r="S223" s="240"/>
      <c r="T223" s="24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2" t="s">
        <v>187</v>
      </c>
      <c r="AU223" s="242" t="s">
        <v>82</v>
      </c>
      <c r="AV223" s="13" t="s">
        <v>82</v>
      </c>
      <c r="AW223" s="13" t="s">
        <v>34</v>
      </c>
      <c r="AX223" s="13" t="s">
        <v>72</v>
      </c>
      <c r="AY223" s="242" t="s">
        <v>127</v>
      </c>
    </row>
    <row r="224" s="13" customFormat="1">
      <c r="A224" s="13"/>
      <c r="B224" s="232"/>
      <c r="C224" s="233"/>
      <c r="D224" s="225" t="s">
        <v>187</v>
      </c>
      <c r="E224" s="234" t="s">
        <v>19</v>
      </c>
      <c r="F224" s="235" t="s">
        <v>275</v>
      </c>
      <c r="G224" s="233"/>
      <c r="H224" s="236">
        <v>43.420000000000002</v>
      </c>
      <c r="I224" s="237"/>
      <c r="J224" s="233"/>
      <c r="K224" s="233"/>
      <c r="L224" s="238"/>
      <c r="M224" s="239"/>
      <c r="N224" s="240"/>
      <c r="O224" s="240"/>
      <c r="P224" s="240"/>
      <c r="Q224" s="240"/>
      <c r="R224" s="240"/>
      <c r="S224" s="240"/>
      <c r="T224" s="24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2" t="s">
        <v>187</v>
      </c>
      <c r="AU224" s="242" t="s">
        <v>82</v>
      </c>
      <c r="AV224" s="13" t="s">
        <v>82</v>
      </c>
      <c r="AW224" s="13" t="s">
        <v>34</v>
      </c>
      <c r="AX224" s="13" t="s">
        <v>72</v>
      </c>
      <c r="AY224" s="242" t="s">
        <v>127</v>
      </c>
    </row>
    <row r="225" s="13" customFormat="1">
      <c r="A225" s="13"/>
      <c r="B225" s="232"/>
      <c r="C225" s="233"/>
      <c r="D225" s="225" t="s">
        <v>187</v>
      </c>
      <c r="E225" s="234" t="s">
        <v>19</v>
      </c>
      <c r="F225" s="235" t="s">
        <v>276</v>
      </c>
      <c r="G225" s="233"/>
      <c r="H225" s="236">
        <v>21.199999999999999</v>
      </c>
      <c r="I225" s="237"/>
      <c r="J225" s="233"/>
      <c r="K225" s="233"/>
      <c r="L225" s="238"/>
      <c r="M225" s="239"/>
      <c r="N225" s="240"/>
      <c r="O225" s="240"/>
      <c r="P225" s="240"/>
      <c r="Q225" s="240"/>
      <c r="R225" s="240"/>
      <c r="S225" s="240"/>
      <c r="T225" s="24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2" t="s">
        <v>187</v>
      </c>
      <c r="AU225" s="242" t="s">
        <v>82</v>
      </c>
      <c r="AV225" s="13" t="s">
        <v>82</v>
      </c>
      <c r="AW225" s="13" t="s">
        <v>34</v>
      </c>
      <c r="AX225" s="13" t="s">
        <v>72</v>
      </c>
      <c r="AY225" s="242" t="s">
        <v>127</v>
      </c>
    </row>
    <row r="226" s="16" customFormat="1">
      <c r="A226" s="16"/>
      <c r="B226" s="264"/>
      <c r="C226" s="265"/>
      <c r="D226" s="225" t="s">
        <v>187</v>
      </c>
      <c r="E226" s="266" t="s">
        <v>19</v>
      </c>
      <c r="F226" s="267" t="s">
        <v>299</v>
      </c>
      <c r="G226" s="265"/>
      <c r="H226" s="268">
        <v>196.18399999999997</v>
      </c>
      <c r="I226" s="269"/>
      <c r="J226" s="265"/>
      <c r="K226" s="265"/>
      <c r="L226" s="270"/>
      <c r="M226" s="271"/>
      <c r="N226" s="272"/>
      <c r="O226" s="272"/>
      <c r="P226" s="272"/>
      <c r="Q226" s="272"/>
      <c r="R226" s="272"/>
      <c r="S226" s="272"/>
      <c r="T226" s="273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T226" s="274" t="s">
        <v>187</v>
      </c>
      <c r="AU226" s="274" t="s">
        <v>82</v>
      </c>
      <c r="AV226" s="16" t="s">
        <v>148</v>
      </c>
      <c r="AW226" s="16" t="s">
        <v>34</v>
      </c>
      <c r="AX226" s="16" t="s">
        <v>72</v>
      </c>
      <c r="AY226" s="274" t="s">
        <v>127</v>
      </c>
    </row>
    <row r="227" s="13" customFormat="1">
      <c r="A227" s="13"/>
      <c r="B227" s="232"/>
      <c r="C227" s="233"/>
      <c r="D227" s="225" t="s">
        <v>187</v>
      </c>
      <c r="E227" s="234" t="s">
        <v>19</v>
      </c>
      <c r="F227" s="235" t="s">
        <v>311</v>
      </c>
      <c r="G227" s="233"/>
      <c r="H227" s="236">
        <v>-98.640000000000001</v>
      </c>
      <c r="I227" s="237"/>
      <c r="J227" s="233"/>
      <c r="K227" s="233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187</v>
      </c>
      <c r="AU227" s="242" t="s">
        <v>82</v>
      </c>
      <c r="AV227" s="13" t="s">
        <v>82</v>
      </c>
      <c r="AW227" s="13" t="s">
        <v>34</v>
      </c>
      <c r="AX227" s="13" t="s">
        <v>72</v>
      </c>
      <c r="AY227" s="242" t="s">
        <v>127</v>
      </c>
    </row>
    <row r="228" s="16" customFormat="1">
      <c r="A228" s="16"/>
      <c r="B228" s="264"/>
      <c r="C228" s="265"/>
      <c r="D228" s="225" t="s">
        <v>187</v>
      </c>
      <c r="E228" s="266" t="s">
        <v>19</v>
      </c>
      <c r="F228" s="267" t="s">
        <v>299</v>
      </c>
      <c r="G228" s="265"/>
      <c r="H228" s="268">
        <v>-98.640000000000001</v>
      </c>
      <c r="I228" s="269"/>
      <c r="J228" s="265"/>
      <c r="K228" s="265"/>
      <c r="L228" s="270"/>
      <c r="M228" s="271"/>
      <c r="N228" s="272"/>
      <c r="O228" s="272"/>
      <c r="P228" s="272"/>
      <c r="Q228" s="272"/>
      <c r="R228" s="272"/>
      <c r="S228" s="272"/>
      <c r="T228" s="273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T228" s="274" t="s">
        <v>187</v>
      </c>
      <c r="AU228" s="274" t="s">
        <v>82</v>
      </c>
      <c r="AV228" s="16" t="s">
        <v>148</v>
      </c>
      <c r="AW228" s="16" t="s">
        <v>34</v>
      </c>
      <c r="AX228" s="16" t="s">
        <v>72</v>
      </c>
      <c r="AY228" s="274" t="s">
        <v>127</v>
      </c>
    </row>
    <row r="229" s="14" customFormat="1">
      <c r="A229" s="14"/>
      <c r="B229" s="243"/>
      <c r="C229" s="244"/>
      <c r="D229" s="225" t="s">
        <v>187</v>
      </c>
      <c r="E229" s="245" t="s">
        <v>19</v>
      </c>
      <c r="F229" s="246" t="s">
        <v>227</v>
      </c>
      <c r="G229" s="244"/>
      <c r="H229" s="247">
        <v>97.543999999999969</v>
      </c>
      <c r="I229" s="248"/>
      <c r="J229" s="244"/>
      <c r="K229" s="244"/>
      <c r="L229" s="249"/>
      <c r="M229" s="250"/>
      <c r="N229" s="251"/>
      <c r="O229" s="251"/>
      <c r="P229" s="251"/>
      <c r="Q229" s="251"/>
      <c r="R229" s="251"/>
      <c r="S229" s="251"/>
      <c r="T229" s="252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3" t="s">
        <v>187</v>
      </c>
      <c r="AU229" s="253" t="s">
        <v>82</v>
      </c>
      <c r="AV229" s="14" t="s">
        <v>155</v>
      </c>
      <c r="AW229" s="14" t="s">
        <v>34</v>
      </c>
      <c r="AX229" s="14" t="s">
        <v>80</v>
      </c>
      <c r="AY229" s="253" t="s">
        <v>127</v>
      </c>
    </row>
    <row r="230" s="2" customFormat="1" ht="24.15" customHeight="1">
      <c r="A230" s="41"/>
      <c r="B230" s="42"/>
      <c r="C230" s="207" t="s">
        <v>312</v>
      </c>
      <c r="D230" s="207" t="s">
        <v>130</v>
      </c>
      <c r="E230" s="208" t="s">
        <v>313</v>
      </c>
      <c r="F230" s="209" t="s">
        <v>314</v>
      </c>
      <c r="G230" s="210" t="s">
        <v>214</v>
      </c>
      <c r="H230" s="211">
        <v>4.2999999999999998</v>
      </c>
      <c r="I230" s="212"/>
      <c r="J230" s="213">
        <f>ROUND(I230*H230,2)</f>
        <v>0</v>
      </c>
      <c r="K230" s="209" t="s">
        <v>134</v>
      </c>
      <c r="L230" s="47"/>
      <c r="M230" s="214" t="s">
        <v>19</v>
      </c>
      <c r="N230" s="215" t="s">
        <v>43</v>
      </c>
      <c r="O230" s="87"/>
      <c r="P230" s="216">
        <f>O230*H230</f>
        <v>0</v>
      </c>
      <c r="Q230" s="216">
        <v>0.043830000000000001</v>
      </c>
      <c r="R230" s="216">
        <f>Q230*H230</f>
        <v>0.188469</v>
      </c>
      <c r="S230" s="216">
        <v>0</v>
      </c>
      <c r="T230" s="217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8" t="s">
        <v>155</v>
      </c>
      <c r="AT230" s="218" t="s">
        <v>130</v>
      </c>
      <c r="AU230" s="218" t="s">
        <v>82</v>
      </c>
      <c r="AY230" s="20" t="s">
        <v>127</v>
      </c>
      <c r="BE230" s="219">
        <f>IF(N230="základní",J230,0)</f>
        <v>0</v>
      </c>
      <c r="BF230" s="219">
        <f>IF(N230="snížená",J230,0)</f>
        <v>0</v>
      </c>
      <c r="BG230" s="219">
        <f>IF(N230="zákl. přenesená",J230,0)</f>
        <v>0</v>
      </c>
      <c r="BH230" s="219">
        <f>IF(N230="sníž. přenesená",J230,0)</f>
        <v>0</v>
      </c>
      <c r="BI230" s="219">
        <f>IF(N230="nulová",J230,0)</f>
        <v>0</v>
      </c>
      <c r="BJ230" s="20" t="s">
        <v>80</v>
      </c>
      <c r="BK230" s="219">
        <f>ROUND(I230*H230,2)</f>
        <v>0</v>
      </c>
      <c r="BL230" s="20" t="s">
        <v>155</v>
      </c>
      <c r="BM230" s="218" t="s">
        <v>315</v>
      </c>
    </row>
    <row r="231" s="2" customFormat="1">
      <c r="A231" s="41"/>
      <c r="B231" s="42"/>
      <c r="C231" s="43"/>
      <c r="D231" s="220" t="s">
        <v>137</v>
      </c>
      <c r="E231" s="43"/>
      <c r="F231" s="221" t="s">
        <v>316</v>
      </c>
      <c r="G231" s="43"/>
      <c r="H231" s="43"/>
      <c r="I231" s="222"/>
      <c r="J231" s="43"/>
      <c r="K231" s="43"/>
      <c r="L231" s="47"/>
      <c r="M231" s="223"/>
      <c r="N231" s="224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137</v>
      </c>
      <c r="AU231" s="20" t="s">
        <v>82</v>
      </c>
    </row>
    <row r="232" s="13" customFormat="1">
      <c r="A232" s="13"/>
      <c r="B232" s="232"/>
      <c r="C232" s="233"/>
      <c r="D232" s="225" t="s">
        <v>187</v>
      </c>
      <c r="E232" s="234" t="s">
        <v>19</v>
      </c>
      <c r="F232" s="235" t="s">
        <v>317</v>
      </c>
      <c r="G232" s="233"/>
      <c r="H232" s="236">
        <v>4.2999999999999998</v>
      </c>
      <c r="I232" s="237"/>
      <c r="J232" s="233"/>
      <c r="K232" s="233"/>
      <c r="L232" s="238"/>
      <c r="M232" s="239"/>
      <c r="N232" s="240"/>
      <c r="O232" s="240"/>
      <c r="P232" s="240"/>
      <c r="Q232" s="240"/>
      <c r="R232" s="240"/>
      <c r="S232" s="240"/>
      <c r="T232" s="24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2" t="s">
        <v>187</v>
      </c>
      <c r="AU232" s="242" t="s">
        <v>82</v>
      </c>
      <c r="AV232" s="13" t="s">
        <v>82</v>
      </c>
      <c r="AW232" s="13" t="s">
        <v>34</v>
      </c>
      <c r="AX232" s="13" t="s">
        <v>80</v>
      </c>
      <c r="AY232" s="242" t="s">
        <v>127</v>
      </c>
    </row>
    <row r="233" s="2" customFormat="1" ht="37.8" customHeight="1">
      <c r="A233" s="41"/>
      <c r="B233" s="42"/>
      <c r="C233" s="207" t="s">
        <v>318</v>
      </c>
      <c r="D233" s="207" t="s">
        <v>130</v>
      </c>
      <c r="E233" s="208" t="s">
        <v>319</v>
      </c>
      <c r="F233" s="209" t="s">
        <v>320</v>
      </c>
      <c r="G233" s="210" t="s">
        <v>191</v>
      </c>
      <c r="H233" s="211">
        <v>6</v>
      </c>
      <c r="I233" s="212"/>
      <c r="J233" s="213">
        <f>ROUND(I233*H233,2)</f>
        <v>0</v>
      </c>
      <c r="K233" s="209" t="s">
        <v>134</v>
      </c>
      <c r="L233" s="47"/>
      <c r="M233" s="214" t="s">
        <v>19</v>
      </c>
      <c r="N233" s="215" t="s">
        <v>43</v>
      </c>
      <c r="O233" s="87"/>
      <c r="P233" s="216">
        <f>O233*H233</f>
        <v>0</v>
      </c>
      <c r="Q233" s="216">
        <v>0.1658</v>
      </c>
      <c r="R233" s="216">
        <f>Q233*H233</f>
        <v>0.99480000000000002</v>
      </c>
      <c r="S233" s="216">
        <v>0</v>
      </c>
      <c r="T233" s="217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8" t="s">
        <v>155</v>
      </c>
      <c r="AT233" s="218" t="s">
        <v>130</v>
      </c>
      <c r="AU233" s="218" t="s">
        <v>82</v>
      </c>
      <c r="AY233" s="20" t="s">
        <v>127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20" t="s">
        <v>80</v>
      </c>
      <c r="BK233" s="219">
        <f>ROUND(I233*H233,2)</f>
        <v>0</v>
      </c>
      <c r="BL233" s="20" t="s">
        <v>155</v>
      </c>
      <c r="BM233" s="218" t="s">
        <v>321</v>
      </c>
    </row>
    <row r="234" s="2" customFormat="1">
      <c r="A234" s="41"/>
      <c r="B234" s="42"/>
      <c r="C234" s="43"/>
      <c r="D234" s="220" t="s">
        <v>137</v>
      </c>
      <c r="E234" s="43"/>
      <c r="F234" s="221" t="s">
        <v>322</v>
      </c>
      <c r="G234" s="43"/>
      <c r="H234" s="43"/>
      <c r="I234" s="222"/>
      <c r="J234" s="43"/>
      <c r="K234" s="43"/>
      <c r="L234" s="47"/>
      <c r="M234" s="223"/>
      <c r="N234" s="224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137</v>
      </c>
      <c r="AU234" s="20" t="s">
        <v>82</v>
      </c>
    </row>
    <row r="235" s="13" customFormat="1">
      <c r="A235" s="13"/>
      <c r="B235" s="232"/>
      <c r="C235" s="233"/>
      <c r="D235" s="225" t="s">
        <v>187</v>
      </c>
      <c r="E235" s="234" t="s">
        <v>19</v>
      </c>
      <c r="F235" s="235" t="s">
        <v>323</v>
      </c>
      <c r="G235" s="233"/>
      <c r="H235" s="236">
        <v>6</v>
      </c>
      <c r="I235" s="237"/>
      <c r="J235" s="233"/>
      <c r="K235" s="233"/>
      <c r="L235" s="238"/>
      <c r="M235" s="239"/>
      <c r="N235" s="240"/>
      <c r="O235" s="240"/>
      <c r="P235" s="240"/>
      <c r="Q235" s="240"/>
      <c r="R235" s="240"/>
      <c r="S235" s="240"/>
      <c r="T235" s="24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2" t="s">
        <v>187</v>
      </c>
      <c r="AU235" s="242" t="s">
        <v>82</v>
      </c>
      <c r="AV235" s="13" t="s">
        <v>82</v>
      </c>
      <c r="AW235" s="13" t="s">
        <v>34</v>
      </c>
      <c r="AX235" s="13" t="s">
        <v>80</v>
      </c>
      <c r="AY235" s="242" t="s">
        <v>127</v>
      </c>
    </row>
    <row r="236" s="2" customFormat="1" ht="24.15" customHeight="1">
      <c r="A236" s="41"/>
      <c r="B236" s="42"/>
      <c r="C236" s="207" t="s">
        <v>324</v>
      </c>
      <c r="D236" s="207" t="s">
        <v>130</v>
      </c>
      <c r="E236" s="208" t="s">
        <v>325</v>
      </c>
      <c r="F236" s="209" t="s">
        <v>326</v>
      </c>
      <c r="G236" s="210" t="s">
        <v>214</v>
      </c>
      <c r="H236" s="211">
        <v>32.060000000000002</v>
      </c>
      <c r="I236" s="212"/>
      <c r="J236" s="213">
        <f>ROUND(I236*H236,2)</f>
        <v>0</v>
      </c>
      <c r="K236" s="209" t="s">
        <v>134</v>
      </c>
      <c r="L236" s="47"/>
      <c r="M236" s="214" t="s">
        <v>19</v>
      </c>
      <c r="N236" s="215" t="s">
        <v>43</v>
      </c>
      <c r="O236" s="87"/>
      <c r="P236" s="216">
        <f>O236*H236</f>
        <v>0</v>
      </c>
      <c r="Q236" s="216">
        <v>4.0000000000000003E-05</v>
      </c>
      <c r="R236" s="216">
        <f>Q236*H236</f>
        <v>0.0012824000000000002</v>
      </c>
      <c r="S236" s="216">
        <v>6.0000000000000002E-05</v>
      </c>
      <c r="T236" s="217">
        <f>S236*H236</f>
        <v>0.0019236000000000001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8" t="s">
        <v>155</v>
      </c>
      <c r="AT236" s="218" t="s">
        <v>130</v>
      </c>
      <c r="AU236" s="218" t="s">
        <v>82</v>
      </c>
      <c r="AY236" s="20" t="s">
        <v>127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20" t="s">
        <v>80</v>
      </c>
      <c r="BK236" s="219">
        <f>ROUND(I236*H236,2)</f>
        <v>0</v>
      </c>
      <c r="BL236" s="20" t="s">
        <v>155</v>
      </c>
      <c r="BM236" s="218" t="s">
        <v>327</v>
      </c>
    </row>
    <row r="237" s="2" customFormat="1">
      <c r="A237" s="41"/>
      <c r="B237" s="42"/>
      <c r="C237" s="43"/>
      <c r="D237" s="220" t="s">
        <v>137</v>
      </c>
      <c r="E237" s="43"/>
      <c r="F237" s="221" t="s">
        <v>328</v>
      </c>
      <c r="G237" s="43"/>
      <c r="H237" s="43"/>
      <c r="I237" s="222"/>
      <c r="J237" s="43"/>
      <c r="K237" s="43"/>
      <c r="L237" s="47"/>
      <c r="M237" s="223"/>
      <c r="N237" s="22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137</v>
      </c>
      <c r="AU237" s="20" t="s">
        <v>82</v>
      </c>
    </row>
    <row r="238" s="13" customFormat="1">
      <c r="A238" s="13"/>
      <c r="B238" s="232"/>
      <c r="C238" s="233"/>
      <c r="D238" s="225" t="s">
        <v>187</v>
      </c>
      <c r="E238" s="234" t="s">
        <v>19</v>
      </c>
      <c r="F238" s="235" t="s">
        <v>329</v>
      </c>
      <c r="G238" s="233"/>
      <c r="H238" s="236">
        <v>32.060000000000002</v>
      </c>
      <c r="I238" s="237"/>
      <c r="J238" s="233"/>
      <c r="K238" s="233"/>
      <c r="L238" s="238"/>
      <c r="M238" s="239"/>
      <c r="N238" s="240"/>
      <c r="O238" s="240"/>
      <c r="P238" s="240"/>
      <c r="Q238" s="240"/>
      <c r="R238" s="240"/>
      <c r="S238" s="240"/>
      <c r="T238" s="241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2" t="s">
        <v>187</v>
      </c>
      <c r="AU238" s="242" t="s">
        <v>82</v>
      </c>
      <c r="AV238" s="13" t="s">
        <v>82</v>
      </c>
      <c r="AW238" s="13" t="s">
        <v>34</v>
      </c>
      <c r="AX238" s="13" t="s">
        <v>80</v>
      </c>
      <c r="AY238" s="242" t="s">
        <v>127</v>
      </c>
    </row>
    <row r="239" s="2" customFormat="1" ht="33" customHeight="1">
      <c r="A239" s="41"/>
      <c r="B239" s="42"/>
      <c r="C239" s="207" t="s">
        <v>7</v>
      </c>
      <c r="D239" s="207" t="s">
        <v>130</v>
      </c>
      <c r="E239" s="208" t="s">
        <v>330</v>
      </c>
      <c r="F239" s="209" t="s">
        <v>331</v>
      </c>
      <c r="G239" s="210" t="s">
        <v>214</v>
      </c>
      <c r="H239" s="211">
        <v>50</v>
      </c>
      <c r="I239" s="212"/>
      <c r="J239" s="213">
        <f>ROUND(I239*H239,2)</f>
        <v>0</v>
      </c>
      <c r="K239" s="209" t="s">
        <v>134</v>
      </c>
      <c r="L239" s="47"/>
      <c r="M239" s="214" t="s">
        <v>19</v>
      </c>
      <c r="N239" s="215" t="s">
        <v>43</v>
      </c>
      <c r="O239" s="87"/>
      <c r="P239" s="216">
        <f>O239*H239</f>
        <v>0</v>
      </c>
      <c r="Q239" s="216">
        <v>9.0000000000000006E-05</v>
      </c>
      <c r="R239" s="216">
        <f>Q239*H239</f>
        <v>0.0045000000000000005</v>
      </c>
      <c r="S239" s="216">
        <v>6.0000000000000002E-05</v>
      </c>
      <c r="T239" s="217">
        <f>S239*H239</f>
        <v>0.0030000000000000001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8" t="s">
        <v>155</v>
      </c>
      <c r="AT239" s="218" t="s">
        <v>130</v>
      </c>
      <c r="AU239" s="218" t="s">
        <v>82</v>
      </c>
      <c r="AY239" s="20" t="s">
        <v>127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20" t="s">
        <v>80</v>
      </c>
      <c r="BK239" s="219">
        <f>ROUND(I239*H239,2)</f>
        <v>0</v>
      </c>
      <c r="BL239" s="20" t="s">
        <v>155</v>
      </c>
      <c r="BM239" s="218" t="s">
        <v>332</v>
      </c>
    </row>
    <row r="240" s="2" customFormat="1">
      <c r="A240" s="41"/>
      <c r="B240" s="42"/>
      <c r="C240" s="43"/>
      <c r="D240" s="220" t="s">
        <v>137</v>
      </c>
      <c r="E240" s="43"/>
      <c r="F240" s="221" t="s">
        <v>333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137</v>
      </c>
      <c r="AU240" s="20" t="s">
        <v>82</v>
      </c>
    </row>
    <row r="241" s="13" customFormat="1">
      <c r="A241" s="13"/>
      <c r="B241" s="232"/>
      <c r="C241" s="233"/>
      <c r="D241" s="225" t="s">
        <v>187</v>
      </c>
      <c r="E241" s="234" t="s">
        <v>19</v>
      </c>
      <c r="F241" s="235" t="s">
        <v>334</v>
      </c>
      <c r="G241" s="233"/>
      <c r="H241" s="236">
        <v>50</v>
      </c>
      <c r="I241" s="237"/>
      <c r="J241" s="233"/>
      <c r="K241" s="233"/>
      <c r="L241" s="238"/>
      <c r="M241" s="239"/>
      <c r="N241" s="240"/>
      <c r="O241" s="240"/>
      <c r="P241" s="240"/>
      <c r="Q241" s="240"/>
      <c r="R241" s="240"/>
      <c r="S241" s="240"/>
      <c r="T241" s="24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2" t="s">
        <v>187</v>
      </c>
      <c r="AU241" s="242" t="s">
        <v>82</v>
      </c>
      <c r="AV241" s="13" t="s">
        <v>82</v>
      </c>
      <c r="AW241" s="13" t="s">
        <v>34</v>
      </c>
      <c r="AX241" s="13" t="s">
        <v>80</v>
      </c>
      <c r="AY241" s="242" t="s">
        <v>127</v>
      </c>
    </row>
    <row r="242" s="2" customFormat="1" ht="37.8" customHeight="1">
      <c r="A242" s="41"/>
      <c r="B242" s="42"/>
      <c r="C242" s="207" t="s">
        <v>335</v>
      </c>
      <c r="D242" s="207" t="s">
        <v>130</v>
      </c>
      <c r="E242" s="208" t="s">
        <v>336</v>
      </c>
      <c r="F242" s="209" t="s">
        <v>337</v>
      </c>
      <c r="G242" s="210" t="s">
        <v>241</v>
      </c>
      <c r="H242" s="211">
        <v>100</v>
      </c>
      <c r="I242" s="212"/>
      <c r="J242" s="213">
        <f>ROUND(I242*H242,2)</f>
        <v>0</v>
      </c>
      <c r="K242" s="209" t="s">
        <v>134</v>
      </c>
      <c r="L242" s="47"/>
      <c r="M242" s="214" t="s">
        <v>19</v>
      </c>
      <c r="N242" s="215" t="s">
        <v>43</v>
      </c>
      <c r="O242" s="87"/>
      <c r="P242" s="216">
        <f>O242*H242</f>
        <v>0</v>
      </c>
      <c r="Q242" s="216">
        <v>0</v>
      </c>
      <c r="R242" s="216">
        <f>Q242*H242</f>
        <v>0</v>
      </c>
      <c r="S242" s="216">
        <v>1.0000000000000001E-05</v>
      </c>
      <c r="T242" s="217">
        <f>S242*H242</f>
        <v>0.001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8" t="s">
        <v>155</v>
      </c>
      <c r="AT242" s="218" t="s">
        <v>130</v>
      </c>
      <c r="AU242" s="218" t="s">
        <v>82</v>
      </c>
      <c r="AY242" s="20" t="s">
        <v>127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20" t="s">
        <v>80</v>
      </c>
      <c r="BK242" s="219">
        <f>ROUND(I242*H242,2)</f>
        <v>0</v>
      </c>
      <c r="BL242" s="20" t="s">
        <v>155</v>
      </c>
      <c r="BM242" s="218" t="s">
        <v>338</v>
      </c>
    </row>
    <row r="243" s="2" customFormat="1">
      <c r="A243" s="41"/>
      <c r="B243" s="42"/>
      <c r="C243" s="43"/>
      <c r="D243" s="220" t="s">
        <v>137</v>
      </c>
      <c r="E243" s="43"/>
      <c r="F243" s="221" t="s">
        <v>339</v>
      </c>
      <c r="G243" s="43"/>
      <c r="H243" s="43"/>
      <c r="I243" s="222"/>
      <c r="J243" s="43"/>
      <c r="K243" s="43"/>
      <c r="L243" s="47"/>
      <c r="M243" s="223"/>
      <c r="N243" s="224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137</v>
      </c>
      <c r="AU243" s="20" t="s">
        <v>82</v>
      </c>
    </row>
    <row r="244" s="13" customFormat="1">
      <c r="A244" s="13"/>
      <c r="B244" s="232"/>
      <c r="C244" s="233"/>
      <c r="D244" s="225" t="s">
        <v>187</v>
      </c>
      <c r="E244" s="234" t="s">
        <v>19</v>
      </c>
      <c r="F244" s="235" t="s">
        <v>340</v>
      </c>
      <c r="G244" s="233"/>
      <c r="H244" s="236">
        <v>100</v>
      </c>
      <c r="I244" s="237"/>
      <c r="J244" s="233"/>
      <c r="K244" s="233"/>
      <c r="L244" s="238"/>
      <c r="M244" s="239"/>
      <c r="N244" s="240"/>
      <c r="O244" s="240"/>
      <c r="P244" s="240"/>
      <c r="Q244" s="240"/>
      <c r="R244" s="240"/>
      <c r="S244" s="240"/>
      <c r="T244" s="24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2" t="s">
        <v>187</v>
      </c>
      <c r="AU244" s="242" t="s">
        <v>82</v>
      </c>
      <c r="AV244" s="13" t="s">
        <v>82</v>
      </c>
      <c r="AW244" s="13" t="s">
        <v>34</v>
      </c>
      <c r="AX244" s="13" t="s">
        <v>80</v>
      </c>
      <c r="AY244" s="242" t="s">
        <v>127</v>
      </c>
    </row>
    <row r="245" s="2" customFormat="1" ht="33" customHeight="1">
      <c r="A245" s="41"/>
      <c r="B245" s="42"/>
      <c r="C245" s="207" t="s">
        <v>341</v>
      </c>
      <c r="D245" s="207" t="s">
        <v>130</v>
      </c>
      <c r="E245" s="208" t="s">
        <v>342</v>
      </c>
      <c r="F245" s="209" t="s">
        <v>343</v>
      </c>
      <c r="G245" s="210" t="s">
        <v>184</v>
      </c>
      <c r="H245" s="211">
        <v>3.8500000000000001</v>
      </c>
      <c r="I245" s="212"/>
      <c r="J245" s="213">
        <f>ROUND(I245*H245,2)</f>
        <v>0</v>
      </c>
      <c r="K245" s="209" t="s">
        <v>134</v>
      </c>
      <c r="L245" s="47"/>
      <c r="M245" s="214" t="s">
        <v>19</v>
      </c>
      <c r="N245" s="215" t="s">
        <v>43</v>
      </c>
      <c r="O245" s="87"/>
      <c r="P245" s="216">
        <f>O245*H245</f>
        <v>0</v>
      </c>
      <c r="Q245" s="216">
        <v>2.5018699999999998</v>
      </c>
      <c r="R245" s="216">
        <f>Q245*H245</f>
        <v>9.6321994999999987</v>
      </c>
      <c r="S245" s="216">
        <v>0</v>
      </c>
      <c r="T245" s="217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8" t="s">
        <v>155</v>
      </c>
      <c r="AT245" s="218" t="s">
        <v>130</v>
      </c>
      <c r="AU245" s="218" t="s">
        <v>82</v>
      </c>
      <c r="AY245" s="20" t="s">
        <v>127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20" t="s">
        <v>80</v>
      </c>
      <c r="BK245" s="219">
        <f>ROUND(I245*H245,2)</f>
        <v>0</v>
      </c>
      <c r="BL245" s="20" t="s">
        <v>155</v>
      </c>
      <c r="BM245" s="218" t="s">
        <v>344</v>
      </c>
    </row>
    <row r="246" s="2" customFormat="1">
      <c r="A246" s="41"/>
      <c r="B246" s="42"/>
      <c r="C246" s="43"/>
      <c r="D246" s="220" t="s">
        <v>137</v>
      </c>
      <c r="E246" s="43"/>
      <c r="F246" s="221" t="s">
        <v>345</v>
      </c>
      <c r="G246" s="43"/>
      <c r="H246" s="43"/>
      <c r="I246" s="222"/>
      <c r="J246" s="43"/>
      <c r="K246" s="43"/>
      <c r="L246" s="47"/>
      <c r="M246" s="223"/>
      <c r="N246" s="224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137</v>
      </c>
      <c r="AU246" s="20" t="s">
        <v>82</v>
      </c>
    </row>
    <row r="247" s="13" customFormat="1">
      <c r="A247" s="13"/>
      <c r="B247" s="232"/>
      <c r="C247" s="233"/>
      <c r="D247" s="225" t="s">
        <v>187</v>
      </c>
      <c r="E247" s="234" t="s">
        <v>19</v>
      </c>
      <c r="F247" s="235" t="s">
        <v>346</v>
      </c>
      <c r="G247" s="233"/>
      <c r="H247" s="236">
        <v>3.8500000000000001</v>
      </c>
      <c r="I247" s="237"/>
      <c r="J247" s="233"/>
      <c r="K247" s="233"/>
      <c r="L247" s="238"/>
      <c r="M247" s="239"/>
      <c r="N247" s="240"/>
      <c r="O247" s="240"/>
      <c r="P247" s="240"/>
      <c r="Q247" s="240"/>
      <c r="R247" s="240"/>
      <c r="S247" s="240"/>
      <c r="T247" s="24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2" t="s">
        <v>187</v>
      </c>
      <c r="AU247" s="242" t="s">
        <v>82</v>
      </c>
      <c r="AV247" s="13" t="s">
        <v>82</v>
      </c>
      <c r="AW247" s="13" t="s">
        <v>34</v>
      </c>
      <c r="AX247" s="13" t="s">
        <v>80</v>
      </c>
      <c r="AY247" s="242" t="s">
        <v>127</v>
      </c>
    </row>
    <row r="248" s="2" customFormat="1" ht="37.8" customHeight="1">
      <c r="A248" s="41"/>
      <c r="B248" s="42"/>
      <c r="C248" s="207" t="s">
        <v>347</v>
      </c>
      <c r="D248" s="207" t="s">
        <v>130</v>
      </c>
      <c r="E248" s="208" t="s">
        <v>348</v>
      </c>
      <c r="F248" s="209" t="s">
        <v>349</v>
      </c>
      <c r="G248" s="210" t="s">
        <v>184</v>
      </c>
      <c r="H248" s="211">
        <v>0.085999999999999993</v>
      </c>
      <c r="I248" s="212"/>
      <c r="J248" s="213">
        <f>ROUND(I248*H248,2)</f>
        <v>0</v>
      </c>
      <c r="K248" s="209" t="s">
        <v>134</v>
      </c>
      <c r="L248" s="47"/>
      <c r="M248" s="214" t="s">
        <v>19</v>
      </c>
      <c r="N248" s="215" t="s">
        <v>43</v>
      </c>
      <c r="O248" s="87"/>
      <c r="P248" s="216">
        <f>O248*H248</f>
        <v>0</v>
      </c>
      <c r="Q248" s="216">
        <v>2.5018699999999998</v>
      </c>
      <c r="R248" s="216">
        <f>Q248*H248</f>
        <v>0.21516081999999998</v>
      </c>
      <c r="S248" s="216">
        <v>0</v>
      </c>
      <c r="T248" s="21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8" t="s">
        <v>155</v>
      </c>
      <c r="AT248" s="218" t="s">
        <v>130</v>
      </c>
      <c r="AU248" s="218" t="s">
        <v>82</v>
      </c>
      <c r="AY248" s="20" t="s">
        <v>127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20" t="s">
        <v>80</v>
      </c>
      <c r="BK248" s="219">
        <f>ROUND(I248*H248,2)</f>
        <v>0</v>
      </c>
      <c r="BL248" s="20" t="s">
        <v>155</v>
      </c>
      <c r="BM248" s="218" t="s">
        <v>350</v>
      </c>
    </row>
    <row r="249" s="2" customFormat="1">
      <c r="A249" s="41"/>
      <c r="B249" s="42"/>
      <c r="C249" s="43"/>
      <c r="D249" s="220" t="s">
        <v>137</v>
      </c>
      <c r="E249" s="43"/>
      <c r="F249" s="221" t="s">
        <v>351</v>
      </c>
      <c r="G249" s="43"/>
      <c r="H249" s="43"/>
      <c r="I249" s="222"/>
      <c r="J249" s="43"/>
      <c r="K249" s="43"/>
      <c r="L249" s="47"/>
      <c r="M249" s="223"/>
      <c r="N249" s="224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137</v>
      </c>
      <c r="AU249" s="20" t="s">
        <v>82</v>
      </c>
    </row>
    <row r="250" s="13" customFormat="1">
      <c r="A250" s="13"/>
      <c r="B250" s="232"/>
      <c r="C250" s="233"/>
      <c r="D250" s="225" t="s">
        <v>187</v>
      </c>
      <c r="E250" s="234" t="s">
        <v>19</v>
      </c>
      <c r="F250" s="235" t="s">
        <v>352</v>
      </c>
      <c r="G250" s="233"/>
      <c r="H250" s="236">
        <v>0.051999999999999998</v>
      </c>
      <c r="I250" s="237"/>
      <c r="J250" s="233"/>
      <c r="K250" s="233"/>
      <c r="L250" s="238"/>
      <c r="M250" s="239"/>
      <c r="N250" s="240"/>
      <c r="O250" s="240"/>
      <c r="P250" s="240"/>
      <c r="Q250" s="240"/>
      <c r="R250" s="240"/>
      <c r="S250" s="240"/>
      <c r="T250" s="241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2" t="s">
        <v>187</v>
      </c>
      <c r="AU250" s="242" t="s">
        <v>82</v>
      </c>
      <c r="AV250" s="13" t="s">
        <v>82</v>
      </c>
      <c r="AW250" s="13" t="s">
        <v>34</v>
      </c>
      <c r="AX250" s="13" t="s">
        <v>72</v>
      </c>
      <c r="AY250" s="242" t="s">
        <v>127</v>
      </c>
    </row>
    <row r="251" s="13" customFormat="1">
      <c r="A251" s="13"/>
      <c r="B251" s="232"/>
      <c r="C251" s="233"/>
      <c r="D251" s="225" t="s">
        <v>187</v>
      </c>
      <c r="E251" s="234" t="s">
        <v>19</v>
      </c>
      <c r="F251" s="235" t="s">
        <v>353</v>
      </c>
      <c r="G251" s="233"/>
      <c r="H251" s="236">
        <v>0.0080000000000000002</v>
      </c>
      <c r="I251" s="237"/>
      <c r="J251" s="233"/>
      <c r="K251" s="233"/>
      <c r="L251" s="238"/>
      <c r="M251" s="239"/>
      <c r="N251" s="240"/>
      <c r="O251" s="240"/>
      <c r="P251" s="240"/>
      <c r="Q251" s="240"/>
      <c r="R251" s="240"/>
      <c r="S251" s="240"/>
      <c r="T251" s="24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2" t="s">
        <v>187</v>
      </c>
      <c r="AU251" s="242" t="s">
        <v>82</v>
      </c>
      <c r="AV251" s="13" t="s">
        <v>82</v>
      </c>
      <c r="AW251" s="13" t="s">
        <v>34</v>
      </c>
      <c r="AX251" s="13" t="s">
        <v>72</v>
      </c>
      <c r="AY251" s="242" t="s">
        <v>127</v>
      </c>
    </row>
    <row r="252" s="13" customFormat="1">
      <c r="A252" s="13"/>
      <c r="B252" s="232"/>
      <c r="C252" s="233"/>
      <c r="D252" s="225" t="s">
        <v>187</v>
      </c>
      <c r="E252" s="234" t="s">
        <v>19</v>
      </c>
      <c r="F252" s="235" t="s">
        <v>354</v>
      </c>
      <c r="G252" s="233"/>
      <c r="H252" s="236">
        <v>0.0080000000000000002</v>
      </c>
      <c r="I252" s="237"/>
      <c r="J252" s="233"/>
      <c r="K252" s="233"/>
      <c r="L252" s="238"/>
      <c r="M252" s="239"/>
      <c r="N252" s="240"/>
      <c r="O252" s="240"/>
      <c r="P252" s="240"/>
      <c r="Q252" s="240"/>
      <c r="R252" s="240"/>
      <c r="S252" s="240"/>
      <c r="T252" s="24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2" t="s">
        <v>187</v>
      </c>
      <c r="AU252" s="242" t="s">
        <v>82</v>
      </c>
      <c r="AV252" s="13" t="s">
        <v>82</v>
      </c>
      <c r="AW252" s="13" t="s">
        <v>34</v>
      </c>
      <c r="AX252" s="13" t="s">
        <v>72</v>
      </c>
      <c r="AY252" s="242" t="s">
        <v>127</v>
      </c>
    </row>
    <row r="253" s="13" customFormat="1">
      <c r="A253" s="13"/>
      <c r="B253" s="232"/>
      <c r="C253" s="233"/>
      <c r="D253" s="225" t="s">
        <v>187</v>
      </c>
      <c r="E253" s="234" t="s">
        <v>19</v>
      </c>
      <c r="F253" s="235" t="s">
        <v>355</v>
      </c>
      <c r="G253" s="233"/>
      <c r="H253" s="236">
        <v>0.0089999999999999993</v>
      </c>
      <c r="I253" s="237"/>
      <c r="J253" s="233"/>
      <c r="K253" s="233"/>
      <c r="L253" s="238"/>
      <c r="M253" s="239"/>
      <c r="N253" s="240"/>
      <c r="O253" s="240"/>
      <c r="P253" s="240"/>
      <c r="Q253" s="240"/>
      <c r="R253" s="240"/>
      <c r="S253" s="240"/>
      <c r="T253" s="241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2" t="s">
        <v>187</v>
      </c>
      <c r="AU253" s="242" t="s">
        <v>82</v>
      </c>
      <c r="AV253" s="13" t="s">
        <v>82</v>
      </c>
      <c r="AW253" s="13" t="s">
        <v>34</v>
      </c>
      <c r="AX253" s="13" t="s">
        <v>72</v>
      </c>
      <c r="AY253" s="242" t="s">
        <v>127</v>
      </c>
    </row>
    <row r="254" s="13" customFormat="1">
      <c r="A254" s="13"/>
      <c r="B254" s="232"/>
      <c r="C254" s="233"/>
      <c r="D254" s="225" t="s">
        <v>187</v>
      </c>
      <c r="E254" s="234" t="s">
        <v>19</v>
      </c>
      <c r="F254" s="235" t="s">
        <v>356</v>
      </c>
      <c r="G254" s="233"/>
      <c r="H254" s="236">
        <v>0.0089999999999999993</v>
      </c>
      <c r="I254" s="237"/>
      <c r="J254" s="233"/>
      <c r="K254" s="233"/>
      <c r="L254" s="238"/>
      <c r="M254" s="239"/>
      <c r="N254" s="240"/>
      <c r="O254" s="240"/>
      <c r="P254" s="240"/>
      <c r="Q254" s="240"/>
      <c r="R254" s="240"/>
      <c r="S254" s="240"/>
      <c r="T254" s="24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2" t="s">
        <v>187</v>
      </c>
      <c r="AU254" s="242" t="s">
        <v>82</v>
      </c>
      <c r="AV254" s="13" t="s">
        <v>82</v>
      </c>
      <c r="AW254" s="13" t="s">
        <v>34</v>
      </c>
      <c r="AX254" s="13" t="s">
        <v>72</v>
      </c>
      <c r="AY254" s="242" t="s">
        <v>127</v>
      </c>
    </row>
    <row r="255" s="14" customFormat="1">
      <c r="A255" s="14"/>
      <c r="B255" s="243"/>
      <c r="C255" s="244"/>
      <c r="D255" s="225" t="s">
        <v>187</v>
      </c>
      <c r="E255" s="245" t="s">
        <v>19</v>
      </c>
      <c r="F255" s="246" t="s">
        <v>227</v>
      </c>
      <c r="G255" s="244"/>
      <c r="H255" s="247">
        <v>0.085999999999999993</v>
      </c>
      <c r="I255" s="248"/>
      <c r="J255" s="244"/>
      <c r="K255" s="244"/>
      <c r="L255" s="249"/>
      <c r="M255" s="250"/>
      <c r="N255" s="251"/>
      <c r="O255" s="251"/>
      <c r="P255" s="251"/>
      <c r="Q255" s="251"/>
      <c r="R255" s="251"/>
      <c r="S255" s="251"/>
      <c r="T255" s="252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3" t="s">
        <v>187</v>
      </c>
      <c r="AU255" s="253" t="s">
        <v>82</v>
      </c>
      <c r="AV255" s="14" t="s">
        <v>155</v>
      </c>
      <c r="AW255" s="14" t="s">
        <v>34</v>
      </c>
      <c r="AX255" s="14" t="s">
        <v>80</v>
      </c>
      <c r="AY255" s="253" t="s">
        <v>127</v>
      </c>
    </row>
    <row r="256" s="2" customFormat="1" ht="37.8" customHeight="1">
      <c r="A256" s="41"/>
      <c r="B256" s="42"/>
      <c r="C256" s="207" t="s">
        <v>357</v>
      </c>
      <c r="D256" s="207" t="s">
        <v>130</v>
      </c>
      <c r="E256" s="208" t="s">
        <v>358</v>
      </c>
      <c r="F256" s="209" t="s">
        <v>359</v>
      </c>
      <c r="G256" s="210" t="s">
        <v>184</v>
      </c>
      <c r="H256" s="211">
        <v>3.8500000000000001</v>
      </c>
      <c r="I256" s="212"/>
      <c r="J256" s="213">
        <f>ROUND(I256*H256,2)</f>
        <v>0</v>
      </c>
      <c r="K256" s="209" t="s">
        <v>134</v>
      </c>
      <c r="L256" s="47"/>
      <c r="M256" s="214" t="s">
        <v>19</v>
      </c>
      <c r="N256" s="215" t="s">
        <v>43</v>
      </c>
      <c r="O256" s="87"/>
      <c r="P256" s="216">
        <f>O256*H256</f>
        <v>0</v>
      </c>
      <c r="Q256" s="216">
        <v>0</v>
      </c>
      <c r="R256" s="216">
        <f>Q256*H256</f>
        <v>0</v>
      </c>
      <c r="S256" s="216">
        <v>0</v>
      </c>
      <c r="T256" s="217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8" t="s">
        <v>155</v>
      </c>
      <c r="AT256" s="218" t="s">
        <v>130</v>
      </c>
      <c r="AU256" s="218" t="s">
        <v>82</v>
      </c>
      <c r="AY256" s="20" t="s">
        <v>127</v>
      </c>
      <c r="BE256" s="219">
        <f>IF(N256="základní",J256,0)</f>
        <v>0</v>
      </c>
      <c r="BF256" s="219">
        <f>IF(N256="snížená",J256,0)</f>
        <v>0</v>
      </c>
      <c r="BG256" s="219">
        <f>IF(N256="zákl. přenesená",J256,0)</f>
        <v>0</v>
      </c>
      <c r="BH256" s="219">
        <f>IF(N256="sníž. přenesená",J256,0)</f>
        <v>0</v>
      </c>
      <c r="BI256" s="219">
        <f>IF(N256="nulová",J256,0)</f>
        <v>0</v>
      </c>
      <c r="BJ256" s="20" t="s">
        <v>80</v>
      </c>
      <c r="BK256" s="219">
        <f>ROUND(I256*H256,2)</f>
        <v>0</v>
      </c>
      <c r="BL256" s="20" t="s">
        <v>155</v>
      </c>
      <c r="BM256" s="218" t="s">
        <v>360</v>
      </c>
    </row>
    <row r="257" s="2" customFormat="1">
      <c r="A257" s="41"/>
      <c r="B257" s="42"/>
      <c r="C257" s="43"/>
      <c r="D257" s="220" t="s">
        <v>137</v>
      </c>
      <c r="E257" s="43"/>
      <c r="F257" s="221" t="s">
        <v>361</v>
      </c>
      <c r="G257" s="43"/>
      <c r="H257" s="43"/>
      <c r="I257" s="222"/>
      <c r="J257" s="43"/>
      <c r="K257" s="43"/>
      <c r="L257" s="47"/>
      <c r="M257" s="223"/>
      <c r="N257" s="224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137</v>
      </c>
      <c r="AU257" s="20" t="s">
        <v>82</v>
      </c>
    </row>
    <row r="258" s="13" customFormat="1">
      <c r="A258" s="13"/>
      <c r="B258" s="232"/>
      <c r="C258" s="233"/>
      <c r="D258" s="225" t="s">
        <v>187</v>
      </c>
      <c r="E258" s="234" t="s">
        <v>19</v>
      </c>
      <c r="F258" s="235" t="s">
        <v>346</v>
      </c>
      <c r="G258" s="233"/>
      <c r="H258" s="236">
        <v>3.8500000000000001</v>
      </c>
      <c r="I258" s="237"/>
      <c r="J258" s="233"/>
      <c r="K258" s="233"/>
      <c r="L258" s="238"/>
      <c r="M258" s="239"/>
      <c r="N258" s="240"/>
      <c r="O258" s="240"/>
      <c r="P258" s="240"/>
      <c r="Q258" s="240"/>
      <c r="R258" s="240"/>
      <c r="S258" s="240"/>
      <c r="T258" s="24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2" t="s">
        <v>187</v>
      </c>
      <c r="AU258" s="242" t="s">
        <v>82</v>
      </c>
      <c r="AV258" s="13" t="s">
        <v>82</v>
      </c>
      <c r="AW258" s="13" t="s">
        <v>34</v>
      </c>
      <c r="AX258" s="13" t="s">
        <v>80</v>
      </c>
      <c r="AY258" s="242" t="s">
        <v>127</v>
      </c>
    </row>
    <row r="259" s="2" customFormat="1" ht="44.25" customHeight="1">
      <c r="A259" s="41"/>
      <c r="B259" s="42"/>
      <c r="C259" s="207" t="s">
        <v>362</v>
      </c>
      <c r="D259" s="207" t="s">
        <v>130</v>
      </c>
      <c r="E259" s="208" t="s">
        <v>363</v>
      </c>
      <c r="F259" s="209" t="s">
        <v>364</v>
      </c>
      <c r="G259" s="210" t="s">
        <v>184</v>
      </c>
      <c r="H259" s="211">
        <v>3.8500000000000001</v>
      </c>
      <c r="I259" s="212"/>
      <c r="J259" s="213">
        <f>ROUND(I259*H259,2)</f>
        <v>0</v>
      </c>
      <c r="K259" s="209" t="s">
        <v>134</v>
      </c>
      <c r="L259" s="47"/>
      <c r="M259" s="214" t="s">
        <v>19</v>
      </c>
      <c r="N259" s="215" t="s">
        <v>43</v>
      </c>
      <c r="O259" s="87"/>
      <c r="P259" s="216">
        <f>O259*H259</f>
        <v>0</v>
      </c>
      <c r="Q259" s="216">
        <v>0</v>
      </c>
      <c r="R259" s="216">
        <f>Q259*H259</f>
        <v>0</v>
      </c>
      <c r="S259" s="216">
        <v>0</v>
      </c>
      <c r="T259" s="217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18" t="s">
        <v>155</v>
      </c>
      <c r="AT259" s="218" t="s">
        <v>130</v>
      </c>
      <c r="AU259" s="218" t="s">
        <v>82</v>
      </c>
      <c r="AY259" s="20" t="s">
        <v>127</v>
      </c>
      <c r="BE259" s="219">
        <f>IF(N259="základní",J259,0)</f>
        <v>0</v>
      </c>
      <c r="BF259" s="219">
        <f>IF(N259="snížená",J259,0)</f>
        <v>0</v>
      </c>
      <c r="BG259" s="219">
        <f>IF(N259="zákl. přenesená",J259,0)</f>
        <v>0</v>
      </c>
      <c r="BH259" s="219">
        <f>IF(N259="sníž. přenesená",J259,0)</f>
        <v>0</v>
      </c>
      <c r="BI259" s="219">
        <f>IF(N259="nulová",J259,0)</f>
        <v>0</v>
      </c>
      <c r="BJ259" s="20" t="s">
        <v>80</v>
      </c>
      <c r="BK259" s="219">
        <f>ROUND(I259*H259,2)</f>
        <v>0</v>
      </c>
      <c r="BL259" s="20" t="s">
        <v>155</v>
      </c>
      <c r="BM259" s="218" t="s">
        <v>365</v>
      </c>
    </row>
    <row r="260" s="2" customFormat="1">
      <c r="A260" s="41"/>
      <c r="B260" s="42"/>
      <c r="C260" s="43"/>
      <c r="D260" s="220" t="s">
        <v>137</v>
      </c>
      <c r="E260" s="43"/>
      <c r="F260" s="221" t="s">
        <v>366</v>
      </c>
      <c r="G260" s="43"/>
      <c r="H260" s="43"/>
      <c r="I260" s="222"/>
      <c r="J260" s="43"/>
      <c r="K260" s="43"/>
      <c r="L260" s="47"/>
      <c r="M260" s="223"/>
      <c r="N260" s="224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137</v>
      </c>
      <c r="AU260" s="20" t="s">
        <v>82</v>
      </c>
    </row>
    <row r="261" s="2" customFormat="1" ht="24.15" customHeight="1">
      <c r="A261" s="41"/>
      <c r="B261" s="42"/>
      <c r="C261" s="207" t="s">
        <v>367</v>
      </c>
      <c r="D261" s="207" t="s">
        <v>130</v>
      </c>
      <c r="E261" s="208" t="s">
        <v>368</v>
      </c>
      <c r="F261" s="209" t="s">
        <v>369</v>
      </c>
      <c r="G261" s="210" t="s">
        <v>184</v>
      </c>
      <c r="H261" s="211">
        <v>3.8500000000000001</v>
      </c>
      <c r="I261" s="212"/>
      <c r="J261" s="213">
        <f>ROUND(I261*H261,2)</f>
        <v>0</v>
      </c>
      <c r="K261" s="209" t="s">
        <v>134</v>
      </c>
      <c r="L261" s="47"/>
      <c r="M261" s="214" t="s">
        <v>19</v>
      </c>
      <c r="N261" s="215" t="s">
        <v>43</v>
      </c>
      <c r="O261" s="87"/>
      <c r="P261" s="216">
        <f>O261*H261</f>
        <v>0</v>
      </c>
      <c r="Q261" s="216">
        <v>0.0030200000000000001</v>
      </c>
      <c r="R261" s="216">
        <f>Q261*H261</f>
        <v>0.011627</v>
      </c>
      <c r="S261" s="216">
        <v>0</v>
      </c>
      <c r="T261" s="217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8" t="s">
        <v>155</v>
      </c>
      <c r="AT261" s="218" t="s">
        <v>130</v>
      </c>
      <c r="AU261" s="218" t="s">
        <v>82</v>
      </c>
      <c r="AY261" s="20" t="s">
        <v>127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20" t="s">
        <v>80</v>
      </c>
      <c r="BK261" s="219">
        <f>ROUND(I261*H261,2)</f>
        <v>0</v>
      </c>
      <c r="BL261" s="20" t="s">
        <v>155</v>
      </c>
      <c r="BM261" s="218" t="s">
        <v>370</v>
      </c>
    </row>
    <row r="262" s="2" customFormat="1">
      <c r="A262" s="41"/>
      <c r="B262" s="42"/>
      <c r="C262" s="43"/>
      <c r="D262" s="220" t="s">
        <v>137</v>
      </c>
      <c r="E262" s="43"/>
      <c r="F262" s="221" t="s">
        <v>371</v>
      </c>
      <c r="G262" s="43"/>
      <c r="H262" s="43"/>
      <c r="I262" s="222"/>
      <c r="J262" s="43"/>
      <c r="K262" s="43"/>
      <c r="L262" s="47"/>
      <c r="M262" s="223"/>
      <c r="N262" s="224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137</v>
      </c>
      <c r="AU262" s="20" t="s">
        <v>82</v>
      </c>
    </row>
    <row r="263" s="2" customFormat="1" ht="21.75" customHeight="1">
      <c r="A263" s="41"/>
      <c r="B263" s="42"/>
      <c r="C263" s="207" t="s">
        <v>372</v>
      </c>
      <c r="D263" s="207" t="s">
        <v>130</v>
      </c>
      <c r="E263" s="208" t="s">
        <v>373</v>
      </c>
      <c r="F263" s="209" t="s">
        <v>374</v>
      </c>
      <c r="G263" s="210" t="s">
        <v>202</v>
      </c>
      <c r="H263" s="211">
        <v>0.11700000000000001</v>
      </c>
      <c r="I263" s="212"/>
      <c r="J263" s="213">
        <f>ROUND(I263*H263,2)</f>
        <v>0</v>
      </c>
      <c r="K263" s="209" t="s">
        <v>134</v>
      </c>
      <c r="L263" s="47"/>
      <c r="M263" s="214" t="s">
        <v>19</v>
      </c>
      <c r="N263" s="215" t="s">
        <v>43</v>
      </c>
      <c r="O263" s="87"/>
      <c r="P263" s="216">
        <f>O263*H263</f>
        <v>0</v>
      </c>
      <c r="Q263" s="216">
        <v>1.06277</v>
      </c>
      <c r="R263" s="216">
        <f>Q263*H263</f>
        <v>0.12434409</v>
      </c>
      <c r="S263" s="216">
        <v>0</v>
      </c>
      <c r="T263" s="217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18" t="s">
        <v>155</v>
      </c>
      <c r="AT263" s="218" t="s">
        <v>130</v>
      </c>
      <c r="AU263" s="218" t="s">
        <v>82</v>
      </c>
      <c r="AY263" s="20" t="s">
        <v>127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20" t="s">
        <v>80</v>
      </c>
      <c r="BK263" s="219">
        <f>ROUND(I263*H263,2)</f>
        <v>0</v>
      </c>
      <c r="BL263" s="20" t="s">
        <v>155</v>
      </c>
      <c r="BM263" s="218" t="s">
        <v>375</v>
      </c>
    </row>
    <row r="264" s="2" customFormat="1">
      <c r="A264" s="41"/>
      <c r="B264" s="42"/>
      <c r="C264" s="43"/>
      <c r="D264" s="220" t="s">
        <v>137</v>
      </c>
      <c r="E264" s="43"/>
      <c r="F264" s="221" t="s">
        <v>376</v>
      </c>
      <c r="G264" s="43"/>
      <c r="H264" s="43"/>
      <c r="I264" s="222"/>
      <c r="J264" s="43"/>
      <c r="K264" s="43"/>
      <c r="L264" s="47"/>
      <c r="M264" s="223"/>
      <c r="N264" s="224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137</v>
      </c>
      <c r="AU264" s="20" t="s">
        <v>82</v>
      </c>
    </row>
    <row r="265" s="13" customFormat="1">
      <c r="A265" s="13"/>
      <c r="B265" s="232"/>
      <c r="C265" s="233"/>
      <c r="D265" s="225" t="s">
        <v>187</v>
      </c>
      <c r="E265" s="234" t="s">
        <v>19</v>
      </c>
      <c r="F265" s="235" t="s">
        <v>377</v>
      </c>
      <c r="G265" s="233"/>
      <c r="H265" s="236">
        <v>0.11700000000000001</v>
      </c>
      <c r="I265" s="237"/>
      <c r="J265" s="233"/>
      <c r="K265" s="233"/>
      <c r="L265" s="238"/>
      <c r="M265" s="239"/>
      <c r="N265" s="240"/>
      <c r="O265" s="240"/>
      <c r="P265" s="240"/>
      <c r="Q265" s="240"/>
      <c r="R265" s="240"/>
      <c r="S265" s="240"/>
      <c r="T265" s="241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2" t="s">
        <v>187</v>
      </c>
      <c r="AU265" s="242" t="s">
        <v>82</v>
      </c>
      <c r="AV265" s="13" t="s">
        <v>82</v>
      </c>
      <c r="AW265" s="13" t="s">
        <v>34</v>
      </c>
      <c r="AX265" s="13" t="s">
        <v>80</v>
      </c>
      <c r="AY265" s="242" t="s">
        <v>127</v>
      </c>
    </row>
    <row r="266" s="2" customFormat="1" ht="33" customHeight="1">
      <c r="A266" s="41"/>
      <c r="B266" s="42"/>
      <c r="C266" s="207" t="s">
        <v>378</v>
      </c>
      <c r="D266" s="207" t="s">
        <v>130</v>
      </c>
      <c r="E266" s="208" t="s">
        <v>379</v>
      </c>
      <c r="F266" s="209" t="s">
        <v>380</v>
      </c>
      <c r="G266" s="210" t="s">
        <v>214</v>
      </c>
      <c r="H266" s="211">
        <v>0.66000000000000003</v>
      </c>
      <c r="I266" s="212"/>
      <c r="J266" s="213">
        <f>ROUND(I266*H266,2)</f>
        <v>0</v>
      </c>
      <c r="K266" s="209" t="s">
        <v>134</v>
      </c>
      <c r="L266" s="47"/>
      <c r="M266" s="214" t="s">
        <v>19</v>
      </c>
      <c r="N266" s="215" t="s">
        <v>43</v>
      </c>
      <c r="O266" s="87"/>
      <c r="P266" s="216">
        <f>O266*H266</f>
        <v>0</v>
      </c>
      <c r="Q266" s="216">
        <v>0.049840000000000002</v>
      </c>
      <c r="R266" s="216">
        <f>Q266*H266</f>
        <v>0.032894400000000004</v>
      </c>
      <c r="S266" s="216">
        <v>0</v>
      </c>
      <c r="T266" s="217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18" t="s">
        <v>155</v>
      </c>
      <c r="AT266" s="218" t="s">
        <v>130</v>
      </c>
      <c r="AU266" s="218" t="s">
        <v>82</v>
      </c>
      <c r="AY266" s="20" t="s">
        <v>127</v>
      </c>
      <c r="BE266" s="219">
        <f>IF(N266="základní",J266,0)</f>
        <v>0</v>
      </c>
      <c r="BF266" s="219">
        <f>IF(N266="snížená",J266,0)</f>
        <v>0</v>
      </c>
      <c r="BG266" s="219">
        <f>IF(N266="zákl. přenesená",J266,0)</f>
        <v>0</v>
      </c>
      <c r="BH266" s="219">
        <f>IF(N266="sníž. přenesená",J266,0)</f>
        <v>0</v>
      </c>
      <c r="BI266" s="219">
        <f>IF(N266="nulová",J266,0)</f>
        <v>0</v>
      </c>
      <c r="BJ266" s="20" t="s">
        <v>80</v>
      </c>
      <c r="BK266" s="219">
        <f>ROUND(I266*H266,2)</f>
        <v>0</v>
      </c>
      <c r="BL266" s="20" t="s">
        <v>155</v>
      </c>
      <c r="BM266" s="218" t="s">
        <v>381</v>
      </c>
    </row>
    <row r="267" s="2" customFormat="1">
      <c r="A267" s="41"/>
      <c r="B267" s="42"/>
      <c r="C267" s="43"/>
      <c r="D267" s="220" t="s">
        <v>137</v>
      </c>
      <c r="E267" s="43"/>
      <c r="F267" s="221" t="s">
        <v>382</v>
      </c>
      <c r="G267" s="43"/>
      <c r="H267" s="43"/>
      <c r="I267" s="222"/>
      <c r="J267" s="43"/>
      <c r="K267" s="43"/>
      <c r="L267" s="47"/>
      <c r="M267" s="223"/>
      <c r="N267" s="224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137</v>
      </c>
      <c r="AU267" s="20" t="s">
        <v>82</v>
      </c>
    </row>
    <row r="268" s="13" customFormat="1">
      <c r="A268" s="13"/>
      <c r="B268" s="232"/>
      <c r="C268" s="233"/>
      <c r="D268" s="225" t="s">
        <v>187</v>
      </c>
      <c r="E268" s="234" t="s">
        <v>19</v>
      </c>
      <c r="F268" s="235" t="s">
        <v>383</v>
      </c>
      <c r="G268" s="233"/>
      <c r="H268" s="236">
        <v>0.66000000000000003</v>
      </c>
      <c r="I268" s="237"/>
      <c r="J268" s="233"/>
      <c r="K268" s="233"/>
      <c r="L268" s="238"/>
      <c r="M268" s="239"/>
      <c r="N268" s="240"/>
      <c r="O268" s="240"/>
      <c r="P268" s="240"/>
      <c r="Q268" s="240"/>
      <c r="R268" s="240"/>
      <c r="S268" s="240"/>
      <c r="T268" s="24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2" t="s">
        <v>187</v>
      </c>
      <c r="AU268" s="242" t="s">
        <v>82</v>
      </c>
      <c r="AV268" s="13" t="s">
        <v>82</v>
      </c>
      <c r="AW268" s="13" t="s">
        <v>34</v>
      </c>
      <c r="AX268" s="13" t="s">
        <v>80</v>
      </c>
      <c r="AY268" s="242" t="s">
        <v>127</v>
      </c>
    </row>
    <row r="269" s="2" customFormat="1" ht="24.15" customHeight="1">
      <c r="A269" s="41"/>
      <c r="B269" s="42"/>
      <c r="C269" s="207" t="s">
        <v>384</v>
      </c>
      <c r="D269" s="207" t="s">
        <v>130</v>
      </c>
      <c r="E269" s="208" t="s">
        <v>385</v>
      </c>
      <c r="F269" s="209" t="s">
        <v>386</v>
      </c>
      <c r="G269" s="210" t="s">
        <v>214</v>
      </c>
      <c r="H269" s="211">
        <v>32.079999999999998</v>
      </c>
      <c r="I269" s="212"/>
      <c r="J269" s="213">
        <f>ROUND(I269*H269,2)</f>
        <v>0</v>
      </c>
      <c r="K269" s="209" t="s">
        <v>134</v>
      </c>
      <c r="L269" s="47"/>
      <c r="M269" s="214" t="s">
        <v>19</v>
      </c>
      <c r="N269" s="215" t="s">
        <v>43</v>
      </c>
      <c r="O269" s="87"/>
      <c r="P269" s="216">
        <f>O269*H269</f>
        <v>0</v>
      </c>
      <c r="Q269" s="216">
        <v>0.00012999999999999999</v>
      </c>
      <c r="R269" s="216">
        <f>Q269*H269</f>
        <v>0.0041703999999999995</v>
      </c>
      <c r="S269" s="216">
        <v>0</v>
      </c>
      <c r="T269" s="217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18" t="s">
        <v>155</v>
      </c>
      <c r="AT269" s="218" t="s">
        <v>130</v>
      </c>
      <c r="AU269" s="218" t="s">
        <v>82</v>
      </c>
      <c r="AY269" s="20" t="s">
        <v>127</v>
      </c>
      <c r="BE269" s="219">
        <f>IF(N269="základní",J269,0)</f>
        <v>0</v>
      </c>
      <c r="BF269" s="219">
        <f>IF(N269="snížená",J269,0)</f>
        <v>0</v>
      </c>
      <c r="BG269" s="219">
        <f>IF(N269="zákl. přenesená",J269,0)</f>
        <v>0</v>
      </c>
      <c r="BH269" s="219">
        <f>IF(N269="sníž. přenesená",J269,0)</f>
        <v>0</v>
      </c>
      <c r="BI269" s="219">
        <f>IF(N269="nulová",J269,0)</f>
        <v>0</v>
      </c>
      <c r="BJ269" s="20" t="s">
        <v>80</v>
      </c>
      <c r="BK269" s="219">
        <f>ROUND(I269*H269,2)</f>
        <v>0</v>
      </c>
      <c r="BL269" s="20" t="s">
        <v>155</v>
      </c>
      <c r="BM269" s="218" t="s">
        <v>387</v>
      </c>
    </row>
    <row r="270" s="2" customFormat="1">
      <c r="A270" s="41"/>
      <c r="B270" s="42"/>
      <c r="C270" s="43"/>
      <c r="D270" s="220" t="s">
        <v>137</v>
      </c>
      <c r="E270" s="43"/>
      <c r="F270" s="221" t="s">
        <v>388</v>
      </c>
      <c r="G270" s="43"/>
      <c r="H270" s="43"/>
      <c r="I270" s="222"/>
      <c r="J270" s="43"/>
      <c r="K270" s="43"/>
      <c r="L270" s="47"/>
      <c r="M270" s="223"/>
      <c r="N270" s="224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137</v>
      </c>
      <c r="AU270" s="20" t="s">
        <v>82</v>
      </c>
    </row>
    <row r="271" s="13" customFormat="1">
      <c r="A271" s="13"/>
      <c r="B271" s="232"/>
      <c r="C271" s="233"/>
      <c r="D271" s="225" t="s">
        <v>187</v>
      </c>
      <c r="E271" s="234" t="s">
        <v>19</v>
      </c>
      <c r="F271" s="235" t="s">
        <v>389</v>
      </c>
      <c r="G271" s="233"/>
      <c r="H271" s="236">
        <v>32.079999999999998</v>
      </c>
      <c r="I271" s="237"/>
      <c r="J271" s="233"/>
      <c r="K271" s="233"/>
      <c r="L271" s="238"/>
      <c r="M271" s="239"/>
      <c r="N271" s="240"/>
      <c r="O271" s="240"/>
      <c r="P271" s="240"/>
      <c r="Q271" s="240"/>
      <c r="R271" s="240"/>
      <c r="S271" s="240"/>
      <c r="T271" s="241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2" t="s">
        <v>187</v>
      </c>
      <c r="AU271" s="242" t="s">
        <v>82</v>
      </c>
      <c r="AV271" s="13" t="s">
        <v>82</v>
      </c>
      <c r="AW271" s="13" t="s">
        <v>34</v>
      </c>
      <c r="AX271" s="13" t="s">
        <v>80</v>
      </c>
      <c r="AY271" s="242" t="s">
        <v>127</v>
      </c>
    </row>
    <row r="272" s="2" customFormat="1" ht="37.8" customHeight="1">
      <c r="A272" s="41"/>
      <c r="B272" s="42"/>
      <c r="C272" s="207" t="s">
        <v>390</v>
      </c>
      <c r="D272" s="207" t="s">
        <v>130</v>
      </c>
      <c r="E272" s="208" t="s">
        <v>391</v>
      </c>
      <c r="F272" s="209" t="s">
        <v>392</v>
      </c>
      <c r="G272" s="210" t="s">
        <v>241</v>
      </c>
      <c r="H272" s="211">
        <v>73.900000000000006</v>
      </c>
      <c r="I272" s="212"/>
      <c r="J272" s="213">
        <f>ROUND(I272*H272,2)</f>
        <v>0</v>
      </c>
      <c r="K272" s="209" t="s">
        <v>134</v>
      </c>
      <c r="L272" s="47"/>
      <c r="M272" s="214" t="s">
        <v>19</v>
      </c>
      <c r="N272" s="215" t="s">
        <v>43</v>
      </c>
      <c r="O272" s="87"/>
      <c r="P272" s="216">
        <f>O272*H272</f>
        <v>0</v>
      </c>
      <c r="Q272" s="216">
        <v>2.0000000000000002E-05</v>
      </c>
      <c r="R272" s="216">
        <f>Q272*H272</f>
        <v>0.0014780000000000002</v>
      </c>
      <c r="S272" s="216">
        <v>0</v>
      </c>
      <c r="T272" s="217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18" t="s">
        <v>155</v>
      </c>
      <c r="AT272" s="218" t="s">
        <v>130</v>
      </c>
      <c r="AU272" s="218" t="s">
        <v>82</v>
      </c>
      <c r="AY272" s="20" t="s">
        <v>127</v>
      </c>
      <c r="BE272" s="219">
        <f>IF(N272="základní",J272,0)</f>
        <v>0</v>
      </c>
      <c r="BF272" s="219">
        <f>IF(N272="snížená",J272,0)</f>
        <v>0</v>
      </c>
      <c r="BG272" s="219">
        <f>IF(N272="zákl. přenesená",J272,0)</f>
        <v>0</v>
      </c>
      <c r="BH272" s="219">
        <f>IF(N272="sníž. přenesená",J272,0)</f>
        <v>0</v>
      </c>
      <c r="BI272" s="219">
        <f>IF(N272="nulová",J272,0)</f>
        <v>0</v>
      </c>
      <c r="BJ272" s="20" t="s">
        <v>80</v>
      </c>
      <c r="BK272" s="219">
        <f>ROUND(I272*H272,2)</f>
        <v>0</v>
      </c>
      <c r="BL272" s="20" t="s">
        <v>155</v>
      </c>
      <c r="BM272" s="218" t="s">
        <v>393</v>
      </c>
    </row>
    <row r="273" s="2" customFormat="1">
      <c r="A273" s="41"/>
      <c r="B273" s="42"/>
      <c r="C273" s="43"/>
      <c r="D273" s="220" t="s">
        <v>137</v>
      </c>
      <c r="E273" s="43"/>
      <c r="F273" s="221" t="s">
        <v>394</v>
      </c>
      <c r="G273" s="43"/>
      <c r="H273" s="43"/>
      <c r="I273" s="222"/>
      <c r="J273" s="43"/>
      <c r="K273" s="43"/>
      <c r="L273" s="47"/>
      <c r="M273" s="223"/>
      <c r="N273" s="224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137</v>
      </c>
      <c r="AU273" s="20" t="s">
        <v>82</v>
      </c>
    </row>
    <row r="274" s="13" customFormat="1">
      <c r="A274" s="13"/>
      <c r="B274" s="232"/>
      <c r="C274" s="233"/>
      <c r="D274" s="225" t="s">
        <v>187</v>
      </c>
      <c r="E274" s="234" t="s">
        <v>19</v>
      </c>
      <c r="F274" s="235" t="s">
        <v>395</v>
      </c>
      <c r="G274" s="233"/>
      <c r="H274" s="236">
        <v>73.900000000000006</v>
      </c>
      <c r="I274" s="237"/>
      <c r="J274" s="233"/>
      <c r="K274" s="233"/>
      <c r="L274" s="238"/>
      <c r="M274" s="239"/>
      <c r="N274" s="240"/>
      <c r="O274" s="240"/>
      <c r="P274" s="240"/>
      <c r="Q274" s="240"/>
      <c r="R274" s="240"/>
      <c r="S274" s="240"/>
      <c r="T274" s="24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2" t="s">
        <v>187</v>
      </c>
      <c r="AU274" s="242" t="s">
        <v>82</v>
      </c>
      <c r="AV274" s="13" t="s">
        <v>82</v>
      </c>
      <c r="AW274" s="13" t="s">
        <v>34</v>
      </c>
      <c r="AX274" s="13" t="s">
        <v>80</v>
      </c>
      <c r="AY274" s="242" t="s">
        <v>127</v>
      </c>
    </row>
    <row r="275" s="2" customFormat="1" ht="37.8" customHeight="1">
      <c r="A275" s="41"/>
      <c r="B275" s="42"/>
      <c r="C275" s="207" t="s">
        <v>396</v>
      </c>
      <c r="D275" s="207" t="s">
        <v>130</v>
      </c>
      <c r="E275" s="208" t="s">
        <v>397</v>
      </c>
      <c r="F275" s="209" t="s">
        <v>398</v>
      </c>
      <c r="G275" s="210" t="s">
        <v>191</v>
      </c>
      <c r="H275" s="211">
        <v>8</v>
      </c>
      <c r="I275" s="212"/>
      <c r="J275" s="213">
        <f>ROUND(I275*H275,2)</f>
        <v>0</v>
      </c>
      <c r="K275" s="209" t="s">
        <v>134</v>
      </c>
      <c r="L275" s="47"/>
      <c r="M275" s="214" t="s">
        <v>19</v>
      </c>
      <c r="N275" s="215" t="s">
        <v>43</v>
      </c>
      <c r="O275" s="87"/>
      <c r="P275" s="216">
        <f>O275*H275</f>
        <v>0</v>
      </c>
      <c r="Q275" s="216">
        <v>0.056439999999999997</v>
      </c>
      <c r="R275" s="216">
        <f>Q275*H275</f>
        <v>0.45151999999999998</v>
      </c>
      <c r="S275" s="216">
        <v>0</v>
      </c>
      <c r="T275" s="217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18" t="s">
        <v>155</v>
      </c>
      <c r="AT275" s="218" t="s">
        <v>130</v>
      </c>
      <c r="AU275" s="218" t="s">
        <v>82</v>
      </c>
      <c r="AY275" s="20" t="s">
        <v>127</v>
      </c>
      <c r="BE275" s="219">
        <f>IF(N275="základní",J275,0)</f>
        <v>0</v>
      </c>
      <c r="BF275" s="219">
        <f>IF(N275="snížená",J275,0)</f>
        <v>0</v>
      </c>
      <c r="BG275" s="219">
        <f>IF(N275="zákl. přenesená",J275,0)</f>
        <v>0</v>
      </c>
      <c r="BH275" s="219">
        <f>IF(N275="sníž. přenesená",J275,0)</f>
        <v>0</v>
      </c>
      <c r="BI275" s="219">
        <f>IF(N275="nulová",J275,0)</f>
        <v>0</v>
      </c>
      <c r="BJ275" s="20" t="s">
        <v>80</v>
      </c>
      <c r="BK275" s="219">
        <f>ROUND(I275*H275,2)</f>
        <v>0</v>
      </c>
      <c r="BL275" s="20" t="s">
        <v>155</v>
      </c>
      <c r="BM275" s="218" t="s">
        <v>399</v>
      </c>
    </row>
    <row r="276" s="2" customFormat="1">
      <c r="A276" s="41"/>
      <c r="B276" s="42"/>
      <c r="C276" s="43"/>
      <c r="D276" s="220" t="s">
        <v>137</v>
      </c>
      <c r="E276" s="43"/>
      <c r="F276" s="221" t="s">
        <v>400</v>
      </c>
      <c r="G276" s="43"/>
      <c r="H276" s="43"/>
      <c r="I276" s="222"/>
      <c r="J276" s="43"/>
      <c r="K276" s="43"/>
      <c r="L276" s="47"/>
      <c r="M276" s="223"/>
      <c r="N276" s="224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137</v>
      </c>
      <c r="AU276" s="20" t="s">
        <v>82</v>
      </c>
    </row>
    <row r="277" s="13" customFormat="1">
      <c r="A277" s="13"/>
      <c r="B277" s="232"/>
      <c r="C277" s="233"/>
      <c r="D277" s="225" t="s">
        <v>187</v>
      </c>
      <c r="E277" s="234" t="s">
        <v>19</v>
      </c>
      <c r="F277" s="235" t="s">
        <v>401</v>
      </c>
      <c r="G277" s="233"/>
      <c r="H277" s="236">
        <v>1</v>
      </c>
      <c r="I277" s="237"/>
      <c r="J277" s="233"/>
      <c r="K277" s="233"/>
      <c r="L277" s="238"/>
      <c r="M277" s="239"/>
      <c r="N277" s="240"/>
      <c r="O277" s="240"/>
      <c r="P277" s="240"/>
      <c r="Q277" s="240"/>
      <c r="R277" s="240"/>
      <c r="S277" s="240"/>
      <c r="T277" s="24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2" t="s">
        <v>187</v>
      </c>
      <c r="AU277" s="242" t="s">
        <v>82</v>
      </c>
      <c r="AV277" s="13" t="s">
        <v>82</v>
      </c>
      <c r="AW277" s="13" t="s">
        <v>34</v>
      </c>
      <c r="AX277" s="13" t="s">
        <v>72</v>
      </c>
      <c r="AY277" s="242" t="s">
        <v>127</v>
      </c>
    </row>
    <row r="278" s="13" customFormat="1">
      <c r="A278" s="13"/>
      <c r="B278" s="232"/>
      <c r="C278" s="233"/>
      <c r="D278" s="225" t="s">
        <v>187</v>
      </c>
      <c r="E278" s="234" t="s">
        <v>19</v>
      </c>
      <c r="F278" s="235" t="s">
        <v>402</v>
      </c>
      <c r="G278" s="233"/>
      <c r="H278" s="236">
        <v>2</v>
      </c>
      <c r="I278" s="237"/>
      <c r="J278" s="233"/>
      <c r="K278" s="233"/>
      <c r="L278" s="238"/>
      <c r="M278" s="239"/>
      <c r="N278" s="240"/>
      <c r="O278" s="240"/>
      <c r="P278" s="240"/>
      <c r="Q278" s="240"/>
      <c r="R278" s="240"/>
      <c r="S278" s="240"/>
      <c r="T278" s="24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2" t="s">
        <v>187</v>
      </c>
      <c r="AU278" s="242" t="s">
        <v>82</v>
      </c>
      <c r="AV278" s="13" t="s">
        <v>82</v>
      </c>
      <c r="AW278" s="13" t="s">
        <v>34</v>
      </c>
      <c r="AX278" s="13" t="s">
        <v>72</v>
      </c>
      <c r="AY278" s="242" t="s">
        <v>127</v>
      </c>
    </row>
    <row r="279" s="13" customFormat="1">
      <c r="A279" s="13"/>
      <c r="B279" s="232"/>
      <c r="C279" s="233"/>
      <c r="D279" s="225" t="s">
        <v>187</v>
      </c>
      <c r="E279" s="234" t="s">
        <v>19</v>
      </c>
      <c r="F279" s="235" t="s">
        <v>403</v>
      </c>
      <c r="G279" s="233"/>
      <c r="H279" s="236">
        <v>5</v>
      </c>
      <c r="I279" s="237"/>
      <c r="J279" s="233"/>
      <c r="K279" s="233"/>
      <c r="L279" s="238"/>
      <c r="M279" s="239"/>
      <c r="N279" s="240"/>
      <c r="O279" s="240"/>
      <c r="P279" s="240"/>
      <c r="Q279" s="240"/>
      <c r="R279" s="240"/>
      <c r="S279" s="240"/>
      <c r="T279" s="241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2" t="s">
        <v>187</v>
      </c>
      <c r="AU279" s="242" t="s">
        <v>82</v>
      </c>
      <c r="AV279" s="13" t="s">
        <v>82</v>
      </c>
      <c r="AW279" s="13" t="s">
        <v>34</v>
      </c>
      <c r="AX279" s="13" t="s">
        <v>72</v>
      </c>
      <c r="AY279" s="242" t="s">
        <v>127</v>
      </c>
    </row>
    <row r="280" s="14" customFormat="1">
      <c r="A280" s="14"/>
      <c r="B280" s="243"/>
      <c r="C280" s="244"/>
      <c r="D280" s="225" t="s">
        <v>187</v>
      </c>
      <c r="E280" s="245" t="s">
        <v>19</v>
      </c>
      <c r="F280" s="246" t="s">
        <v>227</v>
      </c>
      <c r="G280" s="244"/>
      <c r="H280" s="247">
        <v>8</v>
      </c>
      <c r="I280" s="248"/>
      <c r="J280" s="244"/>
      <c r="K280" s="244"/>
      <c r="L280" s="249"/>
      <c r="M280" s="250"/>
      <c r="N280" s="251"/>
      <c r="O280" s="251"/>
      <c r="P280" s="251"/>
      <c r="Q280" s="251"/>
      <c r="R280" s="251"/>
      <c r="S280" s="251"/>
      <c r="T280" s="252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3" t="s">
        <v>187</v>
      </c>
      <c r="AU280" s="253" t="s">
        <v>82</v>
      </c>
      <c r="AV280" s="14" t="s">
        <v>155</v>
      </c>
      <c r="AW280" s="14" t="s">
        <v>34</v>
      </c>
      <c r="AX280" s="14" t="s">
        <v>80</v>
      </c>
      <c r="AY280" s="253" t="s">
        <v>127</v>
      </c>
    </row>
    <row r="281" s="2" customFormat="1" ht="24.15" customHeight="1">
      <c r="A281" s="41"/>
      <c r="B281" s="42"/>
      <c r="C281" s="275" t="s">
        <v>404</v>
      </c>
      <c r="D281" s="275" t="s">
        <v>405</v>
      </c>
      <c r="E281" s="276" t="s">
        <v>406</v>
      </c>
      <c r="F281" s="277" t="s">
        <v>407</v>
      </c>
      <c r="G281" s="278" t="s">
        <v>191</v>
      </c>
      <c r="H281" s="279">
        <v>1</v>
      </c>
      <c r="I281" s="280"/>
      <c r="J281" s="281">
        <f>ROUND(I281*H281,2)</f>
        <v>0</v>
      </c>
      <c r="K281" s="277" t="s">
        <v>19</v>
      </c>
      <c r="L281" s="282"/>
      <c r="M281" s="283" t="s">
        <v>19</v>
      </c>
      <c r="N281" s="284" t="s">
        <v>43</v>
      </c>
      <c r="O281" s="87"/>
      <c r="P281" s="216">
        <f>O281*H281</f>
        <v>0</v>
      </c>
      <c r="Q281" s="216">
        <v>0.014890000000000001</v>
      </c>
      <c r="R281" s="216">
        <f>Q281*H281</f>
        <v>0.014890000000000001</v>
      </c>
      <c r="S281" s="216">
        <v>0</v>
      </c>
      <c r="T281" s="217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18" t="s">
        <v>228</v>
      </c>
      <c r="AT281" s="218" t="s">
        <v>405</v>
      </c>
      <c r="AU281" s="218" t="s">
        <v>82</v>
      </c>
      <c r="AY281" s="20" t="s">
        <v>127</v>
      </c>
      <c r="BE281" s="219">
        <f>IF(N281="základní",J281,0)</f>
        <v>0</v>
      </c>
      <c r="BF281" s="219">
        <f>IF(N281="snížená",J281,0)</f>
        <v>0</v>
      </c>
      <c r="BG281" s="219">
        <f>IF(N281="zákl. přenesená",J281,0)</f>
        <v>0</v>
      </c>
      <c r="BH281" s="219">
        <f>IF(N281="sníž. přenesená",J281,0)</f>
        <v>0</v>
      </c>
      <c r="BI281" s="219">
        <f>IF(N281="nulová",J281,0)</f>
        <v>0</v>
      </c>
      <c r="BJ281" s="20" t="s">
        <v>80</v>
      </c>
      <c r="BK281" s="219">
        <f>ROUND(I281*H281,2)</f>
        <v>0</v>
      </c>
      <c r="BL281" s="20" t="s">
        <v>155</v>
      </c>
      <c r="BM281" s="218" t="s">
        <v>408</v>
      </c>
    </row>
    <row r="282" s="2" customFormat="1" ht="24.15" customHeight="1">
      <c r="A282" s="41"/>
      <c r="B282" s="42"/>
      <c r="C282" s="275" t="s">
        <v>409</v>
      </c>
      <c r="D282" s="275" t="s">
        <v>405</v>
      </c>
      <c r="E282" s="276" t="s">
        <v>410</v>
      </c>
      <c r="F282" s="277" t="s">
        <v>411</v>
      </c>
      <c r="G282" s="278" t="s">
        <v>191</v>
      </c>
      <c r="H282" s="279">
        <v>1</v>
      </c>
      <c r="I282" s="280"/>
      <c r="J282" s="281">
        <f>ROUND(I282*H282,2)</f>
        <v>0</v>
      </c>
      <c r="K282" s="277" t="s">
        <v>19</v>
      </c>
      <c r="L282" s="282"/>
      <c r="M282" s="283" t="s">
        <v>19</v>
      </c>
      <c r="N282" s="284" t="s">
        <v>43</v>
      </c>
      <c r="O282" s="87"/>
      <c r="P282" s="216">
        <f>O282*H282</f>
        <v>0</v>
      </c>
      <c r="Q282" s="216">
        <v>0.01521</v>
      </c>
      <c r="R282" s="216">
        <f>Q282*H282</f>
        <v>0.01521</v>
      </c>
      <c r="S282" s="216">
        <v>0</v>
      </c>
      <c r="T282" s="217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18" t="s">
        <v>228</v>
      </c>
      <c r="AT282" s="218" t="s">
        <v>405</v>
      </c>
      <c r="AU282" s="218" t="s">
        <v>82</v>
      </c>
      <c r="AY282" s="20" t="s">
        <v>127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20" t="s">
        <v>80</v>
      </c>
      <c r="BK282" s="219">
        <f>ROUND(I282*H282,2)</f>
        <v>0</v>
      </c>
      <c r="BL282" s="20" t="s">
        <v>155</v>
      </c>
      <c r="BM282" s="218" t="s">
        <v>412</v>
      </c>
    </row>
    <row r="283" s="2" customFormat="1" ht="24.15" customHeight="1">
      <c r="A283" s="41"/>
      <c r="B283" s="42"/>
      <c r="C283" s="275" t="s">
        <v>413</v>
      </c>
      <c r="D283" s="275" t="s">
        <v>405</v>
      </c>
      <c r="E283" s="276" t="s">
        <v>414</v>
      </c>
      <c r="F283" s="277" t="s">
        <v>415</v>
      </c>
      <c r="G283" s="278" t="s">
        <v>191</v>
      </c>
      <c r="H283" s="279">
        <v>5</v>
      </c>
      <c r="I283" s="280"/>
      <c r="J283" s="281">
        <f>ROUND(I283*H283,2)</f>
        <v>0</v>
      </c>
      <c r="K283" s="277" t="s">
        <v>19</v>
      </c>
      <c r="L283" s="282"/>
      <c r="M283" s="283" t="s">
        <v>19</v>
      </c>
      <c r="N283" s="284" t="s">
        <v>43</v>
      </c>
      <c r="O283" s="87"/>
      <c r="P283" s="216">
        <f>O283*H283</f>
        <v>0</v>
      </c>
      <c r="Q283" s="216">
        <v>0.01521</v>
      </c>
      <c r="R283" s="216">
        <f>Q283*H283</f>
        <v>0.076049999999999993</v>
      </c>
      <c r="S283" s="216">
        <v>0</v>
      </c>
      <c r="T283" s="217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18" t="s">
        <v>228</v>
      </c>
      <c r="AT283" s="218" t="s">
        <v>405</v>
      </c>
      <c r="AU283" s="218" t="s">
        <v>82</v>
      </c>
      <c r="AY283" s="20" t="s">
        <v>127</v>
      </c>
      <c r="BE283" s="219">
        <f>IF(N283="základní",J283,0)</f>
        <v>0</v>
      </c>
      <c r="BF283" s="219">
        <f>IF(N283="snížená",J283,0)</f>
        <v>0</v>
      </c>
      <c r="BG283" s="219">
        <f>IF(N283="zákl. přenesená",J283,0)</f>
        <v>0</v>
      </c>
      <c r="BH283" s="219">
        <f>IF(N283="sníž. přenesená",J283,0)</f>
        <v>0</v>
      </c>
      <c r="BI283" s="219">
        <f>IF(N283="nulová",J283,0)</f>
        <v>0</v>
      </c>
      <c r="BJ283" s="20" t="s">
        <v>80</v>
      </c>
      <c r="BK283" s="219">
        <f>ROUND(I283*H283,2)</f>
        <v>0</v>
      </c>
      <c r="BL283" s="20" t="s">
        <v>155</v>
      </c>
      <c r="BM283" s="218" t="s">
        <v>416</v>
      </c>
    </row>
    <row r="284" s="2" customFormat="1" ht="24.15" customHeight="1">
      <c r="A284" s="41"/>
      <c r="B284" s="42"/>
      <c r="C284" s="275" t="s">
        <v>417</v>
      </c>
      <c r="D284" s="275" t="s">
        <v>405</v>
      </c>
      <c r="E284" s="276" t="s">
        <v>418</v>
      </c>
      <c r="F284" s="277" t="s">
        <v>419</v>
      </c>
      <c r="G284" s="278" t="s">
        <v>191</v>
      </c>
      <c r="H284" s="279">
        <v>1</v>
      </c>
      <c r="I284" s="280"/>
      <c r="J284" s="281">
        <f>ROUND(I284*H284,2)</f>
        <v>0</v>
      </c>
      <c r="K284" s="277" t="s">
        <v>19</v>
      </c>
      <c r="L284" s="282"/>
      <c r="M284" s="283" t="s">
        <v>19</v>
      </c>
      <c r="N284" s="284" t="s">
        <v>43</v>
      </c>
      <c r="O284" s="87"/>
      <c r="P284" s="216">
        <f>O284*H284</f>
        <v>0</v>
      </c>
      <c r="Q284" s="216">
        <v>0.01521</v>
      </c>
      <c r="R284" s="216">
        <f>Q284*H284</f>
        <v>0.01521</v>
      </c>
      <c r="S284" s="216">
        <v>0</v>
      </c>
      <c r="T284" s="217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18" t="s">
        <v>228</v>
      </c>
      <c r="AT284" s="218" t="s">
        <v>405</v>
      </c>
      <c r="AU284" s="218" t="s">
        <v>82</v>
      </c>
      <c r="AY284" s="20" t="s">
        <v>127</v>
      </c>
      <c r="BE284" s="219">
        <f>IF(N284="základní",J284,0)</f>
        <v>0</v>
      </c>
      <c r="BF284" s="219">
        <f>IF(N284="snížená",J284,0)</f>
        <v>0</v>
      </c>
      <c r="BG284" s="219">
        <f>IF(N284="zákl. přenesená",J284,0)</f>
        <v>0</v>
      </c>
      <c r="BH284" s="219">
        <f>IF(N284="sníž. přenesená",J284,0)</f>
        <v>0</v>
      </c>
      <c r="BI284" s="219">
        <f>IF(N284="nulová",J284,0)</f>
        <v>0</v>
      </c>
      <c r="BJ284" s="20" t="s">
        <v>80</v>
      </c>
      <c r="BK284" s="219">
        <f>ROUND(I284*H284,2)</f>
        <v>0</v>
      </c>
      <c r="BL284" s="20" t="s">
        <v>155</v>
      </c>
      <c r="BM284" s="218" t="s">
        <v>420</v>
      </c>
    </row>
    <row r="285" s="12" customFormat="1" ht="22.8" customHeight="1">
      <c r="A285" s="12"/>
      <c r="B285" s="191"/>
      <c r="C285" s="192"/>
      <c r="D285" s="193" t="s">
        <v>71</v>
      </c>
      <c r="E285" s="205" t="s">
        <v>238</v>
      </c>
      <c r="F285" s="205" t="s">
        <v>421</v>
      </c>
      <c r="G285" s="192"/>
      <c r="H285" s="192"/>
      <c r="I285" s="195"/>
      <c r="J285" s="206">
        <f>BK285</f>
        <v>0</v>
      </c>
      <c r="K285" s="192"/>
      <c r="L285" s="197"/>
      <c r="M285" s="198"/>
      <c r="N285" s="199"/>
      <c r="O285" s="199"/>
      <c r="P285" s="200">
        <f>SUM(P286:P344)</f>
        <v>0</v>
      </c>
      <c r="Q285" s="199"/>
      <c r="R285" s="200">
        <f>SUM(R286:R344)</f>
        <v>0.0012824000000000002</v>
      </c>
      <c r="S285" s="199"/>
      <c r="T285" s="201">
        <f>SUM(T286:T344)</f>
        <v>23.856718000000001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02" t="s">
        <v>80</v>
      </c>
      <c r="AT285" s="203" t="s">
        <v>71</v>
      </c>
      <c r="AU285" s="203" t="s">
        <v>80</v>
      </c>
      <c r="AY285" s="202" t="s">
        <v>127</v>
      </c>
      <c r="BK285" s="204">
        <f>SUM(BK286:BK344)</f>
        <v>0</v>
      </c>
    </row>
    <row r="286" s="2" customFormat="1" ht="37.8" customHeight="1">
      <c r="A286" s="41"/>
      <c r="B286" s="42"/>
      <c r="C286" s="207" t="s">
        <v>422</v>
      </c>
      <c r="D286" s="207" t="s">
        <v>130</v>
      </c>
      <c r="E286" s="208" t="s">
        <v>423</v>
      </c>
      <c r="F286" s="209" t="s">
        <v>424</v>
      </c>
      <c r="G286" s="210" t="s">
        <v>214</v>
      </c>
      <c r="H286" s="211">
        <v>32.060000000000002</v>
      </c>
      <c r="I286" s="212"/>
      <c r="J286" s="213">
        <f>ROUND(I286*H286,2)</f>
        <v>0</v>
      </c>
      <c r="K286" s="209" t="s">
        <v>134</v>
      </c>
      <c r="L286" s="47"/>
      <c r="M286" s="214" t="s">
        <v>19</v>
      </c>
      <c r="N286" s="215" t="s">
        <v>43</v>
      </c>
      <c r="O286" s="87"/>
      <c r="P286" s="216">
        <f>O286*H286</f>
        <v>0</v>
      </c>
      <c r="Q286" s="216">
        <v>0</v>
      </c>
      <c r="R286" s="216">
        <f>Q286*H286</f>
        <v>0</v>
      </c>
      <c r="S286" s="216">
        <v>0</v>
      </c>
      <c r="T286" s="217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18" t="s">
        <v>155</v>
      </c>
      <c r="AT286" s="218" t="s">
        <v>130</v>
      </c>
      <c r="AU286" s="218" t="s">
        <v>82</v>
      </c>
      <c r="AY286" s="20" t="s">
        <v>127</v>
      </c>
      <c r="BE286" s="219">
        <f>IF(N286="základní",J286,0)</f>
        <v>0</v>
      </c>
      <c r="BF286" s="219">
        <f>IF(N286="snížená",J286,0)</f>
        <v>0</v>
      </c>
      <c r="BG286" s="219">
        <f>IF(N286="zákl. přenesená",J286,0)</f>
        <v>0</v>
      </c>
      <c r="BH286" s="219">
        <f>IF(N286="sníž. přenesená",J286,0)</f>
        <v>0</v>
      </c>
      <c r="BI286" s="219">
        <f>IF(N286="nulová",J286,0)</f>
        <v>0</v>
      </c>
      <c r="BJ286" s="20" t="s">
        <v>80</v>
      </c>
      <c r="BK286" s="219">
        <f>ROUND(I286*H286,2)</f>
        <v>0</v>
      </c>
      <c r="BL286" s="20" t="s">
        <v>155</v>
      </c>
      <c r="BM286" s="218" t="s">
        <v>425</v>
      </c>
    </row>
    <row r="287" s="2" customFormat="1">
      <c r="A287" s="41"/>
      <c r="B287" s="42"/>
      <c r="C287" s="43"/>
      <c r="D287" s="220" t="s">
        <v>137</v>
      </c>
      <c r="E287" s="43"/>
      <c r="F287" s="221" t="s">
        <v>426</v>
      </c>
      <c r="G287" s="43"/>
      <c r="H287" s="43"/>
      <c r="I287" s="222"/>
      <c r="J287" s="43"/>
      <c r="K287" s="43"/>
      <c r="L287" s="47"/>
      <c r="M287" s="223"/>
      <c r="N287" s="224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137</v>
      </c>
      <c r="AU287" s="20" t="s">
        <v>82</v>
      </c>
    </row>
    <row r="288" s="13" customFormat="1">
      <c r="A288" s="13"/>
      <c r="B288" s="232"/>
      <c r="C288" s="233"/>
      <c r="D288" s="225" t="s">
        <v>187</v>
      </c>
      <c r="E288" s="234" t="s">
        <v>19</v>
      </c>
      <c r="F288" s="235" t="s">
        <v>427</v>
      </c>
      <c r="G288" s="233"/>
      <c r="H288" s="236">
        <v>32.060000000000002</v>
      </c>
      <c r="I288" s="237"/>
      <c r="J288" s="233"/>
      <c r="K288" s="233"/>
      <c r="L288" s="238"/>
      <c r="M288" s="239"/>
      <c r="N288" s="240"/>
      <c r="O288" s="240"/>
      <c r="P288" s="240"/>
      <c r="Q288" s="240"/>
      <c r="R288" s="240"/>
      <c r="S288" s="240"/>
      <c r="T288" s="24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2" t="s">
        <v>187</v>
      </c>
      <c r="AU288" s="242" t="s">
        <v>82</v>
      </c>
      <c r="AV288" s="13" t="s">
        <v>82</v>
      </c>
      <c r="AW288" s="13" t="s">
        <v>34</v>
      </c>
      <c r="AX288" s="13" t="s">
        <v>80</v>
      </c>
      <c r="AY288" s="242" t="s">
        <v>127</v>
      </c>
    </row>
    <row r="289" s="2" customFormat="1" ht="37.8" customHeight="1">
      <c r="A289" s="41"/>
      <c r="B289" s="42"/>
      <c r="C289" s="207" t="s">
        <v>428</v>
      </c>
      <c r="D289" s="207" t="s">
        <v>130</v>
      </c>
      <c r="E289" s="208" t="s">
        <v>429</v>
      </c>
      <c r="F289" s="209" t="s">
        <v>430</v>
      </c>
      <c r="G289" s="210" t="s">
        <v>214</v>
      </c>
      <c r="H289" s="211">
        <v>32.060000000000002</v>
      </c>
      <c r="I289" s="212"/>
      <c r="J289" s="213">
        <f>ROUND(I289*H289,2)</f>
        <v>0</v>
      </c>
      <c r="K289" s="209" t="s">
        <v>134</v>
      </c>
      <c r="L289" s="47"/>
      <c r="M289" s="214" t="s">
        <v>19</v>
      </c>
      <c r="N289" s="215" t="s">
        <v>43</v>
      </c>
      <c r="O289" s="87"/>
      <c r="P289" s="216">
        <f>O289*H289</f>
        <v>0</v>
      </c>
      <c r="Q289" s="216">
        <v>4.0000000000000003E-05</v>
      </c>
      <c r="R289" s="216">
        <f>Q289*H289</f>
        <v>0.0012824000000000002</v>
      </c>
      <c r="S289" s="216">
        <v>0</v>
      </c>
      <c r="T289" s="217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18" t="s">
        <v>155</v>
      </c>
      <c r="AT289" s="218" t="s">
        <v>130</v>
      </c>
      <c r="AU289" s="218" t="s">
        <v>82</v>
      </c>
      <c r="AY289" s="20" t="s">
        <v>127</v>
      </c>
      <c r="BE289" s="219">
        <f>IF(N289="základní",J289,0)</f>
        <v>0</v>
      </c>
      <c r="BF289" s="219">
        <f>IF(N289="snížená",J289,0)</f>
        <v>0</v>
      </c>
      <c r="BG289" s="219">
        <f>IF(N289="zákl. přenesená",J289,0)</f>
        <v>0</v>
      </c>
      <c r="BH289" s="219">
        <f>IF(N289="sníž. přenesená",J289,0)</f>
        <v>0</v>
      </c>
      <c r="BI289" s="219">
        <f>IF(N289="nulová",J289,0)</f>
        <v>0</v>
      </c>
      <c r="BJ289" s="20" t="s">
        <v>80</v>
      </c>
      <c r="BK289" s="219">
        <f>ROUND(I289*H289,2)</f>
        <v>0</v>
      </c>
      <c r="BL289" s="20" t="s">
        <v>155</v>
      </c>
      <c r="BM289" s="218" t="s">
        <v>431</v>
      </c>
    </row>
    <row r="290" s="2" customFormat="1">
      <c r="A290" s="41"/>
      <c r="B290" s="42"/>
      <c r="C290" s="43"/>
      <c r="D290" s="220" t="s">
        <v>137</v>
      </c>
      <c r="E290" s="43"/>
      <c r="F290" s="221" t="s">
        <v>432</v>
      </c>
      <c r="G290" s="43"/>
      <c r="H290" s="43"/>
      <c r="I290" s="222"/>
      <c r="J290" s="43"/>
      <c r="K290" s="43"/>
      <c r="L290" s="47"/>
      <c r="M290" s="223"/>
      <c r="N290" s="224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137</v>
      </c>
      <c r="AU290" s="20" t="s">
        <v>82</v>
      </c>
    </row>
    <row r="291" s="13" customFormat="1">
      <c r="A291" s="13"/>
      <c r="B291" s="232"/>
      <c r="C291" s="233"/>
      <c r="D291" s="225" t="s">
        <v>187</v>
      </c>
      <c r="E291" s="234" t="s">
        <v>19</v>
      </c>
      <c r="F291" s="235" t="s">
        <v>427</v>
      </c>
      <c r="G291" s="233"/>
      <c r="H291" s="236">
        <v>32.060000000000002</v>
      </c>
      <c r="I291" s="237"/>
      <c r="J291" s="233"/>
      <c r="K291" s="233"/>
      <c r="L291" s="238"/>
      <c r="M291" s="239"/>
      <c r="N291" s="240"/>
      <c r="O291" s="240"/>
      <c r="P291" s="240"/>
      <c r="Q291" s="240"/>
      <c r="R291" s="240"/>
      <c r="S291" s="240"/>
      <c r="T291" s="241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2" t="s">
        <v>187</v>
      </c>
      <c r="AU291" s="242" t="s">
        <v>82</v>
      </c>
      <c r="AV291" s="13" t="s">
        <v>82</v>
      </c>
      <c r="AW291" s="13" t="s">
        <v>34</v>
      </c>
      <c r="AX291" s="13" t="s">
        <v>80</v>
      </c>
      <c r="AY291" s="242" t="s">
        <v>127</v>
      </c>
    </row>
    <row r="292" s="2" customFormat="1" ht="24.15" customHeight="1">
      <c r="A292" s="41"/>
      <c r="B292" s="42"/>
      <c r="C292" s="207" t="s">
        <v>433</v>
      </c>
      <c r="D292" s="207" t="s">
        <v>130</v>
      </c>
      <c r="E292" s="208" t="s">
        <v>434</v>
      </c>
      <c r="F292" s="209" t="s">
        <v>435</v>
      </c>
      <c r="G292" s="210" t="s">
        <v>184</v>
      </c>
      <c r="H292" s="211">
        <v>3.8959999999999999</v>
      </c>
      <c r="I292" s="212"/>
      <c r="J292" s="213">
        <f>ROUND(I292*H292,2)</f>
        <v>0</v>
      </c>
      <c r="K292" s="209" t="s">
        <v>134</v>
      </c>
      <c r="L292" s="47"/>
      <c r="M292" s="214" t="s">
        <v>19</v>
      </c>
      <c r="N292" s="215" t="s">
        <v>43</v>
      </c>
      <c r="O292" s="87"/>
      <c r="P292" s="216">
        <f>O292*H292</f>
        <v>0</v>
      </c>
      <c r="Q292" s="216">
        <v>0</v>
      </c>
      <c r="R292" s="216">
        <f>Q292*H292</f>
        <v>0</v>
      </c>
      <c r="S292" s="216">
        <v>2.2000000000000002</v>
      </c>
      <c r="T292" s="217">
        <f>S292*H292</f>
        <v>8.571200000000001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18" t="s">
        <v>155</v>
      </c>
      <c r="AT292" s="218" t="s">
        <v>130</v>
      </c>
      <c r="AU292" s="218" t="s">
        <v>82</v>
      </c>
      <c r="AY292" s="20" t="s">
        <v>127</v>
      </c>
      <c r="BE292" s="219">
        <f>IF(N292="základní",J292,0)</f>
        <v>0</v>
      </c>
      <c r="BF292" s="219">
        <f>IF(N292="snížená",J292,0)</f>
        <v>0</v>
      </c>
      <c r="BG292" s="219">
        <f>IF(N292="zákl. přenesená",J292,0)</f>
        <v>0</v>
      </c>
      <c r="BH292" s="219">
        <f>IF(N292="sníž. přenesená",J292,0)</f>
        <v>0</v>
      </c>
      <c r="BI292" s="219">
        <f>IF(N292="nulová",J292,0)</f>
        <v>0</v>
      </c>
      <c r="BJ292" s="20" t="s">
        <v>80</v>
      </c>
      <c r="BK292" s="219">
        <f>ROUND(I292*H292,2)</f>
        <v>0</v>
      </c>
      <c r="BL292" s="20" t="s">
        <v>155</v>
      </c>
      <c r="BM292" s="218" t="s">
        <v>436</v>
      </c>
    </row>
    <row r="293" s="2" customFormat="1">
      <c r="A293" s="41"/>
      <c r="B293" s="42"/>
      <c r="C293" s="43"/>
      <c r="D293" s="220" t="s">
        <v>137</v>
      </c>
      <c r="E293" s="43"/>
      <c r="F293" s="221" t="s">
        <v>437</v>
      </c>
      <c r="G293" s="43"/>
      <c r="H293" s="43"/>
      <c r="I293" s="222"/>
      <c r="J293" s="43"/>
      <c r="K293" s="43"/>
      <c r="L293" s="47"/>
      <c r="M293" s="223"/>
      <c r="N293" s="224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20" t="s">
        <v>137</v>
      </c>
      <c r="AU293" s="20" t="s">
        <v>82</v>
      </c>
    </row>
    <row r="294" s="13" customFormat="1">
      <c r="A294" s="13"/>
      <c r="B294" s="232"/>
      <c r="C294" s="233"/>
      <c r="D294" s="225" t="s">
        <v>187</v>
      </c>
      <c r="E294" s="234" t="s">
        <v>19</v>
      </c>
      <c r="F294" s="235" t="s">
        <v>438</v>
      </c>
      <c r="G294" s="233"/>
      <c r="H294" s="236">
        <v>3.8959999999999999</v>
      </c>
      <c r="I294" s="237"/>
      <c r="J294" s="233"/>
      <c r="K294" s="233"/>
      <c r="L294" s="238"/>
      <c r="M294" s="239"/>
      <c r="N294" s="240"/>
      <c r="O294" s="240"/>
      <c r="P294" s="240"/>
      <c r="Q294" s="240"/>
      <c r="R294" s="240"/>
      <c r="S294" s="240"/>
      <c r="T294" s="24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2" t="s">
        <v>187</v>
      </c>
      <c r="AU294" s="242" t="s">
        <v>82</v>
      </c>
      <c r="AV294" s="13" t="s">
        <v>82</v>
      </c>
      <c r="AW294" s="13" t="s">
        <v>34</v>
      </c>
      <c r="AX294" s="13" t="s">
        <v>80</v>
      </c>
      <c r="AY294" s="242" t="s">
        <v>127</v>
      </c>
    </row>
    <row r="295" s="2" customFormat="1" ht="37.8" customHeight="1">
      <c r="A295" s="41"/>
      <c r="B295" s="42"/>
      <c r="C295" s="207" t="s">
        <v>439</v>
      </c>
      <c r="D295" s="207" t="s">
        <v>130</v>
      </c>
      <c r="E295" s="208" t="s">
        <v>440</v>
      </c>
      <c r="F295" s="209" t="s">
        <v>441</v>
      </c>
      <c r="G295" s="210" t="s">
        <v>184</v>
      </c>
      <c r="H295" s="211">
        <v>3.8959999999999999</v>
      </c>
      <c r="I295" s="212"/>
      <c r="J295" s="213">
        <f>ROUND(I295*H295,2)</f>
        <v>0</v>
      </c>
      <c r="K295" s="209" t="s">
        <v>134</v>
      </c>
      <c r="L295" s="47"/>
      <c r="M295" s="214" t="s">
        <v>19</v>
      </c>
      <c r="N295" s="215" t="s">
        <v>43</v>
      </c>
      <c r="O295" s="87"/>
      <c r="P295" s="216">
        <f>O295*H295</f>
        <v>0</v>
      </c>
      <c r="Q295" s="216">
        <v>0</v>
      </c>
      <c r="R295" s="216">
        <f>Q295*H295</f>
        <v>0</v>
      </c>
      <c r="S295" s="216">
        <v>0.029000000000000001</v>
      </c>
      <c r="T295" s="217">
        <f>S295*H295</f>
        <v>0.112984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8" t="s">
        <v>155</v>
      </c>
      <c r="AT295" s="218" t="s">
        <v>130</v>
      </c>
      <c r="AU295" s="218" t="s">
        <v>82</v>
      </c>
      <c r="AY295" s="20" t="s">
        <v>127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20" t="s">
        <v>80</v>
      </c>
      <c r="BK295" s="219">
        <f>ROUND(I295*H295,2)</f>
        <v>0</v>
      </c>
      <c r="BL295" s="20" t="s">
        <v>155</v>
      </c>
      <c r="BM295" s="218" t="s">
        <v>442</v>
      </c>
    </row>
    <row r="296" s="2" customFormat="1">
      <c r="A296" s="41"/>
      <c r="B296" s="42"/>
      <c r="C296" s="43"/>
      <c r="D296" s="220" t="s">
        <v>137</v>
      </c>
      <c r="E296" s="43"/>
      <c r="F296" s="221" t="s">
        <v>443</v>
      </c>
      <c r="G296" s="43"/>
      <c r="H296" s="43"/>
      <c r="I296" s="222"/>
      <c r="J296" s="43"/>
      <c r="K296" s="43"/>
      <c r="L296" s="47"/>
      <c r="M296" s="223"/>
      <c r="N296" s="224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137</v>
      </c>
      <c r="AU296" s="20" t="s">
        <v>82</v>
      </c>
    </row>
    <row r="297" s="2" customFormat="1" ht="37.8" customHeight="1">
      <c r="A297" s="41"/>
      <c r="B297" s="42"/>
      <c r="C297" s="207" t="s">
        <v>444</v>
      </c>
      <c r="D297" s="207" t="s">
        <v>130</v>
      </c>
      <c r="E297" s="208" t="s">
        <v>445</v>
      </c>
      <c r="F297" s="209" t="s">
        <v>446</v>
      </c>
      <c r="G297" s="210" t="s">
        <v>214</v>
      </c>
      <c r="H297" s="211">
        <v>6.4000000000000004</v>
      </c>
      <c r="I297" s="212"/>
      <c r="J297" s="213">
        <f>ROUND(I297*H297,2)</f>
        <v>0</v>
      </c>
      <c r="K297" s="209" t="s">
        <v>134</v>
      </c>
      <c r="L297" s="47"/>
      <c r="M297" s="214" t="s">
        <v>19</v>
      </c>
      <c r="N297" s="215" t="s">
        <v>43</v>
      </c>
      <c r="O297" s="87"/>
      <c r="P297" s="216">
        <f>O297*H297</f>
        <v>0</v>
      </c>
      <c r="Q297" s="216">
        <v>0</v>
      </c>
      <c r="R297" s="216">
        <f>Q297*H297</f>
        <v>0</v>
      </c>
      <c r="S297" s="216">
        <v>0.087999999999999995</v>
      </c>
      <c r="T297" s="217">
        <f>S297*H297</f>
        <v>0.56320000000000003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18" t="s">
        <v>155</v>
      </c>
      <c r="AT297" s="218" t="s">
        <v>130</v>
      </c>
      <c r="AU297" s="218" t="s">
        <v>82</v>
      </c>
      <c r="AY297" s="20" t="s">
        <v>127</v>
      </c>
      <c r="BE297" s="219">
        <f>IF(N297="základní",J297,0)</f>
        <v>0</v>
      </c>
      <c r="BF297" s="219">
        <f>IF(N297="snížená",J297,0)</f>
        <v>0</v>
      </c>
      <c r="BG297" s="219">
        <f>IF(N297="zákl. přenesená",J297,0)</f>
        <v>0</v>
      </c>
      <c r="BH297" s="219">
        <f>IF(N297="sníž. přenesená",J297,0)</f>
        <v>0</v>
      </c>
      <c r="BI297" s="219">
        <f>IF(N297="nulová",J297,0)</f>
        <v>0</v>
      </c>
      <c r="BJ297" s="20" t="s">
        <v>80</v>
      </c>
      <c r="BK297" s="219">
        <f>ROUND(I297*H297,2)</f>
        <v>0</v>
      </c>
      <c r="BL297" s="20" t="s">
        <v>155</v>
      </c>
      <c r="BM297" s="218" t="s">
        <v>447</v>
      </c>
    </row>
    <row r="298" s="2" customFormat="1">
      <c r="A298" s="41"/>
      <c r="B298" s="42"/>
      <c r="C298" s="43"/>
      <c r="D298" s="220" t="s">
        <v>137</v>
      </c>
      <c r="E298" s="43"/>
      <c r="F298" s="221" t="s">
        <v>448</v>
      </c>
      <c r="G298" s="43"/>
      <c r="H298" s="43"/>
      <c r="I298" s="222"/>
      <c r="J298" s="43"/>
      <c r="K298" s="43"/>
      <c r="L298" s="47"/>
      <c r="M298" s="223"/>
      <c r="N298" s="224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137</v>
      </c>
      <c r="AU298" s="20" t="s">
        <v>82</v>
      </c>
    </row>
    <row r="299" s="13" customFormat="1">
      <c r="A299" s="13"/>
      <c r="B299" s="232"/>
      <c r="C299" s="233"/>
      <c r="D299" s="225" t="s">
        <v>187</v>
      </c>
      <c r="E299" s="234" t="s">
        <v>19</v>
      </c>
      <c r="F299" s="235" t="s">
        <v>449</v>
      </c>
      <c r="G299" s="233"/>
      <c r="H299" s="236">
        <v>1.2</v>
      </c>
      <c r="I299" s="237"/>
      <c r="J299" s="233"/>
      <c r="K299" s="233"/>
      <c r="L299" s="238"/>
      <c r="M299" s="239"/>
      <c r="N299" s="240"/>
      <c r="O299" s="240"/>
      <c r="P299" s="240"/>
      <c r="Q299" s="240"/>
      <c r="R299" s="240"/>
      <c r="S299" s="240"/>
      <c r="T299" s="24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2" t="s">
        <v>187</v>
      </c>
      <c r="AU299" s="242" t="s">
        <v>82</v>
      </c>
      <c r="AV299" s="13" t="s">
        <v>82</v>
      </c>
      <c r="AW299" s="13" t="s">
        <v>34</v>
      </c>
      <c r="AX299" s="13" t="s">
        <v>72</v>
      </c>
      <c r="AY299" s="242" t="s">
        <v>127</v>
      </c>
    </row>
    <row r="300" s="13" customFormat="1">
      <c r="A300" s="13"/>
      <c r="B300" s="232"/>
      <c r="C300" s="233"/>
      <c r="D300" s="225" t="s">
        <v>187</v>
      </c>
      <c r="E300" s="234" t="s">
        <v>19</v>
      </c>
      <c r="F300" s="235" t="s">
        <v>450</v>
      </c>
      <c r="G300" s="233"/>
      <c r="H300" s="236">
        <v>1.2</v>
      </c>
      <c r="I300" s="237"/>
      <c r="J300" s="233"/>
      <c r="K300" s="233"/>
      <c r="L300" s="238"/>
      <c r="M300" s="239"/>
      <c r="N300" s="240"/>
      <c r="O300" s="240"/>
      <c r="P300" s="240"/>
      <c r="Q300" s="240"/>
      <c r="R300" s="240"/>
      <c r="S300" s="240"/>
      <c r="T300" s="241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2" t="s">
        <v>187</v>
      </c>
      <c r="AU300" s="242" t="s">
        <v>82</v>
      </c>
      <c r="AV300" s="13" t="s">
        <v>82</v>
      </c>
      <c r="AW300" s="13" t="s">
        <v>34</v>
      </c>
      <c r="AX300" s="13" t="s">
        <v>72</v>
      </c>
      <c r="AY300" s="242" t="s">
        <v>127</v>
      </c>
    </row>
    <row r="301" s="13" customFormat="1">
      <c r="A301" s="13"/>
      <c r="B301" s="232"/>
      <c r="C301" s="233"/>
      <c r="D301" s="225" t="s">
        <v>187</v>
      </c>
      <c r="E301" s="234" t="s">
        <v>19</v>
      </c>
      <c r="F301" s="235" t="s">
        <v>451</v>
      </c>
      <c r="G301" s="233"/>
      <c r="H301" s="236">
        <v>1.2</v>
      </c>
      <c r="I301" s="237"/>
      <c r="J301" s="233"/>
      <c r="K301" s="233"/>
      <c r="L301" s="238"/>
      <c r="M301" s="239"/>
      <c r="N301" s="240"/>
      <c r="O301" s="240"/>
      <c r="P301" s="240"/>
      <c r="Q301" s="240"/>
      <c r="R301" s="240"/>
      <c r="S301" s="240"/>
      <c r="T301" s="241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2" t="s">
        <v>187</v>
      </c>
      <c r="AU301" s="242" t="s">
        <v>82</v>
      </c>
      <c r="AV301" s="13" t="s">
        <v>82</v>
      </c>
      <c r="AW301" s="13" t="s">
        <v>34</v>
      </c>
      <c r="AX301" s="13" t="s">
        <v>72</v>
      </c>
      <c r="AY301" s="242" t="s">
        <v>127</v>
      </c>
    </row>
    <row r="302" s="13" customFormat="1">
      <c r="A302" s="13"/>
      <c r="B302" s="232"/>
      <c r="C302" s="233"/>
      <c r="D302" s="225" t="s">
        <v>187</v>
      </c>
      <c r="E302" s="234" t="s">
        <v>19</v>
      </c>
      <c r="F302" s="235" t="s">
        <v>452</v>
      </c>
      <c r="G302" s="233"/>
      <c r="H302" s="236">
        <v>1.2</v>
      </c>
      <c r="I302" s="237"/>
      <c r="J302" s="233"/>
      <c r="K302" s="233"/>
      <c r="L302" s="238"/>
      <c r="M302" s="239"/>
      <c r="N302" s="240"/>
      <c r="O302" s="240"/>
      <c r="P302" s="240"/>
      <c r="Q302" s="240"/>
      <c r="R302" s="240"/>
      <c r="S302" s="240"/>
      <c r="T302" s="241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2" t="s">
        <v>187</v>
      </c>
      <c r="AU302" s="242" t="s">
        <v>82</v>
      </c>
      <c r="AV302" s="13" t="s">
        <v>82</v>
      </c>
      <c r="AW302" s="13" t="s">
        <v>34</v>
      </c>
      <c r="AX302" s="13" t="s">
        <v>72</v>
      </c>
      <c r="AY302" s="242" t="s">
        <v>127</v>
      </c>
    </row>
    <row r="303" s="13" customFormat="1">
      <c r="A303" s="13"/>
      <c r="B303" s="232"/>
      <c r="C303" s="233"/>
      <c r="D303" s="225" t="s">
        <v>187</v>
      </c>
      <c r="E303" s="234" t="s">
        <v>19</v>
      </c>
      <c r="F303" s="235" t="s">
        <v>453</v>
      </c>
      <c r="G303" s="233"/>
      <c r="H303" s="236">
        <v>1.6000000000000001</v>
      </c>
      <c r="I303" s="237"/>
      <c r="J303" s="233"/>
      <c r="K303" s="233"/>
      <c r="L303" s="238"/>
      <c r="M303" s="239"/>
      <c r="N303" s="240"/>
      <c r="O303" s="240"/>
      <c r="P303" s="240"/>
      <c r="Q303" s="240"/>
      <c r="R303" s="240"/>
      <c r="S303" s="240"/>
      <c r="T303" s="241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2" t="s">
        <v>187</v>
      </c>
      <c r="AU303" s="242" t="s">
        <v>82</v>
      </c>
      <c r="AV303" s="13" t="s">
        <v>82</v>
      </c>
      <c r="AW303" s="13" t="s">
        <v>34</v>
      </c>
      <c r="AX303" s="13" t="s">
        <v>72</v>
      </c>
      <c r="AY303" s="242" t="s">
        <v>127</v>
      </c>
    </row>
    <row r="304" s="14" customFormat="1">
      <c r="A304" s="14"/>
      <c r="B304" s="243"/>
      <c r="C304" s="244"/>
      <c r="D304" s="225" t="s">
        <v>187</v>
      </c>
      <c r="E304" s="245" t="s">
        <v>19</v>
      </c>
      <c r="F304" s="246" t="s">
        <v>227</v>
      </c>
      <c r="G304" s="244"/>
      <c r="H304" s="247">
        <v>6.4000000000000004</v>
      </c>
      <c r="I304" s="248"/>
      <c r="J304" s="244"/>
      <c r="K304" s="244"/>
      <c r="L304" s="249"/>
      <c r="M304" s="250"/>
      <c r="N304" s="251"/>
      <c r="O304" s="251"/>
      <c r="P304" s="251"/>
      <c r="Q304" s="251"/>
      <c r="R304" s="251"/>
      <c r="S304" s="251"/>
      <c r="T304" s="252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3" t="s">
        <v>187</v>
      </c>
      <c r="AU304" s="253" t="s">
        <v>82</v>
      </c>
      <c r="AV304" s="14" t="s">
        <v>155</v>
      </c>
      <c r="AW304" s="14" t="s">
        <v>34</v>
      </c>
      <c r="AX304" s="14" t="s">
        <v>80</v>
      </c>
      <c r="AY304" s="253" t="s">
        <v>127</v>
      </c>
    </row>
    <row r="305" s="2" customFormat="1" ht="55.5" customHeight="1">
      <c r="A305" s="41"/>
      <c r="B305" s="42"/>
      <c r="C305" s="207" t="s">
        <v>454</v>
      </c>
      <c r="D305" s="207" t="s">
        <v>130</v>
      </c>
      <c r="E305" s="208" t="s">
        <v>455</v>
      </c>
      <c r="F305" s="209" t="s">
        <v>456</v>
      </c>
      <c r="G305" s="210" t="s">
        <v>214</v>
      </c>
      <c r="H305" s="211">
        <v>1.01</v>
      </c>
      <c r="I305" s="212"/>
      <c r="J305" s="213">
        <f>ROUND(I305*H305,2)</f>
        <v>0</v>
      </c>
      <c r="K305" s="209" t="s">
        <v>134</v>
      </c>
      <c r="L305" s="47"/>
      <c r="M305" s="214" t="s">
        <v>19</v>
      </c>
      <c r="N305" s="215" t="s">
        <v>43</v>
      </c>
      <c r="O305" s="87"/>
      <c r="P305" s="216">
        <f>O305*H305</f>
        <v>0</v>
      </c>
      <c r="Q305" s="216">
        <v>0</v>
      </c>
      <c r="R305" s="216">
        <f>Q305*H305</f>
        <v>0</v>
      </c>
      <c r="S305" s="216">
        <v>0.187</v>
      </c>
      <c r="T305" s="217">
        <f>S305*H305</f>
        <v>0.18887000000000001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18" t="s">
        <v>155</v>
      </c>
      <c r="AT305" s="218" t="s">
        <v>130</v>
      </c>
      <c r="AU305" s="218" t="s">
        <v>82</v>
      </c>
      <c r="AY305" s="20" t="s">
        <v>127</v>
      </c>
      <c r="BE305" s="219">
        <f>IF(N305="základní",J305,0)</f>
        <v>0</v>
      </c>
      <c r="BF305" s="219">
        <f>IF(N305="snížená",J305,0)</f>
        <v>0</v>
      </c>
      <c r="BG305" s="219">
        <f>IF(N305="zákl. přenesená",J305,0)</f>
        <v>0</v>
      </c>
      <c r="BH305" s="219">
        <f>IF(N305="sníž. přenesená",J305,0)</f>
        <v>0</v>
      </c>
      <c r="BI305" s="219">
        <f>IF(N305="nulová",J305,0)</f>
        <v>0</v>
      </c>
      <c r="BJ305" s="20" t="s">
        <v>80</v>
      </c>
      <c r="BK305" s="219">
        <f>ROUND(I305*H305,2)</f>
        <v>0</v>
      </c>
      <c r="BL305" s="20" t="s">
        <v>155</v>
      </c>
      <c r="BM305" s="218" t="s">
        <v>457</v>
      </c>
    </row>
    <row r="306" s="2" customFormat="1">
      <c r="A306" s="41"/>
      <c r="B306" s="42"/>
      <c r="C306" s="43"/>
      <c r="D306" s="220" t="s">
        <v>137</v>
      </c>
      <c r="E306" s="43"/>
      <c r="F306" s="221" t="s">
        <v>458</v>
      </c>
      <c r="G306" s="43"/>
      <c r="H306" s="43"/>
      <c r="I306" s="222"/>
      <c r="J306" s="43"/>
      <c r="K306" s="43"/>
      <c r="L306" s="47"/>
      <c r="M306" s="223"/>
      <c r="N306" s="224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0" t="s">
        <v>137</v>
      </c>
      <c r="AU306" s="20" t="s">
        <v>82</v>
      </c>
    </row>
    <row r="307" s="13" customFormat="1">
      <c r="A307" s="13"/>
      <c r="B307" s="232"/>
      <c r="C307" s="233"/>
      <c r="D307" s="225" t="s">
        <v>187</v>
      </c>
      <c r="E307" s="234" t="s">
        <v>19</v>
      </c>
      <c r="F307" s="235" t="s">
        <v>459</v>
      </c>
      <c r="G307" s="233"/>
      <c r="H307" s="236">
        <v>0.65000000000000002</v>
      </c>
      <c r="I307" s="237"/>
      <c r="J307" s="233"/>
      <c r="K307" s="233"/>
      <c r="L307" s="238"/>
      <c r="M307" s="239"/>
      <c r="N307" s="240"/>
      <c r="O307" s="240"/>
      <c r="P307" s="240"/>
      <c r="Q307" s="240"/>
      <c r="R307" s="240"/>
      <c r="S307" s="240"/>
      <c r="T307" s="24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2" t="s">
        <v>187</v>
      </c>
      <c r="AU307" s="242" t="s">
        <v>82</v>
      </c>
      <c r="AV307" s="13" t="s">
        <v>82</v>
      </c>
      <c r="AW307" s="13" t="s">
        <v>34</v>
      </c>
      <c r="AX307" s="13" t="s">
        <v>72</v>
      </c>
      <c r="AY307" s="242" t="s">
        <v>127</v>
      </c>
    </row>
    <row r="308" s="13" customFormat="1">
      <c r="A308" s="13"/>
      <c r="B308" s="232"/>
      <c r="C308" s="233"/>
      <c r="D308" s="225" t="s">
        <v>187</v>
      </c>
      <c r="E308" s="234" t="s">
        <v>19</v>
      </c>
      <c r="F308" s="235" t="s">
        <v>460</v>
      </c>
      <c r="G308" s="233"/>
      <c r="H308" s="236">
        <v>0.35999999999999999</v>
      </c>
      <c r="I308" s="237"/>
      <c r="J308" s="233"/>
      <c r="K308" s="233"/>
      <c r="L308" s="238"/>
      <c r="M308" s="239"/>
      <c r="N308" s="240"/>
      <c r="O308" s="240"/>
      <c r="P308" s="240"/>
      <c r="Q308" s="240"/>
      <c r="R308" s="240"/>
      <c r="S308" s="240"/>
      <c r="T308" s="241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2" t="s">
        <v>187</v>
      </c>
      <c r="AU308" s="242" t="s">
        <v>82</v>
      </c>
      <c r="AV308" s="13" t="s">
        <v>82</v>
      </c>
      <c r="AW308" s="13" t="s">
        <v>34</v>
      </c>
      <c r="AX308" s="13" t="s">
        <v>72</v>
      </c>
      <c r="AY308" s="242" t="s">
        <v>127</v>
      </c>
    </row>
    <row r="309" s="14" customFormat="1">
      <c r="A309" s="14"/>
      <c r="B309" s="243"/>
      <c r="C309" s="244"/>
      <c r="D309" s="225" t="s">
        <v>187</v>
      </c>
      <c r="E309" s="245" t="s">
        <v>19</v>
      </c>
      <c r="F309" s="246" t="s">
        <v>227</v>
      </c>
      <c r="G309" s="244"/>
      <c r="H309" s="247">
        <v>1.01</v>
      </c>
      <c r="I309" s="248"/>
      <c r="J309" s="244"/>
      <c r="K309" s="244"/>
      <c r="L309" s="249"/>
      <c r="M309" s="250"/>
      <c r="N309" s="251"/>
      <c r="O309" s="251"/>
      <c r="P309" s="251"/>
      <c r="Q309" s="251"/>
      <c r="R309" s="251"/>
      <c r="S309" s="251"/>
      <c r="T309" s="252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3" t="s">
        <v>187</v>
      </c>
      <c r="AU309" s="253" t="s">
        <v>82</v>
      </c>
      <c r="AV309" s="14" t="s">
        <v>155</v>
      </c>
      <c r="AW309" s="14" t="s">
        <v>34</v>
      </c>
      <c r="AX309" s="14" t="s">
        <v>80</v>
      </c>
      <c r="AY309" s="253" t="s">
        <v>127</v>
      </c>
    </row>
    <row r="310" s="2" customFormat="1" ht="55.5" customHeight="1">
      <c r="A310" s="41"/>
      <c r="B310" s="42"/>
      <c r="C310" s="207" t="s">
        <v>461</v>
      </c>
      <c r="D310" s="207" t="s">
        <v>130</v>
      </c>
      <c r="E310" s="208" t="s">
        <v>462</v>
      </c>
      <c r="F310" s="209" t="s">
        <v>463</v>
      </c>
      <c r="G310" s="210" t="s">
        <v>184</v>
      </c>
      <c r="H310" s="211">
        <v>0.13500000000000001</v>
      </c>
      <c r="I310" s="212"/>
      <c r="J310" s="213">
        <f>ROUND(I310*H310,2)</f>
        <v>0</v>
      </c>
      <c r="K310" s="209" t="s">
        <v>134</v>
      </c>
      <c r="L310" s="47"/>
      <c r="M310" s="214" t="s">
        <v>19</v>
      </c>
      <c r="N310" s="215" t="s">
        <v>43</v>
      </c>
      <c r="O310" s="87"/>
      <c r="P310" s="216">
        <f>O310*H310</f>
        <v>0</v>
      </c>
      <c r="Q310" s="216">
        <v>0</v>
      </c>
      <c r="R310" s="216">
        <f>Q310*H310</f>
        <v>0</v>
      </c>
      <c r="S310" s="216">
        <v>1.8</v>
      </c>
      <c r="T310" s="217">
        <f>S310*H310</f>
        <v>0.24300000000000002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18" t="s">
        <v>155</v>
      </c>
      <c r="AT310" s="218" t="s">
        <v>130</v>
      </c>
      <c r="AU310" s="218" t="s">
        <v>82</v>
      </c>
      <c r="AY310" s="20" t="s">
        <v>127</v>
      </c>
      <c r="BE310" s="219">
        <f>IF(N310="základní",J310,0)</f>
        <v>0</v>
      </c>
      <c r="BF310" s="219">
        <f>IF(N310="snížená",J310,0)</f>
        <v>0</v>
      </c>
      <c r="BG310" s="219">
        <f>IF(N310="zákl. přenesená",J310,0)</f>
        <v>0</v>
      </c>
      <c r="BH310" s="219">
        <f>IF(N310="sníž. přenesená",J310,0)</f>
        <v>0</v>
      </c>
      <c r="BI310" s="219">
        <f>IF(N310="nulová",J310,0)</f>
        <v>0</v>
      </c>
      <c r="BJ310" s="20" t="s">
        <v>80</v>
      </c>
      <c r="BK310" s="219">
        <f>ROUND(I310*H310,2)</f>
        <v>0</v>
      </c>
      <c r="BL310" s="20" t="s">
        <v>155</v>
      </c>
      <c r="BM310" s="218" t="s">
        <v>464</v>
      </c>
    </row>
    <row r="311" s="2" customFormat="1">
      <c r="A311" s="41"/>
      <c r="B311" s="42"/>
      <c r="C311" s="43"/>
      <c r="D311" s="220" t="s">
        <v>137</v>
      </c>
      <c r="E311" s="43"/>
      <c r="F311" s="221" t="s">
        <v>465</v>
      </c>
      <c r="G311" s="43"/>
      <c r="H311" s="43"/>
      <c r="I311" s="222"/>
      <c r="J311" s="43"/>
      <c r="K311" s="43"/>
      <c r="L311" s="47"/>
      <c r="M311" s="223"/>
      <c r="N311" s="224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0" t="s">
        <v>137</v>
      </c>
      <c r="AU311" s="20" t="s">
        <v>82</v>
      </c>
    </row>
    <row r="312" s="13" customFormat="1">
      <c r="A312" s="13"/>
      <c r="B312" s="232"/>
      <c r="C312" s="233"/>
      <c r="D312" s="225" t="s">
        <v>187</v>
      </c>
      <c r="E312" s="234" t="s">
        <v>19</v>
      </c>
      <c r="F312" s="235" t="s">
        <v>466</v>
      </c>
      <c r="G312" s="233"/>
      <c r="H312" s="236">
        <v>0.13500000000000001</v>
      </c>
      <c r="I312" s="237"/>
      <c r="J312" s="233"/>
      <c r="K312" s="233"/>
      <c r="L312" s="238"/>
      <c r="M312" s="239"/>
      <c r="N312" s="240"/>
      <c r="O312" s="240"/>
      <c r="P312" s="240"/>
      <c r="Q312" s="240"/>
      <c r="R312" s="240"/>
      <c r="S312" s="240"/>
      <c r="T312" s="24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2" t="s">
        <v>187</v>
      </c>
      <c r="AU312" s="242" t="s">
        <v>82</v>
      </c>
      <c r="AV312" s="13" t="s">
        <v>82</v>
      </c>
      <c r="AW312" s="13" t="s">
        <v>34</v>
      </c>
      <c r="AX312" s="13" t="s">
        <v>80</v>
      </c>
      <c r="AY312" s="242" t="s">
        <v>127</v>
      </c>
    </row>
    <row r="313" s="2" customFormat="1" ht="55.5" customHeight="1">
      <c r="A313" s="41"/>
      <c r="B313" s="42"/>
      <c r="C313" s="207" t="s">
        <v>467</v>
      </c>
      <c r="D313" s="207" t="s">
        <v>130</v>
      </c>
      <c r="E313" s="208" t="s">
        <v>468</v>
      </c>
      <c r="F313" s="209" t="s">
        <v>469</v>
      </c>
      <c r="G313" s="210" t="s">
        <v>214</v>
      </c>
      <c r="H313" s="211">
        <v>7.5350000000000001</v>
      </c>
      <c r="I313" s="212"/>
      <c r="J313" s="213">
        <f>ROUND(I313*H313,2)</f>
        <v>0</v>
      </c>
      <c r="K313" s="209" t="s">
        <v>134</v>
      </c>
      <c r="L313" s="47"/>
      <c r="M313" s="214" t="s">
        <v>19</v>
      </c>
      <c r="N313" s="215" t="s">
        <v>43</v>
      </c>
      <c r="O313" s="87"/>
      <c r="P313" s="216">
        <f>O313*H313</f>
        <v>0</v>
      </c>
      <c r="Q313" s="216">
        <v>0</v>
      </c>
      <c r="R313" s="216">
        <f>Q313*H313</f>
        <v>0</v>
      </c>
      <c r="S313" s="216">
        <v>0.17999999999999999</v>
      </c>
      <c r="T313" s="217">
        <f>S313*H313</f>
        <v>1.3563000000000001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18" t="s">
        <v>155</v>
      </c>
      <c r="AT313" s="218" t="s">
        <v>130</v>
      </c>
      <c r="AU313" s="218" t="s">
        <v>82</v>
      </c>
      <c r="AY313" s="20" t="s">
        <v>127</v>
      </c>
      <c r="BE313" s="219">
        <f>IF(N313="základní",J313,0)</f>
        <v>0</v>
      </c>
      <c r="BF313" s="219">
        <f>IF(N313="snížená",J313,0)</f>
        <v>0</v>
      </c>
      <c r="BG313" s="219">
        <f>IF(N313="zákl. přenesená",J313,0)</f>
        <v>0</v>
      </c>
      <c r="BH313" s="219">
        <f>IF(N313="sníž. přenesená",J313,0)</f>
        <v>0</v>
      </c>
      <c r="BI313" s="219">
        <f>IF(N313="nulová",J313,0)</f>
        <v>0</v>
      </c>
      <c r="BJ313" s="20" t="s">
        <v>80</v>
      </c>
      <c r="BK313" s="219">
        <f>ROUND(I313*H313,2)</f>
        <v>0</v>
      </c>
      <c r="BL313" s="20" t="s">
        <v>155</v>
      </c>
      <c r="BM313" s="218" t="s">
        <v>470</v>
      </c>
    </row>
    <row r="314" s="2" customFormat="1">
      <c r="A314" s="41"/>
      <c r="B314" s="42"/>
      <c r="C314" s="43"/>
      <c r="D314" s="220" t="s">
        <v>137</v>
      </c>
      <c r="E314" s="43"/>
      <c r="F314" s="221" t="s">
        <v>471</v>
      </c>
      <c r="G314" s="43"/>
      <c r="H314" s="43"/>
      <c r="I314" s="222"/>
      <c r="J314" s="43"/>
      <c r="K314" s="43"/>
      <c r="L314" s="47"/>
      <c r="M314" s="223"/>
      <c r="N314" s="224"/>
      <c r="O314" s="87"/>
      <c r="P314" s="87"/>
      <c r="Q314" s="87"/>
      <c r="R314" s="87"/>
      <c r="S314" s="87"/>
      <c r="T314" s="88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T314" s="20" t="s">
        <v>137</v>
      </c>
      <c r="AU314" s="20" t="s">
        <v>82</v>
      </c>
    </row>
    <row r="315" s="13" customFormat="1">
      <c r="A315" s="13"/>
      <c r="B315" s="232"/>
      <c r="C315" s="233"/>
      <c r="D315" s="225" t="s">
        <v>187</v>
      </c>
      <c r="E315" s="234" t="s">
        <v>19</v>
      </c>
      <c r="F315" s="235" t="s">
        <v>472</v>
      </c>
      <c r="G315" s="233"/>
      <c r="H315" s="236">
        <v>1.6799999999999999</v>
      </c>
      <c r="I315" s="237"/>
      <c r="J315" s="233"/>
      <c r="K315" s="233"/>
      <c r="L315" s="238"/>
      <c r="M315" s="239"/>
      <c r="N315" s="240"/>
      <c r="O315" s="240"/>
      <c r="P315" s="240"/>
      <c r="Q315" s="240"/>
      <c r="R315" s="240"/>
      <c r="S315" s="240"/>
      <c r="T315" s="241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2" t="s">
        <v>187</v>
      </c>
      <c r="AU315" s="242" t="s">
        <v>82</v>
      </c>
      <c r="AV315" s="13" t="s">
        <v>82</v>
      </c>
      <c r="AW315" s="13" t="s">
        <v>34</v>
      </c>
      <c r="AX315" s="13" t="s">
        <v>72</v>
      </c>
      <c r="AY315" s="242" t="s">
        <v>127</v>
      </c>
    </row>
    <row r="316" s="13" customFormat="1">
      <c r="A316" s="13"/>
      <c r="B316" s="232"/>
      <c r="C316" s="233"/>
      <c r="D316" s="225" t="s">
        <v>187</v>
      </c>
      <c r="E316" s="234" t="s">
        <v>19</v>
      </c>
      <c r="F316" s="235" t="s">
        <v>473</v>
      </c>
      <c r="G316" s="233"/>
      <c r="H316" s="236">
        <v>1.6799999999999999</v>
      </c>
      <c r="I316" s="237"/>
      <c r="J316" s="233"/>
      <c r="K316" s="233"/>
      <c r="L316" s="238"/>
      <c r="M316" s="239"/>
      <c r="N316" s="240"/>
      <c r="O316" s="240"/>
      <c r="P316" s="240"/>
      <c r="Q316" s="240"/>
      <c r="R316" s="240"/>
      <c r="S316" s="240"/>
      <c r="T316" s="241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2" t="s">
        <v>187</v>
      </c>
      <c r="AU316" s="242" t="s">
        <v>82</v>
      </c>
      <c r="AV316" s="13" t="s">
        <v>82</v>
      </c>
      <c r="AW316" s="13" t="s">
        <v>34</v>
      </c>
      <c r="AX316" s="13" t="s">
        <v>72</v>
      </c>
      <c r="AY316" s="242" t="s">
        <v>127</v>
      </c>
    </row>
    <row r="317" s="13" customFormat="1">
      <c r="A317" s="13"/>
      <c r="B317" s="232"/>
      <c r="C317" s="233"/>
      <c r="D317" s="225" t="s">
        <v>187</v>
      </c>
      <c r="E317" s="234" t="s">
        <v>19</v>
      </c>
      <c r="F317" s="235" t="s">
        <v>474</v>
      </c>
      <c r="G317" s="233"/>
      <c r="H317" s="236">
        <v>2.04</v>
      </c>
      <c r="I317" s="237"/>
      <c r="J317" s="233"/>
      <c r="K317" s="233"/>
      <c r="L317" s="238"/>
      <c r="M317" s="239"/>
      <c r="N317" s="240"/>
      <c r="O317" s="240"/>
      <c r="P317" s="240"/>
      <c r="Q317" s="240"/>
      <c r="R317" s="240"/>
      <c r="S317" s="240"/>
      <c r="T317" s="241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2" t="s">
        <v>187</v>
      </c>
      <c r="AU317" s="242" t="s">
        <v>82</v>
      </c>
      <c r="AV317" s="13" t="s">
        <v>82</v>
      </c>
      <c r="AW317" s="13" t="s">
        <v>34</v>
      </c>
      <c r="AX317" s="13" t="s">
        <v>72</v>
      </c>
      <c r="AY317" s="242" t="s">
        <v>127</v>
      </c>
    </row>
    <row r="318" s="13" customFormat="1">
      <c r="A318" s="13"/>
      <c r="B318" s="232"/>
      <c r="C318" s="233"/>
      <c r="D318" s="225" t="s">
        <v>187</v>
      </c>
      <c r="E318" s="234" t="s">
        <v>19</v>
      </c>
      <c r="F318" s="235" t="s">
        <v>475</v>
      </c>
      <c r="G318" s="233"/>
      <c r="H318" s="236">
        <v>0.68999999999999995</v>
      </c>
      <c r="I318" s="237"/>
      <c r="J318" s="233"/>
      <c r="K318" s="233"/>
      <c r="L318" s="238"/>
      <c r="M318" s="239"/>
      <c r="N318" s="240"/>
      <c r="O318" s="240"/>
      <c r="P318" s="240"/>
      <c r="Q318" s="240"/>
      <c r="R318" s="240"/>
      <c r="S318" s="240"/>
      <c r="T318" s="241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2" t="s">
        <v>187</v>
      </c>
      <c r="AU318" s="242" t="s">
        <v>82</v>
      </c>
      <c r="AV318" s="13" t="s">
        <v>82</v>
      </c>
      <c r="AW318" s="13" t="s">
        <v>34</v>
      </c>
      <c r="AX318" s="13" t="s">
        <v>72</v>
      </c>
      <c r="AY318" s="242" t="s">
        <v>127</v>
      </c>
    </row>
    <row r="319" s="13" customFormat="1">
      <c r="A319" s="13"/>
      <c r="B319" s="232"/>
      <c r="C319" s="233"/>
      <c r="D319" s="225" t="s">
        <v>187</v>
      </c>
      <c r="E319" s="234" t="s">
        <v>19</v>
      </c>
      <c r="F319" s="235" t="s">
        <v>476</v>
      </c>
      <c r="G319" s="233"/>
      <c r="H319" s="236">
        <v>1.4450000000000001</v>
      </c>
      <c r="I319" s="237"/>
      <c r="J319" s="233"/>
      <c r="K319" s="233"/>
      <c r="L319" s="238"/>
      <c r="M319" s="239"/>
      <c r="N319" s="240"/>
      <c r="O319" s="240"/>
      <c r="P319" s="240"/>
      <c r="Q319" s="240"/>
      <c r="R319" s="240"/>
      <c r="S319" s="240"/>
      <c r="T319" s="241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2" t="s">
        <v>187</v>
      </c>
      <c r="AU319" s="242" t="s">
        <v>82</v>
      </c>
      <c r="AV319" s="13" t="s">
        <v>82</v>
      </c>
      <c r="AW319" s="13" t="s">
        <v>34</v>
      </c>
      <c r="AX319" s="13" t="s">
        <v>72</v>
      </c>
      <c r="AY319" s="242" t="s">
        <v>127</v>
      </c>
    </row>
    <row r="320" s="14" customFormat="1">
      <c r="A320" s="14"/>
      <c r="B320" s="243"/>
      <c r="C320" s="244"/>
      <c r="D320" s="225" t="s">
        <v>187</v>
      </c>
      <c r="E320" s="245" t="s">
        <v>19</v>
      </c>
      <c r="F320" s="246" t="s">
        <v>227</v>
      </c>
      <c r="G320" s="244"/>
      <c r="H320" s="247">
        <v>7.5350000000000001</v>
      </c>
      <c r="I320" s="248"/>
      <c r="J320" s="244"/>
      <c r="K320" s="244"/>
      <c r="L320" s="249"/>
      <c r="M320" s="250"/>
      <c r="N320" s="251"/>
      <c r="O320" s="251"/>
      <c r="P320" s="251"/>
      <c r="Q320" s="251"/>
      <c r="R320" s="251"/>
      <c r="S320" s="251"/>
      <c r="T320" s="252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3" t="s">
        <v>187</v>
      </c>
      <c r="AU320" s="253" t="s">
        <v>82</v>
      </c>
      <c r="AV320" s="14" t="s">
        <v>155</v>
      </c>
      <c r="AW320" s="14" t="s">
        <v>34</v>
      </c>
      <c r="AX320" s="14" t="s">
        <v>80</v>
      </c>
      <c r="AY320" s="253" t="s">
        <v>127</v>
      </c>
    </row>
    <row r="321" s="2" customFormat="1" ht="55.5" customHeight="1">
      <c r="A321" s="41"/>
      <c r="B321" s="42"/>
      <c r="C321" s="207" t="s">
        <v>477</v>
      </c>
      <c r="D321" s="207" t="s">
        <v>130</v>
      </c>
      <c r="E321" s="208" t="s">
        <v>478</v>
      </c>
      <c r="F321" s="209" t="s">
        <v>479</v>
      </c>
      <c r="G321" s="210" t="s">
        <v>184</v>
      </c>
      <c r="H321" s="211">
        <v>1.139</v>
      </c>
      <c r="I321" s="212"/>
      <c r="J321" s="213">
        <f>ROUND(I321*H321,2)</f>
        <v>0</v>
      </c>
      <c r="K321" s="209" t="s">
        <v>134</v>
      </c>
      <c r="L321" s="47"/>
      <c r="M321" s="214" t="s">
        <v>19</v>
      </c>
      <c r="N321" s="215" t="s">
        <v>43</v>
      </c>
      <c r="O321" s="87"/>
      <c r="P321" s="216">
        <f>O321*H321</f>
        <v>0</v>
      </c>
      <c r="Q321" s="216">
        <v>0</v>
      </c>
      <c r="R321" s="216">
        <f>Q321*H321</f>
        <v>0</v>
      </c>
      <c r="S321" s="216">
        <v>1.8</v>
      </c>
      <c r="T321" s="217">
        <f>S321*H321</f>
        <v>2.0502000000000002</v>
      </c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R321" s="218" t="s">
        <v>155</v>
      </c>
      <c r="AT321" s="218" t="s">
        <v>130</v>
      </c>
      <c r="AU321" s="218" t="s">
        <v>82</v>
      </c>
      <c r="AY321" s="20" t="s">
        <v>127</v>
      </c>
      <c r="BE321" s="219">
        <f>IF(N321="základní",J321,0)</f>
        <v>0</v>
      </c>
      <c r="BF321" s="219">
        <f>IF(N321="snížená",J321,0)</f>
        <v>0</v>
      </c>
      <c r="BG321" s="219">
        <f>IF(N321="zákl. přenesená",J321,0)</f>
        <v>0</v>
      </c>
      <c r="BH321" s="219">
        <f>IF(N321="sníž. přenesená",J321,0)</f>
        <v>0</v>
      </c>
      <c r="BI321" s="219">
        <f>IF(N321="nulová",J321,0)</f>
        <v>0</v>
      </c>
      <c r="BJ321" s="20" t="s">
        <v>80</v>
      </c>
      <c r="BK321" s="219">
        <f>ROUND(I321*H321,2)</f>
        <v>0</v>
      </c>
      <c r="BL321" s="20" t="s">
        <v>155</v>
      </c>
      <c r="BM321" s="218" t="s">
        <v>480</v>
      </c>
    </row>
    <row r="322" s="2" customFormat="1">
      <c r="A322" s="41"/>
      <c r="B322" s="42"/>
      <c r="C322" s="43"/>
      <c r="D322" s="220" t="s">
        <v>137</v>
      </c>
      <c r="E322" s="43"/>
      <c r="F322" s="221" t="s">
        <v>481</v>
      </c>
      <c r="G322" s="43"/>
      <c r="H322" s="43"/>
      <c r="I322" s="222"/>
      <c r="J322" s="43"/>
      <c r="K322" s="43"/>
      <c r="L322" s="47"/>
      <c r="M322" s="223"/>
      <c r="N322" s="224"/>
      <c r="O322" s="87"/>
      <c r="P322" s="87"/>
      <c r="Q322" s="87"/>
      <c r="R322" s="87"/>
      <c r="S322" s="87"/>
      <c r="T322" s="88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T322" s="20" t="s">
        <v>137</v>
      </c>
      <c r="AU322" s="20" t="s">
        <v>82</v>
      </c>
    </row>
    <row r="323" s="13" customFormat="1">
      <c r="A323" s="13"/>
      <c r="B323" s="232"/>
      <c r="C323" s="233"/>
      <c r="D323" s="225" t="s">
        <v>187</v>
      </c>
      <c r="E323" s="234" t="s">
        <v>19</v>
      </c>
      <c r="F323" s="235" t="s">
        <v>482</v>
      </c>
      <c r="G323" s="233"/>
      <c r="H323" s="236">
        <v>1.139</v>
      </c>
      <c r="I323" s="237"/>
      <c r="J323" s="233"/>
      <c r="K323" s="233"/>
      <c r="L323" s="238"/>
      <c r="M323" s="239"/>
      <c r="N323" s="240"/>
      <c r="O323" s="240"/>
      <c r="P323" s="240"/>
      <c r="Q323" s="240"/>
      <c r="R323" s="240"/>
      <c r="S323" s="240"/>
      <c r="T323" s="241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2" t="s">
        <v>187</v>
      </c>
      <c r="AU323" s="242" t="s">
        <v>82</v>
      </c>
      <c r="AV323" s="13" t="s">
        <v>82</v>
      </c>
      <c r="AW323" s="13" t="s">
        <v>34</v>
      </c>
      <c r="AX323" s="13" t="s">
        <v>80</v>
      </c>
      <c r="AY323" s="242" t="s">
        <v>127</v>
      </c>
    </row>
    <row r="324" s="2" customFormat="1" ht="49.05" customHeight="1">
      <c r="A324" s="41"/>
      <c r="B324" s="42"/>
      <c r="C324" s="207" t="s">
        <v>483</v>
      </c>
      <c r="D324" s="207" t="s">
        <v>130</v>
      </c>
      <c r="E324" s="208" t="s">
        <v>484</v>
      </c>
      <c r="F324" s="209" t="s">
        <v>485</v>
      </c>
      <c r="G324" s="210" t="s">
        <v>241</v>
      </c>
      <c r="H324" s="211">
        <v>2</v>
      </c>
      <c r="I324" s="212"/>
      <c r="J324" s="213">
        <f>ROUND(I324*H324,2)</f>
        <v>0</v>
      </c>
      <c r="K324" s="209" t="s">
        <v>134</v>
      </c>
      <c r="L324" s="47"/>
      <c r="M324" s="214" t="s">
        <v>19</v>
      </c>
      <c r="N324" s="215" t="s">
        <v>43</v>
      </c>
      <c r="O324" s="87"/>
      <c r="P324" s="216">
        <f>O324*H324</f>
        <v>0</v>
      </c>
      <c r="Q324" s="216">
        <v>0</v>
      </c>
      <c r="R324" s="216">
        <f>Q324*H324</f>
        <v>0</v>
      </c>
      <c r="S324" s="216">
        <v>0.042000000000000003</v>
      </c>
      <c r="T324" s="217">
        <f>S324*H324</f>
        <v>0.084000000000000005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18" t="s">
        <v>155</v>
      </c>
      <c r="AT324" s="218" t="s">
        <v>130</v>
      </c>
      <c r="AU324" s="218" t="s">
        <v>82</v>
      </c>
      <c r="AY324" s="20" t="s">
        <v>127</v>
      </c>
      <c r="BE324" s="219">
        <f>IF(N324="základní",J324,0)</f>
        <v>0</v>
      </c>
      <c r="BF324" s="219">
        <f>IF(N324="snížená",J324,0)</f>
        <v>0</v>
      </c>
      <c r="BG324" s="219">
        <f>IF(N324="zákl. přenesená",J324,0)</f>
        <v>0</v>
      </c>
      <c r="BH324" s="219">
        <f>IF(N324="sníž. přenesená",J324,0)</f>
        <v>0</v>
      </c>
      <c r="BI324" s="219">
        <f>IF(N324="nulová",J324,0)</f>
        <v>0</v>
      </c>
      <c r="BJ324" s="20" t="s">
        <v>80</v>
      </c>
      <c r="BK324" s="219">
        <f>ROUND(I324*H324,2)</f>
        <v>0</v>
      </c>
      <c r="BL324" s="20" t="s">
        <v>155</v>
      </c>
      <c r="BM324" s="218" t="s">
        <v>486</v>
      </c>
    </row>
    <row r="325" s="2" customFormat="1">
      <c r="A325" s="41"/>
      <c r="B325" s="42"/>
      <c r="C325" s="43"/>
      <c r="D325" s="220" t="s">
        <v>137</v>
      </c>
      <c r="E325" s="43"/>
      <c r="F325" s="221" t="s">
        <v>487</v>
      </c>
      <c r="G325" s="43"/>
      <c r="H325" s="43"/>
      <c r="I325" s="222"/>
      <c r="J325" s="43"/>
      <c r="K325" s="43"/>
      <c r="L325" s="47"/>
      <c r="M325" s="223"/>
      <c r="N325" s="224"/>
      <c r="O325" s="87"/>
      <c r="P325" s="87"/>
      <c r="Q325" s="87"/>
      <c r="R325" s="87"/>
      <c r="S325" s="87"/>
      <c r="T325" s="88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T325" s="20" t="s">
        <v>137</v>
      </c>
      <c r="AU325" s="20" t="s">
        <v>82</v>
      </c>
    </row>
    <row r="326" s="2" customFormat="1" ht="33" customHeight="1">
      <c r="A326" s="41"/>
      <c r="B326" s="42"/>
      <c r="C326" s="207" t="s">
        <v>488</v>
      </c>
      <c r="D326" s="207" t="s">
        <v>130</v>
      </c>
      <c r="E326" s="208" t="s">
        <v>489</v>
      </c>
      <c r="F326" s="209" t="s">
        <v>490</v>
      </c>
      <c r="G326" s="210" t="s">
        <v>214</v>
      </c>
      <c r="H326" s="211">
        <v>11.970000000000001</v>
      </c>
      <c r="I326" s="212"/>
      <c r="J326" s="213">
        <f>ROUND(I326*H326,2)</f>
        <v>0</v>
      </c>
      <c r="K326" s="209" t="s">
        <v>134</v>
      </c>
      <c r="L326" s="47"/>
      <c r="M326" s="214" t="s">
        <v>19</v>
      </c>
      <c r="N326" s="215" t="s">
        <v>43</v>
      </c>
      <c r="O326" s="87"/>
      <c r="P326" s="216">
        <f>O326*H326</f>
        <v>0</v>
      </c>
      <c r="Q326" s="216">
        <v>0</v>
      </c>
      <c r="R326" s="216">
        <f>Q326*H326</f>
        <v>0</v>
      </c>
      <c r="S326" s="216">
        <v>0.050000000000000003</v>
      </c>
      <c r="T326" s="217">
        <f>S326*H326</f>
        <v>0.59850000000000003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18" t="s">
        <v>155</v>
      </c>
      <c r="AT326" s="218" t="s">
        <v>130</v>
      </c>
      <c r="AU326" s="218" t="s">
        <v>82</v>
      </c>
      <c r="AY326" s="20" t="s">
        <v>127</v>
      </c>
      <c r="BE326" s="219">
        <f>IF(N326="základní",J326,0)</f>
        <v>0</v>
      </c>
      <c r="BF326" s="219">
        <f>IF(N326="snížená",J326,0)</f>
        <v>0</v>
      </c>
      <c r="BG326" s="219">
        <f>IF(N326="zákl. přenesená",J326,0)</f>
        <v>0</v>
      </c>
      <c r="BH326" s="219">
        <f>IF(N326="sníž. přenesená",J326,0)</f>
        <v>0</v>
      </c>
      <c r="BI326" s="219">
        <f>IF(N326="nulová",J326,0)</f>
        <v>0</v>
      </c>
      <c r="BJ326" s="20" t="s">
        <v>80</v>
      </c>
      <c r="BK326" s="219">
        <f>ROUND(I326*H326,2)</f>
        <v>0</v>
      </c>
      <c r="BL326" s="20" t="s">
        <v>155</v>
      </c>
      <c r="BM326" s="218" t="s">
        <v>491</v>
      </c>
    </row>
    <row r="327" s="2" customFormat="1">
      <c r="A327" s="41"/>
      <c r="B327" s="42"/>
      <c r="C327" s="43"/>
      <c r="D327" s="220" t="s">
        <v>137</v>
      </c>
      <c r="E327" s="43"/>
      <c r="F327" s="221" t="s">
        <v>492</v>
      </c>
      <c r="G327" s="43"/>
      <c r="H327" s="43"/>
      <c r="I327" s="222"/>
      <c r="J327" s="43"/>
      <c r="K327" s="43"/>
      <c r="L327" s="47"/>
      <c r="M327" s="223"/>
      <c r="N327" s="224"/>
      <c r="O327" s="87"/>
      <c r="P327" s="87"/>
      <c r="Q327" s="87"/>
      <c r="R327" s="87"/>
      <c r="S327" s="87"/>
      <c r="T327" s="88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T327" s="20" t="s">
        <v>137</v>
      </c>
      <c r="AU327" s="20" t="s">
        <v>82</v>
      </c>
    </row>
    <row r="328" s="13" customFormat="1">
      <c r="A328" s="13"/>
      <c r="B328" s="232"/>
      <c r="C328" s="233"/>
      <c r="D328" s="225" t="s">
        <v>187</v>
      </c>
      <c r="E328" s="234" t="s">
        <v>19</v>
      </c>
      <c r="F328" s="235" t="s">
        <v>493</v>
      </c>
      <c r="G328" s="233"/>
      <c r="H328" s="236">
        <v>11.970000000000001</v>
      </c>
      <c r="I328" s="237"/>
      <c r="J328" s="233"/>
      <c r="K328" s="233"/>
      <c r="L328" s="238"/>
      <c r="M328" s="239"/>
      <c r="N328" s="240"/>
      <c r="O328" s="240"/>
      <c r="P328" s="240"/>
      <c r="Q328" s="240"/>
      <c r="R328" s="240"/>
      <c r="S328" s="240"/>
      <c r="T328" s="241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2" t="s">
        <v>187</v>
      </c>
      <c r="AU328" s="242" t="s">
        <v>82</v>
      </c>
      <c r="AV328" s="13" t="s">
        <v>82</v>
      </c>
      <c r="AW328" s="13" t="s">
        <v>34</v>
      </c>
      <c r="AX328" s="13" t="s">
        <v>80</v>
      </c>
      <c r="AY328" s="242" t="s">
        <v>127</v>
      </c>
    </row>
    <row r="329" s="2" customFormat="1" ht="37.8" customHeight="1">
      <c r="A329" s="41"/>
      <c r="B329" s="42"/>
      <c r="C329" s="207" t="s">
        <v>494</v>
      </c>
      <c r="D329" s="207" t="s">
        <v>130</v>
      </c>
      <c r="E329" s="208" t="s">
        <v>495</v>
      </c>
      <c r="F329" s="209" t="s">
        <v>496</v>
      </c>
      <c r="G329" s="210" t="s">
        <v>214</v>
      </c>
      <c r="H329" s="211">
        <v>21.280000000000001</v>
      </c>
      <c r="I329" s="212"/>
      <c r="J329" s="213">
        <f>ROUND(I329*H329,2)</f>
        <v>0</v>
      </c>
      <c r="K329" s="209" t="s">
        <v>134</v>
      </c>
      <c r="L329" s="47"/>
      <c r="M329" s="214" t="s">
        <v>19</v>
      </c>
      <c r="N329" s="215" t="s">
        <v>43</v>
      </c>
      <c r="O329" s="87"/>
      <c r="P329" s="216">
        <f>O329*H329</f>
        <v>0</v>
      </c>
      <c r="Q329" s="216">
        <v>0</v>
      </c>
      <c r="R329" s="216">
        <f>Q329*H329</f>
        <v>0</v>
      </c>
      <c r="S329" s="216">
        <v>0.050000000000000003</v>
      </c>
      <c r="T329" s="217">
        <f>S329*H329</f>
        <v>1.0640000000000001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218" t="s">
        <v>155</v>
      </c>
      <c r="AT329" s="218" t="s">
        <v>130</v>
      </c>
      <c r="AU329" s="218" t="s">
        <v>82</v>
      </c>
      <c r="AY329" s="20" t="s">
        <v>127</v>
      </c>
      <c r="BE329" s="219">
        <f>IF(N329="základní",J329,0)</f>
        <v>0</v>
      </c>
      <c r="BF329" s="219">
        <f>IF(N329="snížená",J329,0)</f>
        <v>0</v>
      </c>
      <c r="BG329" s="219">
        <f>IF(N329="zákl. přenesená",J329,0)</f>
        <v>0</v>
      </c>
      <c r="BH329" s="219">
        <f>IF(N329="sníž. přenesená",J329,0)</f>
        <v>0</v>
      </c>
      <c r="BI329" s="219">
        <f>IF(N329="nulová",J329,0)</f>
        <v>0</v>
      </c>
      <c r="BJ329" s="20" t="s">
        <v>80</v>
      </c>
      <c r="BK329" s="219">
        <f>ROUND(I329*H329,2)</f>
        <v>0</v>
      </c>
      <c r="BL329" s="20" t="s">
        <v>155</v>
      </c>
      <c r="BM329" s="218" t="s">
        <v>497</v>
      </c>
    </row>
    <row r="330" s="2" customFormat="1">
      <c r="A330" s="41"/>
      <c r="B330" s="42"/>
      <c r="C330" s="43"/>
      <c r="D330" s="220" t="s">
        <v>137</v>
      </c>
      <c r="E330" s="43"/>
      <c r="F330" s="221" t="s">
        <v>498</v>
      </c>
      <c r="G330" s="43"/>
      <c r="H330" s="43"/>
      <c r="I330" s="222"/>
      <c r="J330" s="43"/>
      <c r="K330" s="43"/>
      <c r="L330" s="47"/>
      <c r="M330" s="223"/>
      <c r="N330" s="224"/>
      <c r="O330" s="87"/>
      <c r="P330" s="87"/>
      <c r="Q330" s="87"/>
      <c r="R330" s="87"/>
      <c r="S330" s="87"/>
      <c r="T330" s="88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20" t="s">
        <v>137</v>
      </c>
      <c r="AU330" s="20" t="s">
        <v>82</v>
      </c>
    </row>
    <row r="331" s="13" customFormat="1">
      <c r="A331" s="13"/>
      <c r="B331" s="232"/>
      <c r="C331" s="233"/>
      <c r="D331" s="225" t="s">
        <v>187</v>
      </c>
      <c r="E331" s="234" t="s">
        <v>19</v>
      </c>
      <c r="F331" s="235" t="s">
        <v>499</v>
      </c>
      <c r="G331" s="233"/>
      <c r="H331" s="236">
        <v>21.280000000000001</v>
      </c>
      <c r="I331" s="237"/>
      <c r="J331" s="233"/>
      <c r="K331" s="233"/>
      <c r="L331" s="238"/>
      <c r="M331" s="239"/>
      <c r="N331" s="240"/>
      <c r="O331" s="240"/>
      <c r="P331" s="240"/>
      <c r="Q331" s="240"/>
      <c r="R331" s="240"/>
      <c r="S331" s="240"/>
      <c r="T331" s="241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2" t="s">
        <v>187</v>
      </c>
      <c r="AU331" s="242" t="s">
        <v>82</v>
      </c>
      <c r="AV331" s="13" t="s">
        <v>82</v>
      </c>
      <c r="AW331" s="13" t="s">
        <v>34</v>
      </c>
      <c r="AX331" s="13" t="s">
        <v>80</v>
      </c>
      <c r="AY331" s="242" t="s">
        <v>127</v>
      </c>
    </row>
    <row r="332" s="2" customFormat="1" ht="44.25" customHeight="1">
      <c r="A332" s="41"/>
      <c r="B332" s="42"/>
      <c r="C332" s="207" t="s">
        <v>500</v>
      </c>
      <c r="D332" s="207" t="s">
        <v>130</v>
      </c>
      <c r="E332" s="208" t="s">
        <v>501</v>
      </c>
      <c r="F332" s="209" t="s">
        <v>502</v>
      </c>
      <c r="G332" s="210" t="s">
        <v>214</v>
      </c>
      <c r="H332" s="211">
        <v>196.184</v>
      </c>
      <c r="I332" s="212"/>
      <c r="J332" s="213">
        <f>ROUND(I332*H332,2)</f>
        <v>0</v>
      </c>
      <c r="K332" s="209" t="s">
        <v>134</v>
      </c>
      <c r="L332" s="47"/>
      <c r="M332" s="214" t="s">
        <v>19</v>
      </c>
      <c r="N332" s="215" t="s">
        <v>43</v>
      </c>
      <c r="O332" s="87"/>
      <c r="P332" s="216">
        <f>O332*H332</f>
        <v>0</v>
      </c>
      <c r="Q332" s="216">
        <v>0</v>
      </c>
      <c r="R332" s="216">
        <f>Q332*H332</f>
        <v>0</v>
      </c>
      <c r="S332" s="216">
        <v>0.045999999999999999</v>
      </c>
      <c r="T332" s="217">
        <f>S332*H332</f>
        <v>9.024464</v>
      </c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R332" s="218" t="s">
        <v>155</v>
      </c>
      <c r="AT332" s="218" t="s">
        <v>130</v>
      </c>
      <c r="AU332" s="218" t="s">
        <v>82</v>
      </c>
      <c r="AY332" s="20" t="s">
        <v>127</v>
      </c>
      <c r="BE332" s="219">
        <f>IF(N332="základní",J332,0)</f>
        <v>0</v>
      </c>
      <c r="BF332" s="219">
        <f>IF(N332="snížená",J332,0)</f>
        <v>0</v>
      </c>
      <c r="BG332" s="219">
        <f>IF(N332="zákl. přenesená",J332,0)</f>
        <v>0</v>
      </c>
      <c r="BH332" s="219">
        <f>IF(N332="sníž. přenesená",J332,0)</f>
        <v>0</v>
      </c>
      <c r="BI332" s="219">
        <f>IF(N332="nulová",J332,0)</f>
        <v>0</v>
      </c>
      <c r="BJ332" s="20" t="s">
        <v>80</v>
      </c>
      <c r="BK332" s="219">
        <f>ROUND(I332*H332,2)</f>
        <v>0</v>
      </c>
      <c r="BL332" s="20" t="s">
        <v>155</v>
      </c>
      <c r="BM332" s="218" t="s">
        <v>503</v>
      </c>
    </row>
    <row r="333" s="2" customFormat="1">
      <c r="A333" s="41"/>
      <c r="B333" s="42"/>
      <c r="C333" s="43"/>
      <c r="D333" s="220" t="s">
        <v>137</v>
      </c>
      <c r="E333" s="43"/>
      <c r="F333" s="221" t="s">
        <v>504</v>
      </c>
      <c r="G333" s="43"/>
      <c r="H333" s="43"/>
      <c r="I333" s="222"/>
      <c r="J333" s="43"/>
      <c r="K333" s="43"/>
      <c r="L333" s="47"/>
      <c r="M333" s="223"/>
      <c r="N333" s="224"/>
      <c r="O333" s="87"/>
      <c r="P333" s="87"/>
      <c r="Q333" s="87"/>
      <c r="R333" s="87"/>
      <c r="S333" s="87"/>
      <c r="T333" s="88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T333" s="20" t="s">
        <v>137</v>
      </c>
      <c r="AU333" s="20" t="s">
        <v>82</v>
      </c>
    </row>
    <row r="334" s="15" customFormat="1">
      <c r="A334" s="15"/>
      <c r="B334" s="254"/>
      <c r="C334" s="255"/>
      <c r="D334" s="225" t="s">
        <v>187</v>
      </c>
      <c r="E334" s="256" t="s">
        <v>19</v>
      </c>
      <c r="F334" s="257" t="s">
        <v>268</v>
      </c>
      <c r="G334" s="255"/>
      <c r="H334" s="256" t="s">
        <v>19</v>
      </c>
      <c r="I334" s="258"/>
      <c r="J334" s="255"/>
      <c r="K334" s="255"/>
      <c r="L334" s="259"/>
      <c r="M334" s="260"/>
      <c r="N334" s="261"/>
      <c r="O334" s="261"/>
      <c r="P334" s="261"/>
      <c r="Q334" s="261"/>
      <c r="R334" s="261"/>
      <c r="S334" s="261"/>
      <c r="T334" s="262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63" t="s">
        <v>187</v>
      </c>
      <c r="AU334" s="263" t="s">
        <v>82</v>
      </c>
      <c r="AV334" s="15" t="s">
        <v>80</v>
      </c>
      <c r="AW334" s="15" t="s">
        <v>34</v>
      </c>
      <c r="AX334" s="15" t="s">
        <v>72</v>
      </c>
      <c r="AY334" s="263" t="s">
        <v>127</v>
      </c>
    </row>
    <row r="335" s="13" customFormat="1">
      <c r="A335" s="13"/>
      <c r="B335" s="232"/>
      <c r="C335" s="233"/>
      <c r="D335" s="225" t="s">
        <v>187</v>
      </c>
      <c r="E335" s="234" t="s">
        <v>19</v>
      </c>
      <c r="F335" s="235" t="s">
        <v>269</v>
      </c>
      <c r="G335" s="233"/>
      <c r="H335" s="236">
        <v>22.135999999999999</v>
      </c>
      <c r="I335" s="237"/>
      <c r="J335" s="233"/>
      <c r="K335" s="233"/>
      <c r="L335" s="238"/>
      <c r="M335" s="239"/>
      <c r="N335" s="240"/>
      <c r="O335" s="240"/>
      <c r="P335" s="240"/>
      <c r="Q335" s="240"/>
      <c r="R335" s="240"/>
      <c r="S335" s="240"/>
      <c r="T335" s="241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2" t="s">
        <v>187</v>
      </c>
      <c r="AU335" s="242" t="s">
        <v>82</v>
      </c>
      <c r="AV335" s="13" t="s">
        <v>82</v>
      </c>
      <c r="AW335" s="13" t="s">
        <v>34</v>
      </c>
      <c r="AX335" s="13" t="s">
        <v>72</v>
      </c>
      <c r="AY335" s="242" t="s">
        <v>127</v>
      </c>
    </row>
    <row r="336" s="13" customFormat="1">
      <c r="A336" s="13"/>
      <c r="B336" s="232"/>
      <c r="C336" s="233"/>
      <c r="D336" s="225" t="s">
        <v>187</v>
      </c>
      <c r="E336" s="234" t="s">
        <v>19</v>
      </c>
      <c r="F336" s="235" t="s">
        <v>270</v>
      </c>
      <c r="G336" s="233"/>
      <c r="H336" s="236">
        <v>22.007999999999999</v>
      </c>
      <c r="I336" s="237"/>
      <c r="J336" s="233"/>
      <c r="K336" s="233"/>
      <c r="L336" s="238"/>
      <c r="M336" s="239"/>
      <c r="N336" s="240"/>
      <c r="O336" s="240"/>
      <c r="P336" s="240"/>
      <c r="Q336" s="240"/>
      <c r="R336" s="240"/>
      <c r="S336" s="240"/>
      <c r="T336" s="241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2" t="s">
        <v>187</v>
      </c>
      <c r="AU336" s="242" t="s">
        <v>82</v>
      </c>
      <c r="AV336" s="13" t="s">
        <v>82</v>
      </c>
      <c r="AW336" s="13" t="s">
        <v>34</v>
      </c>
      <c r="AX336" s="13" t="s">
        <v>72</v>
      </c>
      <c r="AY336" s="242" t="s">
        <v>127</v>
      </c>
    </row>
    <row r="337" s="13" customFormat="1">
      <c r="A337" s="13"/>
      <c r="B337" s="232"/>
      <c r="C337" s="233"/>
      <c r="D337" s="225" t="s">
        <v>187</v>
      </c>
      <c r="E337" s="234" t="s">
        <v>19</v>
      </c>
      <c r="F337" s="235" t="s">
        <v>271</v>
      </c>
      <c r="G337" s="233"/>
      <c r="H337" s="236">
        <v>20.440000000000001</v>
      </c>
      <c r="I337" s="237"/>
      <c r="J337" s="233"/>
      <c r="K337" s="233"/>
      <c r="L337" s="238"/>
      <c r="M337" s="239"/>
      <c r="N337" s="240"/>
      <c r="O337" s="240"/>
      <c r="P337" s="240"/>
      <c r="Q337" s="240"/>
      <c r="R337" s="240"/>
      <c r="S337" s="240"/>
      <c r="T337" s="241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2" t="s">
        <v>187</v>
      </c>
      <c r="AU337" s="242" t="s">
        <v>82</v>
      </c>
      <c r="AV337" s="13" t="s">
        <v>82</v>
      </c>
      <c r="AW337" s="13" t="s">
        <v>34</v>
      </c>
      <c r="AX337" s="13" t="s">
        <v>72</v>
      </c>
      <c r="AY337" s="242" t="s">
        <v>127</v>
      </c>
    </row>
    <row r="338" s="13" customFormat="1">
      <c r="A338" s="13"/>
      <c r="B338" s="232"/>
      <c r="C338" s="233"/>
      <c r="D338" s="225" t="s">
        <v>187</v>
      </c>
      <c r="E338" s="234" t="s">
        <v>19</v>
      </c>
      <c r="F338" s="235" t="s">
        <v>272</v>
      </c>
      <c r="G338" s="233"/>
      <c r="H338" s="236">
        <v>24.5</v>
      </c>
      <c r="I338" s="237"/>
      <c r="J338" s="233"/>
      <c r="K338" s="233"/>
      <c r="L338" s="238"/>
      <c r="M338" s="239"/>
      <c r="N338" s="240"/>
      <c r="O338" s="240"/>
      <c r="P338" s="240"/>
      <c r="Q338" s="240"/>
      <c r="R338" s="240"/>
      <c r="S338" s="240"/>
      <c r="T338" s="241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2" t="s">
        <v>187</v>
      </c>
      <c r="AU338" s="242" t="s">
        <v>82</v>
      </c>
      <c r="AV338" s="13" t="s">
        <v>82</v>
      </c>
      <c r="AW338" s="13" t="s">
        <v>34</v>
      </c>
      <c r="AX338" s="13" t="s">
        <v>72</v>
      </c>
      <c r="AY338" s="242" t="s">
        <v>127</v>
      </c>
    </row>
    <row r="339" s="13" customFormat="1">
      <c r="A339" s="13"/>
      <c r="B339" s="232"/>
      <c r="C339" s="233"/>
      <c r="D339" s="225" t="s">
        <v>187</v>
      </c>
      <c r="E339" s="234" t="s">
        <v>19</v>
      </c>
      <c r="F339" s="235" t="s">
        <v>273</v>
      </c>
      <c r="G339" s="233"/>
      <c r="H339" s="236">
        <v>20.920000000000002</v>
      </c>
      <c r="I339" s="237"/>
      <c r="J339" s="233"/>
      <c r="K339" s="233"/>
      <c r="L339" s="238"/>
      <c r="M339" s="239"/>
      <c r="N339" s="240"/>
      <c r="O339" s="240"/>
      <c r="P339" s="240"/>
      <c r="Q339" s="240"/>
      <c r="R339" s="240"/>
      <c r="S339" s="240"/>
      <c r="T339" s="241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2" t="s">
        <v>187</v>
      </c>
      <c r="AU339" s="242" t="s">
        <v>82</v>
      </c>
      <c r="AV339" s="13" t="s">
        <v>82</v>
      </c>
      <c r="AW339" s="13" t="s">
        <v>34</v>
      </c>
      <c r="AX339" s="13" t="s">
        <v>72</v>
      </c>
      <c r="AY339" s="242" t="s">
        <v>127</v>
      </c>
    </row>
    <row r="340" s="13" customFormat="1">
      <c r="A340" s="13"/>
      <c r="B340" s="232"/>
      <c r="C340" s="233"/>
      <c r="D340" s="225" t="s">
        <v>187</v>
      </c>
      <c r="E340" s="234" t="s">
        <v>19</v>
      </c>
      <c r="F340" s="235" t="s">
        <v>274</v>
      </c>
      <c r="G340" s="233"/>
      <c r="H340" s="236">
        <v>21.559999999999999</v>
      </c>
      <c r="I340" s="237"/>
      <c r="J340" s="233"/>
      <c r="K340" s="233"/>
      <c r="L340" s="238"/>
      <c r="M340" s="239"/>
      <c r="N340" s="240"/>
      <c r="O340" s="240"/>
      <c r="P340" s="240"/>
      <c r="Q340" s="240"/>
      <c r="R340" s="240"/>
      <c r="S340" s="240"/>
      <c r="T340" s="241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2" t="s">
        <v>187</v>
      </c>
      <c r="AU340" s="242" t="s">
        <v>82</v>
      </c>
      <c r="AV340" s="13" t="s">
        <v>82</v>
      </c>
      <c r="AW340" s="13" t="s">
        <v>34</v>
      </c>
      <c r="AX340" s="13" t="s">
        <v>72</v>
      </c>
      <c r="AY340" s="242" t="s">
        <v>127</v>
      </c>
    </row>
    <row r="341" s="13" customFormat="1">
      <c r="A341" s="13"/>
      <c r="B341" s="232"/>
      <c r="C341" s="233"/>
      <c r="D341" s="225" t="s">
        <v>187</v>
      </c>
      <c r="E341" s="234" t="s">
        <v>19</v>
      </c>
      <c r="F341" s="235" t="s">
        <v>275</v>
      </c>
      <c r="G341" s="233"/>
      <c r="H341" s="236">
        <v>43.420000000000002</v>
      </c>
      <c r="I341" s="237"/>
      <c r="J341" s="233"/>
      <c r="K341" s="233"/>
      <c r="L341" s="238"/>
      <c r="M341" s="239"/>
      <c r="N341" s="240"/>
      <c r="O341" s="240"/>
      <c r="P341" s="240"/>
      <c r="Q341" s="240"/>
      <c r="R341" s="240"/>
      <c r="S341" s="240"/>
      <c r="T341" s="241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2" t="s">
        <v>187</v>
      </c>
      <c r="AU341" s="242" t="s">
        <v>82</v>
      </c>
      <c r="AV341" s="13" t="s">
        <v>82</v>
      </c>
      <c r="AW341" s="13" t="s">
        <v>34</v>
      </c>
      <c r="AX341" s="13" t="s">
        <v>72</v>
      </c>
      <c r="AY341" s="242" t="s">
        <v>127</v>
      </c>
    </row>
    <row r="342" s="13" customFormat="1">
      <c r="A342" s="13"/>
      <c r="B342" s="232"/>
      <c r="C342" s="233"/>
      <c r="D342" s="225" t="s">
        <v>187</v>
      </c>
      <c r="E342" s="234" t="s">
        <v>19</v>
      </c>
      <c r="F342" s="235" t="s">
        <v>276</v>
      </c>
      <c r="G342" s="233"/>
      <c r="H342" s="236">
        <v>21.199999999999999</v>
      </c>
      <c r="I342" s="237"/>
      <c r="J342" s="233"/>
      <c r="K342" s="233"/>
      <c r="L342" s="238"/>
      <c r="M342" s="239"/>
      <c r="N342" s="240"/>
      <c r="O342" s="240"/>
      <c r="P342" s="240"/>
      <c r="Q342" s="240"/>
      <c r="R342" s="240"/>
      <c r="S342" s="240"/>
      <c r="T342" s="24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2" t="s">
        <v>187</v>
      </c>
      <c r="AU342" s="242" t="s">
        <v>82</v>
      </c>
      <c r="AV342" s="13" t="s">
        <v>82</v>
      </c>
      <c r="AW342" s="13" t="s">
        <v>34</v>
      </c>
      <c r="AX342" s="13" t="s">
        <v>72</v>
      </c>
      <c r="AY342" s="242" t="s">
        <v>127</v>
      </c>
    </row>
    <row r="343" s="16" customFormat="1">
      <c r="A343" s="16"/>
      <c r="B343" s="264"/>
      <c r="C343" s="265"/>
      <c r="D343" s="225" t="s">
        <v>187</v>
      </c>
      <c r="E343" s="266" t="s">
        <v>19</v>
      </c>
      <c r="F343" s="267" t="s">
        <v>299</v>
      </c>
      <c r="G343" s="265"/>
      <c r="H343" s="268">
        <v>196.18399999999997</v>
      </c>
      <c r="I343" s="269"/>
      <c r="J343" s="265"/>
      <c r="K343" s="265"/>
      <c r="L343" s="270"/>
      <c r="M343" s="271"/>
      <c r="N343" s="272"/>
      <c r="O343" s="272"/>
      <c r="P343" s="272"/>
      <c r="Q343" s="272"/>
      <c r="R343" s="272"/>
      <c r="S343" s="272"/>
      <c r="T343" s="273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T343" s="274" t="s">
        <v>187</v>
      </c>
      <c r="AU343" s="274" t="s">
        <v>82</v>
      </c>
      <c r="AV343" s="16" t="s">
        <v>148</v>
      </c>
      <c r="AW343" s="16" t="s">
        <v>34</v>
      </c>
      <c r="AX343" s="16" t="s">
        <v>72</v>
      </c>
      <c r="AY343" s="274" t="s">
        <v>127</v>
      </c>
    </row>
    <row r="344" s="14" customFormat="1">
      <c r="A344" s="14"/>
      <c r="B344" s="243"/>
      <c r="C344" s="244"/>
      <c r="D344" s="225" t="s">
        <v>187</v>
      </c>
      <c r="E344" s="245" t="s">
        <v>19</v>
      </c>
      <c r="F344" s="246" t="s">
        <v>227</v>
      </c>
      <c r="G344" s="244"/>
      <c r="H344" s="247">
        <v>196.18399999999997</v>
      </c>
      <c r="I344" s="248"/>
      <c r="J344" s="244"/>
      <c r="K344" s="244"/>
      <c r="L344" s="249"/>
      <c r="M344" s="250"/>
      <c r="N344" s="251"/>
      <c r="O344" s="251"/>
      <c r="P344" s="251"/>
      <c r="Q344" s="251"/>
      <c r="R344" s="251"/>
      <c r="S344" s="251"/>
      <c r="T344" s="252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3" t="s">
        <v>187</v>
      </c>
      <c r="AU344" s="253" t="s">
        <v>82</v>
      </c>
      <c r="AV344" s="14" t="s">
        <v>155</v>
      </c>
      <c r="AW344" s="14" t="s">
        <v>34</v>
      </c>
      <c r="AX344" s="14" t="s">
        <v>80</v>
      </c>
      <c r="AY344" s="253" t="s">
        <v>127</v>
      </c>
    </row>
    <row r="345" s="12" customFormat="1" ht="22.8" customHeight="1">
      <c r="A345" s="12"/>
      <c r="B345" s="191"/>
      <c r="C345" s="192"/>
      <c r="D345" s="193" t="s">
        <v>71</v>
      </c>
      <c r="E345" s="205" t="s">
        <v>505</v>
      </c>
      <c r="F345" s="205" t="s">
        <v>506</v>
      </c>
      <c r="G345" s="192"/>
      <c r="H345" s="192"/>
      <c r="I345" s="195"/>
      <c r="J345" s="206">
        <f>BK345</f>
        <v>0</v>
      </c>
      <c r="K345" s="192"/>
      <c r="L345" s="197"/>
      <c r="M345" s="198"/>
      <c r="N345" s="199"/>
      <c r="O345" s="199"/>
      <c r="P345" s="200">
        <f>SUM(P346:P354)</f>
        <v>0</v>
      </c>
      <c r="Q345" s="199"/>
      <c r="R345" s="200">
        <f>SUM(R346:R354)</f>
        <v>0</v>
      </c>
      <c r="S345" s="199"/>
      <c r="T345" s="201">
        <f>SUM(T346:T354)</f>
        <v>0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202" t="s">
        <v>80</v>
      </c>
      <c r="AT345" s="203" t="s">
        <v>71</v>
      </c>
      <c r="AU345" s="203" t="s">
        <v>80</v>
      </c>
      <c r="AY345" s="202" t="s">
        <v>127</v>
      </c>
      <c r="BK345" s="204">
        <f>SUM(BK346:BK354)</f>
        <v>0</v>
      </c>
    </row>
    <row r="346" s="2" customFormat="1" ht="37.8" customHeight="1">
      <c r="A346" s="41"/>
      <c r="B346" s="42"/>
      <c r="C346" s="207" t="s">
        <v>507</v>
      </c>
      <c r="D346" s="207" t="s">
        <v>130</v>
      </c>
      <c r="E346" s="208" t="s">
        <v>508</v>
      </c>
      <c r="F346" s="209" t="s">
        <v>509</v>
      </c>
      <c r="G346" s="210" t="s">
        <v>202</v>
      </c>
      <c r="H346" s="211">
        <v>29.835999999999999</v>
      </c>
      <c r="I346" s="212"/>
      <c r="J346" s="213">
        <f>ROUND(I346*H346,2)</f>
        <v>0</v>
      </c>
      <c r="K346" s="209" t="s">
        <v>134</v>
      </c>
      <c r="L346" s="47"/>
      <c r="M346" s="214" t="s">
        <v>19</v>
      </c>
      <c r="N346" s="215" t="s">
        <v>43</v>
      </c>
      <c r="O346" s="87"/>
      <c r="P346" s="216">
        <f>O346*H346</f>
        <v>0</v>
      </c>
      <c r="Q346" s="216">
        <v>0</v>
      </c>
      <c r="R346" s="216">
        <f>Q346*H346</f>
        <v>0</v>
      </c>
      <c r="S346" s="216">
        <v>0</v>
      </c>
      <c r="T346" s="217">
        <f>S346*H346</f>
        <v>0</v>
      </c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R346" s="218" t="s">
        <v>155</v>
      </c>
      <c r="AT346" s="218" t="s">
        <v>130</v>
      </c>
      <c r="AU346" s="218" t="s">
        <v>82</v>
      </c>
      <c r="AY346" s="20" t="s">
        <v>127</v>
      </c>
      <c r="BE346" s="219">
        <f>IF(N346="základní",J346,0)</f>
        <v>0</v>
      </c>
      <c r="BF346" s="219">
        <f>IF(N346="snížená",J346,0)</f>
        <v>0</v>
      </c>
      <c r="BG346" s="219">
        <f>IF(N346="zákl. přenesená",J346,0)</f>
        <v>0</v>
      </c>
      <c r="BH346" s="219">
        <f>IF(N346="sníž. přenesená",J346,0)</f>
        <v>0</v>
      </c>
      <c r="BI346" s="219">
        <f>IF(N346="nulová",J346,0)</f>
        <v>0</v>
      </c>
      <c r="BJ346" s="20" t="s">
        <v>80</v>
      </c>
      <c r="BK346" s="219">
        <f>ROUND(I346*H346,2)</f>
        <v>0</v>
      </c>
      <c r="BL346" s="20" t="s">
        <v>155</v>
      </c>
      <c r="BM346" s="218" t="s">
        <v>510</v>
      </c>
    </row>
    <row r="347" s="2" customFormat="1">
      <c r="A347" s="41"/>
      <c r="B347" s="42"/>
      <c r="C347" s="43"/>
      <c r="D347" s="220" t="s">
        <v>137</v>
      </c>
      <c r="E347" s="43"/>
      <c r="F347" s="221" t="s">
        <v>511</v>
      </c>
      <c r="G347" s="43"/>
      <c r="H347" s="43"/>
      <c r="I347" s="222"/>
      <c r="J347" s="43"/>
      <c r="K347" s="43"/>
      <c r="L347" s="47"/>
      <c r="M347" s="223"/>
      <c r="N347" s="224"/>
      <c r="O347" s="87"/>
      <c r="P347" s="87"/>
      <c r="Q347" s="87"/>
      <c r="R347" s="87"/>
      <c r="S347" s="87"/>
      <c r="T347" s="88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T347" s="20" t="s">
        <v>137</v>
      </c>
      <c r="AU347" s="20" t="s">
        <v>82</v>
      </c>
    </row>
    <row r="348" s="2" customFormat="1" ht="33" customHeight="1">
      <c r="A348" s="41"/>
      <c r="B348" s="42"/>
      <c r="C348" s="207" t="s">
        <v>512</v>
      </c>
      <c r="D348" s="207" t="s">
        <v>130</v>
      </c>
      <c r="E348" s="208" t="s">
        <v>513</v>
      </c>
      <c r="F348" s="209" t="s">
        <v>514</v>
      </c>
      <c r="G348" s="210" t="s">
        <v>202</v>
      </c>
      <c r="H348" s="211">
        <v>29.835999999999999</v>
      </c>
      <c r="I348" s="212"/>
      <c r="J348" s="213">
        <f>ROUND(I348*H348,2)</f>
        <v>0</v>
      </c>
      <c r="K348" s="209" t="s">
        <v>134</v>
      </c>
      <c r="L348" s="47"/>
      <c r="M348" s="214" t="s">
        <v>19</v>
      </c>
      <c r="N348" s="215" t="s">
        <v>43</v>
      </c>
      <c r="O348" s="87"/>
      <c r="P348" s="216">
        <f>O348*H348</f>
        <v>0</v>
      </c>
      <c r="Q348" s="216">
        <v>0</v>
      </c>
      <c r="R348" s="216">
        <f>Q348*H348</f>
        <v>0</v>
      </c>
      <c r="S348" s="216">
        <v>0</v>
      </c>
      <c r="T348" s="217">
        <f>S348*H348</f>
        <v>0</v>
      </c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R348" s="218" t="s">
        <v>155</v>
      </c>
      <c r="AT348" s="218" t="s">
        <v>130</v>
      </c>
      <c r="AU348" s="218" t="s">
        <v>82</v>
      </c>
      <c r="AY348" s="20" t="s">
        <v>127</v>
      </c>
      <c r="BE348" s="219">
        <f>IF(N348="základní",J348,0)</f>
        <v>0</v>
      </c>
      <c r="BF348" s="219">
        <f>IF(N348="snížená",J348,0)</f>
        <v>0</v>
      </c>
      <c r="BG348" s="219">
        <f>IF(N348="zákl. přenesená",J348,0)</f>
        <v>0</v>
      </c>
      <c r="BH348" s="219">
        <f>IF(N348="sníž. přenesená",J348,0)</f>
        <v>0</v>
      </c>
      <c r="BI348" s="219">
        <f>IF(N348="nulová",J348,0)</f>
        <v>0</v>
      </c>
      <c r="BJ348" s="20" t="s">
        <v>80</v>
      </c>
      <c r="BK348" s="219">
        <f>ROUND(I348*H348,2)</f>
        <v>0</v>
      </c>
      <c r="BL348" s="20" t="s">
        <v>155</v>
      </c>
      <c r="BM348" s="218" t="s">
        <v>515</v>
      </c>
    </row>
    <row r="349" s="2" customFormat="1">
      <c r="A349" s="41"/>
      <c r="B349" s="42"/>
      <c r="C349" s="43"/>
      <c r="D349" s="220" t="s">
        <v>137</v>
      </c>
      <c r="E349" s="43"/>
      <c r="F349" s="221" t="s">
        <v>516</v>
      </c>
      <c r="G349" s="43"/>
      <c r="H349" s="43"/>
      <c r="I349" s="222"/>
      <c r="J349" s="43"/>
      <c r="K349" s="43"/>
      <c r="L349" s="47"/>
      <c r="M349" s="223"/>
      <c r="N349" s="224"/>
      <c r="O349" s="87"/>
      <c r="P349" s="87"/>
      <c r="Q349" s="87"/>
      <c r="R349" s="87"/>
      <c r="S349" s="87"/>
      <c r="T349" s="88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T349" s="20" t="s">
        <v>137</v>
      </c>
      <c r="AU349" s="20" t="s">
        <v>82</v>
      </c>
    </row>
    <row r="350" s="2" customFormat="1" ht="44.25" customHeight="1">
      <c r="A350" s="41"/>
      <c r="B350" s="42"/>
      <c r="C350" s="207" t="s">
        <v>517</v>
      </c>
      <c r="D350" s="207" t="s">
        <v>130</v>
      </c>
      <c r="E350" s="208" t="s">
        <v>518</v>
      </c>
      <c r="F350" s="209" t="s">
        <v>519</v>
      </c>
      <c r="G350" s="210" t="s">
        <v>202</v>
      </c>
      <c r="H350" s="211">
        <v>1163.604</v>
      </c>
      <c r="I350" s="212"/>
      <c r="J350" s="213">
        <f>ROUND(I350*H350,2)</f>
        <v>0</v>
      </c>
      <c r="K350" s="209" t="s">
        <v>134</v>
      </c>
      <c r="L350" s="47"/>
      <c r="M350" s="214" t="s">
        <v>19</v>
      </c>
      <c r="N350" s="215" t="s">
        <v>43</v>
      </c>
      <c r="O350" s="87"/>
      <c r="P350" s="216">
        <f>O350*H350</f>
        <v>0</v>
      </c>
      <c r="Q350" s="216">
        <v>0</v>
      </c>
      <c r="R350" s="216">
        <f>Q350*H350</f>
        <v>0</v>
      </c>
      <c r="S350" s="216">
        <v>0</v>
      </c>
      <c r="T350" s="217">
        <f>S350*H350</f>
        <v>0</v>
      </c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R350" s="218" t="s">
        <v>155</v>
      </c>
      <c r="AT350" s="218" t="s">
        <v>130</v>
      </c>
      <c r="AU350" s="218" t="s">
        <v>82</v>
      </c>
      <c r="AY350" s="20" t="s">
        <v>127</v>
      </c>
      <c r="BE350" s="219">
        <f>IF(N350="základní",J350,0)</f>
        <v>0</v>
      </c>
      <c r="BF350" s="219">
        <f>IF(N350="snížená",J350,0)</f>
        <v>0</v>
      </c>
      <c r="BG350" s="219">
        <f>IF(N350="zákl. přenesená",J350,0)</f>
        <v>0</v>
      </c>
      <c r="BH350" s="219">
        <f>IF(N350="sníž. přenesená",J350,0)</f>
        <v>0</v>
      </c>
      <c r="BI350" s="219">
        <f>IF(N350="nulová",J350,0)</f>
        <v>0</v>
      </c>
      <c r="BJ350" s="20" t="s">
        <v>80</v>
      </c>
      <c r="BK350" s="219">
        <f>ROUND(I350*H350,2)</f>
        <v>0</v>
      </c>
      <c r="BL350" s="20" t="s">
        <v>155</v>
      </c>
      <c r="BM350" s="218" t="s">
        <v>520</v>
      </c>
    </row>
    <row r="351" s="2" customFormat="1">
      <c r="A351" s="41"/>
      <c r="B351" s="42"/>
      <c r="C351" s="43"/>
      <c r="D351" s="220" t="s">
        <v>137</v>
      </c>
      <c r="E351" s="43"/>
      <c r="F351" s="221" t="s">
        <v>521</v>
      </c>
      <c r="G351" s="43"/>
      <c r="H351" s="43"/>
      <c r="I351" s="222"/>
      <c r="J351" s="43"/>
      <c r="K351" s="43"/>
      <c r="L351" s="47"/>
      <c r="M351" s="223"/>
      <c r="N351" s="224"/>
      <c r="O351" s="87"/>
      <c r="P351" s="87"/>
      <c r="Q351" s="87"/>
      <c r="R351" s="87"/>
      <c r="S351" s="87"/>
      <c r="T351" s="88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T351" s="20" t="s">
        <v>137</v>
      </c>
      <c r="AU351" s="20" t="s">
        <v>82</v>
      </c>
    </row>
    <row r="352" s="13" customFormat="1">
      <c r="A352" s="13"/>
      <c r="B352" s="232"/>
      <c r="C352" s="233"/>
      <c r="D352" s="225" t="s">
        <v>187</v>
      </c>
      <c r="E352" s="233"/>
      <c r="F352" s="235" t="s">
        <v>522</v>
      </c>
      <c r="G352" s="233"/>
      <c r="H352" s="236">
        <v>1163.604</v>
      </c>
      <c r="I352" s="237"/>
      <c r="J352" s="233"/>
      <c r="K352" s="233"/>
      <c r="L352" s="238"/>
      <c r="M352" s="239"/>
      <c r="N352" s="240"/>
      <c r="O352" s="240"/>
      <c r="P352" s="240"/>
      <c r="Q352" s="240"/>
      <c r="R352" s="240"/>
      <c r="S352" s="240"/>
      <c r="T352" s="241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2" t="s">
        <v>187</v>
      </c>
      <c r="AU352" s="242" t="s">
        <v>82</v>
      </c>
      <c r="AV352" s="13" t="s">
        <v>82</v>
      </c>
      <c r="AW352" s="13" t="s">
        <v>4</v>
      </c>
      <c r="AX352" s="13" t="s">
        <v>80</v>
      </c>
      <c r="AY352" s="242" t="s">
        <v>127</v>
      </c>
    </row>
    <row r="353" s="2" customFormat="1" ht="49.05" customHeight="1">
      <c r="A353" s="41"/>
      <c r="B353" s="42"/>
      <c r="C353" s="207" t="s">
        <v>523</v>
      </c>
      <c r="D353" s="207" t="s">
        <v>130</v>
      </c>
      <c r="E353" s="208" t="s">
        <v>524</v>
      </c>
      <c r="F353" s="209" t="s">
        <v>525</v>
      </c>
      <c r="G353" s="210" t="s">
        <v>202</v>
      </c>
      <c r="H353" s="211">
        <v>29.835999999999999</v>
      </c>
      <c r="I353" s="212"/>
      <c r="J353" s="213">
        <f>ROUND(I353*H353,2)</f>
        <v>0</v>
      </c>
      <c r="K353" s="209" t="s">
        <v>134</v>
      </c>
      <c r="L353" s="47"/>
      <c r="M353" s="214" t="s">
        <v>19</v>
      </c>
      <c r="N353" s="215" t="s">
        <v>43</v>
      </c>
      <c r="O353" s="87"/>
      <c r="P353" s="216">
        <f>O353*H353</f>
        <v>0</v>
      </c>
      <c r="Q353" s="216">
        <v>0</v>
      </c>
      <c r="R353" s="216">
        <f>Q353*H353</f>
        <v>0</v>
      </c>
      <c r="S353" s="216">
        <v>0</v>
      </c>
      <c r="T353" s="217">
        <f>S353*H353</f>
        <v>0</v>
      </c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R353" s="218" t="s">
        <v>155</v>
      </c>
      <c r="AT353" s="218" t="s">
        <v>130</v>
      </c>
      <c r="AU353" s="218" t="s">
        <v>82</v>
      </c>
      <c r="AY353" s="20" t="s">
        <v>127</v>
      </c>
      <c r="BE353" s="219">
        <f>IF(N353="základní",J353,0)</f>
        <v>0</v>
      </c>
      <c r="BF353" s="219">
        <f>IF(N353="snížená",J353,0)</f>
        <v>0</v>
      </c>
      <c r="BG353" s="219">
        <f>IF(N353="zákl. přenesená",J353,0)</f>
        <v>0</v>
      </c>
      <c r="BH353" s="219">
        <f>IF(N353="sníž. přenesená",J353,0)</f>
        <v>0</v>
      </c>
      <c r="BI353" s="219">
        <f>IF(N353="nulová",J353,0)</f>
        <v>0</v>
      </c>
      <c r="BJ353" s="20" t="s">
        <v>80</v>
      </c>
      <c r="BK353" s="219">
        <f>ROUND(I353*H353,2)</f>
        <v>0</v>
      </c>
      <c r="BL353" s="20" t="s">
        <v>155</v>
      </c>
      <c r="BM353" s="218" t="s">
        <v>526</v>
      </c>
    </row>
    <row r="354" s="2" customFormat="1">
      <c r="A354" s="41"/>
      <c r="B354" s="42"/>
      <c r="C354" s="43"/>
      <c r="D354" s="220" t="s">
        <v>137</v>
      </c>
      <c r="E354" s="43"/>
      <c r="F354" s="221" t="s">
        <v>527</v>
      </c>
      <c r="G354" s="43"/>
      <c r="H354" s="43"/>
      <c r="I354" s="222"/>
      <c r="J354" s="43"/>
      <c r="K354" s="43"/>
      <c r="L354" s="47"/>
      <c r="M354" s="223"/>
      <c r="N354" s="224"/>
      <c r="O354" s="87"/>
      <c r="P354" s="87"/>
      <c r="Q354" s="87"/>
      <c r="R354" s="87"/>
      <c r="S354" s="87"/>
      <c r="T354" s="88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T354" s="20" t="s">
        <v>137</v>
      </c>
      <c r="AU354" s="20" t="s">
        <v>82</v>
      </c>
    </row>
    <row r="355" s="12" customFormat="1" ht="22.8" customHeight="1">
      <c r="A355" s="12"/>
      <c r="B355" s="191"/>
      <c r="C355" s="192"/>
      <c r="D355" s="193" t="s">
        <v>71</v>
      </c>
      <c r="E355" s="205" t="s">
        <v>528</v>
      </c>
      <c r="F355" s="205" t="s">
        <v>529</v>
      </c>
      <c r="G355" s="192"/>
      <c r="H355" s="192"/>
      <c r="I355" s="195"/>
      <c r="J355" s="206">
        <f>BK355</f>
        <v>0</v>
      </c>
      <c r="K355" s="192"/>
      <c r="L355" s="197"/>
      <c r="M355" s="198"/>
      <c r="N355" s="199"/>
      <c r="O355" s="199"/>
      <c r="P355" s="200">
        <f>SUM(P356:P357)</f>
        <v>0</v>
      </c>
      <c r="Q355" s="199"/>
      <c r="R355" s="200">
        <f>SUM(R356:R357)</f>
        <v>0</v>
      </c>
      <c r="S355" s="199"/>
      <c r="T355" s="201">
        <f>SUM(T356:T357)</f>
        <v>0</v>
      </c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R355" s="202" t="s">
        <v>80</v>
      </c>
      <c r="AT355" s="203" t="s">
        <v>71</v>
      </c>
      <c r="AU355" s="203" t="s">
        <v>80</v>
      </c>
      <c r="AY355" s="202" t="s">
        <v>127</v>
      </c>
      <c r="BK355" s="204">
        <f>SUM(BK356:BK357)</f>
        <v>0</v>
      </c>
    </row>
    <row r="356" s="2" customFormat="1" ht="55.5" customHeight="1">
      <c r="A356" s="41"/>
      <c r="B356" s="42"/>
      <c r="C356" s="207" t="s">
        <v>530</v>
      </c>
      <c r="D356" s="207" t="s">
        <v>130</v>
      </c>
      <c r="E356" s="208" t="s">
        <v>531</v>
      </c>
      <c r="F356" s="209" t="s">
        <v>532</v>
      </c>
      <c r="G356" s="210" t="s">
        <v>202</v>
      </c>
      <c r="H356" s="211">
        <v>21.789999999999999</v>
      </c>
      <c r="I356" s="212"/>
      <c r="J356" s="213">
        <f>ROUND(I356*H356,2)</f>
        <v>0</v>
      </c>
      <c r="K356" s="209" t="s">
        <v>134</v>
      </c>
      <c r="L356" s="47"/>
      <c r="M356" s="214" t="s">
        <v>19</v>
      </c>
      <c r="N356" s="215" t="s">
        <v>43</v>
      </c>
      <c r="O356" s="87"/>
      <c r="P356" s="216">
        <f>O356*H356</f>
        <v>0</v>
      </c>
      <c r="Q356" s="216">
        <v>0</v>
      </c>
      <c r="R356" s="216">
        <f>Q356*H356</f>
        <v>0</v>
      </c>
      <c r="S356" s="216">
        <v>0</v>
      </c>
      <c r="T356" s="217">
        <f>S356*H356</f>
        <v>0</v>
      </c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R356" s="218" t="s">
        <v>155</v>
      </c>
      <c r="AT356" s="218" t="s">
        <v>130</v>
      </c>
      <c r="AU356" s="218" t="s">
        <v>82</v>
      </c>
      <c r="AY356" s="20" t="s">
        <v>127</v>
      </c>
      <c r="BE356" s="219">
        <f>IF(N356="základní",J356,0)</f>
        <v>0</v>
      </c>
      <c r="BF356" s="219">
        <f>IF(N356="snížená",J356,0)</f>
        <v>0</v>
      </c>
      <c r="BG356" s="219">
        <f>IF(N356="zákl. přenesená",J356,0)</f>
        <v>0</v>
      </c>
      <c r="BH356" s="219">
        <f>IF(N356="sníž. přenesená",J356,0)</f>
        <v>0</v>
      </c>
      <c r="BI356" s="219">
        <f>IF(N356="nulová",J356,0)</f>
        <v>0</v>
      </c>
      <c r="BJ356" s="20" t="s">
        <v>80</v>
      </c>
      <c r="BK356" s="219">
        <f>ROUND(I356*H356,2)</f>
        <v>0</v>
      </c>
      <c r="BL356" s="20" t="s">
        <v>155</v>
      </c>
      <c r="BM356" s="218" t="s">
        <v>533</v>
      </c>
    </row>
    <row r="357" s="2" customFormat="1">
      <c r="A357" s="41"/>
      <c r="B357" s="42"/>
      <c r="C357" s="43"/>
      <c r="D357" s="220" t="s">
        <v>137</v>
      </c>
      <c r="E357" s="43"/>
      <c r="F357" s="221" t="s">
        <v>534</v>
      </c>
      <c r="G357" s="43"/>
      <c r="H357" s="43"/>
      <c r="I357" s="222"/>
      <c r="J357" s="43"/>
      <c r="K357" s="43"/>
      <c r="L357" s="47"/>
      <c r="M357" s="223"/>
      <c r="N357" s="224"/>
      <c r="O357" s="87"/>
      <c r="P357" s="87"/>
      <c r="Q357" s="87"/>
      <c r="R357" s="87"/>
      <c r="S357" s="87"/>
      <c r="T357" s="88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T357" s="20" t="s">
        <v>137</v>
      </c>
      <c r="AU357" s="20" t="s">
        <v>82</v>
      </c>
    </row>
    <row r="358" s="12" customFormat="1" ht="25.92" customHeight="1">
      <c r="A358" s="12"/>
      <c r="B358" s="191"/>
      <c r="C358" s="192"/>
      <c r="D358" s="193" t="s">
        <v>71</v>
      </c>
      <c r="E358" s="194" t="s">
        <v>535</v>
      </c>
      <c r="F358" s="194" t="s">
        <v>536</v>
      </c>
      <c r="G358" s="192"/>
      <c r="H358" s="192"/>
      <c r="I358" s="195"/>
      <c r="J358" s="196">
        <f>BK358</f>
        <v>0</v>
      </c>
      <c r="K358" s="192"/>
      <c r="L358" s="197"/>
      <c r="M358" s="198"/>
      <c r="N358" s="199"/>
      <c r="O358" s="199"/>
      <c r="P358" s="200">
        <f>P359+P363+P367+P448+P477+P563+P736</f>
        <v>0</v>
      </c>
      <c r="Q358" s="199"/>
      <c r="R358" s="200">
        <f>R359+R363+R367+R448+R477+R563+R736</f>
        <v>5.6111373200000001</v>
      </c>
      <c r="S358" s="199"/>
      <c r="T358" s="201">
        <f>T359+T363+T367+T448+T477+T563+T736</f>
        <v>5.9730000199999997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R358" s="202" t="s">
        <v>82</v>
      </c>
      <c r="AT358" s="203" t="s">
        <v>71</v>
      </c>
      <c r="AU358" s="203" t="s">
        <v>72</v>
      </c>
      <c r="AY358" s="202" t="s">
        <v>127</v>
      </c>
      <c r="BK358" s="204">
        <f>BK359+BK363+BK367+BK448+BK477+BK563+BK736</f>
        <v>0</v>
      </c>
    </row>
    <row r="359" s="12" customFormat="1" ht="22.8" customHeight="1">
      <c r="A359" s="12"/>
      <c r="B359" s="191"/>
      <c r="C359" s="192"/>
      <c r="D359" s="193" t="s">
        <v>71</v>
      </c>
      <c r="E359" s="205" t="s">
        <v>537</v>
      </c>
      <c r="F359" s="205" t="s">
        <v>538</v>
      </c>
      <c r="G359" s="192"/>
      <c r="H359" s="192"/>
      <c r="I359" s="195"/>
      <c r="J359" s="206">
        <f>BK359</f>
        <v>0</v>
      </c>
      <c r="K359" s="192"/>
      <c r="L359" s="197"/>
      <c r="M359" s="198"/>
      <c r="N359" s="199"/>
      <c r="O359" s="199"/>
      <c r="P359" s="200">
        <f>SUM(P360:P362)</f>
        <v>0</v>
      </c>
      <c r="Q359" s="199"/>
      <c r="R359" s="200">
        <f>SUM(R360:R362)</f>
        <v>0</v>
      </c>
      <c r="S359" s="199"/>
      <c r="T359" s="201">
        <f>SUM(T360:T362)</f>
        <v>0.79800000000000004</v>
      </c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R359" s="202" t="s">
        <v>82</v>
      </c>
      <c r="AT359" s="203" t="s">
        <v>71</v>
      </c>
      <c r="AU359" s="203" t="s">
        <v>80</v>
      </c>
      <c r="AY359" s="202" t="s">
        <v>127</v>
      </c>
      <c r="BK359" s="204">
        <f>SUM(BK360:BK362)</f>
        <v>0</v>
      </c>
    </row>
    <row r="360" s="2" customFormat="1" ht="49.05" customHeight="1">
      <c r="A360" s="41"/>
      <c r="B360" s="42"/>
      <c r="C360" s="207" t="s">
        <v>539</v>
      </c>
      <c r="D360" s="207" t="s">
        <v>130</v>
      </c>
      <c r="E360" s="208" t="s">
        <v>540</v>
      </c>
      <c r="F360" s="209" t="s">
        <v>541</v>
      </c>
      <c r="G360" s="210" t="s">
        <v>214</v>
      </c>
      <c r="H360" s="211">
        <v>21.280000000000001</v>
      </c>
      <c r="I360" s="212"/>
      <c r="J360" s="213">
        <f>ROUND(I360*H360,2)</f>
        <v>0</v>
      </c>
      <c r="K360" s="209" t="s">
        <v>134</v>
      </c>
      <c r="L360" s="47"/>
      <c r="M360" s="214" t="s">
        <v>19</v>
      </c>
      <c r="N360" s="215" t="s">
        <v>43</v>
      </c>
      <c r="O360" s="87"/>
      <c r="P360" s="216">
        <f>O360*H360</f>
        <v>0</v>
      </c>
      <c r="Q360" s="216">
        <v>0</v>
      </c>
      <c r="R360" s="216">
        <f>Q360*H360</f>
        <v>0</v>
      </c>
      <c r="S360" s="216">
        <v>0.037499999999999999</v>
      </c>
      <c r="T360" s="217">
        <f>S360*H360</f>
        <v>0.79800000000000004</v>
      </c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R360" s="218" t="s">
        <v>300</v>
      </c>
      <c r="AT360" s="218" t="s">
        <v>130</v>
      </c>
      <c r="AU360" s="218" t="s">
        <v>82</v>
      </c>
      <c r="AY360" s="20" t="s">
        <v>127</v>
      </c>
      <c r="BE360" s="219">
        <f>IF(N360="základní",J360,0)</f>
        <v>0</v>
      </c>
      <c r="BF360" s="219">
        <f>IF(N360="snížená",J360,0)</f>
        <v>0</v>
      </c>
      <c r="BG360" s="219">
        <f>IF(N360="zákl. přenesená",J360,0)</f>
        <v>0</v>
      </c>
      <c r="BH360" s="219">
        <f>IF(N360="sníž. přenesená",J360,0)</f>
        <v>0</v>
      </c>
      <c r="BI360" s="219">
        <f>IF(N360="nulová",J360,0)</f>
        <v>0</v>
      </c>
      <c r="BJ360" s="20" t="s">
        <v>80</v>
      </c>
      <c r="BK360" s="219">
        <f>ROUND(I360*H360,2)</f>
        <v>0</v>
      </c>
      <c r="BL360" s="20" t="s">
        <v>300</v>
      </c>
      <c r="BM360" s="218" t="s">
        <v>542</v>
      </c>
    </row>
    <row r="361" s="2" customFormat="1">
      <c r="A361" s="41"/>
      <c r="B361" s="42"/>
      <c r="C361" s="43"/>
      <c r="D361" s="220" t="s">
        <v>137</v>
      </c>
      <c r="E361" s="43"/>
      <c r="F361" s="221" t="s">
        <v>543</v>
      </c>
      <c r="G361" s="43"/>
      <c r="H361" s="43"/>
      <c r="I361" s="222"/>
      <c r="J361" s="43"/>
      <c r="K361" s="43"/>
      <c r="L361" s="47"/>
      <c r="M361" s="223"/>
      <c r="N361" s="224"/>
      <c r="O361" s="87"/>
      <c r="P361" s="87"/>
      <c r="Q361" s="87"/>
      <c r="R361" s="87"/>
      <c r="S361" s="87"/>
      <c r="T361" s="88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T361" s="20" t="s">
        <v>137</v>
      </c>
      <c r="AU361" s="20" t="s">
        <v>82</v>
      </c>
    </row>
    <row r="362" s="13" customFormat="1">
      <c r="A362" s="13"/>
      <c r="B362" s="232"/>
      <c r="C362" s="233"/>
      <c r="D362" s="225" t="s">
        <v>187</v>
      </c>
      <c r="E362" s="234" t="s">
        <v>19</v>
      </c>
      <c r="F362" s="235" t="s">
        <v>499</v>
      </c>
      <c r="G362" s="233"/>
      <c r="H362" s="236">
        <v>21.280000000000001</v>
      </c>
      <c r="I362" s="237"/>
      <c r="J362" s="233"/>
      <c r="K362" s="233"/>
      <c r="L362" s="238"/>
      <c r="M362" s="239"/>
      <c r="N362" s="240"/>
      <c r="O362" s="240"/>
      <c r="P362" s="240"/>
      <c r="Q362" s="240"/>
      <c r="R362" s="240"/>
      <c r="S362" s="240"/>
      <c r="T362" s="241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2" t="s">
        <v>187</v>
      </c>
      <c r="AU362" s="242" t="s">
        <v>82</v>
      </c>
      <c r="AV362" s="13" t="s">
        <v>82</v>
      </c>
      <c r="AW362" s="13" t="s">
        <v>34</v>
      </c>
      <c r="AX362" s="13" t="s">
        <v>80</v>
      </c>
      <c r="AY362" s="242" t="s">
        <v>127</v>
      </c>
    </row>
    <row r="363" s="12" customFormat="1" ht="22.8" customHeight="1">
      <c r="A363" s="12"/>
      <c r="B363" s="191"/>
      <c r="C363" s="192"/>
      <c r="D363" s="193" t="s">
        <v>71</v>
      </c>
      <c r="E363" s="205" t="s">
        <v>544</v>
      </c>
      <c r="F363" s="205" t="s">
        <v>545</v>
      </c>
      <c r="G363" s="192"/>
      <c r="H363" s="192"/>
      <c r="I363" s="195"/>
      <c r="J363" s="206">
        <f>BK363</f>
        <v>0</v>
      </c>
      <c r="K363" s="192"/>
      <c r="L363" s="197"/>
      <c r="M363" s="198"/>
      <c r="N363" s="199"/>
      <c r="O363" s="199"/>
      <c r="P363" s="200">
        <f>SUM(P364:P366)</f>
        <v>0</v>
      </c>
      <c r="Q363" s="199"/>
      <c r="R363" s="200">
        <f>SUM(R364:R366)</f>
        <v>0</v>
      </c>
      <c r="S363" s="199"/>
      <c r="T363" s="201">
        <f>SUM(T364:T366)</f>
        <v>0.85120000000000007</v>
      </c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202" t="s">
        <v>82</v>
      </c>
      <c r="AT363" s="203" t="s">
        <v>71</v>
      </c>
      <c r="AU363" s="203" t="s">
        <v>80</v>
      </c>
      <c r="AY363" s="202" t="s">
        <v>127</v>
      </c>
      <c r="BK363" s="204">
        <f>SUM(BK364:BK366)</f>
        <v>0</v>
      </c>
    </row>
    <row r="364" s="2" customFormat="1" ht="33" customHeight="1">
      <c r="A364" s="41"/>
      <c r="B364" s="42"/>
      <c r="C364" s="207" t="s">
        <v>546</v>
      </c>
      <c r="D364" s="207" t="s">
        <v>130</v>
      </c>
      <c r="E364" s="208" t="s">
        <v>547</v>
      </c>
      <c r="F364" s="209" t="s">
        <v>548</v>
      </c>
      <c r="G364" s="210" t="s">
        <v>214</v>
      </c>
      <c r="H364" s="211">
        <v>21.280000000000001</v>
      </c>
      <c r="I364" s="212"/>
      <c r="J364" s="213">
        <f>ROUND(I364*H364,2)</f>
        <v>0</v>
      </c>
      <c r="K364" s="209" t="s">
        <v>134</v>
      </c>
      <c r="L364" s="47"/>
      <c r="M364" s="214" t="s">
        <v>19</v>
      </c>
      <c r="N364" s="215" t="s">
        <v>43</v>
      </c>
      <c r="O364" s="87"/>
      <c r="P364" s="216">
        <f>O364*H364</f>
        <v>0</v>
      </c>
      <c r="Q364" s="216">
        <v>0</v>
      </c>
      <c r="R364" s="216">
        <f>Q364*H364</f>
        <v>0</v>
      </c>
      <c r="S364" s="216">
        <v>0.040000000000000001</v>
      </c>
      <c r="T364" s="217">
        <f>S364*H364</f>
        <v>0.85120000000000007</v>
      </c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R364" s="218" t="s">
        <v>300</v>
      </c>
      <c r="AT364" s="218" t="s">
        <v>130</v>
      </c>
      <c r="AU364" s="218" t="s">
        <v>82</v>
      </c>
      <c r="AY364" s="20" t="s">
        <v>127</v>
      </c>
      <c r="BE364" s="219">
        <f>IF(N364="základní",J364,0)</f>
        <v>0</v>
      </c>
      <c r="BF364" s="219">
        <f>IF(N364="snížená",J364,0)</f>
        <v>0</v>
      </c>
      <c r="BG364" s="219">
        <f>IF(N364="zákl. přenesená",J364,0)</f>
        <v>0</v>
      </c>
      <c r="BH364" s="219">
        <f>IF(N364="sníž. přenesená",J364,0)</f>
        <v>0</v>
      </c>
      <c r="BI364" s="219">
        <f>IF(N364="nulová",J364,0)</f>
        <v>0</v>
      </c>
      <c r="BJ364" s="20" t="s">
        <v>80</v>
      </c>
      <c r="BK364" s="219">
        <f>ROUND(I364*H364,2)</f>
        <v>0</v>
      </c>
      <c r="BL364" s="20" t="s">
        <v>300</v>
      </c>
      <c r="BM364" s="218" t="s">
        <v>549</v>
      </c>
    </row>
    <row r="365" s="2" customFormat="1">
      <c r="A365" s="41"/>
      <c r="B365" s="42"/>
      <c r="C365" s="43"/>
      <c r="D365" s="220" t="s">
        <v>137</v>
      </c>
      <c r="E365" s="43"/>
      <c r="F365" s="221" t="s">
        <v>550</v>
      </c>
      <c r="G365" s="43"/>
      <c r="H365" s="43"/>
      <c r="I365" s="222"/>
      <c r="J365" s="43"/>
      <c r="K365" s="43"/>
      <c r="L365" s="47"/>
      <c r="M365" s="223"/>
      <c r="N365" s="224"/>
      <c r="O365" s="87"/>
      <c r="P365" s="87"/>
      <c r="Q365" s="87"/>
      <c r="R365" s="87"/>
      <c r="S365" s="87"/>
      <c r="T365" s="88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T365" s="20" t="s">
        <v>137</v>
      </c>
      <c r="AU365" s="20" t="s">
        <v>82</v>
      </c>
    </row>
    <row r="366" s="13" customFormat="1">
      <c r="A366" s="13"/>
      <c r="B366" s="232"/>
      <c r="C366" s="233"/>
      <c r="D366" s="225" t="s">
        <v>187</v>
      </c>
      <c r="E366" s="234" t="s">
        <v>19</v>
      </c>
      <c r="F366" s="235" t="s">
        <v>499</v>
      </c>
      <c r="G366" s="233"/>
      <c r="H366" s="236">
        <v>21.280000000000001</v>
      </c>
      <c r="I366" s="237"/>
      <c r="J366" s="233"/>
      <c r="K366" s="233"/>
      <c r="L366" s="238"/>
      <c r="M366" s="239"/>
      <c r="N366" s="240"/>
      <c r="O366" s="240"/>
      <c r="P366" s="240"/>
      <c r="Q366" s="240"/>
      <c r="R366" s="240"/>
      <c r="S366" s="240"/>
      <c r="T366" s="241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2" t="s">
        <v>187</v>
      </c>
      <c r="AU366" s="242" t="s">
        <v>82</v>
      </c>
      <c r="AV366" s="13" t="s">
        <v>82</v>
      </c>
      <c r="AW366" s="13" t="s">
        <v>34</v>
      </c>
      <c r="AX366" s="13" t="s">
        <v>80</v>
      </c>
      <c r="AY366" s="242" t="s">
        <v>127</v>
      </c>
    </row>
    <row r="367" s="12" customFormat="1" ht="22.8" customHeight="1">
      <c r="A367" s="12"/>
      <c r="B367" s="191"/>
      <c r="C367" s="192"/>
      <c r="D367" s="193" t="s">
        <v>71</v>
      </c>
      <c r="E367" s="205" t="s">
        <v>551</v>
      </c>
      <c r="F367" s="205" t="s">
        <v>552</v>
      </c>
      <c r="G367" s="192"/>
      <c r="H367" s="192"/>
      <c r="I367" s="195"/>
      <c r="J367" s="206">
        <f>BK367</f>
        <v>0</v>
      </c>
      <c r="K367" s="192"/>
      <c r="L367" s="197"/>
      <c r="M367" s="198"/>
      <c r="N367" s="199"/>
      <c r="O367" s="199"/>
      <c r="P367" s="200">
        <f>SUM(P368:P447)</f>
        <v>0</v>
      </c>
      <c r="Q367" s="199"/>
      <c r="R367" s="200">
        <f>SUM(R368:R447)</f>
        <v>0.6977061200000001</v>
      </c>
      <c r="S367" s="199"/>
      <c r="T367" s="201">
        <f>SUM(T368:T447)</f>
        <v>0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R367" s="202" t="s">
        <v>82</v>
      </c>
      <c r="AT367" s="203" t="s">
        <v>71</v>
      </c>
      <c r="AU367" s="203" t="s">
        <v>80</v>
      </c>
      <c r="AY367" s="202" t="s">
        <v>127</v>
      </c>
      <c r="BK367" s="204">
        <f>SUM(BK368:BK447)</f>
        <v>0</v>
      </c>
    </row>
    <row r="368" s="2" customFormat="1" ht="55.5" customHeight="1">
      <c r="A368" s="41"/>
      <c r="B368" s="42"/>
      <c r="C368" s="207" t="s">
        <v>553</v>
      </c>
      <c r="D368" s="207" t="s">
        <v>130</v>
      </c>
      <c r="E368" s="208" t="s">
        <v>554</v>
      </c>
      <c r="F368" s="209" t="s">
        <v>555</v>
      </c>
      <c r="G368" s="210" t="s">
        <v>214</v>
      </c>
      <c r="H368" s="211">
        <v>32.417000000000002</v>
      </c>
      <c r="I368" s="212"/>
      <c r="J368" s="213">
        <f>ROUND(I368*H368,2)</f>
        <v>0</v>
      </c>
      <c r="K368" s="209" t="s">
        <v>19</v>
      </c>
      <c r="L368" s="47"/>
      <c r="M368" s="214" t="s">
        <v>19</v>
      </c>
      <c r="N368" s="215" t="s">
        <v>43</v>
      </c>
      <c r="O368" s="87"/>
      <c r="P368" s="216">
        <f>O368*H368</f>
        <v>0</v>
      </c>
      <c r="Q368" s="216">
        <v>0.013860000000000001</v>
      </c>
      <c r="R368" s="216">
        <f>Q368*H368</f>
        <v>0.44929962000000007</v>
      </c>
      <c r="S368" s="216">
        <v>0</v>
      </c>
      <c r="T368" s="217">
        <f>S368*H368</f>
        <v>0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18" t="s">
        <v>300</v>
      </c>
      <c r="AT368" s="218" t="s">
        <v>130</v>
      </c>
      <c r="AU368" s="218" t="s">
        <v>82</v>
      </c>
      <c r="AY368" s="20" t="s">
        <v>127</v>
      </c>
      <c r="BE368" s="219">
        <f>IF(N368="základní",J368,0)</f>
        <v>0</v>
      </c>
      <c r="BF368" s="219">
        <f>IF(N368="snížená",J368,0)</f>
        <v>0</v>
      </c>
      <c r="BG368" s="219">
        <f>IF(N368="zákl. přenesená",J368,0)</f>
        <v>0</v>
      </c>
      <c r="BH368" s="219">
        <f>IF(N368="sníž. přenesená",J368,0)</f>
        <v>0</v>
      </c>
      <c r="BI368" s="219">
        <f>IF(N368="nulová",J368,0)</f>
        <v>0</v>
      </c>
      <c r="BJ368" s="20" t="s">
        <v>80</v>
      </c>
      <c r="BK368" s="219">
        <f>ROUND(I368*H368,2)</f>
        <v>0</v>
      </c>
      <c r="BL368" s="20" t="s">
        <v>300</v>
      </c>
      <c r="BM368" s="218" t="s">
        <v>556</v>
      </c>
    </row>
    <row r="369" s="15" customFormat="1">
      <c r="A369" s="15"/>
      <c r="B369" s="254"/>
      <c r="C369" s="255"/>
      <c r="D369" s="225" t="s">
        <v>187</v>
      </c>
      <c r="E369" s="256" t="s">
        <v>19</v>
      </c>
      <c r="F369" s="257" t="s">
        <v>557</v>
      </c>
      <c r="G369" s="255"/>
      <c r="H369" s="256" t="s">
        <v>19</v>
      </c>
      <c r="I369" s="258"/>
      <c r="J369" s="255"/>
      <c r="K369" s="255"/>
      <c r="L369" s="259"/>
      <c r="M369" s="260"/>
      <c r="N369" s="261"/>
      <c r="O369" s="261"/>
      <c r="P369" s="261"/>
      <c r="Q369" s="261"/>
      <c r="R369" s="261"/>
      <c r="S369" s="261"/>
      <c r="T369" s="262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63" t="s">
        <v>187</v>
      </c>
      <c r="AU369" s="263" t="s">
        <v>82</v>
      </c>
      <c r="AV369" s="15" t="s">
        <v>80</v>
      </c>
      <c r="AW369" s="15" t="s">
        <v>34</v>
      </c>
      <c r="AX369" s="15" t="s">
        <v>72</v>
      </c>
      <c r="AY369" s="263" t="s">
        <v>127</v>
      </c>
    </row>
    <row r="370" s="13" customFormat="1">
      <c r="A370" s="13"/>
      <c r="B370" s="232"/>
      <c r="C370" s="233"/>
      <c r="D370" s="225" t="s">
        <v>187</v>
      </c>
      <c r="E370" s="234" t="s">
        <v>19</v>
      </c>
      <c r="F370" s="235" t="s">
        <v>558</v>
      </c>
      <c r="G370" s="233"/>
      <c r="H370" s="236">
        <v>7.0880000000000001</v>
      </c>
      <c r="I370" s="237"/>
      <c r="J370" s="233"/>
      <c r="K370" s="233"/>
      <c r="L370" s="238"/>
      <c r="M370" s="239"/>
      <c r="N370" s="240"/>
      <c r="O370" s="240"/>
      <c r="P370" s="240"/>
      <c r="Q370" s="240"/>
      <c r="R370" s="240"/>
      <c r="S370" s="240"/>
      <c r="T370" s="241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2" t="s">
        <v>187</v>
      </c>
      <c r="AU370" s="242" t="s">
        <v>82</v>
      </c>
      <c r="AV370" s="13" t="s">
        <v>82</v>
      </c>
      <c r="AW370" s="13" t="s">
        <v>34</v>
      </c>
      <c r="AX370" s="13" t="s">
        <v>72</v>
      </c>
      <c r="AY370" s="242" t="s">
        <v>127</v>
      </c>
    </row>
    <row r="371" s="13" customFormat="1">
      <c r="A371" s="13"/>
      <c r="B371" s="232"/>
      <c r="C371" s="233"/>
      <c r="D371" s="225" t="s">
        <v>187</v>
      </c>
      <c r="E371" s="234" t="s">
        <v>19</v>
      </c>
      <c r="F371" s="235" t="s">
        <v>559</v>
      </c>
      <c r="G371" s="233"/>
      <c r="H371" s="236">
        <v>3.0179999999999998</v>
      </c>
      <c r="I371" s="237"/>
      <c r="J371" s="233"/>
      <c r="K371" s="233"/>
      <c r="L371" s="238"/>
      <c r="M371" s="239"/>
      <c r="N371" s="240"/>
      <c r="O371" s="240"/>
      <c r="P371" s="240"/>
      <c r="Q371" s="240"/>
      <c r="R371" s="240"/>
      <c r="S371" s="240"/>
      <c r="T371" s="241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2" t="s">
        <v>187</v>
      </c>
      <c r="AU371" s="242" t="s">
        <v>82</v>
      </c>
      <c r="AV371" s="13" t="s">
        <v>82</v>
      </c>
      <c r="AW371" s="13" t="s">
        <v>34</v>
      </c>
      <c r="AX371" s="13" t="s">
        <v>72</v>
      </c>
      <c r="AY371" s="242" t="s">
        <v>127</v>
      </c>
    </row>
    <row r="372" s="13" customFormat="1">
      <c r="A372" s="13"/>
      <c r="B372" s="232"/>
      <c r="C372" s="233"/>
      <c r="D372" s="225" t="s">
        <v>187</v>
      </c>
      <c r="E372" s="234" t="s">
        <v>19</v>
      </c>
      <c r="F372" s="235" t="s">
        <v>560</v>
      </c>
      <c r="G372" s="233"/>
      <c r="H372" s="236">
        <v>2.5539999999999998</v>
      </c>
      <c r="I372" s="237"/>
      <c r="J372" s="233"/>
      <c r="K372" s="233"/>
      <c r="L372" s="238"/>
      <c r="M372" s="239"/>
      <c r="N372" s="240"/>
      <c r="O372" s="240"/>
      <c r="P372" s="240"/>
      <c r="Q372" s="240"/>
      <c r="R372" s="240"/>
      <c r="S372" s="240"/>
      <c r="T372" s="241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2" t="s">
        <v>187</v>
      </c>
      <c r="AU372" s="242" t="s">
        <v>82</v>
      </c>
      <c r="AV372" s="13" t="s">
        <v>82</v>
      </c>
      <c r="AW372" s="13" t="s">
        <v>34</v>
      </c>
      <c r="AX372" s="13" t="s">
        <v>72</v>
      </c>
      <c r="AY372" s="242" t="s">
        <v>127</v>
      </c>
    </row>
    <row r="373" s="13" customFormat="1">
      <c r="A373" s="13"/>
      <c r="B373" s="232"/>
      <c r="C373" s="233"/>
      <c r="D373" s="225" t="s">
        <v>187</v>
      </c>
      <c r="E373" s="234" t="s">
        <v>19</v>
      </c>
      <c r="F373" s="235" t="s">
        <v>561</v>
      </c>
      <c r="G373" s="233"/>
      <c r="H373" s="236">
        <v>2.3069999999999999</v>
      </c>
      <c r="I373" s="237"/>
      <c r="J373" s="233"/>
      <c r="K373" s="233"/>
      <c r="L373" s="238"/>
      <c r="M373" s="239"/>
      <c r="N373" s="240"/>
      <c r="O373" s="240"/>
      <c r="P373" s="240"/>
      <c r="Q373" s="240"/>
      <c r="R373" s="240"/>
      <c r="S373" s="240"/>
      <c r="T373" s="241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2" t="s">
        <v>187</v>
      </c>
      <c r="AU373" s="242" t="s">
        <v>82</v>
      </c>
      <c r="AV373" s="13" t="s">
        <v>82</v>
      </c>
      <c r="AW373" s="13" t="s">
        <v>34</v>
      </c>
      <c r="AX373" s="13" t="s">
        <v>72</v>
      </c>
      <c r="AY373" s="242" t="s">
        <v>127</v>
      </c>
    </row>
    <row r="374" s="13" customFormat="1">
      <c r="A374" s="13"/>
      <c r="B374" s="232"/>
      <c r="C374" s="233"/>
      <c r="D374" s="225" t="s">
        <v>187</v>
      </c>
      <c r="E374" s="234" t="s">
        <v>19</v>
      </c>
      <c r="F374" s="235" t="s">
        <v>562</v>
      </c>
      <c r="G374" s="233"/>
      <c r="H374" s="236">
        <v>4.2800000000000002</v>
      </c>
      <c r="I374" s="237"/>
      <c r="J374" s="233"/>
      <c r="K374" s="233"/>
      <c r="L374" s="238"/>
      <c r="M374" s="239"/>
      <c r="N374" s="240"/>
      <c r="O374" s="240"/>
      <c r="P374" s="240"/>
      <c r="Q374" s="240"/>
      <c r="R374" s="240"/>
      <c r="S374" s="240"/>
      <c r="T374" s="241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2" t="s">
        <v>187</v>
      </c>
      <c r="AU374" s="242" t="s">
        <v>82</v>
      </c>
      <c r="AV374" s="13" t="s">
        <v>82</v>
      </c>
      <c r="AW374" s="13" t="s">
        <v>34</v>
      </c>
      <c r="AX374" s="13" t="s">
        <v>72</v>
      </c>
      <c r="AY374" s="242" t="s">
        <v>127</v>
      </c>
    </row>
    <row r="375" s="13" customFormat="1">
      <c r="A375" s="13"/>
      <c r="B375" s="232"/>
      <c r="C375" s="233"/>
      <c r="D375" s="225" t="s">
        <v>187</v>
      </c>
      <c r="E375" s="234" t="s">
        <v>19</v>
      </c>
      <c r="F375" s="235" t="s">
        <v>563</v>
      </c>
      <c r="G375" s="233"/>
      <c r="H375" s="236">
        <v>7.04</v>
      </c>
      <c r="I375" s="237"/>
      <c r="J375" s="233"/>
      <c r="K375" s="233"/>
      <c r="L375" s="238"/>
      <c r="M375" s="239"/>
      <c r="N375" s="240"/>
      <c r="O375" s="240"/>
      <c r="P375" s="240"/>
      <c r="Q375" s="240"/>
      <c r="R375" s="240"/>
      <c r="S375" s="240"/>
      <c r="T375" s="241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2" t="s">
        <v>187</v>
      </c>
      <c r="AU375" s="242" t="s">
        <v>82</v>
      </c>
      <c r="AV375" s="13" t="s">
        <v>82</v>
      </c>
      <c r="AW375" s="13" t="s">
        <v>34</v>
      </c>
      <c r="AX375" s="13" t="s">
        <v>72</v>
      </c>
      <c r="AY375" s="242" t="s">
        <v>127</v>
      </c>
    </row>
    <row r="376" s="13" customFormat="1">
      <c r="A376" s="13"/>
      <c r="B376" s="232"/>
      <c r="C376" s="233"/>
      <c r="D376" s="225" t="s">
        <v>187</v>
      </c>
      <c r="E376" s="234" t="s">
        <v>19</v>
      </c>
      <c r="F376" s="235" t="s">
        <v>564</v>
      </c>
      <c r="G376" s="233"/>
      <c r="H376" s="236">
        <v>1.0800000000000001</v>
      </c>
      <c r="I376" s="237"/>
      <c r="J376" s="233"/>
      <c r="K376" s="233"/>
      <c r="L376" s="238"/>
      <c r="M376" s="239"/>
      <c r="N376" s="240"/>
      <c r="O376" s="240"/>
      <c r="P376" s="240"/>
      <c r="Q376" s="240"/>
      <c r="R376" s="240"/>
      <c r="S376" s="240"/>
      <c r="T376" s="241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2" t="s">
        <v>187</v>
      </c>
      <c r="AU376" s="242" t="s">
        <v>82</v>
      </c>
      <c r="AV376" s="13" t="s">
        <v>82</v>
      </c>
      <c r="AW376" s="13" t="s">
        <v>34</v>
      </c>
      <c r="AX376" s="13" t="s">
        <v>72</v>
      </c>
      <c r="AY376" s="242" t="s">
        <v>127</v>
      </c>
    </row>
    <row r="377" s="13" customFormat="1">
      <c r="A377" s="13"/>
      <c r="B377" s="232"/>
      <c r="C377" s="233"/>
      <c r="D377" s="225" t="s">
        <v>187</v>
      </c>
      <c r="E377" s="234" t="s">
        <v>19</v>
      </c>
      <c r="F377" s="235" t="s">
        <v>565</v>
      </c>
      <c r="G377" s="233"/>
      <c r="H377" s="236">
        <v>0.92000000000000004</v>
      </c>
      <c r="I377" s="237"/>
      <c r="J377" s="233"/>
      <c r="K377" s="233"/>
      <c r="L377" s="238"/>
      <c r="M377" s="239"/>
      <c r="N377" s="240"/>
      <c r="O377" s="240"/>
      <c r="P377" s="240"/>
      <c r="Q377" s="240"/>
      <c r="R377" s="240"/>
      <c r="S377" s="240"/>
      <c r="T377" s="241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2" t="s">
        <v>187</v>
      </c>
      <c r="AU377" s="242" t="s">
        <v>82</v>
      </c>
      <c r="AV377" s="13" t="s">
        <v>82</v>
      </c>
      <c r="AW377" s="13" t="s">
        <v>34</v>
      </c>
      <c r="AX377" s="13" t="s">
        <v>72</v>
      </c>
      <c r="AY377" s="242" t="s">
        <v>127</v>
      </c>
    </row>
    <row r="378" s="13" customFormat="1">
      <c r="A378" s="13"/>
      <c r="B378" s="232"/>
      <c r="C378" s="233"/>
      <c r="D378" s="225" t="s">
        <v>187</v>
      </c>
      <c r="E378" s="234" t="s">
        <v>19</v>
      </c>
      <c r="F378" s="235" t="s">
        <v>566</v>
      </c>
      <c r="G378" s="233"/>
      <c r="H378" s="236">
        <v>4.1299999999999999</v>
      </c>
      <c r="I378" s="237"/>
      <c r="J378" s="233"/>
      <c r="K378" s="233"/>
      <c r="L378" s="238"/>
      <c r="M378" s="239"/>
      <c r="N378" s="240"/>
      <c r="O378" s="240"/>
      <c r="P378" s="240"/>
      <c r="Q378" s="240"/>
      <c r="R378" s="240"/>
      <c r="S378" s="240"/>
      <c r="T378" s="241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2" t="s">
        <v>187</v>
      </c>
      <c r="AU378" s="242" t="s">
        <v>82</v>
      </c>
      <c r="AV378" s="13" t="s">
        <v>82</v>
      </c>
      <c r="AW378" s="13" t="s">
        <v>34</v>
      </c>
      <c r="AX378" s="13" t="s">
        <v>72</v>
      </c>
      <c r="AY378" s="242" t="s">
        <v>127</v>
      </c>
    </row>
    <row r="379" s="16" customFormat="1">
      <c r="A379" s="16"/>
      <c r="B379" s="264"/>
      <c r="C379" s="265"/>
      <c r="D379" s="225" t="s">
        <v>187</v>
      </c>
      <c r="E379" s="266" t="s">
        <v>19</v>
      </c>
      <c r="F379" s="267" t="s">
        <v>567</v>
      </c>
      <c r="G379" s="265"/>
      <c r="H379" s="268">
        <v>32.417000000000002</v>
      </c>
      <c r="I379" s="269"/>
      <c r="J379" s="265"/>
      <c r="K379" s="265"/>
      <c r="L379" s="270"/>
      <c r="M379" s="271"/>
      <c r="N379" s="272"/>
      <c r="O379" s="272"/>
      <c r="P379" s="272"/>
      <c r="Q379" s="272"/>
      <c r="R379" s="272"/>
      <c r="S379" s="272"/>
      <c r="T379" s="273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T379" s="274" t="s">
        <v>187</v>
      </c>
      <c r="AU379" s="274" t="s">
        <v>82</v>
      </c>
      <c r="AV379" s="16" t="s">
        <v>148</v>
      </c>
      <c r="AW379" s="16" t="s">
        <v>34</v>
      </c>
      <c r="AX379" s="16" t="s">
        <v>72</v>
      </c>
      <c r="AY379" s="274" t="s">
        <v>127</v>
      </c>
    </row>
    <row r="380" s="14" customFormat="1">
      <c r="A380" s="14"/>
      <c r="B380" s="243"/>
      <c r="C380" s="244"/>
      <c r="D380" s="225" t="s">
        <v>187</v>
      </c>
      <c r="E380" s="245" t="s">
        <v>19</v>
      </c>
      <c r="F380" s="246" t="s">
        <v>227</v>
      </c>
      <c r="G380" s="244"/>
      <c r="H380" s="247">
        <v>32.417000000000002</v>
      </c>
      <c r="I380" s="248"/>
      <c r="J380" s="244"/>
      <c r="K380" s="244"/>
      <c r="L380" s="249"/>
      <c r="M380" s="250"/>
      <c r="N380" s="251"/>
      <c r="O380" s="251"/>
      <c r="P380" s="251"/>
      <c r="Q380" s="251"/>
      <c r="R380" s="251"/>
      <c r="S380" s="251"/>
      <c r="T380" s="252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3" t="s">
        <v>187</v>
      </c>
      <c r="AU380" s="253" t="s">
        <v>82</v>
      </c>
      <c r="AV380" s="14" t="s">
        <v>155</v>
      </c>
      <c r="AW380" s="14" t="s">
        <v>34</v>
      </c>
      <c r="AX380" s="14" t="s">
        <v>80</v>
      </c>
      <c r="AY380" s="253" t="s">
        <v>127</v>
      </c>
    </row>
    <row r="381" s="2" customFormat="1" ht="37.8" customHeight="1">
      <c r="A381" s="41"/>
      <c r="B381" s="42"/>
      <c r="C381" s="207" t="s">
        <v>568</v>
      </c>
      <c r="D381" s="207" t="s">
        <v>130</v>
      </c>
      <c r="E381" s="208" t="s">
        <v>569</v>
      </c>
      <c r="F381" s="209" t="s">
        <v>570</v>
      </c>
      <c r="G381" s="210" t="s">
        <v>214</v>
      </c>
      <c r="H381" s="211">
        <v>32.417000000000002</v>
      </c>
      <c r="I381" s="212"/>
      <c r="J381" s="213">
        <f>ROUND(I381*H381,2)</f>
        <v>0</v>
      </c>
      <c r="K381" s="209" t="s">
        <v>134</v>
      </c>
      <c r="L381" s="47"/>
      <c r="M381" s="214" t="s">
        <v>19</v>
      </c>
      <c r="N381" s="215" t="s">
        <v>43</v>
      </c>
      <c r="O381" s="87"/>
      <c r="P381" s="216">
        <f>O381*H381</f>
        <v>0</v>
      </c>
      <c r="Q381" s="216">
        <v>0.00010000000000000001</v>
      </c>
      <c r="R381" s="216">
        <f>Q381*H381</f>
        <v>0.0032417000000000001</v>
      </c>
      <c r="S381" s="216">
        <v>0</v>
      </c>
      <c r="T381" s="217">
        <f>S381*H381</f>
        <v>0</v>
      </c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R381" s="218" t="s">
        <v>300</v>
      </c>
      <c r="AT381" s="218" t="s">
        <v>130</v>
      </c>
      <c r="AU381" s="218" t="s">
        <v>82</v>
      </c>
      <c r="AY381" s="20" t="s">
        <v>127</v>
      </c>
      <c r="BE381" s="219">
        <f>IF(N381="základní",J381,0)</f>
        <v>0</v>
      </c>
      <c r="BF381" s="219">
        <f>IF(N381="snížená",J381,0)</f>
        <v>0</v>
      </c>
      <c r="BG381" s="219">
        <f>IF(N381="zákl. přenesená",J381,0)</f>
        <v>0</v>
      </c>
      <c r="BH381" s="219">
        <f>IF(N381="sníž. přenesená",J381,0)</f>
        <v>0</v>
      </c>
      <c r="BI381" s="219">
        <f>IF(N381="nulová",J381,0)</f>
        <v>0</v>
      </c>
      <c r="BJ381" s="20" t="s">
        <v>80</v>
      </c>
      <c r="BK381" s="219">
        <f>ROUND(I381*H381,2)</f>
        <v>0</v>
      </c>
      <c r="BL381" s="20" t="s">
        <v>300</v>
      </c>
      <c r="BM381" s="218" t="s">
        <v>571</v>
      </c>
    </row>
    <row r="382" s="2" customFormat="1">
      <c r="A382" s="41"/>
      <c r="B382" s="42"/>
      <c r="C382" s="43"/>
      <c r="D382" s="220" t="s">
        <v>137</v>
      </c>
      <c r="E382" s="43"/>
      <c r="F382" s="221" t="s">
        <v>572</v>
      </c>
      <c r="G382" s="43"/>
      <c r="H382" s="43"/>
      <c r="I382" s="222"/>
      <c r="J382" s="43"/>
      <c r="K382" s="43"/>
      <c r="L382" s="47"/>
      <c r="M382" s="223"/>
      <c r="N382" s="224"/>
      <c r="O382" s="87"/>
      <c r="P382" s="87"/>
      <c r="Q382" s="87"/>
      <c r="R382" s="87"/>
      <c r="S382" s="87"/>
      <c r="T382" s="88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T382" s="20" t="s">
        <v>137</v>
      </c>
      <c r="AU382" s="20" t="s">
        <v>82</v>
      </c>
    </row>
    <row r="383" s="15" customFormat="1">
      <c r="A383" s="15"/>
      <c r="B383" s="254"/>
      <c r="C383" s="255"/>
      <c r="D383" s="225" t="s">
        <v>187</v>
      </c>
      <c r="E383" s="256" t="s">
        <v>19</v>
      </c>
      <c r="F383" s="257" t="s">
        <v>557</v>
      </c>
      <c r="G383" s="255"/>
      <c r="H383" s="256" t="s">
        <v>19</v>
      </c>
      <c r="I383" s="258"/>
      <c r="J383" s="255"/>
      <c r="K383" s="255"/>
      <c r="L383" s="259"/>
      <c r="M383" s="260"/>
      <c r="N383" s="261"/>
      <c r="O383" s="261"/>
      <c r="P383" s="261"/>
      <c r="Q383" s="261"/>
      <c r="R383" s="261"/>
      <c r="S383" s="261"/>
      <c r="T383" s="262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63" t="s">
        <v>187</v>
      </c>
      <c r="AU383" s="263" t="s">
        <v>82</v>
      </c>
      <c r="AV383" s="15" t="s">
        <v>80</v>
      </c>
      <c r="AW383" s="15" t="s">
        <v>34</v>
      </c>
      <c r="AX383" s="15" t="s">
        <v>72</v>
      </c>
      <c r="AY383" s="263" t="s">
        <v>127</v>
      </c>
    </row>
    <row r="384" s="13" customFormat="1">
      <c r="A384" s="13"/>
      <c r="B384" s="232"/>
      <c r="C384" s="233"/>
      <c r="D384" s="225" t="s">
        <v>187</v>
      </c>
      <c r="E384" s="234" t="s">
        <v>19</v>
      </c>
      <c r="F384" s="235" t="s">
        <v>558</v>
      </c>
      <c r="G384" s="233"/>
      <c r="H384" s="236">
        <v>7.0880000000000001</v>
      </c>
      <c r="I384" s="237"/>
      <c r="J384" s="233"/>
      <c r="K384" s="233"/>
      <c r="L384" s="238"/>
      <c r="M384" s="239"/>
      <c r="N384" s="240"/>
      <c r="O384" s="240"/>
      <c r="P384" s="240"/>
      <c r="Q384" s="240"/>
      <c r="R384" s="240"/>
      <c r="S384" s="240"/>
      <c r="T384" s="241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2" t="s">
        <v>187</v>
      </c>
      <c r="AU384" s="242" t="s">
        <v>82</v>
      </c>
      <c r="AV384" s="13" t="s">
        <v>82</v>
      </c>
      <c r="AW384" s="13" t="s">
        <v>34</v>
      </c>
      <c r="AX384" s="13" t="s">
        <v>72</v>
      </c>
      <c r="AY384" s="242" t="s">
        <v>127</v>
      </c>
    </row>
    <row r="385" s="13" customFormat="1">
      <c r="A385" s="13"/>
      <c r="B385" s="232"/>
      <c r="C385" s="233"/>
      <c r="D385" s="225" t="s">
        <v>187</v>
      </c>
      <c r="E385" s="234" t="s">
        <v>19</v>
      </c>
      <c r="F385" s="235" t="s">
        <v>559</v>
      </c>
      <c r="G385" s="233"/>
      <c r="H385" s="236">
        <v>3.0179999999999998</v>
      </c>
      <c r="I385" s="237"/>
      <c r="J385" s="233"/>
      <c r="K385" s="233"/>
      <c r="L385" s="238"/>
      <c r="M385" s="239"/>
      <c r="N385" s="240"/>
      <c r="O385" s="240"/>
      <c r="P385" s="240"/>
      <c r="Q385" s="240"/>
      <c r="R385" s="240"/>
      <c r="S385" s="240"/>
      <c r="T385" s="241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2" t="s">
        <v>187</v>
      </c>
      <c r="AU385" s="242" t="s">
        <v>82</v>
      </c>
      <c r="AV385" s="13" t="s">
        <v>82</v>
      </c>
      <c r="AW385" s="13" t="s">
        <v>34</v>
      </c>
      <c r="AX385" s="13" t="s">
        <v>72</v>
      </c>
      <c r="AY385" s="242" t="s">
        <v>127</v>
      </c>
    </row>
    <row r="386" s="13" customFormat="1">
      <c r="A386" s="13"/>
      <c r="B386" s="232"/>
      <c r="C386" s="233"/>
      <c r="D386" s="225" t="s">
        <v>187</v>
      </c>
      <c r="E386" s="234" t="s">
        <v>19</v>
      </c>
      <c r="F386" s="235" t="s">
        <v>560</v>
      </c>
      <c r="G386" s="233"/>
      <c r="H386" s="236">
        <v>2.5539999999999998</v>
      </c>
      <c r="I386" s="237"/>
      <c r="J386" s="233"/>
      <c r="K386" s="233"/>
      <c r="L386" s="238"/>
      <c r="M386" s="239"/>
      <c r="N386" s="240"/>
      <c r="O386" s="240"/>
      <c r="P386" s="240"/>
      <c r="Q386" s="240"/>
      <c r="R386" s="240"/>
      <c r="S386" s="240"/>
      <c r="T386" s="241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2" t="s">
        <v>187</v>
      </c>
      <c r="AU386" s="242" t="s">
        <v>82</v>
      </c>
      <c r="AV386" s="13" t="s">
        <v>82</v>
      </c>
      <c r="AW386" s="13" t="s">
        <v>34</v>
      </c>
      <c r="AX386" s="13" t="s">
        <v>72</v>
      </c>
      <c r="AY386" s="242" t="s">
        <v>127</v>
      </c>
    </row>
    <row r="387" s="13" customFormat="1">
      <c r="A387" s="13"/>
      <c r="B387" s="232"/>
      <c r="C387" s="233"/>
      <c r="D387" s="225" t="s">
        <v>187</v>
      </c>
      <c r="E387" s="234" t="s">
        <v>19</v>
      </c>
      <c r="F387" s="235" t="s">
        <v>561</v>
      </c>
      <c r="G387" s="233"/>
      <c r="H387" s="236">
        <v>2.3069999999999999</v>
      </c>
      <c r="I387" s="237"/>
      <c r="J387" s="233"/>
      <c r="K387" s="233"/>
      <c r="L387" s="238"/>
      <c r="M387" s="239"/>
      <c r="N387" s="240"/>
      <c r="O387" s="240"/>
      <c r="P387" s="240"/>
      <c r="Q387" s="240"/>
      <c r="R387" s="240"/>
      <c r="S387" s="240"/>
      <c r="T387" s="241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2" t="s">
        <v>187</v>
      </c>
      <c r="AU387" s="242" t="s">
        <v>82</v>
      </c>
      <c r="AV387" s="13" t="s">
        <v>82</v>
      </c>
      <c r="AW387" s="13" t="s">
        <v>34</v>
      </c>
      <c r="AX387" s="13" t="s">
        <v>72</v>
      </c>
      <c r="AY387" s="242" t="s">
        <v>127</v>
      </c>
    </row>
    <row r="388" s="13" customFormat="1">
      <c r="A388" s="13"/>
      <c r="B388" s="232"/>
      <c r="C388" s="233"/>
      <c r="D388" s="225" t="s">
        <v>187</v>
      </c>
      <c r="E388" s="234" t="s">
        <v>19</v>
      </c>
      <c r="F388" s="235" t="s">
        <v>562</v>
      </c>
      <c r="G388" s="233"/>
      <c r="H388" s="236">
        <v>4.2800000000000002</v>
      </c>
      <c r="I388" s="237"/>
      <c r="J388" s="233"/>
      <c r="K388" s="233"/>
      <c r="L388" s="238"/>
      <c r="M388" s="239"/>
      <c r="N388" s="240"/>
      <c r="O388" s="240"/>
      <c r="P388" s="240"/>
      <c r="Q388" s="240"/>
      <c r="R388" s="240"/>
      <c r="S388" s="240"/>
      <c r="T388" s="241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2" t="s">
        <v>187</v>
      </c>
      <c r="AU388" s="242" t="s">
        <v>82</v>
      </c>
      <c r="AV388" s="13" t="s">
        <v>82</v>
      </c>
      <c r="AW388" s="13" t="s">
        <v>34</v>
      </c>
      <c r="AX388" s="13" t="s">
        <v>72</v>
      </c>
      <c r="AY388" s="242" t="s">
        <v>127</v>
      </c>
    </row>
    <row r="389" s="13" customFormat="1">
      <c r="A389" s="13"/>
      <c r="B389" s="232"/>
      <c r="C389" s="233"/>
      <c r="D389" s="225" t="s">
        <v>187</v>
      </c>
      <c r="E389" s="234" t="s">
        <v>19</v>
      </c>
      <c r="F389" s="235" t="s">
        <v>563</v>
      </c>
      <c r="G389" s="233"/>
      <c r="H389" s="236">
        <v>7.04</v>
      </c>
      <c r="I389" s="237"/>
      <c r="J389" s="233"/>
      <c r="K389" s="233"/>
      <c r="L389" s="238"/>
      <c r="M389" s="239"/>
      <c r="N389" s="240"/>
      <c r="O389" s="240"/>
      <c r="P389" s="240"/>
      <c r="Q389" s="240"/>
      <c r="R389" s="240"/>
      <c r="S389" s="240"/>
      <c r="T389" s="241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2" t="s">
        <v>187</v>
      </c>
      <c r="AU389" s="242" t="s">
        <v>82</v>
      </c>
      <c r="AV389" s="13" t="s">
        <v>82</v>
      </c>
      <c r="AW389" s="13" t="s">
        <v>34</v>
      </c>
      <c r="AX389" s="13" t="s">
        <v>72</v>
      </c>
      <c r="AY389" s="242" t="s">
        <v>127</v>
      </c>
    </row>
    <row r="390" s="13" customFormat="1">
      <c r="A390" s="13"/>
      <c r="B390" s="232"/>
      <c r="C390" s="233"/>
      <c r="D390" s="225" t="s">
        <v>187</v>
      </c>
      <c r="E390" s="234" t="s">
        <v>19</v>
      </c>
      <c r="F390" s="235" t="s">
        <v>564</v>
      </c>
      <c r="G390" s="233"/>
      <c r="H390" s="236">
        <v>1.0800000000000001</v>
      </c>
      <c r="I390" s="237"/>
      <c r="J390" s="233"/>
      <c r="K390" s="233"/>
      <c r="L390" s="238"/>
      <c r="M390" s="239"/>
      <c r="N390" s="240"/>
      <c r="O390" s="240"/>
      <c r="P390" s="240"/>
      <c r="Q390" s="240"/>
      <c r="R390" s="240"/>
      <c r="S390" s="240"/>
      <c r="T390" s="241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2" t="s">
        <v>187</v>
      </c>
      <c r="AU390" s="242" t="s">
        <v>82</v>
      </c>
      <c r="AV390" s="13" t="s">
        <v>82</v>
      </c>
      <c r="AW390" s="13" t="s">
        <v>34</v>
      </c>
      <c r="AX390" s="13" t="s">
        <v>72</v>
      </c>
      <c r="AY390" s="242" t="s">
        <v>127</v>
      </c>
    </row>
    <row r="391" s="13" customFormat="1">
      <c r="A391" s="13"/>
      <c r="B391" s="232"/>
      <c r="C391" s="233"/>
      <c r="D391" s="225" t="s">
        <v>187</v>
      </c>
      <c r="E391" s="234" t="s">
        <v>19</v>
      </c>
      <c r="F391" s="235" t="s">
        <v>565</v>
      </c>
      <c r="G391" s="233"/>
      <c r="H391" s="236">
        <v>0.92000000000000004</v>
      </c>
      <c r="I391" s="237"/>
      <c r="J391" s="233"/>
      <c r="K391" s="233"/>
      <c r="L391" s="238"/>
      <c r="M391" s="239"/>
      <c r="N391" s="240"/>
      <c r="O391" s="240"/>
      <c r="P391" s="240"/>
      <c r="Q391" s="240"/>
      <c r="R391" s="240"/>
      <c r="S391" s="240"/>
      <c r="T391" s="241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2" t="s">
        <v>187</v>
      </c>
      <c r="AU391" s="242" t="s">
        <v>82</v>
      </c>
      <c r="AV391" s="13" t="s">
        <v>82</v>
      </c>
      <c r="AW391" s="13" t="s">
        <v>34</v>
      </c>
      <c r="AX391" s="13" t="s">
        <v>72</v>
      </c>
      <c r="AY391" s="242" t="s">
        <v>127</v>
      </c>
    </row>
    <row r="392" s="13" customFormat="1">
      <c r="A392" s="13"/>
      <c r="B392" s="232"/>
      <c r="C392" s="233"/>
      <c r="D392" s="225" t="s">
        <v>187</v>
      </c>
      <c r="E392" s="234" t="s">
        <v>19</v>
      </c>
      <c r="F392" s="235" t="s">
        <v>566</v>
      </c>
      <c r="G392" s="233"/>
      <c r="H392" s="236">
        <v>4.1299999999999999</v>
      </c>
      <c r="I392" s="237"/>
      <c r="J392" s="233"/>
      <c r="K392" s="233"/>
      <c r="L392" s="238"/>
      <c r="M392" s="239"/>
      <c r="N392" s="240"/>
      <c r="O392" s="240"/>
      <c r="P392" s="240"/>
      <c r="Q392" s="240"/>
      <c r="R392" s="240"/>
      <c r="S392" s="240"/>
      <c r="T392" s="241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2" t="s">
        <v>187</v>
      </c>
      <c r="AU392" s="242" t="s">
        <v>82</v>
      </c>
      <c r="AV392" s="13" t="s">
        <v>82</v>
      </c>
      <c r="AW392" s="13" t="s">
        <v>34</v>
      </c>
      <c r="AX392" s="13" t="s">
        <v>72</v>
      </c>
      <c r="AY392" s="242" t="s">
        <v>127</v>
      </c>
    </row>
    <row r="393" s="16" customFormat="1">
      <c r="A393" s="16"/>
      <c r="B393" s="264"/>
      <c r="C393" s="265"/>
      <c r="D393" s="225" t="s">
        <v>187</v>
      </c>
      <c r="E393" s="266" t="s">
        <v>19</v>
      </c>
      <c r="F393" s="267" t="s">
        <v>567</v>
      </c>
      <c r="G393" s="265"/>
      <c r="H393" s="268">
        <v>32.417000000000002</v>
      </c>
      <c r="I393" s="269"/>
      <c r="J393" s="265"/>
      <c r="K393" s="265"/>
      <c r="L393" s="270"/>
      <c r="M393" s="271"/>
      <c r="N393" s="272"/>
      <c r="O393" s="272"/>
      <c r="P393" s="272"/>
      <c r="Q393" s="272"/>
      <c r="R393" s="272"/>
      <c r="S393" s="272"/>
      <c r="T393" s="273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T393" s="274" t="s">
        <v>187</v>
      </c>
      <c r="AU393" s="274" t="s">
        <v>82</v>
      </c>
      <c r="AV393" s="16" t="s">
        <v>148</v>
      </c>
      <c r="AW393" s="16" t="s">
        <v>34</v>
      </c>
      <c r="AX393" s="16" t="s">
        <v>72</v>
      </c>
      <c r="AY393" s="274" t="s">
        <v>127</v>
      </c>
    </row>
    <row r="394" s="14" customFormat="1">
      <c r="A394" s="14"/>
      <c r="B394" s="243"/>
      <c r="C394" s="244"/>
      <c r="D394" s="225" t="s">
        <v>187</v>
      </c>
      <c r="E394" s="245" t="s">
        <v>19</v>
      </c>
      <c r="F394" s="246" t="s">
        <v>227</v>
      </c>
      <c r="G394" s="244"/>
      <c r="H394" s="247">
        <v>32.417000000000002</v>
      </c>
      <c r="I394" s="248"/>
      <c r="J394" s="244"/>
      <c r="K394" s="244"/>
      <c r="L394" s="249"/>
      <c r="M394" s="250"/>
      <c r="N394" s="251"/>
      <c r="O394" s="251"/>
      <c r="P394" s="251"/>
      <c r="Q394" s="251"/>
      <c r="R394" s="251"/>
      <c r="S394" s="251"/>
      <c r="T394" s="252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3" t="s">
        <v>187</v>
      </c>
      <c r="AU394" s="253" t="s">
        <v>82</v>
      </c>
      <c r="AV394" s="14" t="s">
        <v>155</v>
      </c>
      <c r="AW394" s="14" t="s">
        <v>34</v>
      </c>
      <c r="AX394" s="14" t="s">
        <v>80</v>
      </c>
      <c r="AY394" s="253" t="s">
        <v>127</v>
      </c>
    </row>
    <row r="395" s="2" customFormat="1" ht="37.8" customHeight="1">
      <c r="A395" s="41"/>
      <c r="B395" s="42"/>
      <c r="C395" s="207" t="s">
        <v>573</v>
      </c>
      <c r="D395" s="207" t="s">
        <v>130</v>
      </c>
      <c r="E395" s="208" t="s">
        <v>574</v>
      </c>
      <c r="F395" s="209" t="s">
        <v>575</v>
      </c>
      <c r="G395" s="210" t="s">
        <v>214</v>
      </c>
      <c r="H395" s="211">
        <v>32.417000000000002</v>
      </c>
      <c r="I395" s="212"/>
      <c r="J395" s="213">
        <f>ROUND(I395*H395,2)</f>
        <v>0</v>
      </c>
      <c r="K395" s="209" t="s">
        <v>134</v>
      </c>
      <c r="L395" s="47"/>
      <c r="M395" s="214" t="s">
        <v>19</v>
      </c>
      <c r="N395" s="215" t="s">
        <v>43</v>
      </c>
      <c r="O395" s="87"/>
      <c r="P395" s="216">
        <f>O395*H395</f>
        <v>0</v>
      </c>
      <c r="Q395" s="216">
        <v>0</v>
      </c>
      <c r="R395" s="216">
        <f>Q395*H395</f>
        <v>0</v>
      </c>
      <c r="S395" s="216">
        <v>0</v>
      </c>
      <c r="T395" s="217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18" t="s">
        <v>300</v>
      </c>
      <c r="AT395" s="218" t="s">
        <v>130</v>
      </c>
      <c r="AU395" s="218" t="s">
        <v>82</v>
      </c>
      <c r="AY395" s="20" t="s">
        <v>127</v>
      </c>
      <c r="BE395" s="219">
        <f>IF(N395="základní",J395,0)</f>
        <v>0</v>
      </c>
      <c r="BF395" s="219">
        <f>IF(N395="snížená",J395,0)</f>
        <v>0</v>
      </c>
      <c r="BG395" s="219">
        <f>IF(N395="zákl. přenesená",J395,0)</f>
        <v>0</v>
      </c>
      <c r="BH395" s="219">
        <f>IF(N395="sníž. přenesená",J395,0)</f>
        <v>0</v>
      </c>
      <c r="BI395" s="219">
        <f>IF(N395="nulová",J395,0)</f>
        <v>0</v>
      </c>
      <c r="BJ395" s="20" t="s">
        <v>80</v>
      </c>
      <c r="BK395" s="219">
        <f>ROUND(I395*H395,2)</f>
        <v>0</v>
      </c>
      <c r="BL395" s="20" t="s">
        <v>300</v>
      </c>
      <c r="BM395" s="218" t="s">
        <v>576</v>
      </c>
    </row>
    <row r="396" s="2" customFormat="1">
      <c r="A396" s="41"/>
      <c r="B396" s="42"/>
      <c r="C396" s="43"/>
      <c r="D396" s="220" t="s">
        <v>137</v>
      </c>
      <c r="E396" s="43"/>
      <c r="F396" s="221" t="s">
        <v>577</v>
      </c>
      <c r="G396" s="43"/>
      <c r="H396" s="43"/>
      <c r="I396" s="222"/>
      <c r="J396" s="43"/>
      <c r="K396" s="43"/>
      <c r="L396" s="47"/>
      <c r="M396" s="223"/>
      <c r="N396" s="224"/>
      <c r="O396" s="87"/>
      <c r="P396" s="87"/>
      <c r="Q396" s="87"/>
      <c r="R396" s="87"/>
      <c r="S396" s="87"/>
      <c r="T396" s="88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T396" s="20" t="s">
        <v>137</v>
      </c>
      <c r="AU396" s="20" t="s">
        <v>82</v>
      </c>
    </row>
    <row r="397" s="15" customFormat="1">
      <c r="A397" s="15"/>
      <c r="B397" s="254"/>
      <c r="C397" s="255"/>
      <c r="D397" s="225" t="s">
        <v>187</v>
      </c>
      <c r="E397" s="256" t="s">
        <v>19</v>
      </c>
      <c r="F397" s="257" t="s">
        <v>557</v>
      </c>
      <c r="G397" s="255"/>
      <c r="H397" s="256" t="s">
        <v>19</v>
      </c>
      <c r="I397" s="258"/>
      <c r="J397" s="255"/>
      <c r="K397" s="255"/>
      <c r="L397" s="259"/>
      <c r="M397" s="260"/>
      <c r="N397" s="261"/>
      <c r="O397" s="261"/>
      <c r="P397" s="261"/>
      <c r="Q397" s="261"/>
      <c r="R397" s="261"/>
      <c r="S397" s="261"/>
      <c r="T397" s="262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T397" s="263" t="s">
        <v>187</v>
      </c>
      <c r="AU397" s="263" t="s">
        <v>82</v>
      </c>
      <c r="AV397" s="15" t="s">
        <v>80</v>
      </c>
      <c r="AW397" s="15" t="s">
        <v>34</v>
      </c>
      <c r="AX397" s="15" t="s">
        <v>72</v>
      </c>
      <c r="AY397" s="263" t="s">
        <v>127</v>
      </c>
    </row>
    <row r="398" s="13" customFormat="1">
      <c r="A398" s="13"/>
      <c r="B398" s="232"/>
      <c r="C398" s="233"/>
      <c r="D398" s="225" t="s">
        <v>187</v>
      </c>
      <c r="E398" s="234" t="s">
        <v>19</v>
      </c>
      <c r="F398" s="235" t="s">
        <v>558</v>
      </c>
      <c r="G398" s="233"/>
      <c r="H398" s="236">
        <v>7.0880000000000001</v>
      </c>
      <c r="I398" s="237"/>
      <c r="J398" s="233"/>
      <c r="K398" s="233"/>
      <c r="L398" s="238"/>
      <c r="M398" s="239"/>
      <c r="N398" s="240"/>
      <c r="O398" s="240"/>
      <c r="P398" s="240"/>
      <c r="Q398" s="240"/>
      <c r="R398" s="240"/>
      <c r="S398" s="240"/>
      <c r="T398" s="241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2" t="s">
        <v>187</v>
      </c>
      <c r="AU398" s="242" t="s">
        <v>82</v>
      </c>
      <c r="AV398" s="13" t="s">
        <v>82</v>
      </c>
      <c r="AW398" s="13" t="s">
        <v>34</v>
      </c>
      <c r="AX398" s="13" t="s">
        <v>72</v>
      </c>
      <c r="AY398" s="242" t="s">
        <v>127</v>
      </c>
    </row>
    <row r="399" s="13" customFormat="1">
      <c r="A399" s="13"/>
      <c r="B399" s="232"/>
      <c r="C399" s="233"/>
      <c r="D399" s="225" t="s">
        <v>187</v>
      </c>
      <c r="E399" s="234" t="s">
        <v>19</v>
      </c>
      <c r="F399" s="235" t="s">
        <v>559</v>
      </c>
      <c r="G399" s="233"/>
      <c r="H399" s="236">
        <v>3.0179999999999998</v>
      </c>
      <c r="I399" s="237"/>
      <c r="J399" s="233"/>
      <c r="K399" s="233"/>
      <c r="L399" s="238"/>
      <c r="M399" s="239"/>
      <c r="N399" s="240"/>
      <c r="O399" s="240"/>
      <c r="P399" s="240"/>
      <c r="Q399" s="240"/>
      <c r="R399" s="240"/>
      <c r="S399" s="240"/>
      <c r="T399" s="241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2" t="s">
        <v>187</v>
      </c>
      <c r="AU399" s="242" t="s">
        <v>82</v>
      </c>
      <c r="AV399" s="13" t="s">
        <v>82</v>
      </c>
      <c r="AW399" s="13" t="s">
        <v>34</v>
      </c>
      <c r="AX399" s="13" t="s">
        <v>72</v>
      </c>
      <c r="AY399" s="242" t="s">
        <v>127</v>
      </c>
    </row>
    <row r="400" s="13" customFormat="1">
      <c r="A400" s="13"/>
      <c r="B400" s="232"/>
      <c r="C400" s="233"/>
      <c r="D400" s="225" t="s">
        <v>187</v>
      </c>
      <c r="E400" s="234" t="s">
        <v>19</v>
      </c>
      <c r="F400" s="235" t="s">
        <v>560</v>
      </c>
      <c r="G400" s="233"/>
      <c r="H400" s="236">
        <v>2.5539999999999998</v>
      </c>
      <c r="I400" s="237"/>
      <c r="J400" s="233"/>
      <c r="K400" s="233"/>
      <c r="L400" s="238"/>
      <c r="M400" s="239"/>
      <c r="N400" s="240"/>
      <c r="O400" s="240"/>
      <c r="P400" s="240"/>
      <c r="Q400" s="240"/>
      <c r="R400" s="240"/>
      <c r="S400" s="240"/>
      <c r="T400" s="241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2" t="s">
        <v>187</v>
      </c>
      <c r="AU400" s="242" t="s">
        <v>82</v>
      </c>
      <c r="AV400" s="13" t="s">
        <v>82</v>
      </c>
      <c r="AW400" s="13" t="s">
        <v>34</v>
      </c>
      <c r="AX400" s="13" t="s">
        <v>72</v>
      </c>
      <c r="AY400" s="242" t="s">
        <v>127</v>
      </c>
    </row>
    <row r="401" s="13" customFormat="1">
      <c r="A401" s="13"/>
      <c r="B401" s="232"/>
      <c r="C401" s="233"/>
      <c r="D401" s="225" t="s">
        <v>187</v>
      </c>
      <c r="E401" s="234" t="s">
        <v>19</v>
      </c>
      <c r="F401" s="235" t="s">
        <v>561</v>
      </c>
      <c r="G401" s="233"/>
      <c r="H401" s="236">
        <v>2.3069999999999999</v>
      </c>
      <c r="I401" s="237"/>
      <c r="J401" s="233"/>
      <c r="K401" s="233"/>
      <c r="L401" s="238"/>
      <c r="M401" s="239"/>
      <c r="N401" s="240"/>
      <c r="O401" s="240"/>
      <c r="P401" s="240"/>
      <c r="Q401" s="240"/>
      <c r="R401" s="240"/>
      <c r="S401" s="240"/>
      <c r="T401" s="241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2" t="s">
        <v>187</v>
      </c>
      <c r="AU401" s="242" t="s">
        <v>82</v>
      </c>
      <c r="AV401" s="13" t="s">
        <v>82</v>
      </c>
      <c r="AW401" s="13" t="s">
        <v>34</v>
      </c>
      <c r="AX401" s="13" t="s">
        <v>72</v>
      </c>
      <c r="AY401" s="242" t="s">
        <v>127</v>
      </c>
    </row>
    <row r="402" s="13" customFormat="1">
      <c r="A402" s="13"/>
      <c r="B402" s="232"/>
      <c r="C402" s="233"/>
      <c r="D402" s="225" t="s">
        <v>187</v>
      </c>
      <c r="E402" s="234" t="s">
        <v>19</v>
      </c>
      <c r="F402" s="235" t="s">
        <v>562</v>
      </c>
      <c r="G402" s="233"/>
      <c r="H402" s="236">
        <v>4.2800000000000002</v>
      </c>
      <c r="I402" s="237"/>
      <c r="J402" s="233"/>
      <c r="K402" s="233"/>
      <c r="L402" s="238"/>
      <c r="M402" s="239"/>
      <c r="N402" s="240"/>
      <c r="O402" s="240"/>
      <c r="P402" s="240"/>
      <c r="Q402" s="240"/>
      <c r="R402" s="240"/>
      <c r="S402" s="240"/>
      <c r="T402" s="241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2" t="s">
        <v>187</v>
      </c>
      <c r="AU402" s="242" t="s">
        <v>82</v>
      </c>
      <c r="AV402" s="13" t="s">
        <v>82</v>
      </c>
      <c r="AW402" s="13" t="s">
        <v>34</v>
      </c>
      <c r="AX402" s="13" t="s">
        <v>72</v>
      </c>
      <c r="AY402" s="242" t="s">
        <v>127</v>
      </c>
    </row>
    <row r="403" s="13" customFormat="1">
      <c r="A403" s="13"/>
      <c r="B403" s="232"/>
      <c r="C403" s="233"/>
      <c r="D403" s="225" t="s">
        <v>187</v>
      </c>
      <c r="E403" s="234" t="s">
        <v>19</v>
      </c>
      <c r="F403" s="235" t="s">
        <v>563</v>
      </c>
      <c r="G403" s="233"/>
      <c r="H403" s="236">
        <v>7.04</v>
      </c>
      <c r="I403" s="237"/>
      <c r="J403" s="233"/>
      <c r="K403" s="233"/>
      <c r="L403" s="238"/>
      <c r="M403" s="239"/>
      <c r="N403" s="240"/>
      <c r="O403" s="240"/>
      <c r="P403" s="240"/>
      <c r="Q403" s="240"/>
      <c r="R403" s="240"/>
      <c r="S403" s="240"/>
      <c r="T403" s="241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2" t="s">
        <v>187</v>
      </c>
      <c r="AU403" s="242" t="s">
        <v>82</v>
      </c>
      <c r="AV403" s="13" t="s">
        <v>82</v>
      </c>
      <c r="AW403" s="13" t="s">
        <v>34</v>
      </c>
      <c r="AX403" s="13" t="s">
        <v>72</v>
      </c>
      <c r="AY403" s="242" t="s">
        <v>127</v>
      </c>
    </row>
    <row r="404" s="13" customFormat="1">
      <c r="A404" s="13"/>
      <c r="B404" s="232"/>
      <c r="C404" s="233"/>
      <c r="D404" s="225" t="s">
        <v>187</v>
      </c>
      <c r="E404" s="234" t="s">
        <v>19</v>
      </c>
      <c r="F404" s="235" t="s">
        <v>564</v>
      </c>
      <c r="G404" s="233"/>
      <c r="H404" s="236">
        <v>1.0800000000000001</v>
      </c>
      <c r="I404" s="237"/>
      <c r="J404" s="233"/>
      <c r="K404" s="233"/>
      <c r="L404" s="238"/>
      <c r="M404" s="239"/>
      <c r="N404" s="240"/>
      <c r="O404" s="240"/>
      <c r="P404" s="240"/>
      <c r="Q404" s="240"/>
      <c r="R404" s="240"/>
      <c r="S404" s="240"/>
      <c r="T404" s="241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2" t="s">
        <v>187</v>
      </c>
      <c r="AU404" s="242" t="s">
        <v>82</v>
      </c>
      <c r="AV404" s="13" t="s">
        <v>82</v>
      </c>
      <c r="AW404" s="13" t="s">
        <v>34</v>
      </c>
      <c r="AX404" s="13" t="s">
        <v>72</v>
      </c>
      <c r="AY404" s="242" t="s">
        <v>127</v>
      </c>
    </row>
    <row r="405" s="13" customFormat="1">
      <c r="A405" s="13"/>
      <c r="B405" s="232"/>
      <c r="C405" s="233"/>
      <c r="D405" s="225" t="s">
        <v>187</v>
      </c>
      <c r="E405" s="234" t="s">
        <v>19</v>
      </c>
      <c r="F405" s="235" t="s">
        <v>565</v>
      </c>
      <c r="G405" s="233"/>
      <c r="H405" s="236">
        <v>0.92000000000000004</v>
      </c>
      <c r="I405" s="237"/>
      <c r="J405" s="233"/>
      <c r="K405" s="233"/>
      <c r="L405" s="238"/>
      <c r="M405" s="239"/>
      <c r="N405" s="240"/>
      <c r="O405" s="240"/>
      <c r="P405" s="240"/>
      <c r="Q405" s="240"/>
      <c r="R405" s="240"/>
      <c r="S405" s="240"/>
      <c r="T405" s="241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2" t="s">
        <v>187</v>
      </c>
      <c r="AU405" s="242" t="s">
        <v>82</v>
      </c>
      <c r="AV405" s="13" t="s">
        <v>82</v>
      </c>
      <c r="AW405" s="13" t="s">
        <v>34</v>
      </c>
      <c r="AX405" s="13" t="s">
        <v>72</v>
      </c>
      <c r="AY405" s="242" t="s">
        <v>127</v>
      </c>
    </row>
    <row r="406" s="13" customFormat="1">
      <c r="A406" s="13"/>
      <c r="B406" s="232"/>
      <c r="C406" s="233"/>
      <c r="D406" s="225" t="s">
        <v>187</v>
      </c>
      <c r="E406" s="234" t="s">
        <v>19</v>
      </c>
      <c r="F406" s="235" t="s">
        <v>566</v>
      </c>
      <c r="G406" s="233"/>
      <c r="H406" s="236">
        <v>4.1299999999999999</v>
      </c>
      <c r="I406" s="237"/>
      <c r="J406" s="233"/>
      <c r="K406" s="233"/>
      <c r="L406" s="238"/>
      <c r="M406" s="239"/>
      <c r="N406" s="240"/>
      <c r="O406" s="240"/>
      <c r="P406" s="240"/>
      <c r="Q406" s="240"/>
      <c r="R406" s="240"/>
      <c r="S406" s="240"/>
      <c r="T406" s="241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2" t="s">
        <v>187</v>
      </c>
      <c r="AU406" s="242" t="s">
        <v>82</v>
      </c>
      <c r="AV406" s="13" t="s">
        <v>82</v>
      </c>
      <c r="AW406" s="13" t="s">
        <v>34</v>
      </c>
      <c r="AX406" s="13" t="s">
        <v>72</v>
      </c>
      <c r="AY406" s="242" t="s">
        <v>127</v>
      </c>
    </row>
    <row r="407" s="16" customFormat="1">
      <c r="A407" s="16"/>
      <c r="B407" s="264"/>
      <c r="C407" s="265"/>
      <c r="D407" s="225" t="s">
        <v>187</v>
      </c>
      <c r="E407" s="266" t="s">
        <v>19</v>
      </c>
      <c r="F407" s="267" t="s">
        <v>567</v>
      </c>
      <c r="G407" s="265"/>
      <c r="H407" s="268">
        <v>32.417000000000002</v>
      </c>
      <c r="I407" s="269"/>
      <c r="J407" s="265"/>
      <c r="K407" s="265"/>
      <c r="L407" s="270"/>
      <c r="M407" s="271"/>
      <c r="N407" s="272"/>
      <c r="O407" s="272"/>
      <c r="P407" s="272"/>
      <c r="Q407" s="272"/>
      <c r="R407" s="272"/>
      <c r="S407" s="272"/>
      <c r="T407" s="273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T407" s="274" t="s">
        <v>187</v>
      </c>
      <c r="AU407" s="274" t="s">
        <v>82</v>
      </c>
      <c r="AV407" s="16" t="s">
        <v>148</v>
      </c>
      <c r="AW407" s="16" t="s">
        <v>34</v>
      </c>
      <c r="AX407" s="16" t="s">
        <v>72</v>
      </c>
      <c r="AY407" s="274" t="s">
        <v>127</v>
      </c>
    </row>
    <row r="408" s="14" customFormat="1">
      <c r="A408" s="14"/>
      <c r="B408" s="243"/>
      <c r="C408" s="244"/>
      <c r="D408" s="225" t="s">
        <v>187</v>
      </c>
      <c r="E408" s="245" t="s">
        <v>19</v>
      </c>
      <c r="F408" s="246" t="s">
        <v>227</v>
      </c>
      <c r="G408" s="244"/>
      <c r="H408" s="247">
        <v>32.417000000000002</v>
      </c>
      <c r="I408" s="248"/>
      <c r="J408" s="244"/>
      <c r="K408" s="244"/>
      <c r="L408" s="249"/>
      <c r="M408" s="250"/>
      <c r="N408" s="251"/>
      <c r="O408" s="251"/>
      <c r="P408" s="251"/>
      <c r="Q408" s="251"/>
      <c r="R408" s="251"/>
      <c r="S408" s="251"/>
      <c r="T408" s="252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3" t="s">
        <v>187</v>
      </c>
      <c r="AU408" s="253" t="s">
        <v>82</v>
      </c>
      <c r="AV408" s="14" t="s">
        <v>155</v>
      </c>
      <c r="AW408" s="14" t="s">
        <v>34</v>
      </c>
      <c r="AX408" s="14" t="s">
        <v>80</v>
      </c>
      <c r="AY408" s="253" t="s">
        <v>127</v>
      </c>
    </row>
    <row r="409" s="2" customFormat="1" ht="24.15" customHeight="1">
      <c r="A409" s="41"/>
      <c r="B409" s="42"/>
      <c r="C409" s="275" t="s">
        <v>578</v>
      </c>
      <c r="D409" s="275" t="s">
        <v>405</v>
      </c>
      <c r="E409" s="276" t="s">
        <v>579</v>
      </c>
      <c r="F409" s="277" t="s">
        <v>580</v>
      </c>
      <c r="G409" s="278" t="s">
        <v>214</v>
      </c>
      <c r="H409" s="279">
        <v>36.420000000000002</v>
      </c>
      <c r="I409" s="280"/>
      <c r="J409" s="281">
        <f>ROUND(I409*H409,2)</f>
        <v>0</v>
      </c>
      <c r="K409" s="277" t="s">
        <v>134</v>
      </c>
      <c r="L409" s="282"/>
      <c r="M409" s="283" t="s">
        <v>19</v>
      </c>
      <c r="N409" s="284" t="s">
        <v>43</v>
      </c>
      <c r="O409" s="87"/>
      <c r="P409" s="216">
        <f>O409*H409</f>
        <v>0</v>
      </c>
      <c r="Q409" s="216">
        <v>0.00016000000000000001</v>
      </c>
      <c r="R409" s="216">
        <f>Q409*H409</f>
        <v>0.0058272000000000011</v>
      </c>
      <c r="S409" s="216">
        <v>0</v>
      </c>
      <c r="T409" s="217">
        <f>S409*H409</f>
        <v>0</v>
      </c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R409" s="218" t="s">
        <v>396</v>
      </c>
      <c r="AT409" s="218" t="s">
        <v>405</v>
      </c>
      <c r="AU409" s="218" t="s">
        <v>82</v>
      </c>
      <c r="AY409" s="20" t="s">
        <v>127</v>
      </c>
      <c r="BE409" s="219">
        <f>IF(N409="základní",J409,0)</f>
        <v>0</v>
      </c>
      <c r="BF409" s="219">
        <f>IF(N409="snížená",J409,0)</f>
        <v>0</v>
      </c>
      <c r="BG409" s="219">
        <f>IF(N409="zákl. přenesená",J409,0)</f>
        <v>0</v>
      </c>
      <c r="BH409" s="219">
        <f>IF(N409="sníž. přenesená",J409,0)</f>
        <v>0</v>
      </c>
      <c r="BI409" s="219">
        <f>IF(N409="nulová",J409,0)</f>
        <v>0</v>
      </c>
      <c r="BJ409" s="20" t="s">
        <v>80</v>
      </c>
      <c r="BK409" s="219">
        <f>ROUND(I409*H409,2)</f>
        <v>0</v>
      </c>
      <c r="BL409" s="20" t="s">
        <v>300</v>
      </c>
      <c r="BM409" s="218" t="s">
        <v>581</v>
      </c>
    </row>
    <row r="410" s="13" customFormat="1">
      <c r="A410" s="13"/>
      <c r="B410" s="232"/>
      <c r="C410" s="233"/>
      <c r="D410" s="225" t="s">
        <v>187</v>
      </c>
      <c r="E410" s="233"/>
      <c r="F410" s="235" t="s">
        <v>582</v>
      </c>
      <c r="G410" s="233"/>
      <c r="H410" s="236">
        <v>36.420000000000002</v>
      </c>
      <c r="I410" s="237"/>
      <c r="J410" s="233"/>
      <c r="K410" s="233"/>
      <c r="L410" s="238"/>
      <c r="M410" s="239"/>
      <c r="N410" s="240"/>
      <c r="O410" s="240"/>
      <c r="P410" s="240"/>
      <c r="Q410" s="240"/>
      <c r="R410" s="240"/>
      <c r="S410" s="240"/>
      <c r="T410" s="241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2" t="s">
        <v>187</v>
      </c>
      <c r="AU410" s="242" t="s">
        <v>82</v>
      </c>
      <c r="AV410" s="13" t="s">
        <v>82</v>
      </c>
      <c r="AW410" s="13" t="s">
        <v>4</v>
      </c>
      <c r="AX410" s="13" t="s">
        <v>80</v>
      </c>
      <c r="AY410" s="242" t="s">
        <v>127</v>
      </c>
    </row>
    <row r="411" s="2" customFormat="1" ht="37.8" customHeight="1">
      <c r="A411" s="41"/>
      <c r="B411" s="42"/>
      <c r="C411" s="207" t="s">
        <v>583</v>
      </c>
      <c r="D411" s="207" t="s">
        <v>130</v>
      </c>
      <c r="E411" s="208" t="s">
        <v>584</v>
      </c>
      <c r="F411" s="209" t="s">
        <v>585</v>
      </c>
      <c r="G411" s="210" t="s">
        <v>214</v>
      </c>
      <c r="H411" s="211">
        <v>64.834000000000003</v>
      </c>
      <c r="I411" s="212"/>
      <c r="J411" s="213">
        <f>ROUND(I411*H411,2)</f>
        <v>0</v>
      </c>
      <c r="K411" s="209" t="s">
        <v>134</v>
      </c>
      <c r="L411" s="47"/>
      <c r="M411" s="214" t="s">
        <v>19</v>
      </c>
      <c r="N411" s="215" t="s">
        <v>43</v>
      </c>
      <c r="O411" s="87"/>
      <c r="P411" s="216">
        <f>O411*H411</f>
        <v>0</v>
      </c>
      <c r="Q411" s="216">
        <v>0</v>
      </c>
      <c r="R411" s="216">
        <f>Q411*H411</f>
        <v>0</v>
      </c>
      <c r="S411" s="216">
        <v>0</v>
      </c>
      <c r="T411" s="217">
        <f>S411*H411</f>
        <v>0</v>
      </c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R411" s="218" t="s">
        <v>300</v>
      </c>
      <c r="AT411" s="218" t="s">
        <v>130</v>
      </c>
      <c r="AU411" s="218" t="s">
        <v>82</v>
      </c>
      <c r="AY411" s="20" t="s">
        <v>127</v>
      </c>
      <c r="BE411" s="219">
        <f>IF(N411="základní",J411,0)</f>
        <v>0</v>
      </c>
      <c r="BF411" s="219">
        <f>IF(N411="snížená",J411,0)</f>
        <v>0</v>
      </c>
      <c r="BG411" s="219">
        <f>IF(N411="zákl. přenesená",J411,0)</f>
        <v>0</v>
      </c>
      <c r="BH411" s="219">
        <f>IF(N411="sníž. přenesená",J411,0)</f>
        <v>0</v>
      </c>
      <c r="BI411" s="219">
        <f>IF(N411="nulová",J411,0)</f>
        <v>0</v>
      </c>
      <c r="BJ411" s="20" t="s">
        <v>80</v>
      </c>
      <c r="BK411" s="219">
        <f>ROUND(I411*H411,2)</f>
        <v>0</v>
      </c>
      <c r="BL411" s="20" t="s">
        <v>300</v>
      </c>
      <c r="BM411" s="218" t="s">
        <v>586</v>
      </c>
    </row>
    <row r="412" s="2" customFormat="1">
      <c r="A412" s="41"/>
      <c r="B412" s="42"/>
      <c r="C412" s="43"/>
      <c r="D412" s="220" t="s">
        <v>137</v>
      </c>
      <c r="E412" s="43"/>
      <c r="F412" s="221" t="s">
        <v>587</v>
      </c>
      <c r="G412" s="43"/>
      <c r="H412" s="43"/>
      <c r="I412" s="222"/>
      <c r="J412" s="43"/>
      <c r="K412" s="43"/>
      <c r="L412" s="47"/>
      <c r="M412" s="223"/>
      <c r="N412" s="224"/>
      <c r="O412" s="87"/>
      <c r="P412" s="87"/>
      <c r="Q412" s="87"/>
      <c r="R412" s="87"/>
      <c r="S412" s="87"/>
      <c r="T412" s="88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T412" s="20" t="s">
        <v>137</v>
      </c>
      <c r="AU412" s="20" t="s">
        <v>82</v>
      </c>
    </row>
    <row r="413" s="15" customFormat="1">
      <c r="A413" s="15"/>
      <c r="B413" s="254"/>
      <c r="C413" s="255"/>
      <c r="D413" s="225" t="s">
        <v>187</v>
      </c>
      <c r="E413" s="256" t="s">
        <v>19</v>
      </c>
      <c r="F413" s="257" t="s">
        <v>557</v>
      </c>
      <c r="G413" s="255"/>
      <c r="H413" s="256" t="s">
        <v>19</v>
      </c>
      <c r="I413" s="258"/>
      <c r="J413" s="255"/>
      <c r="K413" s="255"/>
      <c r="L413" s="259"/>
      <c r="M413" s="260"/>
      <c r="N413" s="261"/>
      <c r="O413" s="261"/>
      <c r="P413" s="261"/>
      <c r="Q413" s="261"/>
      <c r="R413" s="261"/>
      <c r="S413" s="261"/>
      <c r="T413" s="262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63" t="s">
        <v>187</v>
      </c>
      <c r="AU413" s="263" t="s">
        <v>82</v>
      </c>
      <c r="AV413" s="15" t="s">
        <v>80</v>
      </c>
      <c r="AW413" s="15" t="s">
        <v>34</v>
      </c>
      <c r="AX413" s="15" t="s">
        <v>72</v>
      </c>
      <c r="AY413" s="263" t="s">
        <v>127</v>
      </c>
    </row>
    <row r="414" s="13" customFormat="1">
      <c r="A414" s="13"/>
      <c r="B414" s="232"/>
      <c r="C414" s="233"/>
      <c r="D414" s="225" t="s">
        <v>187</v>
      </c>
      <c r="E414" s="234" t="s">
        <v>19</v>
      </c>
      <c r="F414" s="235" t="s">
        <v>558</v>
      </c>
      <c r="G414" s="233"/>
      <c r="H414" s="236">
        <v>7.0880000000000001</v>
      </c>
      <c r="I414" s="237"/>
      <c r="J414" s="233"/>
      <c r="K414" s="233"/>
      <c r="L414" s="238"/>
      <c r="M414" s="239"/>
      <c r="N414" s="240"/>
      <c r="O414" s="240"/>
      <c r="P414" s="240"/>
      <c r="Q414" s="240"/>
      <c r="R414" s="240"/>
      <c r="S414" s="240"/>
      <c r="T414" s="241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2" t="s">
        <v>187</v>
      </c>
      <c r="AU414" s="242" t="s">
        <v>82</v>
      </c>
      <c r="AV414" s="13" t="s">
        <v>82</v>
      </c>
      <c r="AW414" s="13" t="s">
        <v>34</v>
      </c>
      <c r="AX414" s="13" t="s">
        <v>72</v>
      </c>
      <c r="AY414" s="242" t="s">
        <v>127</v>
      </c>
    </row>
    <row r="415" s="13" customFormat="1">
      <c r="A415" s="13"/>
      <c r="B415" s="232"/>
      <c r="C415" s="233"/>
      <c r="D415" s="225" t="s">
        <v>187</v>
      </c>
      <c r="E415" s="234" t="s">
        <v>19</v>
      </c>
      <c r="F415" s="235" t="s">
        <v>559</v>
      </c>
      <c r="G415" s="233"/>
      <c r="H415" s="236">
        <v>3.0179999999999998</v>
      </c>
      <c r="I415" s="237"/>
      <c r="J415" s="233"/>
      <c r="K415" s="233"/>
      <c r="L415" s="238"/>
      <c r="M415" s="239"/>
      <c r="N415" s="240"/>
      <c r="O415" s="240"/>
      <c r="P415" s="240"/>
      <c r="Q415" s="240"/>
      <c r="R415" s="240"/>
      <c r="S415" s="240"/>
      <c r="T415" s="241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2" t="s">
        <v>187</v>
      </c>
      <c r="AU415" s="242" t="s">
        <v>82</v>
      </c>
      <c r="AV415" s="13" t="s">
        <v>82</v>
      </c>
      <c r="AW415" s="13" t="s">
        <v>34</v>
      </c>
      <c r="AX415" s="13" t="s">
        <v>72</v>
      </c>
      <c r="AY415" s="242" t="s">
        <v>127</v>
      </c>
    </row>
    <row r="416" s="13" customFormat="1">
      <c r="A416" s="13"/>
      <c r="B416" s="232"/>
      <c r="C416" s="233"/>
      <c r="D416" s="225" t="s">
        <v>187</v>
      </c>
      <c r="E416" s="234" t="s">
        <v>19</v>
      </c>
      <c r="F416" s="235" t="s">
        <v>560</v>
      </c>
      <c r="G416" s="233"/>
      <c r="H416" s="236">
        <v>2.5539999999999998</v>
      </c>
      <c r="I416" s="237"/>
      <c r="J416" s="233"/>
      <c r="K416" s="233"/>
      <c r="L416" s="238"/>
      <c r="M416" s="239"/>
      <c r="N416" s="240"/>
      <c r="O416" s="240"/>
      <c r="P416" s="240"/>
      <c r="Q416" s="240"/>
      <c r="R416" s="240"/>
      <c r="S416" s="240"/>
      <c r="T416" s="241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2" t="s">
        <v>187</v>
      </c>
      <c r="AU416" s="242" t="s">
        <v>82</v>
      </c>
      <c r="AV416" s="13" t="s">
        <v>82</v>
      </c>
      <c r="AW416" s="13" t="s">
        <v>34</v>
      </c>
      <c r="AX416" s="13" t="s">
        <v>72</v>
      </c>
      <c r="AY416" s="242" t="s">
        <v>127</v>
      </c>
    </row>
    <row r="417" s="13" customFormat="1">
      <c r="A417" s="13"/>
      <c r="B417" s="232"/>
      <c r="C417" s="233"/>
      <c r="D417" s="225" t="s">
        <v>187</v>
      </c>
      <c r="E417" s="234" t="s">
        <v>19</v>
      </c>
      <c r="F417" s="235" t="s">
        <v>561</v>
      </c>
      <c r="G417" s="233"/>
      <c r="H417" s="236">
        <v>2.3069999999999999</v>
      </c>
      <c r="I417" s="237"/>
      <c r="J417" s="233"/>
      <c r="K417" s="233"/>
      <c r="L417" s="238"/>
      <c r="M417" s="239"/>
      <c r="N417" s="240"/>
      <c r="O417" s="240"/>
      <c r="P417" s="240"/>
      <c r="Q417" s="240"/>
      <c r="R417" s="240"/>
      <c r="S417" s="240"/>
      <c r="T417" s="241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2" t="s">
        <v>187</v>
      </c>
      <c r="AU417" s="242" t="s">
        <v>82</v>
      </c>
      <c r="AV417" s="13" t="s">
        <v>82</v>
      </c>
      <c r="AW417" s="13" t="s">
        <v>34</v>
      </c>
      <c r="AX417" s="13" t="s">
        <v>72</v>
      </c>
      <c r="AY417" s="242" t="s">
        <v>127</v>
      </c>
    </row>
    <row r="418" s="13" customFormat="1">
      <c r="A418" s="13"/>
      <c r="B418" s="232"/>
      <c r="C418" s="233"/>
      <c r="D418" s="225" t="s">
        <v>187</v>
      </c>
      <c r="E418" s="234" t="s">
        <v>19</v>
      </c>
      <c r="F418" s="235" t="s">
        <v>562</v>
      </c>
      <c r="G418" s="233"/>
      <c r="H418" s="236">
        <v>4.2800000000000002</v>
      </c>
      <c r="I418" s="237"/>
      <c r="J418" s="233"/>
      <c r="K418" s="233"/>
      <c r="L418" s="238"/>
      <c r="M418" s="239"/>
      <c r="N418" s="240"/>
      <c r="O418" s="240"/>
      <c r="P418" s="240"/>
      <c r="Q418" s="240"/>
      <c r="R418" s="240"/>
      <c r="S418" s="240"/>
      <c r="T418" s="241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2" t="s">
        <v>187</v>
      </c>
      <c r="AU418" s="242" t="s">
        <v>82</v>
      </c>
      <c r="AV418" s="13" t="s">
        <v>82</v>
      </c>
      <c r="AW418" s="13" t="s">
        <v>34</v>
      </c>
      <c r="AX418" s="13" t="s">
        <v>72</v>
      </c>
      <c r="AY418" s="242" t="s">
        <v>127</v>
      </c>
    </row>
    <row r="419" s="13" customFormat="1">
      <c r="A419" s="13"/>
      <c r="B419" s="232"/>
      <c r="C419" s="233"/>
      <c r="D419" s="225" t="s">
        <v>187</v>
      </c>
      <c r="E419" s="234" t="s">
        <v>19</v>
      </c>
      <c r="F419" s="235" t="s">
        <v>563</v>
      </c>
      <c r="G419" s="233"/>
      <c r="H419" s="236">
        <v>7.04</v>
      </c>
      <c r="I419" s="237"/>
      <c r="J419" s="233"/>
      <c r="K419" s="233"/>
      <c r="L419" s="238"/>
      <c r="M419" s="239"/>
      <c r="N419" s="240"/>
      <c r="O419" s="240"/>
      <c r="P419" s="240"/>
      <c r="Q419" s="240"/>
      <c r="R419" s="240"/>
      <c r="S419" s="240"/>
      <c r="T419" s="241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2" t="s">
        <v>187</v>
      </c>
      <c r="AU419" s="242" t="s">
        <v>82</v>
      </c>
      <c r="AV419" s="13" t="s">
        <v>82</v>
      </c>
      <c r="AW419" s="13" t="s">
        <v>34</v>
      </c>
      <c r="AX419" s="13" t="s">
        <v>72</v>
      </c>
      <c r="AY419" s="242" t="s">
        <v>127</v>
      </c>
    </row>
    <row r="420" s="13" customFormat="1">
      <c r="A420" s="13"/>
      <c r="B420" s="232"/>
      <c r="C420" s="233"/>
      <c r="D420" s="225" t="s">
        <v>187</v>
      </c>
      <c r="E420" s="234" t="s">
        <v>19</v>
      </c>
      <c r="F420" s="235" t="s">
        <v>564</v>
      </c>
      <c r="G420" s="233"/>
      <c r="H420" s="236">
        <v>1.0800000000000001</v>
      </c>
      <c r="I420" s="237"/>
      <c r="J420" s="233"/>
      <c r="K420" s="233"/>
      <c r="L420" s="238"/>
      <c r="M420" s="239"/>
      <c r="N420" s="240"/>
      <c r="O420" s="240"/>
      <c r="P420" s="240"/>
      <c r="Q420" s="240"/>
      <c r="R420" s="240"/>
      <c r="S420" s="240"/>
      <c r="T420" s="241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2" t="s">
        <v>187</v>
      </c>
      <c r="AU420" s="242" t="s">
        <v>82</v>
      </c>
      <c r="AV420" s="13" t="s">
        <v>82</v>
      </c>
      <c r="AW420" s="13" t="s">
        <v>34</v>
      </c>
      <c r="AX420" s="13" t="s">
        <v>72</v>
      </c>
      <c r="AY420" s="242" t="s">
        <v>127</v>
      </c>
    </row>
    <row r="421" s="13" customFormat="1">
      <c r="A421" s="13"/>
      <c r="B421" s="232"/>
      <c r="C421" s="233"/>
      <c r="D421" s="225" t="s">
        <v>187</v>
      </c>
      <c r="E421" s="234" t="s">
        <v>19</v>
      </c>
      <c r="F421" s="235" t="s">
        <v>565</v>
      </c>
      <c r="G421" s="233"/>
      <c r="H421" s="236">
        <v>0.92000000000000004</v>
      </c>
      <c r="I421" s="237"/>
      <c r="J421" s="233"/>
      <c r="K421" s="233"/>
      <c r="L421" s="238"/>
      <c r="M421" s="239"/>
      <c r="N421" s="240"/>
      <c r="O421" s="240"/>
      <c r="P421" s="240"/>
      <c r="Q421" s="240"/>
      <c r="R421" s="240"/>
      <c r="S421" s="240"/>
      <c r="T421" s="241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2" t="s">
        <v>187</v>
      </c>
      <c r="AU421" s="242" t="s">
        <v>82</v>
      </c>
      <c r="AV421" s="13" t="s">
        <v>82</v>
      </c>
      <c r="AW421" s="13" t="s">
        <v>34</v>
      </c>
      <c r="AX421" s="13" t="s">
        <v>72</v>
      </c>
      <c r="AY421" s="242" t="s">
        <v>127</v>
      </c>
    </row>
    <row r="422" s="13" customFormat="1">
      <c r="A422" s="13"/>
      <c r="B422" s="232"/>
      <c r="C422" s="233"/>
      <c r="D422" s="225" t="s">
        <v>187</v>
      </c>
      <c r="E422" s="234" t="s">
        <v>19</v>
      </c>
      <c r="F422" s="235" t="s">
        <v>566</v>
      </c>
      <c r="G422" s="233"/>
      <c r="H422" s="236">
        <v>4.1299999999999999</v>
      </c>
      <c r="I422" s="237"/>
      <c r="J422" s="233"/>
      <c r="K422" s="233"/>
      <c r="L422" s="238"/>
      <c r="M422" s="239"/>
      <c r="N422" s="240"/>
      <c r="O422" s="240"/>
      <c r="P422" s="240"/>
      <c r="Q422" s="240"/>
      <c r="R422" s="240"/>
      <c r="S422" s="240"/>
      <c r="T422" s="241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2" t="s">
        <v>187</v>
      </c>
      <c r="AU422" s="242" t="s">
        <v>82</v>
      </c>
      <c r="AV422" s="13" t="s">
        <v>82</v>
      </c>
      <c r="AW422" s="13" t="s">
        <v>34</v>
      </c>
      <c r="AX422" s="13" t="s">
        <v>72</v>
      </c>
      <c r="AY422" s="242" t="s">
        <v>127</v>
      </c>
    </row>
    <row r="423" s="16" customFormat="1">
      <c r="A423" s="16"/>
      <c r="B423" s="264"/>
      <c r="C423" s="265"/>
      <c r="D423" s="225" t="s">
        <v>187</v>
      </c>
      <c r="E423" s="266" t="s">
        <v>19</v>
      </c>
      <c r="F423" s="267" t="s">
        <v>567</v>
      </c>
      <c r="G423" s="265"/>
      <c r="H423" s="268">
        <v>32.417000000000002</v>
      </c>
      <c r="I423" s="269"/>
      <c r="J423" s="265"/>
      <c r="K423" s="265"/>
      <c r="L423" s="270"/>
      <c r="M423" s="271"/>
      <c r="N423" s="272"/>
      <c r="O423" s="272"/>
      <c r="P423" s="272"/>
      <c r="Q423" s="272"/>
      <c r="R423" s="272"/>
      <c r="S423" s="272"/>
      <c r="T423" s="273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T423" s="274" t="s">
        <v>187</v>
      </c>
      <c r="AU423" s="274" t="s">
        <v>82</v>
      </c>
      <c r="AV423" s="16" t="s">
        <v>148</v>
      </c>
      <c r="AW423" s="16" t="s">
        <v>34</v>
      </c>
      <c r="AX423" s="16" t="s">
        <v>72</v>
      </c>
      <c r="AY423" s="274" t="s">
        <v>127</v>
      </c>
    </row>
    <row r="424" s="14" customFormat="1">
      <c r="A424" s="14"/>
      <c r="B424" s="243"/>
      <c r="C424" s="244"/>
      <c r="D424" s="225" t="s">
        <v>187</v>
      </c>
      <c r="E424" s="245" t="s">
        <v>19</v>
      </c>
      <c r="F424" s="246" t="s">
        <v>227</v>
      </c>
      <c r="G424" s="244"/>
      <c r="H424" s="247">
        <v>32.417000000000002</v>
      </c>
      <c r="I424" s="248"/>
      <c r="J424" s="244"/>
      <c r="K424" s="244"/>
      <c r="L424" s="249"/>
      <c r="M424" s="250"/>
      <c r="N424" s="251"/>
      <c r="O424" s="251"/>
      <c r="P424" s="251"/>
      <c r="Q424" s="251"/>
      <c r="R424" s="251"/>
      <c r="S424" s="251"/>
      <c r="T424" s="252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3" t="s">
        <v>187</v>
      </c>
      <c r="AU424" s="253" t="s">
        <v>82</v>
      </c>
      <c r="AV424" s="14" t="s">
        <v>155</v>
      </c>
      <c r="AW424" s="14" t="s">
        <v>34</v>
      </c>
      <c r="AX424" s="14" t="s">
        <v>80</v>
      </c>
      <c r="AY424" s="253" t="s">
        <v>127</v>
      </c>
    </row>
    <row r="425" s="13" customFormat="1">
      <c r="A425" s="13"/>
      <c r="B425" s="232"/>
      <c r="C425" s="233"/>
      <c r="D425" s="225" t="s">
        <v>187</v>
      </c>
      <c r="E425" s="233"/>
      <c r="F425" s="235" t="s">
        <v>588</v>
      </c>
      <c r="G425" s="233"/>
      <c r="H425" s="236">
        <v>64.834000000000003</v>
      </c>
      <c r="I425" s="237"/>
      <c r="J425" s="233"/>
      <c r="K425" s="233"/>
      <c r="L425" s="238"/>
      <c r="M425" s="239"/>
      <c r="N425" s="240"/>
      <c r="O425" s="240"/>
      <c r="P425" s="240"/>
      <c r="Q425" s="240"/>
      <c r="R425" s="240"/>
      <c r="S425" s="240"/>
      <c r="T425" s="241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2" t="s">
        <v>187</v>
      </c>
      <c r="AU425" s="242" t="s">
        <v>82</v>
      </c>
      <c r="AV425" s="13" t="s">
        <v>82</v>
      </c>
      <c r="AW425" s="13" t="s">
        <v>4</v>
      </c>
      <c r="AX425" s="13" t="s">
        <v>80</v>
      </c>
      <c r="AY425" s="242" t="s">
        <v>127</v>
      </c>
    </row>
    <row r="426" s="2" customFormat="1" ht="24.15" customHeight="1">
      <c r="A426" s="41"/>
      <c r="B426" s="42"/>
      <c r="C426" s="275" t="s">
        <v>589</v>
      </c>
      <c r="D426" s="275" t="s">
        <v>405</v>
      </c>
      <c r="E426" s="276" t="s">
        <v>590</v>
      </c>
      <c r="F426" s="277" t="s">
        <v>591</v>
      </c>
      <c r="G426" s="278" t="s">
        <v>214</v>
      </c>
      <c r="H426" s="279">
        <v>66.131</v>
      </c>
      <c r="I426" s="280"/>
      <c r="J426" s="281">
        <f>ROUND(I426*H426,2)</f>
        <v>0</v>
      </c>
      <c r="K426" s="277" t="s">
        <v>134</v>
      </c>
      <c r="L426" s="282"/>
      <c r="M426" s="283" t="s">
        <v>19</v>
      </c>
      <c r="N426" s="284" t="s">
        <v>43</v>
      </c>
      <c r="O426" s="87"/>
      <c r="P426" s="216">
        <f>O426*H426</f>
        <v>0</v>
      </c>
      <c r="Q426" s="216">
        <v>0.0035999999999999999</v>
      </c>
      <c r="R426" s="216">
        <f>Q426*H426</f>
        <v>0.23807159999999999</v>
      </c>
      <c r="S426" s="216">
        <v>0</v>
      </c>
      <c r="T426" s="217">
        <f>S426*H426</f>
        <v>0</v>
      </c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R426" s="218" t="s">
        <v>396</v>
      </c>
      <c r="AT426" s="218" t="s">
        <v>405</v>
      </c>
      <c r="AU426" s="218" t="s">
        <v>82</v>
      </c>
      <c r="AY426" s="20" t="s">
        <v>127</v>
      </c>
      <c r="BE426" s="219">
        <f>IF(N426="základní",J426,0)</f>
        <v>0</v>
      </c>
      <c r="BF426" s="219">
        <f>IF(N426="snížená",J426,0)</f>
        <v>0</v>
      </c>
      <c r="BG426" s="219">
        <f>IF(N426="zákl. přenesená",J426,0)</f>
        <v>0</v>
      </c>
      <c r="BH426" s="219">
        <f>IF(N426="sníž. přenesená",J426,0)</f>
        <v>0</v>
      </c>
      <c r="BI426" s="219">
        <f>IF(N426="nulová",J426,0)</f>
        <v>0</v>
      </c>
      <c r="BJ426" s="20" t="s">
        <v>80</v>
      </c>
      <c r="BK426" s="219">
        <f>ROUND(I426*H426,2)</f>
        <v>0</v>
      </c>
      <c r="BL426" s="20" t="s">
        <v>300</v>
      </c>
      <c r="BM426" s="218" t="s">
        <v>592</v>
      </c>
    </row>
    <row r="427" s="13" customFormat="1">
      <c r="A427" s="13"/>
      <c r="B427" s="232"/>
      <c r="C427" s="233"/>
      <c r="D427" s="225" t="s">
        <v>187</v>
      </c>
      <c r="E427" s="233"/>
      <c r="F427" s="235" t="s">
        <v>593</v>
      </c>
      <c r="G427" s="233"/>
      <c r="H427" s="236">
        <v>66.131</v>
      </c>
      <c r="I427" s="237"/>
      <c r="J427" s="233"/>
      <c r="K427" s="233"/>
      <c r="L427" s="238"/>
      <c r="M427" s="239"/>
      <c r="N427" s="240"/>
      <c r="O427" s="240"/>
      <c r="P427" s="240"/>
      <c r="Q427" s="240"/>
      <c r="R427" s="240"/>
      <c r="S427" s="240"/>
      <c r="T427" s="241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2" t="s">
        <v>187</v>
      </c>
      <c r="AU427" s="242" t="s">
        <v>82</v>
      </c>
      <c r="AV427" s="13" t="s">
        <v>82</v>
      </c>
      <c r="AW427" s="13" t="s">
        <v>4</v>
      </c>
      <c r="AX427" s="13" t="s">
        <v>80</v>
      </c>
      <c r="AY427" s="242" t="s">
        <v>127</v>
      </c>
    </row>
    <row r="428" s="2" customFormat="1" ht="24.15" customHeight="1">
      <c r="A428" s="41"/>
      <c r="B428" s="42"/>
      <c r="C428" s="207" t="s">
        <v>594</v>
      </c>
      <c r="D428" s="207" t="s">
        <v>130</v>
      </c>
      <c r="E428" s="208" t="s">
        <v>595</v>
      </c>
      <c r="F428" s="209" t="s">
        <v>596</v>
      </c>
      <c r="G428" s="210" t="s">
        <v>214</v>
      </c>
      <c r="H428" s="211">
        <v>9.8789999999999996</v>
      </c>
      <c r="I428" s="212"/>
      <c r="J428" s="213">
        <f>ROUND(I428*H428,2)</f>
        <v>0</v>
      </c>
      <c r="K428" s="209" t="s">
        <v>134</v>
      </c>
      <c r="L428" s="47"/>
      <c r="M428" s="214" t="s">
        <v>19</v>
      </c>
      <c r="N428" s="215" t="s">
        <v>43</v>
      </c>
      <c r="O428" s="87"/>
      <c r="P428" s="216">
        <f>O428*H428</f>
        <v>0</v>
      </c>
      <c r="Q428" s="216">
        <v>0</v>
      </c>
      <c r="R428" s="216">
        <f>Q428*H428</f>
        <v>0</v>
      </c>
      <c r="S428" s="216">
        <v>0</v>
      </c>
      <c r="T428" s="217">
        <f>S428*H428</f>
        <v>0</v>
      </c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R428" s="218" t="s">
        <v>300</v>
      </c>
      <c r="AT428" s="218" t="s">
        <v>130</v>
      </c>
      <c r="AU428" s="218" t="s">
        <v>82</v>
      </c>
      <c r="AY428" s="20" t="s">
        <v>127</v>
      </c>
      <c r="BE428" s="219">
        <f>IF(N428="základní",J428,0)</f>
        <v>0</v>
      </c>
      <c r="BF428" s="219">
        <f>IF(N428="snížená",J428,0)</f>
        <v>0</v>
      </c>
      <c r="BG428" s="219">
        <f>IF(N428="zákl. přenesená",J428,0)</f>
        <v>0</v>
      </c>
      <c r="BH428" s="219">
        <f>IF(N428="sníž. přenesená",J428,0)</f>
        <v>0</v>
      </c>
      <c r="BI428" s="219">
        <f>IF(N428="nulová",J428,0)</f>
        <v>0</v>
      </c>
      <c r="BJ428" s="20" t="s">
        <v>80</v>
      </c>
      <c r="BK428" s="219">
        <f>ROUND(I428*H428,2)</f>
        <v>0</v>
      </c>
      <c r="BL428" s="20" t="s">
        <v>300</v>
      </c>
      <c r="BM428" s="218" t="s">
        <v>597</v>
      </c>
    </row>
    <row r="429" s="2" customFormat="1">
      <c r="A429" s="41"/>
      <c r="B429" s="42"/>
      <c r="C429" s="43"/>
      <c r="D429" s="220" t="s">
        <v>137</v>
      </c>
      <c r="E429" s="43"/>
      <c r="F429" s="221" t="s">
        <v>598</v>
      </c>
      <c r="G429" s="43"/>
      <c r="H429" s="43"/>
      <c r="I429" s="222"/>
      <c r="J429" s="43"/>
      <c r="K429" s="43"/>
      <c r="L429" s="47"/>
      <c r="M429" s="223"/>
      <c r="N429" s="224"/>
      <c r="O429" s="87"/>
      <c r="P429" s="87"/>
      <c r="Q429" s="87"/>
      <c r="R429" s="87"/>
      <c r="S429" s="87"/>
      <c r="T429" s="88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T429" s="20" t="s">
        <v>137</v>
      </c>
      <c r="AU429" s="20" t="s">
        <v>82</v>
      </c>
    </row>
    <row r="430" s="15" customFormat="1">
      <c r="A430" s="15"/>
      <c r="B430" s="254"/>
      <c r="C430" s="255"/>
      <c r="D430" s="225" t="s">
        <v>187</v>
      </c>
      <c r="E430" s="256" t="s">
        <v>19</v>
      </c>
      <c r="F430" s="257" t="s">
        <v>557</v>
      </c>
      <c r="G430" s="255"/>
      <c r="H430" s="256" t="s">
        <v>19</v>
      </c>
      <c r="I430" s="258"/>
      <c r="J430" s="255"/>
      <c r="K430" s="255"/>
      <c r="L430" s="259"/>
      <c r="M430" s="260"/>
      <c r="N430" s="261"/>
      <c r="O430" s="261"/>
      <c r="P430" s="261"/>
      <c r="Q430" s="261"/>
      <c r="R430" s="261"/>
      <c r="S430" s="261"/>
      <c r="T430" s="262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T430" s="263" t="s">
        <v>187</v>
      </c>
      <c r="AU430" s="263" t="s">
        <v>82</v>
      </c>
      <c r="AV430" s="15" t="s">
        <v>80</v>
      </c>
      <c r="AW430" s="15" t="s">
        <v>34</v>
      </c>
      <c r="AX430" s="15" t="s">
        <v>72</v>
      </c>
      <c r="AY430" s="263" t="s">
        <v>127</v>
      </c>
    </row>
    <row r="431" s="13" customFormat="1">
      <c r="A431" s="13"/>
      <c r="B431" s="232"/>
      <c r="C431" s="233"/>
      <c r="D431" s="225" t="s">
        <v>187</v>
      </c>
      <c r="E431" s="234" t="s">
        <v>19</v>
      </c>
      <c r="F431" s="235" t="s">
        <v>559</v>
      </c>
      <c r="G431" s="233"/>
      <c r="H431" s="236">
        <v>3.0179999999999998</v>
      </c>
      <c r="I431" s="237"/>
      <c r="J431" s="233"/>
      <c r="K431" s="233"/>
      <c r="L431" s="238"/>
      <c r="M431" s="239"/>
      <c r="N431" s="240"/>
      <c r="O431" s="240"/>
      <c r="P431" s="240"/>
      <c r="Q431" s="240"/>
      <c r="R431" s="240"/>
      <c r="S431" s="240"/>
      <c r="T431" s="241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2" t="s">
        <v>187</v>
      </c>
      <c r="AU431" s="242" t="s">
        <v>82</v>
      </c>
      <c r="AV431" s="13" t="s">
        <v>82</v>
      </c>
      <c r="AW431" s="13" t="s">
        <v>34</v>
      </c>
      <c r="AX431" s="13" t="s">
        <v>72</v>
      </c>
      <c r="AY431" s="242" t="s">
        <v>127</v>
      </c>
    </row>
    <row r="432" s="13" customFormat="1">
      <c r="A432" s="13"/>
      <c r="B432" s="232"/>
      <c r="C432" s="233"/>
      <c r="D432" s="225" t="s">
        <v>187</v>
      </c>
      <c r="E432" s="234" t="s">
        <v>19</v>
      </c>
      <c r="F432" s="235" t="s">
        <v>560</v>
      </c>
      <c r="G432" s="233"/>
      <c r="H432" s="236">
        <v>2.5539999999999998</v>
      </c>
      <c r="I432" s="237"/>
      <c r="J432" s="233"/>
      <c r="K432" s="233"/>
      <c r="L432" s="238"/>
      <c r="M432" s="239"/>
      <c r="N432" s="240"/>
      <c r="O432" s="240"/>
      <c r="P432" s="240"/>
      <c r="Q432" s="240"/>
      <c r="R432" s="240"/>
      <c r="S432" s="240"/>
      <c r="T432" s="241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2" t="s">
        <v>187</v>
      </c>
      <c r="AU432" s="242" t="s">
        <v>82</v>
      </c>
      <c r="AV432" s="13" t="s">
        <v>82</v>
      </c>
      <c r="AW432" s="13" t="s">
        <v>34</v>
      </c>
      <c r="AX432" s="13" t="s">
        <v>72</v>
      </c>
      <c r="AY432" s="242" t="s">
        <v>127</v>
      </c>
    </row>
    <row r="433" s="13" customFormat="1">
      <c r="A433" s="13"/>
      <c r="B433" s="232"/>
      <c r="C433" s="233"/>
      <c r="D433" s="225" t="s">
        <v>187</v>
      </c>
      <c r="E433" s="234" t="s">
        <v>19</v>
      </c>
      <c r="F433" s="235" t="s">
        <v>561</v>
      </c>
      <c r="G433" s="233"/>
      <c r="H433" s="236">
        <v>2.3069999999999999</v>
      </c>
      <c r="I433" s="237"/>
      <c r="J433" s="233"/>
      <c r="K433" s="233"/>
      <c r="L433" s="238"/>
      <c r="M433" s="239"/>
      <c r="N433" s="240"/>
      <c r="O433" s="240"/>
      <c r="P433" s="240"/>
      <c r="Q433" s="240"/>
      <c r="R433" s="240"/>
      <c r="S433" s="240"/>
      <c r="T433" s="241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2" t="s">
        <v>187</v>
      </c>
      <c r="AU433" s="242" t="s">
        <v>82</v>
      </c>
      <c r="AV433" s="13" t="s">
        <v>82</v>
      </c>
      <c r="AW433" s="13" t="s">
        <v>34</v>
      </c>
      <c r="AX433" s="13" t="s">
        <v>72</v>
      </c>
      <c r="AY433" s="242" t="s">
        <v>127</v>
      </c>
    </row>
    <row r="434" s="13" customFormat="1">
      <c r="A434" s="13"/>
      <c r="B434" s="232"/>
      <c r="C434" s="233"/>
      <c r="D434" s="225" t="s">
        <v>187</v>
      </c>
      <c r="E434" s="234" t="s">
        <v>19</v>
      </c>
      <c r="F434" s="235" t="s">
        <v>564</v>
      </c>
      <c r="G434" s="233"/>
      <c r="H434" s="236">
        <v>1.0800000000000001</v>
      </c>
      <c r="I434" s="237"/>
      <c r="J434" s="233"/>
      <c r="K434" s="233"/>
      <c r="L434" s="238"/>
      <c r="M434" s="239"/>
      <c r="N434" s="240"/>
      <c r="O434" s="240"/>
      <c r="P434" s="240"/>
      <c r="Q434" s="240"/>
      <c r="R434" s="240"/>
      <c r="S434" s="240"/>
      <c r="T434" s="241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2" t="s">
        <v>187</v>
      </c>
      <c r="AU434" s="242" t="s">
        <v>82</v>
      </c>
      <c r="AV434" s="13" t="s">
        <v>82</v>
      </c>
      <c r="AW434" s="13" t="s">
        <v>34</v>
      </c>
      <c r="AX434" s="13" t="s">
        <v>72</v>
      </c>
      <c r="AY434" s="242" t="s">
        <v>127</v>
      </c>
    </row>
    <row r="435" s="13" customFormat="1">
      <c r="A435" s="13"/>
      <c r="B435" s="232"/>
      <c r="C435" s="233"/>
      <c r="D435" s="225" t="s">
        <v>187</v>
      </c>
      <c r="E435" s="234" t="s">
        <v>19</v>
      </c>
      <c r="F435" s="235" t="s">
        <v>565</v>
      </c>
      <c r="G435" s="233"/>
      <c r="H435" s="236">
        <v>0.92000000000000004</v>
      </c>
      <c r="I435" s="237"/>
      <c r="J435" s="233"/>
      <c r="K435" s="233"/>
      <c r="L435" s="238"/>
      <c r="M435" s="239"/>
      <c r="N435" s="240"/>
      <c r="O435" s="240"/>
      <c r="P435" s="240"/>
      <c r="Q435" s="240"/>
      <c r="R435" s="240"/>
      <c r="S435" s="240"/>
      <c r="T435" s="241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2" t="s">
        <v>187</v>
      </c>
      <c r="AU435" s="242" t="s">
        <v>82</v>
      </c>
      <c r="AV435" s="13" t="s">
        <v>82</v>
      </c>
      <c r="AW435" s="13" t="s">
        <v>34</v>
      </c>
      <c r="AX435" s="13" t="s">
        <v>72</v>
      </c>
      <c r="AY435" s="242" t="s">
        <v>127</v>
      </c>
    </row>
    <row r="436" s="16" customFormat="1">
      <c r="A436" s="16"/>
      <c r="B436" s="264"/>
      <c r="C436" s="265"/>
      <c r="D436" s="225" t="s">
        <v>187</v>
      </c>
      <c r="E436" s="266" t="s">
        <v>19</v>
      </c>
      <c r="F436" s="267" t="s">
        <v>567</v>
      </c>
      <c r="G436" s="265"/>
      <c r="H436" s="268">
        <v>9.8789999999999996</v>
      </c>
      <c r="I436" s="269"/>
      <c r="J436" s="265"/>
      <c r="K436" s="265"/>
      <c r="L436" s="270"/>
      <c r="M436" s="271"/>
      <c r="N436" s="272"/>
      <c r="O436" s="272"/>
      <c r="P436" s="272"/>
      <c r="Q436" s="272"/>
      <c r="R436" s="272"/>
      <c r="S436" s="272"/>
      <c r="T436" s="273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T436" s="274" t="s">
        <v>187</v>
      </c>
      <c r="AU436" s="274" t="s">
        <v>82</v>
      </c>
      <c r="AV436" s="16" t="s">
        <v>148</v>
      </c>
      <c r="AW436" s="16" t="s">
        <v>34</v>
      </c>
      <c r="AX436" s="16" t="s">
        <v>72</v>
      </c>
      <c r="AY436" s="274" t="s">
        <v>127</v>
      </c>
    </row>
    <row r="437" s="14" customFormat="1">
      <c r="A437" s="14"/>
      <c r="B437" s="243"/>
      <c r="C437" s="244"/>
      <c r="D437" s="225" t="s">
        <v>187</v>
      </c>
      <c r="E437" s="245" t="s">
        <v>19</v>
      </c>
      <c r="F437" s="246" t="s">
        <v>227</v>
      </c>
      <c r="G437" s="244"/>
      <c r="H437" s="247">
        <v>9.8789999999999996</v>
      </c>
      <c r="I437" s="248"/>
      <c r="J437" s="244"/>
      <c r="K437" s="244"/>
      <c r="L437" s="249"/>
      <c r="M437" s="250"/>
      <c r="N437" s="251"/>
      <c r="O437" s="251"/>
      <c r="P437" s="251"/>
      <c r="Q437" s="251"/>
      <c r="R437" s="251"/>
      <c r="S437" s="251"/>
      <c r="T437" s="252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53" t="s">
        <v>187</v>
      </c>
      <c r="AU437" s="253" t="s">
        <v>82</v>
      </c>
      <c r="AV437" s="14" t="s">
        <v>155</v>
      </c>
      <c r="AW437" s="14" t="s">
        <v>34</v>
      </c>
      <c r="AX437" s="14" t="s">
        <v>80</v>
      </c>
      <c r="AY437" s="253" t="s">
        <v>127</v>
      </c>
    </row>
    <row r="438" s="2" customFormat="1" ht="24.15" customHeight="1">
      <c r="A438" s="41"/>
      <c r="B438" s="42"/>
      <c r="C438" s="207" t="s">
        <v>599</v>
      </c>
      <c r="D438" s="207" t="s">
        <v>130</v>
      </c>
      <c r="E438" s="208" t="s">
        <v>600</v>
      </c>
      <c r="F438" s="209" t="s">
        <v>601</v>
      </c>
      <c r="G438" s="210" t="s">
        <v>214</v>
      </c>
      <c r="H438" s="211">
        <v>12.66</v>
      </c>
      <c r="I438" s="212"/>
      <c r="J438" s="213">
        <f>ROUND(I438*H438,2)</f>
        <v>0</v>
      </c>
      <c r="K438" s="209" t="s">
        <v>134</v>
      </c>
      <c r="L438" s="47"/>
      <c r="M438" s="214" t="s">
        <v>19</v>
      </c>
      <c r="N438" s="215" t="s">
        <v>43</v>
      </c>
      <c r="O438" s="87"/>
      <c r="P438" s="216">
        <f>O438*H438</f>
        <v>0</v>
      </c>
      <c r="Q438" s="216">
        <v>0.00010000000000000001</v>
      </c>
      <c r="R438" s="216">
        <f>Q438*H438</f>
        <v>0.001266</v>
      </c>
      <c r="S438" s="216">
        <v>0</v>
      </c>
      <c r="T438" s="217">
        <f>S438*H438</f>
        <v>0</v>
      </c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R438" s="218" t="s">
        <v>300</v>
      </c>
      <c r="AT438" s="218" t="s">
        <v>130</v>
      </c>
      <c r="AU438" s="218" t="s">
        <v>82</v>
      </c>
      <c r="AY438" s="20" t="s">
        <v>127</v>
      </c>
      <c r="BE438" s="219">
        <f>IF(N438="základní",J438,0)</f>
        <v>0</v>
      </c>
      <c r="BF438" s="219">
        <f>IF(N438="snížená",J438,0)</f>
        <v>0</v>
      </c>
      <c r="BG438" s="219">
        <f>IF(N438="zákl. přenesená",J438,0)</f>
        <v>0</v>
      </c>
      <c r="BH438" s="219">
        <f>IF(N438="sníž. přenesená",J438,0)</f>
        <v>0</v>
      </c>
      <c r="BI438" s="219">
        <f>IF(N438="nulová",J438,0)</f>
        <v>0</v>
      </c>
      <c r="BJ438" s="20" t="s">
        <v>80</v>
      </c>
      <c r="BK438" s="219">
        <f>ROUND(I438*H438,2)</f>
        <v>0</v>
      </c>
      <c r="BL438" s="20" t="s">
        <v>300</v>
      </c>
      <c r="BM438" s="218" t="s">
        <v>602</v>
      </c>
    </row>
    <row r="439" s="2" customFormat="1">
      <c r="A439" s="41"/>
      <c r="B439" s="42"/>
      <c r="C439" s="43"/>
      <c r="D439" s="220" t="s">
        <v>137</v>
      </c>
      <c r="E439" s="43"/>
      <c r="F439" s="221" t="s">
        <v>603</v>
      </c>
      <c r="G439" s="43"/>
      <c r="H439" s="43"/>
      <c r="I439" s="222"/>
      <c r="J439" s="43"/>
      <c r="K439" s="43"/>
      <c r="L439" s="47"/>
      <c r="M439" s="223"/>
      <c r="N439" s="224"/>
      <c r="O439" s="87"/>
      <c r="P439" s="87"/>
      <c r="Q439" s="87"/>
      <c r="R439" s="87"/>
      <c r="S439" s="87"/>
      <c r="T439" s="88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T439" s="20" t="s">
        <v>137</v>
      </c>
      <c r="AU439" s="20" t="s">
        <v>82</v>
      </c>
    </row>
    <row r="440" s="15" customFormat="1">
      <c r="A440" s="15"/>
      <c r="B440" s="254"/>
      <c r="C440" s="255"/>
      <c r="D440" s="225" t="s">
        <v>187</v>
      </c>
      <c r="E440" s="256" t="s">
        <v>19</v>
      </c>
      <c r="F440" s="257" t="s">
        <v>557</v>
      </c>
      <c r="G440" s="255"/>
      <c r="H440" s="256" t="s">
        <v>19</v>
      </c>
      <c r="I440" s="258"/>
      <c r="J440" s="255"/>
      <c r="K440" s="255"/>
      <c r="L440" s="259"/>
      <c r="M440" s="260"/>
      <c r="N440" s="261"/>
      <c r="O440" s="261"/>
      <c r="P440" s="261"/>
      <c r="Q440" s="261"/>
      <c r="R440" s="261"/>
      <c r="S440" s="261"/>
      <c r="T440" s="262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T440" s="263" t="s">
        <v>187</v>
      </c>
      <c r="AU440" s="263" t="s">
        <v>82</v>
      </c>
      <c r="AV440" s="15" t="s">
        <v>80</v>
      </c>
      <c r="AW440" s="15" t="s">
        <v>34</v>
      </c>
      <c r="AX440" s="15" t="s">
        <v>72</v>
      </c>
      <c r="AY440" s="263" t="s">
        <v>127</v>
      </c>
    </row>
    <row r="441" s="13" customFormat="1">
      <c r="A441" s="13"/>
      <c r="B441" s="232"/>
      <c r="C441" s="233"/>
      <c r="D441" s="225" t="s">
        <v>187</v>
      </c>
      <c r="E441" s="234" t="s">
        <v>19</v>
      </c>
      <c r="F441" s="235" t="s">
        <v>558</v>
      </c>
      <c r="G441" s="233"/>
      <c r="H441" s="236">
        <v>7.0880000000000001</v>
      </c>
      <c r="I441" s="237"/>
      <c r="J441" s="233"/>
      <c r="K441" s="233"/>
      <c r="L441" s="238"/>
      <c r="M441" s="239"/>
      <c r="N441" s="240"/>
      <c r="O441" s="240"/>
      <c r="P441" s="240"/>
      <c r="Q441" s="240"/>
      <c r="R441" s="240"/>
      <c r="S441" s="240"/>
      <c r="T441" s="241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2" t="s">
        <v>187</v>
      </c>
      <c r="AU441" s="242" t="s">
        <v>82</v>
      </c>
      <c r="AV441" s="13" t="s">
        <v>82</v>
      </c>
      <c r="AW441" s="13" t="s">
        <v>34</v>
      </c>
      <c r="AX441" s="13" t="s">
        <v>72</v>
      </c>
      <c r="AY441" s="242" t="s">
        <v>127</v>
      </c>
    </row>
    <row r="442" s="13" customFormat="1">
      <c r="A442" s="13"/>
      <c r="B442" s="232"/>
      <c r="C442" s="233"/>
      <c r="D442" s="225" t="s">
        <v>187</v>
      </c>
      <c r="E442" s="234" t="s">
        <v>19</v>
      </c>
      <c r="F442" s="235" t="s">
        <v>559</v>
      </c>
      <c r="G442" s="233"/>
      <c r="H442" s="236">
        <v>3.0179999999999998</v>
      </c>
      <c r="I442" s="237"/>
      <c r="J442" s="233"/>
      <c r="K442" s="233"/>
      <c r="L442" s="238"/>
      <c r="M442" s="239"/>
      <c r="N442" s="240"/>
      <c r="O442" s="240"/>
      <c r="P442" s="240"/>
      <c r="Q442" s="240"/>
      <c r="R442" s="240"/>
      <c r="S442" s="240"/>
      <c r="T442" s="241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2" t="s">
        <v>187</v>
      </c>
      <c r="AU442" s="242" t="s">
        <v>82</v>
      </c>
      <c r="AV442" s="13" t="s">
        <v>82</v>
      </c>
      <c r="AW442" s="13" t="s">
        <v>34</v>
      </c>
      <c r="AX442" s="13" t="s">
        <v>72</v>
      </c>
      <c r="AY442" s="242" t="s">
        <v>127</v>
      </c>
    </row>
    <row r="443" s="13" customFormat="1">
      <c r="A443" s="13"/>
      <c r="B443" s="232"/>
      <c r="C443" s="233"/>
      <c r="D443" s="225" t="s">
        <v>187</v>
      </c>
      <c r="E443" s="234" t="s">
        <v>19</v>
      </c>
      <c r="F443" s="235" t="s">
        <v>560</v>
      </c>
      <c r="G443" s="233"/>
      <c r="H443" s="236">
        <v>2.5539999999999998</v>
      </c>
      <c r="I443" s="237"/>
      <c r="J443" s="233"/>
      <c r="K443" s="233"/>
      <c r="L443" s="238"/>
      <c r="M443" s="239"/>
      <c r="N443" s="240"/>
      <c r="O443" s="240"/>
      <c r="P443" s="240"/>
      <c r="Q443" s="240"/>
      <c r="R443" s="240"/>
      <c r="S443" s="240"/>
      <c r="T443" s="241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2" t="s">
        <v>187</v>
      </c>
      <c r="AU443" s="242" t="s">
        <v>82</v>
      </c>
      <c r="AV443" s="13" t="s">
        <v>82</v>
      </c>
      <c r="AW443" s="13" t="s">
        <v>34</v>
      </c>
      <c r="AX443" s="13" t="s">
        <v>72</v>
      </c>
      <c r="AY443" s="242" t="s">
        <v>127</v>
      </c>
    </row>
    <row r="444" s="16" customFormat="1">
      <c r="A444" s="16"/>
      <c r="B444" s="264"/>
      <c r="C444" s="265"/>
      <c r="D444" s="225" t="s">
        <v>187</v>
      </c>
      <c r="E444" s="266" t="s">
        <v>19</v>
      </c>
      <c r="F444" s="267" t="s">
        <v>567</v>
      </c>
      <c r="G444" s="265"/>
      <c r="H444" s="268">
        <v>12.66</v>
      </c>
      <c r="I444" s="269"/>
      <c r="J444" s="265"/>
      <c r="K444" s="265"/>
      <c r="L444" s="270"/>
      <c r="M444" s="271"/>
      <c r="N444" s="272"/>
      <c r="O444" s="272"/>
      <c r="P444" s="272"/>
      <c r="Q444" s="272"/>
      <c r="R444" s="272"/>
      <c r="S444" s="272"/>
      <c r="T444" s="273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T444" s="274" t="s">
        <v>187</v>
      </c>
      <c r="AU444" s="274" t="s">
        <v>82</v>
      </c>
      <c r="AV444" s="16" t="s">
        <v>148</v>
      </c>
      <c r="AW444" s="16" t="s">
        <v>34</v>
      </c>
      <c r="AX444" s="16" t="s">
        <v>72</v>
      </c>
      <c r="AY444" s="274" t="s">
        <v>127</v>
      </c>
    </row>
    <row r="445" s="14" customFormat="1">
      <c r="A445" s="14"/>
      <c r="B445" s="243"/>
      <c r="C445" s="244"/>
      <c r="D445" s="225" t="s">
        <v>187</v>
      </c>
      <c r="E445" s="245" t="s">
        <v>19</v>
      </c>
      <c r="F445" s="246" t="s">
        <v>227</v>
      </c>
      <c r="G445" s="244"/>
      <c r="H445" s="247">
        <v>12.66</v>
      </c>
      <c r="I445" s="248"/>
      <c r="J445" s="244"/>
      <c r="K445" s="244"/>
      <c r="L445" s="249"/>
      <c r="M445" s="250"/>
      <c r="N445" s="251"/>
      <c r="O445" s="251"/>
      <c r="P445" s="251"/>
      <c r="Q445" s="251"/>
      <c r="R445" s="251"/>
      <c r="S445" s="251"/>
      <c r="T445" s="252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3" t="s">
        <v>187</v>
      </c>
      <c r="AU445" s="253" t="s">
        <v>82</v>
      </c>
      <c r="AV445" s="14" t="s">
        <v>155</v>
      </c>
      <c r="AW445" s="14" t="s">
        <v>34</v>
      </c>
      <c r="AX445" s="14" t="s">
        <v>80</v>
      </c>
      <c r="AY445" s="253" t="s">
        <v>127</v>
      </c>
    </row>
    <row r="446" s="2" customFormat="1" ht="78" customHeight="1">
      <c r="A446" s="41"/>
      <c r="B446" s="42"/>
      <c r="C446" s="207" t="s">
        <v>604</v>
      </c>
      <c r="D446" s="207" t="s">
        <v>130</v>
      </c>
      <c r="E446" s="208" t="s">
        <v>605</v>
      </c>
      <c r="F446" s="209" t="s">
        <v>606</v>
      </c>
      <c r="G446" s="210" t="s">
        <v>202</v>
      </c>
      <c r="H446" s="211">
        <v>0.69799999999999995</v>
      </c>
      <c r="I446" s="212"/>
      <c r="J446" s="213">
        <f>ROUND(I446*H446,2)</f>
        <v>0</v>
      </c>
      <c r="K446" s="209" t="s">
        <v>134</v>
      </c>
      <c r="L446" s="47"/>
      <c r="M446" s="214" t="s">
        <v>19</v>
      </c>
      <c r="N446" s="215" t="s">
        <v>43</v>
      </c>
      <c r="O446" s="87"/>
      <c r="P446" s="216">
        <f>O446*H446</f>
        <v>0</v>
      </c>
      <c r="Q446" s="216">
        <v>0</v>
      </c>
      <c r="R446" s="216">
        <f>Q446*H446</f>
        <v>0</v>
      </c>
      <c r="S446" s="216">
        <v>0</v>
      </c>
      <c r="T446" s="217">
        <f>S446*H446</f>
        <v>0</v>
      </c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R446" s="218" t="s">
        <v>300</v>
      </c>
      <c r="AT446" s="218" t="s">
        <v>130</v>
      </c>
      <c r="AU446" s="218" t="s">
        <v>82</v>
      </c>
      <c r="AY446" s="20" t="s">
        <v>127</v>
      </c>
      <c r="BE446" s="219">
        <f>IF(N446="základní",J446,0)</f>
        <v>0</v>
      </c>
      <c r="BF446" s="219">
        <f>IF(N446="snížená",J446,0)</f>
        <v>0</v>
      </c>
      <c r="BG446" s="219">
        <f>IF(N446="zákl. přenesená",J446,0)</f>
        <v>0</v>
      </c>
      <c r="BH446" s="219">
        <f>IF(N446="sníž. přenesená",J446,0)</f>
        <v>0</v>
      </c>
      <c r="BI446" s="219">
        <f>IF(N446="nulová",J446,0)</f>
        <v>0</v>
      </c>
      <c r="BJ446" s="20" t="s">
        <v>80</v>
      </c>
      <c r="BK446" s="219">
        <f>ROUND(I446*H446,2)</f>
        <v>0</v>
      </c>
      <c r="BL446" s="20" t="s">
        <v>300</v>
      </c>
      <c r="BM446" s="218" t="s">
        <v>607</v>
      </c>
    </row>
    <row r="447" s="2" customFormat="1">
      <c r="A447" s="41"/>
      <c r="B447" s="42"/>
      <c r="C447" s="43"/>
      <c r="D447" s="220" t="s">
        <v>137</v>
      </c>
      <c r="E447" s="43"/>
      <c r="F447" s="221" t="s">
        <v>608</v>
      </c>
      <c r="G447" s="43"/>
      <c r="H447" s="43"/>
      <c r="I447" s="222"/>
      <c r="J447" s="43"/>
      <c r="K447" s="43"/>
      <c r="L447" s="47"/>
      <c r="M447" s="223"/>
      <c r="N447" s="224"/>
      <c r="O447" s="87"/>
      <c r="P447" s="87"/>
      <c r="Q447" s="87"/>
      <c r="R447" s="87"/>
      <c r="S447" s="87"/>
      <c r="T447" s="88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T447" s="20" t="s">
        <v>137</v>
      </c>
      <c r="AU447" s="20" t="s">
        <v>82</v>
      </c>
    </row>
    <row r="448" s="12" customFormat="1" ht="22.8" customHeight="1">
      <c r="A448" s="12"/>
      <c r="B448" s="191"/>
      <c r="C448" s="192"/>
      <c r="D448" s="193" t="s">
        <v>71</v>
      </c>
      <c r="E448" s="205" t="s">
        <v>609</v>
      </c>
      <c r="F448" s="205" t="s">
        <v>610</v>
      </c>
      <c r="G448" s="192"/>
      <c r="H448" s="192"/>
      <c r="I448" s="195"/>
      <c r="J448" s="206">
        <f>BK448</f>
        <v>0</v>
      </c>
      <c r="K448" s="192"/>
      <c r="L448" s="197"/>
      <c r="M448" s="198"/>
      <c r="N448" s="199"/>
      <c r="O448" s="199"/>
      <c r="P448" s="200">
        <f>SUM(P449:P476)</f>
        <v>0</v>
      </c>
      <c r="Q448" s="199"/>
      <c r="R448" s="200">
        <f>SUM(R449:R476)</f>
        <v>0.23049999999999998</v>
      </c>
      <c r="S448" s="199"/>
      <c r="T448" s="201">
        <f>SUM(T449:T476)</f>
        <v>0.1986</v>
      </c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R448" s="202" t="s">
        <v>82</v>
      </c>
      <c r="AT448" s="203" t="s">
        <v>71</v>
      </c>
      <c r="AU448" s="203" t="s">
        <v>80</v>
      </c>
      <c r="AY448" s="202" t="s">
        <v>127</v>
      </c>
      <c r="BK448" s="204">
        <f>SUM(BK449:BK476)</f>
        <v>0</v>
      </c>
    </row>
    <row r="449" s="2" customFormat="1" ht="37.8" customHeight="1">
      <c r="A449" s="41"/>
      <c r="B449" s="42"/>
      <c r="C449" s="207" t="s">
        <v>611</v>
      </c>
      <c r="D449" s="207" t="s">
        <v>130</v>
      </c>
      <c r="E449" s="208" t="s">
        <v>612</v>
      </c>
      <c r="F449" s="209" t="s">
        <v>613</v>
      </c>
      <c r="G449" s="210" t="s">
        <v>191</v>
      </c>
      <c r="H449" s="211">
        <v>9</v>
      </c>
      <c r="I449" s="212"/>
      <c r="J449" s="213">
        <f>ROUND(I449*H449,2)</f>
        <v>0</v>
      </c>
      <c r="K449" s="209" t="s">
        <v>134</v>
      </c>
      <c r="L449" s="47"/>
      <c r="M449" s="214" t="s">
        <v>19</v>
      </c>
      <c r="N449" s="215" t="s">
        <v>43</v>
      </c>
      <c r="O449" s="87"/>
      <c r="P449" s="216">
        <f>O449*H449</f>
        <v>0</v>
      </c>
      <c r="Q449" s="216">
        <v>0</v>
      </c>
      <c r="R449" s="216">
        <f>Q449*H449</f>
        <v>0</v>
      </c>
      <c r="S449" s="216">
        <v>0</v>
      </c>
      <c r="T449" s="217">
        <f>S449*H449</f>
        <v>0</v>
      </c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R449" s="218" t="s">
        <v>300</v>
      </c>
      <c r="AT449" s="218" t="s">
        <v>130</v>
      </c>
      <c r="AU449" s="218" t="s">
        <v>82</v>
      </c>
      <c r="AY449" s="20" t="s">
        <v>127</v>
      </c>
      <c r="BE449" s="219">
        <f>IF(N449="základní",J449,0)</f>
        <v>0</v>
      </c>
      <c r="BF449" s="219">
        <f>IF(N449="snížená",J449,0)</f>
        <v>0</v>
      </c>
      <c r="BG449" s="219">
        <f>IF(N449="zákl. přenesená",J449,0)</f>
        <v>0</v>
      </c>
      <c r="BH449" s="219">
        <f>IF(N449="sníž. přenesená",J449,0)</f>
        <v>0</v>
      </c>
      <c r="BI449" s="219">
        <f>IF(N449="nulová",J449,0)</f>
        <v>0</v>
      </c>
      <c r="BJ449" s="20" t="s">
        <v>80</v>
      </c>
      <c r="BK449" s="219">
        <f>ROUND(I449*H449,2)</f>
        <v>0</v>
      </c>
      <c r="BL449" s="20" t="s">
        <v>300</v>
      </c>
      <c r="BM449" s="218" t="s">
        <v>614</v>
      </c>
    </row>
    <row r="450" s="2" customFormat="1">
      <c r="A450" s="41"/>
      <c r="B450" s="42"/>
      <c r="C450" s="43"/>
      <c r="D450" s="220" t="s">
        <v>137</v>
      </c>
      <c r="E450" s="43"/>
      <c r="F450" s="221" t="s">
        <v>615</v>
      </c>
      <c r="G450" s="43"/>
      <c r="H450" s="43"/>
      <c r="I450" s="222"/>
      <c r="J450" s="43"/>
      <c r="K450" s="43"/>
      <c r="L450" s="47"/>
      <c r="M450" s="223"/>
      <c r="N450" s="224"/>
      <c r="O450" s="87"/>
      <c r="P450" s="87"/>
      <c r="Q450" s="87"/>
      <c r="R450" s="87"/>
      <c r="S450" s="87"/>
      <c r="T450" s="88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T450" s="20" t="s">
        <v>137</v>
      </c>
      <c r="AU450" s="20" t="s">
        <v>82</v>
      </c>
    </row>
    <row r="451" s="13" customFormat="1">
      <c r="A451" s="13"/>
      <c r="B451" s="232"/>
      <c r="C451" s="233"/>
      <c r="D451" s="225" t="s">
        <v>187</v>
      </c>
      <c r="E451" s="234" t="s">
        <v>19</v>
      </c>
      <c r="F451" s="235" t="s">
        <v>401</v>
      </c>
      <c r="G451" s="233"/>
      <c r="H451" s="236">
        <v>1</v>
      </c>
      <c r="I451" s="237"/>
      <c r="J451" s="233"/>
      <c r="K451" s="233"/>
      <c r="L451" s="238"/>
      <c r="M451" s="239"/>
      <c r="N451" s="240"/>
      <c r="O451" s="240"/>
      <c r="P451" s="240"/>
      <c r="Q451" s="240"/>
      <c r="R451" s="240"/>
      <c r="S451" s="240"/>
      <c r="T451" s="241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2" t="s">
        <v>187</v>
      </c>
      <c r="AU451" s="242" t="s">
        <v>82</v>
      </c>
      <c r="AV451" s="13" t="s">
        <v>82</v>
      </c>
      <c r="AW451" s="13" t="s">
        <v>34</v>
      </c>
      <c r="AX451" s="13" t="s">
        <v>72</v>
      </c>
      <c r="AY451" s="242" t="s">
        <v>127</v>
      </c>
    </row>
    <row r="452" s="13" customFormat="1">
      <c r="A452" s="13"/>
      <c r="B452" s="232"/>
      <c r="C452" s="233"/>
      <c r="D452" s="225" t="s">
        <v>187</v>
      </c>
      <c r="E452" s="234" t="s">
        <v>19</v>
      </c>
      <c r="F452" s="235" t="s">
        <v>402</v>
      </c>
      <c r="G452" s="233"/>
      <c r="H452" s="236">
        <v>2</v>
      </c>
      <c r="I452" s="237"/>
      <c r="J452" s="233"/>
      <c r="K452" s="233"/>
      <c r="L452" s="238"/>
      <c r="M452" s="239"/>
      <c r="N452" s="240"/>
      <c r="O452" s="240"/>
      <c r="P452" s="240"/>
      <c r="Q452" s="240"/>
      <c r="R452" s="240"/>
      <c r="S452" s="240"/>
      <c r="T452" s="241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2" t="s">
        <v>187</v>
      </c>
      <c r="AU452" s="242" t="s">
        <v>82</v>
      </c>
      <c r="AV452" s="13" t="s">
        <v>82</v>
      </c>
      <c r="AW452" s="13" t="s">
        <v>34</v>
      </c>
      <c r="AX452" s="13" t="s">
        <v>72</v>
      </c>
      <c r="AY452" s="242" t="s">
        <v>127</v>
      </c>
    </row>
    <row r="453" s="13" customFormat="1">
      <c r="A453" s="13"/>
      <c r="B453" s="232"/>
      <c r="C453" s="233"/>
      <c r="D453" s="225" t="s">
        <v>187</v>
      </c>
      <c r="E453" s="234" t="s">
        <v>19</v>
      </c>
      <c r="F453" s="235" t="s">
        <v>403</v>
      </c>
      <c r="G453" s="233"/>
      <c r="H453" s="236">
        <v>5</v>
      </c>
      <c r="I453" s="237"/>
      <c r="J453" s="233"/>
      <c r="K453" s="233"/>
      <c r="L453" s="238"/>
      <c r="M453" s="239"/>
      <c r="N453" s="240"/>
      <c r="O453" s="240"/>
      <c r="P453" s="240"/>
      <c r="Q453" s="240"/>
      <c r="R453" s="240"/>
      <c r="S453" s="240"/>
      <c r="T453" s="241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2" t="s">
        <v>187</v>
      </c>
      <c r="AU453" s="242" t="s">
        <v>82</v>
      </c>
      <c r="AV453" s="13" t="s">
        <v>82</v>
      </c>
      <c r="AW453" s="13" t="s">
        <v>34</v>
      </c>
      <c r="AX453" s="13" t="s">
        <v>72</v>
      </c>
      <c r="AY453" s="242" t="s">
        <v>127</v>
      </c>
    </row>
    <row r="454" s="13" customFormat="1">
      <c r="A454" s="13"/>
      <c r="B454" s="232"/>
      <c r="C454" s="233"/>
      <c r="D454" s="225" t="s">
        <v>187</v>
      </c>
      <c r="E454" s="234" t="s">
        <v>19</v>
      </c>
      <c r="F454" s="235" t="s">
        <v>616</v>
      </c>
      <c r="G454" s="233"/>
      <c r="H454" s="236">
        <v>1</v>
      </c>
      <c r="I454" s="237"/>
      <c r="J454" s="233"/>
      <c r="K454" s="233"/>
      <c r="L454" s="238"/>
      <c r="M454" s="239"/>
      <c r="N454" s="240"/>
      <c r="O454" s="240"/>
      <c r="P454" s="240"/>
      <c r="Q454" s="240"/>
      <c r="R454" s="240"/>
      <c r="S454" s="240"/>
      <c r="T454" s="241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2" t="s">
        <v>187</v>
      </c>
      <c r="AU454" s="242" t="s">
        <v>82</v>
      </c>
      <c r="AV454" s="13" t="s">
        <v>82</v>
      </c>
      <c r="AW454" s="13" t="s">
        <v>34</v>
      </c>
      <c r="AX454" s="13" t="s">
        <v>72</v>
      </c>
      <c r="AY454" s="242" t="s">
        <v>127</v>
      </c>
    </row>
    <row r="455" s="14" customFormat="1">
      <c r="A455" s="14"/>
      <c r="B455" s="243"/>
      <c r="C455" s="244"/>
      <c r="D455" s="225" t="s">
        <v>187</v>
      </c>
      <c r="E455" s="245" t="s">
        <v>19</v>
      </c>
      <c r="F455" s="246" t="s">
        <v>227</v>
      </c>
      <c r="G455" s="244"/>
      <c r="H455" s="247">
        <v>9</v>
      </c>
      <c r="I455" s="248"/>
      <c r="J455" s="244"/>
      <c r="K455" s="244"/>
      <c r="L455" s="249"/>
      <c r="M455" s="250"/>
      <c r="N455" s="251"/>
      <c r="O455" s="251"/>
      <c r="P455" s="251"/>
      <c r="Q455" s="251"/>
      <c r="R455" s="251"/>
      <c r="S455" s="251"/>
      <c r="T455" s="252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3" t="s">
        <v>187</v>
      </c>
      <c r="AU455" s="253" t="s">
        <v>82</v>
      </c>
      <c r="AV455" s="14" t="s">
        <v>155</v>
      </c>
      <c r="AW455" s="14" t="s">
        <v>34</v>
      </c>
      <c r="AX455" s="14" t="s">
        <v>80</v>
      </c>
      <c r="AY455" s="253" t="s">
        <v>127</v>
      </c>
    </row>
    <row r="456" s="2" customFormat="1" ht="49.05" customHeight="1">
      <c r="A456" s="41"/>
      <c r="B456" s="42"/>
      <c r="C456" s="275" t="s">
        <v>617</v>
      </c>
      <c r="D456" s="275" t="s">
        <v>405</v>
      </c>
      <c r="E456" s="276" t="s">
        <v>618</v>
      </c>
      <c r="F456" s="277" t="s">
        <v>619</v>
      </c>
      <c r="G456" s="278" t="s">
        <v>191</v>
      </c>
      <c r="H456" s="279">
        <v>1</v>
      </c>
      <c r="I456" s="280"/>
      <c r="J456" s="281">
        <f>ROUND(I456*H456,2)</f>
        <v>0</v>
      </c>
      <c r="K456" s="277" t="s">
        <v>19</v>
      </c>
      <c r="L456" s="282"/>
      <c r="M456" s="283" t="s">
        <v>19</v>
      </c>
      <c r="N456" s="284" t="s">
        <v>43</v>
      </c>
      <c r="O456" s="87"/>
      <c r="P456" s="216">
        <f>O456*H456</f>
        <v>0</v>
      </c>
      <c r="Q456" s="216">
        <v>0.014500000000000001</v>
      </c>
      <c r="R456" s="216">
        <f>Q456*H456</f>
        <v>0.014500000000000001</v>
      </c>
      <c r="S456" s="216">
        <v>0</v>
      </c>
      <c r="T456" s="217">
        <f>S456*H456</f>
        <v>0</v>
      </c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R456" s="218" t="s">
        <v>396</v>
      </c>
      <c r="AT456" s="218" t="s">
        <v>405</v>
      </c>
      <c r="AU456" s="218" t="s">
        <v>82</v>
      </c>
      <c r="AY456" s="20" t="s">
        <v>127</v>
      </c>
      <c r="BE456" s="219">
        <f>IF(N456="základní",J456,0)</f>
        <v>0</v>
      </c>
      <c r="BF456" s="219">
        <f>IF(N456="snížená",J456,0)</f>
        <v>0</v>
      </c>
      <c r="BG456" s="219">
        <f>IF(N456="zákl. přenesená",J456,0)</f>
        <v>0</v>
      </c>
      <c r="BH456" s="219">
        <f>IF(N456="sníž. přenesená",J456,0)</f>
        <v>0</v>
      </c>
      <c r="BI456" s="219">
        <f>IF(N456="nulová",J456,0)</f>
        <v>0</v>
      </c>
      <c r="BJ456" s="20" t="s">
        <v>80</v>
      </c>
      <c r="BK456" s="219">
        <f>ROUND(I456*H456,2)</f>
        <v>0</v>
      </c>
      <c r="BL456" s="20" t="s">
        <v>300</v>
      </c>
      <c r="BM456" s="218" t="s">
        <v>620</v>
      </c>
    </row>
    <row r="457" s="2" customFormat="1">
      <c r="A457" s="41"/>
      <c r="B457" s="42"/>
      <c r="C457" s="43"/>
      <c r="D457" s="225" t="s">
        <v>144</v>
      </c>
      <c r="E457" s="43"/>
      <c r="F457" s="226" t="s">
        <v>621</v>
      </c>
      <c r="G457" s="43"/>
      <c r="H457" s="43"/>
      <c r="I457" s="222"/>
      <c r="J457" s="43"/>
      <c r="K457" s="43"/>
      <c r="L457" s="47"/>
      <c r="M457" s="223"/>
      <c r="N457" s="224"/>
      <c r="O457" s="87"/>
      <c r="P457" s="87"/>
      <c r="Q457" s="87"/>
      <c r="R457" s="87"/>
      <c r="S457" s="87"/>
      <c r="T457" s="88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T457" s="20" t="s">
        <v>144</v>
      </c>
      <c r="AU457" s="20" t="s">
        <v>82</v>
      </c>
    </row>
    <row r="458" s="2" customFormat="1" ht="55.5" customHeight="1">
      <c r="A458" s="41"/>
      <c r="B458" s="42"/>
      <c r="C458" s="275" t="s">
        <v>622</v>
      </c>
      <c r="D458" s="275" t="s">
        <v>405</v>
      </c>
      <c r="E458" s="276" t="s">
        <v>623</v>
      </c>
      <c r="F458" s="277" t="s">
        <v>624</v>
      </c>
      <c r="G458" s="278" t="s">
        <v>191</v>
      </c>
      <c r="H458" s="279">
        <v>2</v>
      </c>
      <c r="I458" s="280"/>
      <c r="J458" s="281">
        <f>ROUND(I458*H458,2)</f>
        <v>0</v>
      </c>
      <c r="K458" s="277" t="s">
        <v>19</v>
      </c>
      <c r="L458" s="282"/>
      <c r="M458" s="283" t="s">
        <v>19</v>
      </c>
      <c r="N458" s="284" t="s">
        <v>43</v>
      </c>
      <c r="O458" s="87"/>
      <c r="P458" s="216">
        <f>O458*H458</f>
        <v>0</v>
      </c>
      <c r="Q458" s="216">
        <v>0.014500000000000001</v>
      </c>
      <c r="R458" s="216">
        <f>Q458*H458</f>
        <v>0.029000000000000001</v>
      </c>
      <c r="S458" s="216">
        <v>0</v>
      </c>
      <c r="T458" s="217">
        <f>S458*H458</f>
        <v>0</v>
      </c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R458" s="218" t="s">
        <v>396</v>
      </c>
      <c r="AT458" s="218" t="s">
        <v>405</v>
      </c>
      <c r="AU458" s="218" t="s">
        <v>82</v>
      </c>
      <c r="AY458" s="20" t="s">
        <v>127</v>
      </c>
      <c r="BE458" s="219">
        <f>IF(N458="základní",J458,0)</f>
        <v>0</v>
      </c>
      <c r="BF458" s="219">
        <f>IF(N458="snížená",J458,0)</f>
        <v>0</v>
      </c>
      <c r="BG458" s="219">
        <f>IF(N458="zákl. přenesená",J458,0)</f>
        <v>0</v>
      </c>
      <c r="BH458" s="219">
        <f>IF(N458="sníž. přenesená",J458,0)</f>
        <v>0</v>
      </c>
      <c r="BI458" s="219">
        <f>IF(N458="nulová",J458,0)</f>
        <v>0</v>
      </c>
      <c r="BJ458" s="20" t="s">
        <v>80</v>
      </c>
      <c r="BK458" s="219">
        <f>ROUND(I458*H458,2)</f>
        <v>0</v>
      </c>
      <c r="BL458" s="20" t="s">
        <v>300</v>
      </c>
      <c r="BM458" s="218" t="s">
        <v>625</v>
      </c>
    </row>
    <row r="459" s="2" customFormat="1">
      <c r="A459" s="41"/>
      <c r="B459" s="42"/>
      <c r="C459" s="43"/>
      <c r="D459" s="225" t="s">
        <v>144</v>
      </c>
      <c r="E459" s="43"/>
      <c r="F459" s="226" t="s">
        <v>621</v>
      </c>
      <c r="G459" s="43"/>
      <c r="H459" s="43"/>
      <c r="I459" s="222"/>
      <c r="J459" s="43"/>
      <c r="K459" s="43"/>
      <c r="L459" s="47"/>
      <c r="M459" s="223"/>
      <c r="N459" s="224"/>
      <c r="O459" s="87"/>
      <c r="P459" s="87"/>
      <c r="Q459" s="87"/>
      <c r="R459" s="87"/>
      <c r="S459" s="87"/>
      <c r="T459" s="88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T459" s="20" t="s">
        <v>144</v>
      </c>
      <c r="AU459" s="20" t="s">
        <v>82</v>
      </c>
    </row>
    <row r="460" s="2" customFormat="1" ht="49.05" customHeight="1">
      <c r="A460" s="41"/>
      <c r="B460" s="42"/>
      <c r="C460" s="275" t="s">
        <v>626</v>
      </c>
      <c r="D460" s="275" t="s">
        <v>405</v>
      </c>
      <c r="E460" s="276" t="s">
        <v>627</v>
      </c>
      <c r="F460" s="277" t="s">
        <v>628</v>
      </c>
      <c r="G460" s="278" t="s">
        <v>191</v>
      </c>
      <c r="H460" s="279">
        <v>5</v>
      </c>
      <c r="I460" s="280"/>
      <c r="J460" s="281">
        <f>ROUND(I460*H460,2)</f>
        <v>0</v>
      </c>
      <c r="K460" s="277" t="s">
        <v>19</v>
      </c>
      <c r="L460" s="282"/>
      <c r="M460" s="283" t="s">
        <v>19</v>
      </c>
      <c r="N460" s="284" t="s">
        <v>43</v>
      </c>
      <c r="O460" s="87"/>
      <c r="P460" s="216">
        <f>O460*H460</f>
        <v>0</v>
      </c>
      <c r="Q460" s="216">
        <v>0.014500000000000001</v>
      </c>
      <c r="R460" s="216">
        <f>Q460*H460</f>
        <v>0.072500000000000009</v>
      </c>
      <c r="S460" s="216">
        <v>0</v>
      </c>
      <c r="T460" s="217">
        <f>S460*H460</f>
        <v>0</v>
      </c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R460" s="218" t="s">
        <v>396</v>
      </c>
      <c r="AT460" s="218" t="s">
        <v>405</v>
      </c>
      <c r="AU460" s="218" t="s">
        <v>82</v>
      </c>
      <c r="AY460" s="20" t="s">
        <v>127</v>
      </c>
      <c r="BE460" s="219">
        <f>IF(N460="základní",J460,0)</f>
        <v>0</v>
      </c>
      <c r="BF460" s="219">
        <f>IF(N460="snížená",J460,0)</f>
        <v>0</v>
      </c>
      <c r="BG460" s="219">
        <f>IF(N460="zákl. přenesená",J460,0)</f>
        <v>0</v>
      </c>
      <c r="BH460" s="219">
        <f>IF(N460="sníž. přenesená",J460,0)</f>
        <v>0</v>
      </c>
      <c r="BI460" s="219">
        <f>IF(N460="nulová",J460,0)</f>
        <v>0</v>
      </c>
      <c r="BJ460" s="20" t="s">
        <v>80</v>
      </c>
      <c r="BK460" s="219">
        <f>ROUND(I460*H460,2)</f>
        <v>0</v>
      </c>
      <c r="BL460" s="20" t="s">
        <v>300</v>
      </c>
      <c r="BM460" s="218" t="s">
        <v>629</v>
      </c>
    </row>
    <row r="461" s="2" customFormat="1">
      <c r="A461" s="41"/>
      <c r="B461" s="42"/>
      <c r="C461" s="43"/>
      <c r="D461" s="225" t="s">
        <v>144</v>
      </c>
      <c r="E461" s="43"/>
      <c r="F461" s="226" t="s">
        <v>621</v>
      </c>
      <c r="G461" s="43"/>
      <c r="H461" s="43"/>
      <c r="I461" s="222"/>
      <c r="J461" s="43"/>
      <c r="K461" s="43"/>
      <c r="L461" s="47"/>
      <c r="M461" s="223"/>
      <c r="N461" s="224"/>
      <c r="O461" s="87"/>
      <c r="P461" s="87"/>
      <c r="Q461" s="87"/>
      <c r="R461" s="87"/>
      <c r="S461" s="87"/>
      <c r="T461" s="88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T461" s="20" t="s">
        <v>144</v>
      </c>
      <c r="AU461" s="20" t="s">
        <v>82</v>
      </c>
    </row>
    <row r="462" s="2" customFormat="1" ht="49.05" customHeight="1">
      <c r="A462" s="41"/>
      <c r="B462" s="42"/>
      <c r="C462" s="275" t="s">
        <v>630</v>
      </c>
      <c r="D462" s="275" t="s">
        <v>405</v>
      </c>
      <c r="E462" s="276" t="s">
        <v>631</v>
      </c>
      <c r="F462" s="277" t="s">
        <v>632</v>
      </c>
      <c r="G462" s="278" t="s">
        <v>191</v>
      </c>
      <c r="H462" s="279">
        <v>1</v>
      </c>
      <c r="I462" s="280"/>
      <c r="J462" s="281">
        <f>ROUND(I462*H462,2)</f>
        <v>0</v>
      </c>
      <c r="K462" s="277" t="s">
        <v>19</v>
      </c>
      <c r="L462" s="282"/>
      <c r="M462" s="283" t="s">
        <v>19</v>
      </c>
      <c r="N462" s="284" t="s">
        <v>43</v>
      </c>
      <c r="O462" s="87"/>
      <c r="P462" s="216">
        <f>O462*H462</f>
        <v>0</v>
      </c>
      <c r="Q462" s="216">
        <v>0.014500000000000001</v>
      </c>
      <c r="R462" s="216">
        <f>Q462*H462</f>
        <v>0.014500000000000001</v>
      </c>
      <c r="S462" s="216">
        <v>0</v>
      </c>
      <c r="T462" s="217">
        <f>S462*H462</f>
        <v>0</v>
      </c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R462" s="218" t="s">
        <v>396</v>
      </c>
      <c r="AT462" s="218" t="s">
        <v>405</v>
      </c>
      <c r="AU462" s="218" t="s">
        <v>82</v>
      </c>
      <c r="AY462" s="20" t="s">
        <v>127</v>
      </c>
      <c r="BE462" s="219">
        <f>IF(N462="základní",J462,0)</f>
        <v>0</v>
      </c>
      <c r="BF462" s="219">
        <f>IF(N462="snížená",J462,0)</f>
        <v>0</v>
      </c>
      <c r="BG462" s="219">
        <f>IF(N462="zákl. přenesená",J462,0)</f>
        <v>0</v>
      </c>
      <c r="BH462" s="219">
        <f>IF(N462="sníž. přenesená",J462,0)</f>
        <v>0</v>
      </c>
      <c r="BI462" s="219">
        <f>IF(N462="nulová",J462,0)</f>
        <v>0</v>
      </c>
      <c r="BJ462" s="20" t="s">
        <v>80</v>
      </c>
      <c r="BK462" s="219">
        <f>ROUND(I462*H462,2)</f>
        <v>0</v>
      </c>
      <c r="BL462" s="20" t="s">
        <v>300</v>
      </c>
      <c r="BM462" s="218" t="s">
        <v>633</v>
      </c>
    </row>
    <row r="463" s="2" customFormat="1">
      <c r="A463" s="41"/>
      <c r="B463" s="42"/>
      <c r="C463" s="43"/>
      <c r="D463" s="225" t="s">
        <v>144</v>
      </c>
      <c r="E463" s="43"/>
      <c r="F463" s="226" t="s">
        <v>621</v>
      </c>
      <c r="G463" s="43"/>
      <c r="H463" s="43"/>
      <c r="I463" s="222"/>
      <c r="J463" s="43"/>
      <c r="K463" s="43"/>
      <c r="L463" s="47"/>
      <c r="M463" s="223"/>
      <c r="N463" s="224"/>
      <c r="O463" s="87"/>
      <c r="P463" s="87"/>
      <c r="Q463" s="87"/>
      <c r="R463" s="87"/>
      <c r="S463" s="87"/>
      <c r="T463" s="88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T463" s="20" t="s">
        <v>144</v>
      </c>
      <c r="AU463" s="20" t="s">
        <v>82</v>
      </c>
    </row>
    <row r="464" s="2" customFormat="1" ht="16.5" customHeight="1">
      <c r="A464" s="41"/>
      <c r="B464" s="42"/>
      <c r="C464" s="207" t="s">
        <v>634</v>
      </c>
      <c r="D464" s="207" t="s">
        <v>130</v>
      </c>
      <c r="E464" s="208" t="s">
        <v>635</v>
      </c>
      <c r="F464" s="209" t="s">
        <v>636</v>
      </c>
      <c r="G464" s="210" t="s">
        <v>241</v>
      </c>
      <c r="H464" s="211">
        <v>3.2999999999999998</v>
      </c>
      <c r="I464" s="212"/>
      <c r="J464" s="213">
        <f>ROUND(I464*H464,2)</f>
        <v>0</v>
      </c>
      <c r="K464" s="209" t="s">
        <v>134</v>
      </c>
      <c r="L464" s="47"/>
      <c r="M464" s="214" t="s">
        <v>19</v>
      </c>
      <c r="N464" s="215" t="s">
        <v>43</v>
      </c>
      <c r="O464" s="87"/>
      <c r="P464" s="216">
        <f>O464*H464</f>
        <v>0</v>
      </c>
      <c r="Q464" s="216">
        <v>0</v>
      </c>
      <c r="R464" s="216">
        <f>Q464*H464</f>
        <v>0</v>
      </c>
      <c r="S464" s="216">
        <v>0.002</v>
      </c>
      <c r="T464" s="217">
        <f>S464*H464</f>
        <v>0.0066</v>
      </c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R464" s="218" t="s">
        <v>300</v>
      </c>
      <c r="AT464" s="218" t="s">
        <v>130</v>
      </c>
      <c r="AU464" s="218" t="s">
        <v>82</v>
      </c>
      <c r="AY464" s="20" t="s">
        <v>127</v>
      </c>
      <c r="BE464" s="219">
        <f>IF(N464="základní",J464,0)</f>
        <v>0</v>
      </c>
      <c r="BF464" s="219">
        <f>IF(N464="snížená",J464,0)</f>
        <v>0</v>
      </c>
      <c r="BG464" s="219">
        <f>IF(N464="zákl. přenesená",J464,0)</f>
        <v>0</v>
      </c>
      <c r="BH464" s="219">
        <f>IF(N464="sníž. přenesená",J464,0)</f>
        <v>0</v>
      </c>
      <c r="BI464" s="219">
        <f>IF(N464="nulová",J464,0)</f>
        <v>0</v>
      </c>
      <c r="BJ464" s="20" t="s">
        <v>80</v>
      </c>
      <c r="BK464" s="219">
        <f>ROUND(I464*H464,2)</f>
        <v>0</v>
      </c>
      <c r="BL464" s="20" t="s">
        <v>300</v>
      </c>
      <c r="BM464" s="218" t="s">
        <v>637</v>
      </c>
    </row>
    <row r="465" s="2" customFormat="1">
      <c r="A465" s="41"/>
      <c r="B465" s="42"/>
      <c r="C465" s="43"/>
      <c r="D465" s="220" t="s">
        <v>137</v>
      </c>
      <c r="E465" s="43"/>
      <c r="F465" s="221" t="s">
        <v>638</v>
      </c>
      <c r="G465" s="43"/>
      <c r="H465" s="43"/>
      <c r="I465" s="222"/>
      <c r="J465" s="43"/>
      <c r="K465" s="43"/>
      <c r="L465" s="47"/>
      <c r="M465" s="223"/>
      <c r="N465" s="224"/>
      <c r="O465" s="87"/>
      <c r="P465" s="87"/>
      <c r="Q465" s="87"/>
      <c r="R465" s="87"/>
      <c r="S465" s="87"/>
      <c r="T465" s="88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T465" s="20" t="s">
        <v>137</v>
      </c>
      <c r="AU465" s="20" t="s">
        <v>82</v>
      </c>
    </row>
    <row r="466" s="13" customFormat="1">
      <c r="A466" s="13"/>
      <c r="B466" s="232"/>
      <c r="C466" s="233"/>
      <c r="D466" s="225" t="s">
        <v>187</v>
      </c>
      <c r="E466" s="234" t="s">
        <v>19</v>
      </c>
      <c r="F466" s="235" t="s">
        <v>639</v>
      </c>
      <c r="G466" s="233"/>
      <c r="H466" s="236">
        <v>3.2999999999999998</v>
      </c>
      <c r="I466" s="237"/>
      <c r="J466" s="233"/>
      <c r="K466" s="233"/>
      <c r="L466" s="238"/>
      <c r="M466" s="239"/>
      <c r="N466" s="240"/>
      <c r="O466" s="240"/>
      <c r="P466" s="240"/>
      <c r="Q466" s="240"/>
      <c r="R466" s="240"/>
      <c r="S466" s="240"/>
      <c r="T466" s="241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2" t="s">
        <v>187</v>
      </c>
      <c r="AU466" s="242" t="s">
        <v>82</v>
      </c>
      <c r="AV466" s="13" t="s">
        <v>82</v>
      </c>
      <c r="AW466" s="13" t="s">
        <v>34</v>
      </c>
      <c r="AX466" s="13" t="s">
        <v>80</v>
      </c>
      <c r="AY466" s="242" t="s">
        <v>127</v>
      </c>
    </row>
    <row r="467" s="2" customFormat="1" ht="24.15" customHeight="1">
      <c r="A467" s="41"/>
      <c r="B467" s="42"/>
      <c r="C467" s="207" t="s">
        <v>640</v>
      </c>
      <c r="D467" s="207" t="s">
        <v>130</v>
      </c>
      <c r="E467" s="208" t="s">
        <v>641</v>
      </c>
      <c r="F467" s="209" t="s">
        <v>642</v>
      </c>
      <c r="G467" s="210" t="s">
        <v>191</v>
      </c>
      <c r="H467" s="211">
        <v>8</v>
      </c>
      <c r="I467" s="212"/>
      <c r="J467" s="213">
        <f>ROUND(I467*H467,2)</f>
        <v>0</v>
      </c>
      <c r="K467" s="209" t="s">
        <v>134</v>
      </c>
      <c r="L467" s="47"/>
      <c r="M467" s="214" t="s">
        <v>19</v>
      </c>
      <c r="N467" s="215" t="s">
        <v>43</v>
      </c>
      <c r="O467" s="87"/>
      <c r="P467" s="216">
        <f>O467*H467</f>
        <v>0</v>
      </c>
      <c r="Q467" s="216">
        <v>0</v>
      </c>
      <c r="R467" s="216">
        <f>Q467*H467</f>
        <v>0</v>
      </c>
      <c r="S467" s="216">
        <v>0.024</v>
      </c>
      <c r="T467" s="217">
        <f>S467*H467</f>
        <v>0.192</v>
      </c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R467" s="218" t="s">
        <v>300</v>
      </c>
      <c r="AT467" s="218" t="s">
        <v>130</v>
      </c>
      <c r="AU467" s="218" t="s">
        <v>82</v>
      </c>
      <c r="AY467" s="20" t="s">
        <v>127</v>
      </c>
      <c r="BE467" s="219">
        <f>IF(N467="základní",J467,0)</f>
        <v>0</v>
      </c>
      <c r="BF467" s="219">
        <f>IF(N467="snížená",J467,0)</f>
        <v>0</v>
      </c>
      <c r="BG467" s="219">
        <f>IF(N467="zákl. přenesená",J467,0)</f>
        <v>0</v>
      </c>
      <c r="BH467" s="219">
        <f>IF(N467="sníž. přenesená",J467,0)</f>
        <v>0</v>
      </c>
      <c r="BI467" s="219">
        <f>IF(N467="nulová",J467,0)</f>
        <v>0</v>
      </c>
      <c r="BJ467" s="20" t="s">
        <v>80</v>
      </c>
      <c r="BK467" s="219">
        <f>ROUND(I467*H467,2)</f>
        <v>0</v>
      </c>
      <c r="BL467" s="20" t="s">
        <v>300</v>
      </c>
      <c r="BM467" s="218" t="s">
        <v>643</v>
      </c>
    </row>
    <row r="468" s="2" customFormat="1">
      <c r="A468" s="41"/>
      <c r="B468" s="42"/>
      <c r="C468" s="43"/>
      <c r="D468" s="220" t="s">
        <v>137</v>
      </c>
      <c r="E468" s="43"/>
      <c r="F468" s="221" t="s">
        <v>644</v>
      </c>
      <c r="G468" s="43"/>
      <c r="H468" s="43"/>
      <c r="I468" s="222"/>
      <c r="J468" s="43"/>
      <c r="K468" s="43"/>
      <c r="L468" s="47"/>
      <c r="M468" s="223"/>
      <c r="N468" s="224"/>
      <c r="O468" s="87"/>
      <c r="P468" s="87"/>
      <c r="Q468" s="87"/>
      <c r="R468" s="87"/>
      <c r="S468" s="87"/>
      <c r="T468" s="88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T468" s="20" t="s">
        <v>137</v>
      </c>
      <c r="AU468" s="20" t="s">
        <v>82</v>
      </c>
    </row>
    <row r="469" s="13" customFormat="1">
      <c r="A469" s="13"/>
      <c r="B469" s="232"/>
      <c r="C469" s="233"/>
      <c r="D469" s="225" t="s">
        <v>187</v>
      </c>
      <c r="E469" s="234" t="s">
        <v>19</v>
      </c>
      <c r="F469" s="235" t="s">
        <v>645</v>
      </c>
      <c r="G469" s="233"/>
      <c r="H469" s="236">
        <v>6</v>
      </c>
      <c r="I469" s="237"/>
      <c r="J469" s="233"/>
      <c r="K469" s="233"/>
      <c r="L469" s="238"/>
      <c r="M469" s="239"/>
      <c r="N469" s="240"/>
      <c r="O469" s="240"/>
      <c r="P469" s="240"/>
      <c r="Q469" s="240"/>
      <c r="R469" s="240"/>
      <c r="S469" s="240"/>
      <c r="T469" s="241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2" t="s">
        <v>187</v>
      </c>
      <c r="AU469" s="242" t="s">
        <v>82</v>
      </c>
      <c r="AV469" s="13" t="s">
        <v>82</v>
      </c>
      <c r="AW469" s="13" t="s">
        <v>34</v>
      </c>
      <c r="AX469" s="13" t="s">
        <v>72</v>
      </c>
      <c r="AY469" s="242" t="s">
        <v>127</v>
      </c>
    </row>
    <row r="470" s="13" customFormat="1">
      <c r="A470" s="13"/>
      <c r="B470" s="232"/>
      <c r="C470" s="233"/>
      <c r="D470" s="225" t="s">
        <v>187</v>
      </c>
      <c r="E470" s="234" t="s">
        <v>19</v>
      </c>
      <c r="F470" s="235" t="s">
        <v>646</v>
      </c>
      <c r="G470" s="233"/>
      <c r="H470" s="236">
        <v>2</v>
      </c>
      <c r="I470" s="237"/>
      <c r="J470" s="233"/>
      <c r="K470" s="233"/>
      <c r="L470" s="238"/>
      <c r="M470" s="239"/>
      <c r="N470" s="240"/>
      <c r="O470" s="240"/>
      <c r="P470" s="240"/>
      <c r="Q470" s="240"/>
      <c r="R470" s="240"/>
      <c r="S470" s="240"/>
      <c r="T470" s="241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2" t="s">
        <v>187</v>
      </c>
      <c r="AU470" s="242" t="s">
        <v>82</v>
      </c>
      <c r="AV470" s="13" t="s">
        <v>82</v>
      </c>
      <c r="AW470" s="13" t="s">
        <v>34</v>
      </c>
      <c r="AX470" s="13" t="s">
        <v>72</v>
      </c>
      <c r="AY470" s="242" t="s">
        <v>127</v>
      </c>
    </row>
    <row r="471" s="14" customFormat="1">
      <c r="A471" s="14"/>
      <c r="B471" s="243"/>
      <c r="C471" s="244"/>
      <c r="D471" s="225" t="s">
        <v>187</v>
      </c>
      <c r="E471" s="245" t="s">
        <v>19</v>
      </c>
      <c r="F471" s="246" t="s">
        <v>227</v>
      </c>
      <c r="G471" s="244"/>
      <c r="H471" s="247">
        <v>8</v>
      </c>
      <c r="I471" s="248"/>
      <c r="J471" s="244"/>
      <c r="K471" s="244"/>
      <c r="L471" s="249"/>
      <c r="M471" s="250"/>
      <c r="N471" s="251"/>
      <c r="O471" s="251"/>
      <c r="P471" s="251"/>
      <c r="Q471" s="251"/>
      <c r="R471" s="251"/>
      <c r="S471" s="251"/>
      <c r="T471" s="252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53" t="s">
        <v>187</v>
      </c>
      <c r="AU471" s="253" t="s">
        <v>82</v>
      </c>
      <c r="AV471" s="14" t="s">
        <v>155</v>
      </c>
      <c r="AW471" s="14" t="s">
        <v>34</v>
      </c>
      <c r="AX471" s="14" t="s">
        <v>80</v>
      </c>
      <c r="AY471" s="253" t="s">
        <v>127</v>
      </c>
    </row>
    <row r="472" s="2" customFormat="1" ht="24.15" customHeight="1">
      <c r="A472" s="41"/>
      <c r="B472" s="42"/>
      <c r="C472" s="207" t="s">
        <v>647</v>
      </c>
      <c r="D472" s="207" t="s">
        <v>130</v>
      </c>
      <c r="E472" s="208" t="s">
        <v>648</v>
      </c>
      <c r="F472" s="209" t="s">
        <v>649</v>
      </c>
      <c r="G472" s="210" t="s">
        <v>191</v>
      </c>
      <c r="H472" s="211">
        <v>1</v>
      </c>
      <c r="I472" s="212"/>
      <c r="J472" s="213">
        <f>ROUND(I472*H472,2)</f>
        <v>0</v>
      </c>
      <c r="K472" s="209" t="s">
        <v>19</v>
      </c>
      <c r="L472" s="47"/>
      <c r="M472" s="214" t="s">
        <v>19</v>
      </c>
      <c r="N472" s="215" t="s">
        <v>43</v>
      </c>
      <c r="O472" s="87"/>
      <c r="P472" s="216">
        <f>O472*H472</f>
        <v>0</v>
      </c>
      <c r="Q472" s="216">
        <v>0.050000000000000003</v>
      </c>
      <c r="R472" s="216">
        <f>Q472*H472</f>
        <v>0.050000000000000003</v>
      </c>
      <c r="S472" s="216">
        <v>0</v>
      </c>
      <c r="T472" s="217">
        <f>S472*H472</f>
        <v>0</v>
      </c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R472" s="218" t="s">
        <v>300</v>
      </c>
      <c r="AT472" s="218" t="s">
        <v>130</v>
      </c>
      <c r="AU472" s="218" t="s">
        <v>82</v>
      </c>
      <c r="AY472" s="20" t="s">
        <v>127</v>
      </c>
      <c r="BE472" s="219">
        <f>IF(N472="základní",J472,0)</f>
        <v>0</v>
      </c>
      <c r="BF472" s="219">
        <f>IF(N472="snížená",J472,0)</f>
        <v>0</v>
      </c>
      <c r="BG472" s="219">
        <f>IF(N472="zákl. přenesená",J472,0)</f>
        <v>0</v>
      </c>
      <c r="BH472" s="219">
        <f>IF(N472="sníž. přenesená",J472,0)</f>
        <v>0</v>
      </c>
      <c r="BI472" s="219">
        <f>IF(N472="nulová",J472,0)</f>
        <v>0</v>
      </c>
      <c r="BJ472" s="20" t="s">
        <v>80</v>
      </c>
      <c r="BK472" s="219">
        <f>ROUND(I472*H472,2)</f>
        <v>0</v>
      </c>
      <c r="BL472" s="20" t="s">
        <v>300</v>
      </c>
      <c r="BM472" s="218" t="s">
        <v>650</v>
      </c>
    </row>
    <row r="473" s="2" customFormat="1" ht="37.8" customHeight="1">
      <c r="A473" s="41"/>
      <c r="B473" s="42"/>
      <c r="C473" s="207" t="s">
        <v>651</v>
      </c>
      <c r="D473" s="207" t="s">
        <v>130</v>
      </c>
      <c r="E473" s="208" t="s">
        <v>652</v>
      </c>
      <c r="F473" s="209" t="s">
        <v>653</v>
      </c>
      <c r="G473" s="210" t="s">
        <v>191</v>
      </c>
      <c r="H473" s="211">
        <v>1</v>
      </c>
      <c r="I473" s="212"/>
      <c r="J473" s="213">
        <f>ROUND(I473*H473,2)</f>
        <v>0</v>
      </c>
      <c r="K473" s="209" t="s">
        <v>19</v>
      </c>
      <c r="L473" s="47"/>
      <c r="M473" s="214" t="s">
        <v>19</v>
      </c>
      <c r="N473" s="215" t="s">
        <v>43</v>
      </c>
      <c r="O473" s="87"/>
      <c r="P473" s="216">
        <f>O473*H473</f>
        <v>0</v>
      </c>
      <c r="Q473" s="216">
        <v>0.050000000000000003</v>
      </c>
      <c r="R473" s="216">
        <f>Q473*H473</f>
        <v>0.050000000000000003</v>
      </c>
      <c r="S473" s="216">
        <v>0</v>
      </c>
      <c r="T473" s="217">
        <f>S473*H473</f>
        <v>0</v>
      </c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R473" s="218" t="s">
        <v>300</v>
      </c>
      <c r="AT473" s="218" t="s">
        <v>130</v>
      </c>
      <c r="AU473" s="218" t="s">
        <v>82</v>
      </c>
      <c r="AY473" s="20" t="s">
        <v>127</v>
      </c>
      <c r="BE473" s="219">
        <f>IF(N473="základní",J473,0)</f>
        <v>0</v>
      </c>
      <c r="BF473" s="219">
        <f>IF(N473="snížená",J473,0)</f>
        <v>0</v>
      </c>
      <c r="BG473" s="219">
        <f>IF(N473="zákl. přenesená",J473,0)</f>
        <v>0</v>
      </c>
      <c r="BH473" s="219">
        <f>IF(N473="sníž. přenesená",J473,0)</f>
        <v>0</v>
      </c>
      <c r="BI473" s="219">
        <f>IF(N473="nulová",J473,0)</f>
        <v>0</v>
      </c>
      <c r="BJ473" s="20" t="s">
        <v>80</v>
      </c>
      <c r="BK473" s="219">
        <f>ROUND(I473*H473,2)</f>
        <v>0</v>
      </c>
      <c r="BL473" s="20" t="s">
        <v>300</v>
      </c>
      <c r="BM473" s="218" t="s">
        <v>654</v>
      </c>
    </row>
    <row r="474" s="2" customFormat="1">
      <c r="A474" s="41"/>
      <c r="B474" s="42"/>
      <c r="C474" s="43"/>
      <c r="D474" s="225" t="s">
        <v>144</v>
      </c>
      <c r="E474" s="43"/>
      <c r="F474" s="226" t="s">
        <v>655</v>
      </c>
      <c r="G474" s="43"/>
      <c r="H474" s="43"/>
      <c r="I474" s="222"/>
      <c r="J474" s="43"/>
      <c r="K474" s="43"/>
      <c r="L474" s="47"/>
      <c r="M474" s="223"/>
      <c r="N474" s="224"/>
      <c r="O474" s="87"/>
      <c r="P474" s="87"/>
      <c r="Q474" s="87"/>
      <c r="R474" s="87"/>
      <c r="S474" s="87"/>
      <c r="T474" s="88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T474" s="20" t="s">
        <v>144</v>
      </c>
      <c r="AU474" s="20" t="s">
        <v>82</v>
      </c>
    </row>
    <row r="475" s="2" customFormat="1" ht="55.5" customHeight="1">
      <c r="A475" s="41"/>
      <c r="B475" s="42"/>
      <c r="C475" s="207" t="s">
        <v>656</v>
      </c>
      <c r="D475" s="207" t="s">
        <v>130</v>
      </c>
      <c r="E475" s="208" t="s">
        <v>657</v>
      </c>
      <c r="F475" s="209" t="s">
        <v>658</v>
      </c>
      <c r="G475" s="210" t="s">
        <v>202</v>
      </c>
      <c r="H475" s="211">
        <v>0.23100000000000001</v>
      </c>
      <c r="I475" s="212"/>
      <c r="J475" s="213">
        <f>ROUND(I475*H475,2)</f>
        <v>0</v>
      </c>
      <c r="K475" s="209" t="s">
        <v>134</v>
      </c>
      <c r="L475" s="47"/>
      <c r="M475" s="214" t="s">
        <v>19</v>
      </c>
      <c r="N475" s="215" t="s">
        <v>43</v>
      </c>
      <c r="O475" s="87"/>
      <c r="P475" s="216">
        <f>O475*H475</f>
        <v>0</v>
      </c>
      <c r="Q475" s="216">
        <v>0</v>
      </c>
      <c r="R475" s="216">
        <f>Q475*H475</f>
        <v>0</v>
      </c>
      <c r="S475" s="216">
        <v>0</v>
      </c>
      <c r="T475" s="217">
        <f>S475*H475</f>
        <v>0</v>
      </c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R475" s="218" t="s">
        <v>300</v>
      </c>
      <c r="AT475" s="218" t="s">
        <v>130</v>
      </c>
      <c r="AU475" s="218" t="s">
        <v>82</v>
      </c>
      <c r="AY475" s="20" t="s">
        <v>127</v>
      </c>
      <c r="BE475" s="219">
        <f>IF(N475="základní",J475,0)</f>
        <v>0</v>
      </c>
      <c r="BF475" s="219">
        <f>IF(N475="snížená",J475,0)</f>
        <v>0</v>
      </c>
      <c r="BG475" s="219">
        <f>IF(N475="zákl. přenesená",J475,0)</f>
        <v>0</v>
      </c>
      <c r="BH475" s="219">
        <f>IF(N475="sníž. přenesená",J475,0)</f>
        <v>0</v>
      </c>
      <c r="BI475" s="219">
        <f>IF(N475="nulová",J475,0)</f>
        <v>0</v>
      </c>
      <c r="BJ475" s="20" t="s">
        <v>80</v>
      </c>
      <c r="BK475" s="219">
        <f>ROUND(I475*H475,2)</f>
        <v>0</v>
      </c>
      <c r="BL475" s="20" t="s">
        <v>300</v>
      </c>
      <c r="BM475" s="218" t="s">
        <v>659</v>
      </c>
    </row>
    <row r="476" s="2" customFormat="1">
      <c r="A476" s="41"/>
      <c r="B476" s="42"/>
      <c r="C476" s="43"/>
      <c r="D476" s="220" t="s">
        <v>137</v>
      </c>
      <c r="E476" s="43"/>
      <c r="F476" s="221" t="s">
        <v>660</v>
      </c>
      <c r="G476" s="43"/>
      <c r="H476" s="43"/>
      <c r="I476" s="222"/>
      <c r="J476" s="43"/>
      <c r="K476" s="43"/>
      <c r="L476" s="47"/>
      <c r="M476" s="223"/>
      <c r="N476" s="224"/>
      <c r="O476" s="87"/>
      <c r="P476" s="87"/>
      <c r="Q476" s="87"/>
      <c r="R476" s="87"/>
      <c r="S476" s="87"/>
      <c r="T476" s="88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T476" s="20" t="s">
        <v>137</v>
      </c>
      <c r="AU476" s="20" t="s">
        <v>82</v>
      </c>
    </row>
    <row r="477" s="12" customFormat="1" ht="22.8" customHeight="1">
      <c r="A477" s="12"/>
      <c r="B477" s="191"/>
      <c r="C477" s="192"/>
      <c r="D477" s="193" t="s">
        <v>71</v>
      </c>
      <c r="E477" s="205" t="s">
        <v>661</v>
      </c>
      <c r="F477" s="205" t="s">
        <v>662</v>
      </c>
      <c r="G477" s="192"/>
      <c r="H477" s="192"/>
      <c r="I477" s="195"/>
      <c r="J477" s="206">
        <f>BK477</f>
        <v>0</v>
      </c>
      <c r="K477" s="192"/>
      <c r="L477" s="197"/>
      <c r="M477" s="198"/>
      <c r="N477" s="199"/>
      <c r="O477" s="199"/>
      <c r="P477" s="200">
        <f>SUM(P478:P562)</f>
        <v>0</v>
      </c>
      <c r="Q477" s="199"/>
      <c r="R477" s="200">
        <f>SUM(R478:R562)</f>
        <v>1.7302241999999997</v>
      </c>
      <c r="S477" s="199"/>
      <c r="T477" s="201">
        <f>SUM(T478:T562)</f>
        <v>1.146191</v>
      </c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R477" s="202" t="s">
        <v>82</v>
      </c>
      <c r="AT477" s="203" t="s">
        <v>71</v>
      </c>
      <c r="AU477" s="203" t="s">
        <v>80</v>
      </c>
      <c r="AY477" s="202" t="s">
        <v>127</v>
      </c>
      <c r="BK477" s="204">
        <f>SUM(BK478:BK562)</f>
        <v>0</v>
      </c>
    </row>
    <row r="478" s="2" customFormat="1" ht="24.15" customHeight="1">
      <c r="A478" s="41"/>
      <c r="B478" s="42"/>
      <c r="C478" s="207" t="s">
        <v>663</v>
      </c>
      <c r="D478" s="207" t="s">
        <v>130</v>
      </c>
      <c r="E478" s="208" t="s">
        <v>664</v>
      </c>
      <c r="F478" s="209" t="s">
        <v>665</v>
      </c>
      <c r="G478" s="210" t="s">
        <v>214</v>
      </c>
      <c r="H478" s="211">
        <v>32.969999999999999</v>
      </c>
      <c r="I478" s="212"/>
      <c r="J478" s="213">
        <f>ROUND(I478*H478,2)</f>
        <v>0</v>
      </c>
      <c r="K478" s="209" t="s">
        <v>134</v>
      </c>
      <c r="L478" s="47"/>
      <c r="M478" s="214" t="s">
        <v>19</v>
      </c>
      <c r="N478" s="215" t="s">
        <v>43</v>
      </c>
      <c r="O478" s="87"/>
      <c r="P478" s="216">
        <f>O478*H478</f>
        <v>0</v>
      </c>
      <c r="Q478" s="216">
        <v>0</v>
      </c>
      <c r="R478" s="216">
        <f>Q478*H478</f>
        <v>0</v>
      </c>
      <c r="S478" s="216">
        <v>0</v>
      </c>
      <c r="T478" s="217">
        <f>S478*H478</f>
        <v>0</v>
      </c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R478" s="218" t="s">
        <v>300</v>
      </c>
      <c r="AT478" s="218" t="s">
        <v>130</v>
      </c>
      <c r="AU478" s="218" t="s">
        <v>82</v>
      </c>
      <c r="AY478" s="20" t="s">
        <v>127</v>
      </c>
      <c r="BE478" s="219">
        <f>IF(N478="základní",J478,0)</f>
        <v>0</v>
      </c>
      <c r="BF478" s="219">
        <f>IF(N478="snížená",J478,0)</f>
        <v>0</v>
      </c>
      <c r="BG478" s="219">
        <f>IF(N478="zákl. přenesená",J478,0)</f>
        <v>0</v>
      </c>
      <c r="BH478" s="219">
        <f>IF(N478="sníž. přenesená",J478,0)</f>
        <v>0</v>
      </c>
      <c r="BI478" s="219">
        <f>IF(N478="nulová",J478,0)</f>
        <v>0</v>
      </c>
      <c r="BJ478" s="20" t="s">
        <v>80</v>
      </c>
      <c r="BK478" s="219">
        <f>ROUND(I478*H478,2)</f>
        <v>0</v>
      </c>
      <c r="BL478" s="20" t="s">
        <v>300</v>
      </c>
      <c r="BM478" s="218" t="s">
        <v>666</v>
      </c>
    </row>
    <row r="479" s="2" customFormat="1">
      <c r="A479" s="41"/>
      <c r="B479" s="42"/>
      <c r="C479" s="43"/>
      <c r="D479" s="220" t="s">
        <v>137</v>
      </c>
      <c r="E479" s="43"/>
      <c r="F479" s="221" t="s">
        <v>667</v>
      </c>
      <c r="G479" s="43"/>
      <c r="H479" s="43"/>
      <c r="I479" s="222"/>
      <c r="J479" s="43"/>
      <c r="K479" s="43"/>
      <c r="L479" s="47"/>
      <c r="M479" s="223"/>
      <c r="N479" s="224"/>
      <c r="O479" s="87"/>
      <c r="P479" s="87"/>
      <c r="Q479" s="87"/>
      <c r="R479" s="87"/>
      <c r="S479" s="87"/>
      <c r="T479" s="88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T479" s="20" t="s">
        <v>137</v>
      </c>
      <c r="AU479" s="20" t="s">
        <v>82</v>
      </c>
    </row>
    <row r="480" s="13" customFormat="1">
      <c r="A480" s="13"/>
      <c r="B480" s="232"/>
      <c r="C480" s="233"/>
      <c r="D480" s="225" t="s">
        <v>187</v>
      </c>
      <c r="E480" s="234" t="s">
        <v>19</v>
      </c>
      <c r="F480" s="235" t="s">
        <v>668</v>
      </c>
      <c r="G480" s="233"/>
      <c r="H480" s="236">
        <v>32.350000000000001</v>
      </c>
      <c r="I480" s="237"/>
      <c r="J480" s="233"/>
      <c r="K480" s="233"/>
      <c r="L480" s="238"/>
      <c r="M480" s="239"/>
      <c r="N480" s="240"/>
      <c r="O480" s="240"/>
      <c r="P480" s="240"/>
      <c r="Q480" s="240"/>
      <c r="R480" s="240"/>
      <c r="S480" s="240"/>
      <c r="T480" s="241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2" t="s">
        <v>187</v>
      </c>
      <c r="AU480" s="242" t="s">
        <v>82</v>
      </c>
      <c r="AV480" s="13" t="s">
        <v>82</v>
      </c>
      <c r="AW480" s="13" t="s">
        <v>34</v>
      </c>
      <c r="AX480" s="13" t="s">
        <v>72</v>
      </c>
      <c r="AY480" s="242" t="s">
        <v>127</v>
      </c>
    </row>
    <row r="481" s="13" customFormat="1">
      <c r="A481" s="13"/>
      <c r="B481" s="232"/>
      <c r="C481" s="233"/>
      <c r="D481" s="225" t="s">
        <v>187</v>
      </c>
      <c r="E481" s="234" t="s">
        <v>19</v>
      </c>
      <c r="F481" s="235" t="s">
        <v>669</v>
      </c>
      <c r="G481" s="233"/>
      <c r="H481" s="236">
        <v>0.62</v>
      </c>
      <c r="I481" s="237"/>
      <c r="J481" s="233"/>
      <c r="K481" s="233"/>
      <c r="L481" s="238"/>
      <c r="M481" s="239"/>
      <c r="N481" s="240"/>
      <c r="O481" s="240"/>
      <c r="P481" s="240"/>
      <c r="Q481" s="240"/>
      <c r="R481" s="240"/>
      <c r="S481" s="240"/>
      <c r="T481" s="241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2" t="s">
        <v>187</v>
      </c>
      <c r="AU481" s="242" t="s">
        <v>82</v>
      </c>
      <c r="AV481" s="13" t="s">
        <v>82</v>
      </c>
      <c r="AW481" s="13" t="s">
        <v>34</v>
      </c>
      <c r="AX481" s="13" t="s">
        <v>72</v>
      </c>
      <c r="AY481" s="242" t="s">
        <v>127</v>
      </c>
    </row>
    <row r="482" s="14" customFormat="1">
      <c r="A482" s="14"/>
      <c r="B482" s="243"/>
      <c r="C482" s="244"/>
      <c r="D482" s="225" t="s">
        <v>187</v>
      </c>
      <c r="E482" s="245" t="s">
        <v>19</v>
      </c>
      <c r="F482" s="246" t="s">
        <v>227</v>
      </c>
      <c r="G482" s="244"/>
      <c r="H482" s="247">
        <v>32.969999999999999</v>
      </c>
      <c r="I482" s="248"/>
      <c r="J482" s="244"/>
      <c r="K482" s="244"/>
      <c r="L482" s="249"/>
      <c r="M482" s="250"/>
      <c r="N482" s="251"/>
      <c r="O482" s="251"/>
      <c r="P482" s="251"/>
      <c r="Q482" s="251"/>
      <c r="R482" s="251"/>
      <c r="S482" s="251"/>
      <c r="T482" s="252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53" t="s">
        <v>187</v>
      </c>
      <c r="AU482" s="253" t="s">
        <v>82</v>
      </c>
      <c r="AV482" s="14" t="s">
        <v>155</v>
      </c>
      <c r="AW482" s="14" t="s">
        <v>34</v>
      </c>
      <c r="AX482" s="14" t="s">
        <v>80</v>
      </c>
      <c r="AY482" s="253" t="s">
        <v>127</v>
      </c>
    </row>
    <row r="483" s="2" customFormat="1" ht="24.15" customHeight="1">
      <c r="A483" s="41"/>
      <c r="B483" s="42"/>
      <c r="C483" s="207" t="s">
        <v>670</v>
      </c>
      <c r="D483" s="207" t="s">
        <v>130</v>
      </c>
      <c r="E483" s="208" t="s">
        <v>671</v>
      </c>
      <c r="F483" s="209" t="s">
        <v>672</v>
      </c>
      <c r="G483" s="210" t="s">
        <v>214</v>
      </c>
      <c r="H483" s="211">
        <v>32.969999999999999</v>
      </c>
      <c r="I483" s="212"/>
      <c r="J483" s="213">
        <f>ROUND(I483*H483,2)</f>
        <v>0</v>
      </c>
      <c r="K483" s="209" t="s">
        <v>134</v>
      </c>
      <c r="L483" s="47"/>
      <c r="M483" s="214" t="s">
        <v>19</v>
      </c>
      <c r="N483" s="215" t="s">
        <v>43</v>
      </c>
      <c r="O483" s="87"/>
      <c r="P483" s="216">
        <f>O483*H483</f>
        <v>0</v>
      </c>
      <c r="Q483" s="216">
        <v>0.00029999999999999997</v>
      </c>
      <c r="R483" s="216">
        <f>Q483*H483</f>
        <v>0.0098909999999999988</v>
      </c>
      <c r="S483" s="216">
        <v>0</v>
      </c>
      <c r="T483" s="217">
        <f>S483*H483</f>
        <v>0</v>
      </c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R483" s="218" t="s">
        <v>300</v>
      </c>
      <c r="AT483" s="218" t="s">
        <v>130</v>
      </c>
      <c r="AU483" s="218" t="s">
        <v>82</v>
      </c>
      <c r="AY483" s="20" t="s">
        <v>127</v>
      </c>
      <c r="BE483" s="219">
        <f>IF(N483="základní",J483,0)</f>
        <v>0</v>
      </c>
      <c r="BF483" s="219">
        <f>IF(N483="snížená",J483,0)</f>
        <v>0</v>
      </c>
      <c r="BG483" s="219">
        <f>IF(N483="zákl. přenesená",J483,0)</f>
        <v>0</v>
      </c>
      <c r="BH483" s="219">
        <f>IF(N483="sníž. přenesená",J483,0)</f>
        <v>0</v>
      </c>
      <c r="BI483" s="219">
        <f>IF(N483="nulová",J483,0)</f>
        <v>0</v>
      </c>
      <c r="BJ483" s="20" t="s">
        <v>80</v>
      </c>
      <c r="BK483" s="219">
        <f>ROUND(I483*H483,2)</f>
        <v>0</v>
      </c>
      <c r="BL483" s="20" t="s">
        <v>300</v>
      </c>
      <c r="BM483" s="218" t="s">
        <v>673</v>
      </c>
    </row>
    <row r="484" s="2" customFormat="1">
      <c r="A484" s="41"/>
      <c r="B484" s="42"/>
      <c r="C484" s="43"/>
      <c r="D484" s="220" t="s">
        <v>137</v>
      </c>
      <c r="E484" s="43"/>
      <c r="F484" s="221" t="s">
        <v>674</v>
      </c>
      <c r="G484" s="43"/>
      <c r="H484" s="43"/>
      <c r="I484" s="222"/>
      <c r="J484" s="43"/>
      <c r="K484" s="43"/>
      <c r="L484" s="47"/>
      <c r="M484" s="223"/>
      <c r="N484" s="224"/>
      <c r="O484" s="87"/>
      <c r="P484" s="87"/>
      <c r="Q484" s="87"/>
      <c r="R484" s="87"/>
      <c r="S484" s="87"/>
      <c r="T484" s="88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T484" s="20" t="s">
        <v>137</v>
      </c>
      <c r="AU484" s="20" t="s">
        <v>82</v>
      </c>
    </row>
    <row r="485" s="2" customFormat="1" ht="24.15" customHeight="1">
      <c r="A485" s="41"/>
      <c r="B485" s="42"/>
      <c r="C485" s="207" t="s">
        <v>675</v>
      </c>
      <c r="D485" s="207" t="s">
        <v>130</v>
      </c>
      <c r="E485" s="208" t="s">
        <v>676</v>
      </c>
      <c r="F485" s="209" t="s">
        <v>677</v>
      </c>
      <c r="G485" s="210" t="s">
        <v>214</v>
      </c>
      <c r="H485" s="211">
        <v>32.969999999999999</v>
      </c>
      <c r="I485" s="212"/>
      <c r="J485" s="213">
        <f>ROUND(I485*H485,2)</f>
        <v>0</v>
      </c>
      <c r="K485" s="209" t="s">
        <v>134</v>
      </c>
      <c r="L485" s="47"/>
      <c r="M485" s="214" t="s">
        <v>19</v>
      </c>
      <c r="N485" s="215" t="s">
        <v>43</v>
      </c>
      <c r="O485" s="87"/>
      <c r="P485" s="216">
        <f>O485*H485</f>
        <v>0</v>
      </c>
      <c r="Q485" s="216">
        <v>0</v>
      </c>
      <c r="R485" s="216">
        <f>Q485*H485</f>
        <v>0</v>
      </c>
      <c r="S485" s="216">
        <v>0</v>
      </c>
      <c r="T485" s="217">
        <f>S485*H485</f>
        <v>0</v>
      </c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R485" s="218" t="s">
        <v>300</v>
      </c>
      <c r="AT485" s="218" t="s">
        <v>130</v>
      </c>
      <c r="AU485" s="218" t="s">
        <v>82</v>
      </c>
      <c r="AY485" s="20" t="s">
        <v>127</v>
      </c>
      <c r="BE485" s="219">
        <f>IF(N485="základní",J485,0)</f>
        <v>0</v>
      </c>
      <c r="BF485" s="219">
        <f>IF(N485="snížená",J485,0)</f>
        <v>0</v>
      </c>
      <c r="BG485" s="219">
        <f>IF(N485="zákl. přenesená",J485,0)</f>
        <v>0</v>
      </c>
      <c r="BH485" s="219">
        <f>IF(N485="sníž. přenesená",J485,0)</f>
        <v>0</v>
      </c>
      <c r="BI485" s="219">
        <f>IF(N485="nulová",J485,0)</f>
        <v>0</v>
      </c>
      <c r="BJ485" s="20" t="s">
        <v>80</v>
      </c>
      <c r="BK485" s="219">
        <f>ROUND(I485*H485,2)</f>
        <v>0</v>
      </c>
      <c r="BL485" s="20" t="s">
        <v>300</v>
      </c>
      <c r="BM485" s="218" t="s">
        <v>678</v>
      </c>
    </row>
    <row r="486" s="2" customFormat="1">
      <c r="A486" s="41"/>
      <c r="B486" s="42"/>
      <c r="C486" s="43"/>
      <c r="D486" s="220" t="s">
        <v>137</v>
      </c>
      <c r="E486" s="43"/>
      <c r="F486" s="221" t="s">
        <v>679</v>
      </c>
      <c r="G486" s="43"/>
      <c r="H486" s="43"/>
      <c r="I486" s="222"/>
      <c r="J486" s="43"/>
      <c r="K486" s="43"/>
      <c r="L486" s="47"/>
      <c r="M486" s="223"/>
      <c r="N486" s="224"/>
      <c r="O486" s="87"/>
      <c r="P486" s="87"/>
      <c r="Q486" s="87"/>
      <c r="R486" s="87"/>
      <c r="S486" s="87"/>
      <c r="T486" s="88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T486" s="20" t="s">
        <v>137</v>
      </c>
      <c r="AU486" s="20" t="s">
        <v>82</v>
      </c>
    </row>
    <row r="487" s="2" customFormat="1" ht="37.8" customHeight="1">
      <c r="A487" s="41"/>
      <c r="B487" s="42"/>
      <c r="C487" s="207" t="s">
        <v>680</v>
      </c>
      <c r="D487" s="207" t="s">
        <v>130</v>
      </c>
      <c r="E487" s="208" t="s">
        <v>681</v>
      </c>
      <c r="F487" s="209" t="s">
        <v>682</v>
      </c>
      <c r="G487" s="210" t="s">
        <v>214</v>
      </c>
      <c r="H487" s="211">
        <v>32.469999999999999</v>
      </c>
      <c r="I487" s="212"/>
      <c r="J487" s="213">
        <f>ROUND(I487*H487,2)</f>
        <v>0</v>
      </c>
      <c r="K487" s="209" t="s">
        <v>134</v>
      </c>
      <c r="L487" s="47"/>
      <c r="M487" s="214" t="s">
        <v>19</v>
      </c>
      <c r="N487" s="215" t="s">
        <v>43</v>
      </c>
      <c r="O487" s="87"/>
      <c r="P487" s="216">
        <f>O487*H487</f>
        <v>0</v>
      </c>
      <c r="Q487" s="216">
        <v>0</v>
      </c>
      <c r="R487" s="216">
        <f>Q487*H487</f>
        <v>0</v>
      </c>
      <c r="S487" s="216">
        <v>0</v>
      </c>
      <c r="T487" s="217">
        <f>S487*H487</f>
        <v>0</v>
      </c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R487" s="218" t="s">
        <v>300</v>
      </c>
      <c r="AT487" s="218" t="s">
        <v>130</v>
      </c>
      <c r="AU487" s="218" t="s">
        <v>82</v>
      </c>
      <c r="AY487" s="20" t="s">
        <v>127</v>
      </c>
      <c r="BE487" s="219">
        <f>IF(N487="základní",J487,0)</f>
        <v>0</v>
      </c>
      <c r="BF487" s="219">
        <f>IF(N487="snížená",J487,0)</f>
        <v>0</v>
      </c>
      <c r="BG487" s="219">
        <f>IF(N487="zákl. přenesená",J487,0)</f>
        <v>0</v>
      </c>
      <c r="BH487" s="219">
        <f>IF(N487="sníž. přenesená",J487,0)</f>
        <v>0</v>
      </c>
      <c r="BI487" s="219">
        <f>IF(N487="nulová",J487,0)</f>
        <v>0</v>
      </c>
      <c r="BJ487" s="20" t="s">
        <v>80</v>
      </c>
      <c r="BK487" s="219">
        <f>ROUND(I487*H487,2)</f>
        <v>0</v>
      </c>
      <c r="BL487" s="20" t="s">
        <v>300</v>
      </c>
      <c r="BM487" s="218" t="s">
        <v>683</v>
      </c>
    </row>
    <row r="488" s="2" customFormat="1">
      <c r="A488" s="41"/>
      <c r="B488" s="42"/>
      <c r="C488" s="43"/>
      <c r="D488" s="220" t="s">
        <v>137</v>
      </c>
      <c r="E488" s="43"/>
      <c r="F488" s="221" t="s">
        <v>684</v>
      </c>
      <c r="G488" s="43"/>
      <c r="H488" s="43"/>
      <c r="I488" s="222"/>
      <c r="J488" s="43"/>
      <c r="K488" s="43"/>
      <c r="L488" s="47"/>
      <c r="M488" s="223"/>
      <c r="N488" s="224"/>
      <c r="O488" s="87"/>
      <c r="P488" s="87"/>
      <c r="Q488" s="87"/>
      <c r="R488" s="87"/>
      <c r="S488" s="87"/>
      <c r="T488" s="88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T488" s="20" t="s">
        <v>137</v>
      </c>
      <c r="AU488" s="20" t="s">
        <v>82</v>
      </c>
    </row>
    <row r="489" s="13" customFormat="1">
      <c r="A489" s="13"/>
      <c r="B489" s="232"/>
      <c r="C489" s="233"/>
      <c r="D489" s="225" t="s">
        <v>187</v>
      </c>
      <c r="E489" s="234" t="s">
        <v>19</v>
      </c>
      <c r="F489" s="235" t="s">
        <v>685</v>
      </c>
      <c r="G489" s="233"/>
      <c r="H489" s="236">
        <v>32.469999999999999</v>
      </c>
      <c r="I489" s="237"/>
      <c r="J489" s="233"/>
      <c r="K489" s="233"/>
      <c r="L489" s="238"/>
      <c r="M489" s="239"/>
      <c r="N489" s="240"/>
      <c r="O489" s="240"/>
      <c r="P489" s="240"/>
      <c r="Q489" s="240"/>
      <c r="R489" s="240"/>
      <c r="S489" s="240"/>
      <c r="T489" s="241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42" t="s">
        <v>187</v>
      </c>
      <c r="AU489" s="242" t="s">
        <v>82</v>
      </c>
      <c r="AV489" s="13" t="s">
        <v>82</v>
      </c>
      <c r="AW489" s="13" t="s">
        <v>34</v>
      </c>
      <c r="AX489" s="13" t="s">
        <v>80</v>
      </c>
      <c r="AY489" s="242" t="s">
        <v>127</v>
      </c>
    </row>
    <row r="490" s="2" customFormat="1" ht="37.8" customHeight="1">
      <c r="A490" s="41"/>
      <c r="B490" s="42"/>
      <c r="C490" s="207" t="s">
        <v>686</v>
      </c>
      <c r="D490" s="207" t="s">
        <v>130</v>
      </c>
      <c r="E490" s="208" t="s">
        <v>687</v>
      </c>
      <c r="F490" s="209" t="s">
        <v>688</v>
      </c>
      <c r="G490" s="210" t="s">
        <v>214</v>
      </c>
      <c r="H490" s="211">
        <v>32.969999999999999</v>
      </c>
      <c r="I490" s="212"/>
      <c r="J490" s="213">
        <f>ROUND(I490*H490,2)</f>
        <v>0</v>
      </c>
      <c r="K490" s="209" t="s">
        <v>134</v>
      </c>
      <c r="L490" s="47"/>
      <c r="M490" s="214" t="s">
        <v>19</v>
      </c>
      <c r="N490" s="215" t="s">
        <v>43</v>
      </c>
      <c r="O490" s="87"/>
      <c r="P490" s="216">
        <f>O490*H490</f>
        <v>0</v>
      </c>
      <c r="Q490" s="216">
        <v>0.0045500000000000002</v>
      </c>
      <c r="R490" s="216">
        <f>Q490*H490</f>
        <v>0.15001349999999999</v>
      </c>
      <c r="S490" s="216">
        <v>0</v>
      </c>
      <c r="T490" s="217">
        <f>S490*H490</f>
        <v>0</v>
      </c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R490" s="218" t="s">
        <v>300</v>
      </c>
      <c r="AT490" s="218" t="s">
        <v>130</v>
      </c>
      <c r="AU490" s="218" t="s">
        <v>82</v>
      </c>
      <c r="AY490" s="20" t="s">
        <v>127</v>
      </c>
      <c r="BE490" s="219">
        <f>IF(N490="základní",J490,0)</f>
        <v>0</v>
      </c>
      <c r="BF490" s="219">
        <f>IF(N490="snížená",J490,0)</f>
        <v>0</v>
      </c>
      <c r="BG490" s="219">
        <f>IF(N490="zákl. přenesená",J490,0)</f>
        <v>0</v>
      </c>
      <c r="BH490" s="219">
        <f>IF(N490="sníž. přenesená",J490,0)</f>
        <v>0</v>
      </c>
      <c r="BI490" s="219">
        <f>IF(N490="nulová",J490,0)</f>
        <v>0</v>
      </c>
      <c r="BJ490" s="20" t="s">
        <v>80</v>
      </c>
      <c r="BK490" s="219">
        <f>ROUND(I490*H490,2)</f>
        <v>0</v>
      </c>
      <c r="BL490" s="20" t="s">
        <v>300</v>
      </c>
      <c r="BM490" s="218" t="s">
        <v>689</v>
      </c>
    </row>
    <row r="491" s="2" customFormat="1">
      <c r="A491" s="41"/>
      <c r="B491" s="42"/>
      <c r="C491" s="43"/>
      <c r="D491" s="220" t="s">
        <v>137</v>
      </c>
      <c r="E491" s="43"/>
      <c r="F491" s="221" t="s">
        <v>690</v>
      </c>
      <c r="G491" s="43"/>
      <c r="H491" s="43"/>
      <c r="I491" s="222"/>
      <c r="J491" s="43"/>
      <c r="K491" s="43"/>
      <c r="L491" s="47"/>
      <c r="M491" s="223"/>
      <c r="N491" s="224"/>
      <c r="O491" s="87"/>
      <c r="P491" s="87"/>
      <c r="Q491" s="87"/>
      <c r="R491" s="87"/>
      <c r="S491" s="87"/>
      <c r="T491" s="88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T491" s="20" t="s">
        <v>137</v>
      </c>
      <c r="AU491" s="20" t="s">
        <v>82</v>
      </c>
    </row>
    <row r="492" s="2" customFormat="1" ht="37.8" customHeight="1">
      <c r="A492" s="41"/>
      <c r="B492" s="42"/>
      <c r="C492" s="207" t="s">
        <v>691</v>
      </c>
      <c r="D492" s="207" t="s">
        <v>130</v>
      </c>
      <c r="E492" s="208" t="s">
        <v>692</v>
      </c>
      <c r="F492" s="209" t="s">
        <v>693</v>
      </c>
      <c r="G492" s="210" t="s">
        <v>241</v>
      </c>
      <c r="H492" s="211">
        <v>1.8500000000000001</v>
      </c>
      <c r="I492" s="212"/>
      <c r="J492" s="213">
        <f>ROUND(I492*H492,2)</f>
        <v>0</v>
      </c>
      <c r="K492" s="209" t="s">
        <v>134</v>
      </c>
      <c r="L492" s="47"/>
      <c r="M492" s="214" t="s">
        <v>19</v>
      </c>
      <c r="N492" s="215" t="s">
        <v>43</v>
      </c>
      <c r="O492" s="87"/>
      <c r="P492" s="216">
        <f>O492*H492</f>
        <v>0</v>
      </c>
      <c r="Q492" s="216">
        <v>0.00020000000000000001</v>
      </c>
      <c r="R492" s="216">
        <f>Q492*H492</f>
        <v>0.00037000000000000005</v>
      </c>
      <c r="S492" s="216">
        <v>0</v>
      </c>
      <c r="T492" s="217">
        <f>S492*H492</f>
        <v>0</v>
      </c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R492" s="218" t="s">
        <v>300</v>
      </c>
      <c r="AT492" s="218" t="s">
        <v>130</v>
      </c>
      <c r="AU492" s="218" t="s">
        <v>82</v>
      </c>
      <c r="AY492" s="20" t="s">
        <v>127</v>
      </c>
      <c r="BE492" s="219">
        <f>IF(N492="základní",J492,0)</f>
        <v>0</v>
      </c>
      <c r="BF492" s="219">
        <f>IF(N492="snížená",J492,0)</f>
        <v>0</v>
      </c>
      <c r="BG492" s="219">
        <f>IF(N492="zákl. přenesená",J492,0)</f>
        <v>0</v>
      </c>
      <c r="BH492" s="219">
        <f>IF(N492="sníž. přenesená",J492,0)</f>
        <v>0</v>
      </c>
      <c r="BI492" s="219">
        <f>IF(N492="nulová",J492,0)</f>
        <v>0</v>
      </c>
      <c r="BJ492" s="20" t="s">
        <v>80</v>
      </c>
      <c r="BK492" s="219">
        <f>ROUND(I492*H492,2)</f>
        <v>0</v>
      </c>
      <c r="BL492" s="20" t="s">
        <v>300</v>
      </c>
      <c r="BM492" s="218" t="s">
        <v>694</v>
      </c>
    </row>
    <row r="493" s="2" customFormat="1">
      <c r="A493" s="41"/>
      <c r="B493" s="42"/>
      <c r="C493" s="43"/>
      <c r="D493" s="220" t="s">
        <v>137</v>
      </c>
      <c r="E493" s="43"/>
      <c r="F493" s="221" t="s">
        <v>695</v>
      </c>
      <c r="G493" s="43"/>
      <c r="H493" s="43"/>
      <c r="I493" s="222"/>
      <c r="J493" s="43"/>
      <c r="K493" s="43"/>
      <c r="L493" s="47"/>
      <c r="M493" s="223"/>
      <c r="N493" s="224"/>
      <c r="O493" s="87"/>
      <c r="P493" s="87"/>
      <c r="Q493" s="87"/>
      <c r="R493" s="87"/>
      <c r="S493" s="87"/>
      <c r="T493" s="88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T493" s="20" t="s">
        <v>137</v>
      </c>
      <c r="AU493" s="20" t="s">
        <v>82</v>
      </c>
    </row>
    <row r="494" s="13" customFormat="1">
      <c r="A494" s="13"/>
      <c r="B494" s="232"/>
      <c r="C494" s="233"/>
      <c r="D494" s="225" t="s">
        <v>187</v>
      </c>
      <c r="E494" s="234" t="s">
        <v>19</v>
      </c>
      <c r="F494" s="235" t="s">
        <v>696</v>
      </c>
      <c r="G494" s="233"/>
      <c r="H494" s="236">
        <v>1.8500000000000001</v>
      </c>
      <c r="I494" s="237"/>
      <c r="J494" s="233"/>
      <c r="K494" s="233"/>
      <c r="L494" s="238"/>
      <c r="M494" s="239"/>
      <c r="N494" s="240"/>
      <c r="O494" s="240"/>
      <c r="P494" s="240"/>
      <c r="Q494" s="240"/>
      <c r="R494" s="240"/>
      <c r="S494" s="240"/>
      <c r="T494" s="241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42" t="s">
        <v>187</v>
      </c>
      <c r="AU494" s="242" t="s">
        <v>82</v>
      </c>
      <c r="AV494" s="13" t="s">
        <v>82</v>
      </c>
      <c r="AW494" s="13" t="s">
        <v>34</v>
      </c>
      <c r="AX494" s="13" t="s">
        <v>80</v>
      </c>
      <c r="AY494" s="242" t="s">
        <v>127</v>
      </c>
    </row>
    <row r="495" s="2" customFormat="1" ht="24.15" customHeight="1">
      <c r="A495" s="41"/>
      <c r="B495" s="42"/>
      <c r="C495" s="275" t="s">
        <v>697</v>
      </c>
      <c r="D495" s="275" t="s">
        <v>405</v>
      </c>
      <c r="E495" s="276" t="s">
        <v>698</v>
      </c>
      <c r="F495" s="277" t="s">
        <v>699</v>
      </c>
      <c r="G495" s="278" t="s">
        <v>241</v>
      </c>
      <c r="H495" s="279">
        <v>2.0350000000000001</v>
      </c>
      <c r="I495" s="280"/>
      <c r="J495" s="281">
        <f>ROUND(I495*H495,2)</f>
        <v>0</v>
      </c>
      <c r="K495" s="277" t="s">
        <v>134</v>
      </c>
      <c r="L495" s="282"/>
      <c r="M495" s="283" t="s">
        <v>19</v>
      </c>
      <c r="N495" s="284" t="s">
        <v>43</v>
      </c>
      <c r="O495" s="87"/>
      <c r="P495" s="216">
        <f>O495*H495</f>
        <v>0</v>
      </c>
      <c r="Q495" s="216">
        <v>0.00021000000000000001</v>
      </c>
      <c r="R495" s="216">
        <f>Q495*H495</f>
        <v>0.00042735000000000006</v>
      </c>
      <c r="S495" s="216">
        <v>0</v>
      </c>
      <c r="T495" s="217">
        <f>S495*H495</f>
        <v>0</v>
      </c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R495" s="218" t="s">
        <v>396</v>
      </c>
      <c r="AT495" s="218" t="s">
        <v>405</v>
      </c>
      <c r="AU495" s="218" t="s">
        <v>82</v>
      </c>
      <c r="AY495" s="20" t="s">
        <v>127</v>
      </c>
      <c r="BE495" s="219">
        <f>IF(N495="základní",J495,0)</f>
        <v>0</v>
      </c>
      <c r="BF495" s="219">
        <f>IF(N495="snížená",J495,0)</f>
        <v>0</v>
      </c>
      <c r="BG495" s="219">
        <f>IF(N495="zákl. přenesená",J495,0)</f>
        <v>0</v>
      </c>
      <c r="BH495" s="219">
        <f>IF(N495="sníž. přenesená",J495,0)</f>
        <v>0</v>
      </c>
      <c r="BI495" s="219">
        <f>IF(N495="nulová",J495,0)</f>
        <v>0</v>
      </c>
      <c r="BJ495" s="20" t="s">
        <v>80</v>
      </c>
      <c r="BK495" s="219">
        <f>ROUND(I495*H495,2)</f>
        <v>0</v>
      </c>
      <c r="BL495" s="20" t="s">
        <v>300</v>
      </c>
      <c r="BM495" s="218" t="s">
        <v>700</v>
      </c>
    </row>
    <row r="496" s="13" customFormat="1">
      <c r="A496" s="13"/>
      <c r="B496" s="232"/>
      <c r="C496" s="233"/>
      <c r="D496" s="225" t="s">
        <v>187</v>
      </c>
      <c r="E496" s="233"/>
      <c r="F496" s="235" t="s">
        <v>701</v>
      </c>
      <c r="G496" s="233"/>
      <c r="H496" s="236">
        <v>2.0350000000000001</v>
      </c>
      <c r="I496" s="237"/>
      <c r="J496" s="233"/>
      <c r="K496" s="233"/>
      <c r="L496" s="238"/>
      <c r="M496" s="239"/>
      <c r="N496" s="240"/>
      <c r="O496" s="240"/>
      <c r="P496" s="240"/>
      <c r="Q496" s="240"/>
      <c r="R496" s="240"/>
      <c r="S496" s="240"/>
      <c r="T496" s="241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42" t="s">
        <v>187</v>
      </c>
      <c r="AU496" s="242" t="s">
        <v>82</v>
      </c>
      <c r="AV496" s="13" t="s">
        <v>82</v>
      </c>
      <c r="AW496" s="13" t="s">
        <v>4</v>
      </c>
      <c r="AX496" s="13" t="s">
        <v>80</v>
      </c>
      <c r="AY496" s="242" t="s">
        <v>127</v>
      </c>
    </row>
    <row r="497" s="2" customFormat="1" ht="37.8" customHeight="1">
      <c r="A497" s="41"/>
      <c r="B497" s="42"/>
      <c r="C497" s="207" t="s">
        <v>702</v>
      </c>
      <c r="D497" s="207" t="s">
        <v>130</v>
      </c>
      <c r="E497" s="208" t="s">
        <v>703</v>
      </c>
      <c r="F497" s="209" t="s">
        <v>704</v>
      </c>
      <c r="G497" s="210" t="s">
        <v>241</v>
      </c>
      <c r="H497" s="211">
        <v>10.75</v>
      </c>
      <c r="I497" s="212"/>
      <c r="J497" s="213">
        <f>ROUND(I497*H497,2)</f>
        <v>0</v>
      </c>
      <c r="K497" s="209" t="s">
        <v>134</v>
      </c>
      <c r="L497" s="47"/>
      <c r="M497" s="214" t="s">
        <v>19</v>
      </c>
      <c r="N497" s="215" t="s">
        <v>43</v>
      </c>
      <c r="O497" s="87"/>
      <c r="P497" s="216">
        <f>O497*H497</f>
        <v>0</v>
      </c>
      <c r="Q497" s="216">
        <v>0.00058</v>
      </c>
      <c r="R497" s="216">
        <f>Q497*H497</f>
        <v>0.0062350000000000001</v>
      </c>
      <c r="S497" s="216">
        <v>0</v>
      </c>
      <c r="T497" s="217">
        <f>S497*H497</f>
        <v>0</v>
      </c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R497" s="218" t="s">
        <v>300</v>
      </c>
      <c r="AT497" s="218" t="s">
        <v>130</v>
      </c>
      <c r="AU497" s="218" t="s">
        <v>82</v>
      </c>
      <c r="AY497" s="20" t="s">
        <v>127</v>
      </c>
      <c r="BE497" s="219">
        <f>IF(N497="základní",J497,0)</f>
        <v>0</v>
      </c>
      <c r="BF497" s="219">
        <f>IF(N497="snížená",J497,0)</f>
        <v>0</v>
      </c>
      <c r="BG497" s="219">
        <f>IF(N497="zákl. přenesená",J497,0)</f>
        <v>0</v>
      </c>
      <c r="BH497" s="219">
        <f>IF(N497="sníž. přenesená",J497,0)</f>
        <v>0</v>
      </c>
      <c r="BI497" s="219">
        <f>IF(N497="nulová",J497,0)</f>
        <v>0</v>
      </c>
      <c r="BJ497" s="20" t="s">
        <v>80</v>
      </c>
      <c r="BK497" s="219">
        <f>ROUND(I497*H497,2)</f>
        <v>0</v>
      </c>
      <c r="BL497" s="20" t="s">
        <v>300</v>
      </c>
      <c r="BM497" s="218" t="s">
        <v>705</v>
      </c>
    </row>
    <row r="498" s="2" customFormat="1">
      <c r="A498" s="41"/>
      <c r="B498" s="42"/>
      <c r="C498" s="43"/>
      <c r="D498" s="220" t="s">
        <v>137</v>
      </c>
      <c r="E498" s="43"/>
      <c r="F498" s="221" t="s">
        <v>706</v>
      </c>
      <c r="G498" s="43"/>
      <c r="H498" s="43"/>
      <c r="I498" s="222"/>
      <c r="J498" s="43"/>
      <c r="K498" s="43"/>
      <c r="L498" s="47"/>
      <c r="M498" s="223"/>
      <c r="N498" s="224"/>
      <c r="O498" s="87"/>
      <c r="P498" s="87"/>
      <c r="Q498" s="87"/>
      <c r="R498" s="87"/>
      <c r="S498" s="87"/>
      <c r="T498" s="88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T498" s="20" t="s">
        <v>137</v>
      </c>
      <c r="AU498" s="20" t="s">
        <v>82</v>
      </c>
    </row>
    <row r="499" s="13" customFormat="1">
      <c r="A499" s="13"/>
      <c r="B499" s="232"/>
      <c r="C499" s="233"/>
      <c r="D499" s="225" t="s">
        <v>187</v>
      </c>
      <c r="E499" s="234" t="s">
        <v>19</v>
      </c>
      <c r="F499" s="235" t="s">
        <v>707</v>
      </c>
      <c r="G499" s="233"/>
      <c r="H499" s="236">
        <v>10.75</v>
      </c>
      <c r="I499" s="237"/>
      <c r="J499" s="233"/>
      <c r="K499" s="233"/>
      <c r="L499" s="238"/>
      <c r="M499" s="239"/>
      <c r="N499" s="240"/>
      <c r="O499" s="240"/>
      <c r="P499" s="240"/>
      <c r="Q499" s="240"/>
      <c r="R499" s="240"/>
      <c r="S499" s="240"/>
      <c r="T499" s="241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2" t="s">
        <v>187</v>
      </c>
      <c r="AU499" s="242" t="s">
        <v>82</v>
      </c>
      <c r="AV499" s="13" t="s">
        <v>82</v>
      </c>
      <c r="AW499" s="13" t="s">
        <v>34</v>
      </c>
      <c r="AX499" s="13" t="s">
        <v>80</v>
      </c>
      <c r="AY499" s="242" t="s">
        <v>127</v>
      </c>
    </row>
    <row r="500" s="2" customFormat="1" ht="24.15" customHeight="1">
      <c r="A500" s="41"/>
      <c r="B500" s="42"/>
      <c r="C500" s="275" t="s">
        <v>708</v>
      </c>
      <c r="D500" s="275" t="s">
        <v>405</v>
      </c>
      <c r="E500" s="276" t="s">
        <v>709</v>
      </c>
      <c r="F500" s="277" t="s">
        <v>710</v>
      </c>
      <c r="G500" s="278" t="s">
        <v>241</v>
      </c>
      <c r="H500" s="279">
        <v>11.824999999999999</v>
      </c>
      <c r="I500" s="280"/>
      <c r="J500" s="281">
        <f>ROUND(I500*H500,2)</f>
        <v>0</v>
      </c>
      <c r="K500" s="277" t="s">
        <v>134</v>
      </c>
      <c r="L500" s="282"/>
      <c r="M500" s="283" t="s">
        <v>19</v>
      </c>
      <c r="N500" s="284" t="s">
        <v>43</v>
      </c>
      <c r="O500" s="87"/>
      <c r="P500" s="216">
        <f>O500*H500</f>
        <v>0</v>
      </c>
      <c r="Q500" s="216">
        <v>0.00264</v>
      </c>
      <c r="R500" s="216">
        <f>Q500*H500</f>
        <v>0.031217999999999999</v>
      </c>
      <c r="S500" s="216">
        <v>0</v>
      </c>
      <c r="T500" s="217">
        <f>S500*H500</f>
        <v>0</v>
      </c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R500" s="218" t="s">
        <v>396</v>
      </c>
      <c r="AT500" s="218" t="s">
        <v>405</v>
      </c>
      <c r="AU500" s="218" t="s">
        <v>82</v>
      </c>
      <c r="AY500" s="20" t="s">
        <v>127</v>
      </c>
      <c r="BE500" s="219">
        <f>IF(N500="základní",J500,0)</f>
        <v>0</v>
      </c>
      <c r="BF500" s="219">
        <f>IF(N500="snížená",J500,0)</f>
        <v>0</v>
      </c>
      <c r="BG500" s="219">
        <f>IF(N500="zákl. přenesená",J500,0)</f>
        <v>0</v>
      </c>
      <c r="BH500" s="219">
        <f>IF(N500="sníž. přenesená",J500,0)</f>
        <v>0</v>
      </c>
      <c r="BI500" s="219">
        <f>IF(N500="nulová",J500,0)</f>
        <v>0</v>
      </c>
      <c r="BJ500" s="20" t="s">
        <v>80</v>
      </c>
      <c r="BK500" s="219">
        <f>ROUND(I500*H500,2)</f>
        <v>0</v>
      </c>
      <c r="BL500" s="20" t="s">
        <v>300</v>
      </c>
      <c r="BM500" s="218" t="s">
        <v>711</v>
      </c>
    </row>
    <row r="501" s="13" customFormat="1">
      <c r="A501" s="13"/>
      <c r="B501" s="232"/>
      <c r="C501" s="233"/>
      <c r="D501" s="225" t="s">
        <v>187</v>
      </c>
      <c r="E501" s="233"/>
      <c r="F501" s="235" t="s">
        <v>712</v>
      </c>
      <c r="G501" s="233"/>
      <c r="H501" s="236">
        <v>11.824999999999999</v>
      </c>
      <c r="I501" s="237"/>
      <c r="J501" s="233"/>
      <c r="K501" s="233"/>
      <c r="L501" s="238"/>
      <c r="M501" s="239"/>
      <c r="N501" s="240"/>
      <c r="O501" s="240"/>
      <c r="P501" s="240"/>
      <c r="Q501" s="240"/>
      <c r="R501" s="240"/>
      <c r="S501" s="240"/>
      <c r="T501" s="241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2" t="s">
        <v>187</v>
      </c>
      <c r="AU501" s="242" t="s">
        <v>82</v>
      </c>
      <c r="AV501" s="13" t="s">
        <v>82</v>
      </c>
      <c r="AW501" s="13" t="s">
        <v>4</v>
      </c>
      <c r="AX501" s="13" t="s">
        <v>80</v>
      </c>
      <c r="AY501" s="242" t="s">
        <v>127</v>
      </c>
    </row>
    <row r="502" s="2" customFormat="1" ht="16.5" customHeight="1">
      <c r="A502" s="41"/>
      <c r="B502" s="42"/>
      <c r="C502" s="207" t="s">
        <v>713</v>
      </c>
      <c r="D502" s="207" t="s">
        <v>130</v>
      </c>
      <c r="E502" s="208" t="s">
        <v>714</v>
      </c>
      <c r="F502" s="209" t="s">
        <v>715</v>
      </c>
      <c r="G502" s="210" t="s">
        <v>214</v>
      </c>
      <c r="H502" s="211">
        <v>32.469999999999999</v>
      </c>
      <c r="I502" s="212"/>
      <c r="J502" s="213">
        <f>ROUND(I502*H502,2)</f>
        <v>0</v>
      </c>
      <c r="K502" s="209" t="s">
        <v>134</v>
      </c>
      <c r="L502" s="47"/>
      <c r="M502" s="214" t="s">
        <v>19</v>
      </c>
      <c r="N502" s="215" t="s">
        <v>43</v>
      </c>
      <c r="O502" s="87"/>
      <c r="P502" s="216">
        <f>O502*H502</f>
        <v>0</v>
      </c>
      <c r="Q502" s="216">
        <v>0</v>
      </c>
      <c r="R502" s="216">
        <f>Q502*H502</f>
        <v>0</v>
      </c>
      <c r="S502" s="216">
        <v>0.035299999999999998</v>
      </c>
      <c r="T502" s="217">
        <f>S502*H502</f>
        <v>1.146191</v>
      </c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R502" s="218" t="s">
        <v>300</v>
      </c>
      <c r="AT502" s="218" t="s">
        <v>130</v>
      </c>
      <c r="AU502" s="218" t="s">
        <v>82</v>
      </c>
      <c r="AY502" s="20" t="s">
        <v>127</v>
      </c>
      <c r="BE502" s="219">
        <f>IF(N502="základní",J502,0)</f>
        <v>0</v>
      </c>
      <c r="BF502" s="219">
        <f>IF(N502="snížená",J502,0)</f>
        <v>0</v>
      </c>
      <c r="BG502" s="219">
        <f>IF(N502="zákl. přenesená",J502,0)</f>
        <v>0</v>
      </c>
      <c r="BH502" s="219">
        <f>IF(N502="sníž. přenesená",J502,0)</f>
        <v>0</v>
      </c>
      <c r="BI502" s="219">
        <f>IF(N502="nulová",J502,0)</f>
        <v>0</v>
      </c>
      <c r="BJ502" s="20" t="s">
        <v>80</v>
      </c>
      <c r="BK502" s="219">
        <f>ROUND(I502*H502,2)</f>
        <v>0</v>
      </c>
      <c r="BL502" s="20" t="s">
        <v>300</v>
      </c>
      <c r="BM502" s="218" t="s">
        <v>716</v>
      </c>
    </row>
    <row r="503" s="2" customFormat="1">
      <c r="A503" s="41"/>
      <c r="B503" s="42"/>
      <c r="C503" s="43"/>
      <c r="D503" s="220" t="s">
        <v>137</v>
      </c>
      <c r="E503" s="43"/>
      <c r="F503" s="221" t="s">
        <v>717</v>
      </c>
      <c r="G503" s="43"/>
      <c r="H503" s="43"/>
      <c r="I503" s="222"/>
      <c r="J503" s="43"/>
      <c r="K503" s="43"/>
      <c r="L503" s="47"/>
      <c r="M503" s="223"/>
      <c r="N503" s="224"/>
      <c r="O503" s="87"/>
      <c r="P503" s="87"/>
      <c r="Q503" s="87"/>
      <c r="R503" s="87"/>
      <c r="S503" s="87"/>
      <c r="T503" s="88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T503" s="20" t="s">
        <v>137</v>
      </c>
      <c r="AU503" s="20" t="s">
        <v>82</v>
      </c>
    </row>
    <row r="504" s="13" customFormat="1">
      <c r="A504" s="13"/>
      <c r="B504" s="232"/>
      <c r="C504" s="233"/>
      <c r="D504" s="225" t="s">
        <v>187</v>
      </c>
      <c r="E504" s="234" t="s">
        <v>19</v>
      </c>
      <c r="F504" s="235" t="s">
        <v>685</v>
      </c>
      <c r="G504" s="233"/>
      <c r="H504" s="236">
        <v>32.469999999999999</v>
      </c>
      <c r="I504" s="237"/>
      <c r="J504" s="233"/>
      <c r="K504" s="233"/>
      <c r="L504" s="238"/>
      <c r="M504" s="239"/>
      <c r="N504" s="240"/>
      <c r="O504" s="240"/>
      <c r="P504" s="240"/>
      <c r="Q504" s="240"/>
      <c r="R504" s="240"/>
      <c r="S504" s="240"/>
      <c r="T504" s="241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2" t="s">
        <v>187</v>
      </c>
      <c r="AU504" s="242" t="s">
        <v>82</v>
      </c>
      <c r="AV504" s="13" t="s">
        <v>82</v>
      </c>
      <c r="AW504" s="13" t="s">
        <v>34</v>
      </c>
      <c r="AX504" s="13" t="s">
        <v>80</v>
      </c>
      <c r="AY504" s="242" t="s">
        <v>127</v>
      </c>
    </row>
    <row r="505" s="2" customFormat="1" ht="37.8" customHeight="1">
      <c r="A505" s="41"/>
      <c r="B505" s="42"/>
      <c r="C505" s="207" t="s">
        <v>718</v>
      </c>
      <c r="D505" s="207" t="s">
        <v>130</v>
      </c>
      <c r="E505" s="208" t="s">
        <v>719</v>
      </c>
      <c r="F505" s="209" t="s">
        <v>720</v>
      </c>
      <c r="G505" s="210" t="s">
        <v>214</v>
      </c>
      <c r="H505" s="211">
        <v>32.969999999999999</v>
      </c>
      <c r="I505" s="212"/>
      <c r="J505" s="213">
        <f>ROUND(I505*H505,2)</f>
        <v>0</v>
      </c>
      <c r="K505" s="209" t="s">
        <v>134</v>
      </c>
      <c r="L505" s="47"/>
      <c r="M505" s="214" t="s">
        <v>19</v>
      </c>
      <c r="N505" s="215" t="s">
        <v>43</v>
      </c>
      <c r="O505" s="87"/>
      <c r="P505" s="216">
        <f>O505*H505</f>
        <v>0</v>
      </c>
      <c r="Q505" s="216">
        <v>0.0060000000000000001</v>
      </c>
      <c r="R505" s="216">
        <f>Q505*H505</f>
        <v>0.19782</v>
      </c>
      <c r="S505" s="216">
        <v>0</v>
      </c>
      <c r="T505" s="217">
        <f>S505*H505</f>
        <v>0</v>
      </c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R505" s="218" t="s">
        <v>300</v>
      </c>
      <c r="AT505" s="218" t="s">
        <v>130</v>
      </c>
      <c r="AU505" s="218" t="s">
        <v>82</v>
      </c>
      <c r="AY505" s="20" t="s">
        <v>127</v>
      </c>
      <c r="BE505" s="219">
        <f>IF(N505="základní",J505,0)</f>
        <v>0</v>
      </c>
      <c r="BF505" s="219">
        <f>IF(N505="snížená",J505,0)</f>
        <v>0</v>
      </c>
      <c r="BG505" s="219">
        <f>IF(N505="zákl. přenesená",J505,0)</f>
        <v>0</v>
      </c>
      <c r="BH505" s="219">
        <f>IF(N505="sníž. přenesená",J505,0)</f>
        <v>0</v>
      </c>
      <c r="BI505" s="219">
        <f>IF(N505="nulová",J505,0)</f>
        <v>0</v>
      </c>
      <c r="BJ505" s="20" t="s">
        <v>80</v>
      </c>
      <c r="BK505" s="219">
        <f>ROUND(I505*H505,2)</f>
        <v>0</v>
      </c>
      <c r="BL505" s="20" t="s">
        <v>300</v>
      </c>
      <c r="BM505" s="218" t="s">
        <v>721</v>
      </c>
    </row>
    <row r="506" s="2" customFormat="1">
      <c r="A506" s="41"/>
      <c r="B506" s="42"/>
      <c r="C506" s="43"/>
      <c r="D506" s="220" t="s">
        <v>137</v>
      </c>
      <c r="E506" s="43"/>
      <c r="F506" s="221" t="s">
        <v>722</v>
      </c>
      <c r="G506" s="43"/>
      <c r="H506" s="43"/>
      <c r="I506" s="222"/>
      <c r="J506" s="43"/>
      <c r="K506" s="43"/>
      <c r="L506" s="47"/>
      <c r="M506" s="223"/>
      <c r="N506" s="224"/>
      <c r="O506" s="87"/>
      <c r="P506" s="87"/>
      <c r="Q506" s="87"/>
      <c r="R506" s="87"/>
      <c r="S506" s="87"/>
      <c r="T506" s="88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T506" s="20" t="s">
        <v>137</v>
      </c>
      <c r="AU506" s="20" t="s">
        <v>82</v>
      </c>
    </row>
    <row r="507" s="13" customFormat="1">
      <c r="A507" s="13"/>
      <c r="B507" s="232"/>
      <c r="C507" s="233"/>
      <c r="D507" s="225" t="s">
        <v>187</v>
      </c>
      <c r="E507" s="234" t="s">
        <v>19</v>
      </c>
      <c r="F507" s="235" t="s">
        <v>668</v>
      </c>
      <c r="G507" s="233"/>
      <c r="H507" s="236">
        <v>32.350000000000001</v>
      </c>
      <c r="I507" s="237"/>
      <c r="J507" s="233"/>
      <c r="K507" s="233"/>
      <c r="L507" s="238"/>
      <c r="M507" s="239"/>
      <c r="N507" s="240"/>
      <c r="O507" s="240"/>
      <c r="P507" s="240"/>
      <c r="Q507" s="240"/>
      <c r="R507" s="240"/>
      <c r="S507" s="240"/>
      <c r="T507" s="241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2" t="s">
        <v>187</v>
      </c>
      <c r="AU507" s="242" t="s">
        <v>82</v>
      </c>
      <c r="AV507" s="13" t="s">
        <v>82</v>
      </c>
      <c r="AW507" s="13" t="s">
        <v>34</v>
      </c>
      <c r="AX507" s="13" t="s">
        <v>72</v>
      </c>
      <c r="AY507" s="242" t="s">
        <v>127</v>
      </c>
    </row>
    <row r="508" s="13" customFormat="1">
      <c r="A508" s="13"/>
      <c r="B508" s="232"/>
      <c r="C508" s="233"/>
      <c r="D508" s="225" t="s">
        <v>187</v>
      </c>
      <c r="E508" s="234" t="s">
        <v>19</v>
      </c>
      <c r="F508" s="235" t="s">
        <v>669</v>
      </c>
      <c r="G508" s="233"/>
      <c r="H508" s="236">
        <v>0.62</v>
      </c>
      <c r="I508" s="237"/>
      <c r="J508" s="233"/>
      <c r="K508" s="233"/>
      <c r="L508" s="238"/>
      <c r="M508" s="239"/>
      <c r="N508" s="240"/>
      <c r="O508" s="240"/>
      <c r="P508" s="240"/>
      <c r="Q508" s="240"/>
      <c r="R508" s="240"/>
      <c r="S508" s="240"/>
      <c r="T508" s="241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2" t="s">
        <v>187</v>
      </c>
      <c r="AU508" s="242" t="s">
        <v>82</v>
      </c>
      <c r="AV508" s="13" t="s">
        <v>82</v>
      </c>
      <c r="AW508" s="13" t="s">
        <v>34</v>
      </c>
      <c r="AX508" s="13" t="s">
        <v>72</v>
      </c>
      <c r="AY508" s="242" t="s">
        <v>127</v>
      </c>
    </row>
    <row r="509" s="14" customFormat="1">
      <c r="A509" s="14"/>
      <c r="B509" s="243"/>
      <c r="C509" s="244"/>
      <c r="D509" s="225" t="s">
        <v>187</v>
      </c>
      <c r="E509" s="245" t="s">
        <v>19</v>
      </c>
      <c r="F509" s="246" t="s">
        <v>227</v>
      </c>
      <c r="G509" s="244"/>
      <c r="H509" s="247">
        <v>32.969999999999999</v>
      </c>
      <c r="I509" s="248"/>
      <c r="J509" s="244"/>
      <c r="K509" s="244"/>
      <c r="L509" s="249"/>
      <c r="M509" s="250"/>
      <c r="N509" s="251"/>
      <c r="O509" s="251"/>
      <c r="P509" s="251"/>
      <c r="Q509" s="251"/>
      <c r="R509" s="251"/>
      <c r="S509" s="251"/>
      <c r="T509" s="252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53" t="s">
        <v>187</v>
      </c>
      <c r="AU509" s="253" t="s">
        <v>82</v>
      </c>
      <c r="AV509" s="14" t="s">
        <v>155</v>
      </c>
      <c r="AW509" s="14" t="s">
        <v>34</v>
      </c>
      <c r="AX509" s="14" t="s">
        <v>80</v>
      </c>
      <c r="AY509" s="253" t="s">
        <v>127</v>
      </c>
    </row>
    <row r="510" s="2" customFormat="1" ht="33" customHeight="1">
      <c r="A510" s="41"/>
      <c r="B510" s="42"/>
      <c r="C510" s="275" t="s">
        <v>723</v>
      </c>
      <c r="D510" s="275" t="s">
        <v>405</v>
      </c>
      <c r="E510" s="276" t="s">
        <v>724</v>
      </c>
      <c r="F510" s="277" t="s">
        <v>725</v>
      </c>
      <c r="G510" s="278" t="s">
        <v>214</v>
      </c>
      <c r="H510" s="279">
        <v>36.267000000000003</v>
      </c>
      <c r="I510" s="280"/>
      <c r="J510" s="281">
        <f>ROUND(I510*H510,2)</f>
        <v>0</v>
      </c>
      <c r="K510" s="277" t="s">
        <v>134</v>
      </c>
      <c r="L510" s="282"/>
      <c r="M510" s="283" t="s">
        <v>19</v>
      </c>
      <c r="N510" s="284" t="s">
        <v>43</v>
      </c>
      <c r="O510" s="87"/>
      <c r="P510" s="216">
        <f>O510*H510</f>
        <v>0</v>
      </c>
      <c r="Q510" s="216">
        <v>0.033000000000000002</v>
      </c>
      <c r="R510" s="216">
        <f>Q510*H510</f>
        <v>1.1968110000000001</v>
      </c>
      <c r="S510" s="216">
        <v>0</v>
      </c>
      <c r="T510" s="217">
        <f>S510*H510</f>
        <v>0</v>
      </c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R510" s="218" t="s">
        <v>396</v>
      </c>
      <c r="AT510" s="218" t="s">
        <v>405</v>
      </c>
      <c r="AU510" s="218" t="s">
        <v>82</v>
      </c>
      <c r="AY510" s="20" t="s">
        <v>127</v>
      </c>
      <c r="BE510" s="219">
        <f>IF(N510="základní",J510,0)</f>
        <v>0</v>
      </c>
      <c r="BF510" s="219">
        <f>IF(N510="snížená",J510,0)</f>
        <v>0</v>
      </c>
      <c r="BG510" s="219">
        <f>IF(N510="zákl. přenesená",J510,0)</f>
        <v>0</v>
      </c>
      <c r="BH510" s="219">
        <f>IF(N510="sníž. přenesená",J510,0)</f>
        <v>0</v>
      </c>
      <c r="BI510" s="219">
        <f>IF(N510="nulová",J510,0)</f>
        <v>0</v>
      </c>
      <c r="BJ510" s="20" t="s">
        <v>80</v>
      </c>
      <c r="BK510" s="219">
        <f>ROUND(I510*H510,2)</f>
        <v>0</v>
      </c>
      <c r="BL510" s="20" t="s">
        <v>300</v>
      </c>
      <c r="BM510" s="218" t="s">
        <v>726</v>
      </c>
    </row>
    <row r="511" s="13" customFormat="1">
      <c r="A511" s="13"/>
      <c r="B511" s="232"/>
      <c r="C511" s="233"/>
      <c r="D511" s="225" t="s">
        <v>187</v>
      </c>
      <c r="E511" s="233"/>
      <c r="F511" s="235" t="s">
        <v>727</v>
      </c>
      <c r="G511" s="233"/>
      <c r="H511" s="236">
        <v>36.267000000000003</v>
      </c>
      <c r="I511" s="237"/>
      <c r="J511" s="233"/>
      <c r="K511" s="233"/>
      <c r="L511" s="238"/>
      <c r="M511" s="239"/>
      <c r="N511" s="240"/>
      <c r="O511" s="240"/>
      <c r="P511" s="240"/>
      <c r="Q511" s="240"/>
      <c r="R511" s="240"/>
      <c r="S511" s="240"/>
      <c r="T511" s="241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2" t="s">
        <v>187</v>
      </c>
      <c r="AU511" s="242" t="s">
        <v>82</v>
      </c>
      <c r="AV511" s="13" t="s">
        <v>82</v>
      </c>
      <c r="AW511" s="13" t="s">
        <v>4</v>
      </c>
      <c r="AX511" s="13" t="s">
        <v>80</v>
      </c>
      <c r="AY511" s="242" t="s">
        <v>127</v>
      </c>
    </row>
    <row r="512" s="2" customFormat="1" ht="24.15" customHeight="1">
      <c r="A512" s="41"/>
      <c r="B512" s="42"/>
      <c r="C512" s="207" t="s">
        <v>728</v>
      </c>
      <c r="D512" s="207" t="s">
        <v>130</v>
      </c>
      <c r="E512" s="208" t="s">
        <v>729</v>
      </c>
      <c r="F512" s="209" t="s">
        <v>730</v>
      </c>
      <c r="G512" s="210" t="s">
        <v>214</v>
      </c>
      <c r="H512" s="211">
        <v>25.719999999999999</v>
      </c>
      <c r="I512" s="212"/>
      <c r="J512" s="213">
        <f>ROUND(I512*H512,2)</f>
        <v>0</v>
      </c>
      <c r="K512" s="209" t="s">
        <v>134</v>
      </c>
      <c r="L512" s="47"/>
      <c r="M512" s="214" t="s">
        <v>19</v>
      </c>
      <c r="N512" s="215" t="s">
        <v>43</v>
      </c>
      <c r="O512" s="87"/>
      <c r="P512" s="216">
        <f>O512*H512</f>
        <v>0</v>
      </c>
      <c r="Q512" s="216">
        <v>0.0015</v>
      </c>
      <c r="R512" s="216">
        <f>Q512*H512</f>
        <v>0.038579999999999996</v>
      </c>
      <c r="S512" s="216">
        <v>0</v>
      </c>
      <c r="T512" s="217">
        <f>S512*H512</f>
        <v>0</v>
      </c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R512" s="218" t="s">
        <v>300</v>
      </c>
      <c r="AT512" s="218" t="s">
        <v>130</v>
      </c>
      <c r="AU512" s="218" t="s">
        <v>82</v>
      </c>
      <c r="AY512" s="20" t="s">
        <v>127</v>
      </c>
      <c r="BE512" s="219">
        <f>IF(N512="základní",J512,0)</f>
        <v>0</v>
      </c>
      <c r="BF512" s="219">
        <f>IF(N512="snížená",J512,0)</f>
        <v>0</v>
      </c>
      <c r="BG512" s="219">
        <f>IF(N512="zákl. přenesená",J512,0)</f>
        <v>0</v>
      </c>
      <c r="BH512" s="219">
        <f>IF(N512="sníž. přenesená",J512,0)</f>
        <v>0</v>
      </c>
      <c r="BI512" s="219">
        <f>IF(N512="nulová",J512,0)</f>
        <v>0</v>
      </c>
      <c r="BJ512" s="20" t="s">
        <v>80</v>
      </c>
      <c r="BK512" s="219">
        <f>ROUND(I512*H512,2)</f>
        <v>0</v>
      </c>
      <c r="BL512" s="20" t="s">
        <v>300</v>
      </c>
      <c r="BM512" s="218" t="s">
        <v>731</v>
      </c>
    </row>
    <row r="513" s="2" customFormat="1">
      <c r="A513" s="41"/>
      <c r="B513" s="42"/>
      <c r="C513" s="43"/>
      <c r="D513" s="220" t="s">
        <v>137</v>
      </c>
      <c r="E513" s="43"/>
      <c r="F513" s="221" t="s">
        <v>732</v>
      </c>
      <c r="G513" s="43"/>
      <c r="H513" s="43"/>
      <c r="I513" s="222"/>
      <c r="J513" s="43"/>
      <c r="K513" s="43"/>
      <c r="L513" s="47"/>
      <c r="M513" s="223"/>
      <c r="N513" s="224"/>
      <c r="O513" s="87"/>
      <c r="P513" s="87"/>
      <c r="Q513" s="87"/>
      <c r="R513" s="87"/>
      <c r="S513" s="87"/>
      <c r="T513" s="88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T513" s="20" t="s">
        <v>137</v>
      </c>
      <c r="AU513" s="20" t="s">
        <v>82</v>
      </c>
    </row>
    <row r="514" s="13" customFormat="1">
      <c r="A514" s="13"/>
      <c r="B514" s="232"/>
      <c r="C514" s="233"/>
      <c r="D514" s="225" t="s">
        <v>187</v>
      </c>
      <c r="E514" s="234" t="s">
        <v>19</v>
      </c>
      <c r="F514" s="235" t="s">
        <v>733</v>
      </c>
      <c r="G514" s="233"/>
      <c r="H514" s="236">
        <v>25.100000000000001</v>
      </c>
      <c r="I514" s="237"/>
      <c r="J514" s="233"/>
      <c r="K514" s="233"/>
      <c r="L514" s="238"/>
      <c r="M514" s="239"/>
      <c r="N514" s="240"/>
      <c r="O514" s="240"/>
      <c r="P514" s="240"/>
      <c r="Q514" s="240"/>
      <c r="R514" s="240"/>
      <c r="S514" s="240"/>
      <c r="T514" s="241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42" t="s">
        <v>187</v>
      </c>
      <c r="AU514" s="242" t="s">
        <v>82</v>
      </c>
      <c r="AV514" s="13" t="s">
        <v>82</v>
      </c>
      <c r="AW514" s="13" t="s">
        <v>34</v>
      </c>
      <c r="AX514" s="13" t="s">
        <v>72</v>
      </c>
      <c r="AY514" s="242" t="s">
        <v>127</v>
      </c>
    </row>
    <row r="515" s="13" customFormat="1">
      <c r="A515" s="13"/>
      <c r="B515" s="232"/>
      <c r="C515" s="233"/>
      <c r="D515" s="225" t="s">
        <v>187</v>
      </c>
      <c r="E515" s="234" t="s">
        <v>19</v>
      </c>
      <c r="F515" s="235" t="s">
        <v>669</v>
      </c>
      <c r="G515" s="233"/>
      <c r="H515" s="236">
        <v>0.62</v>
      </c>
      <c r="I515" s="237"/>
      <c r="J515" s="233"/>
      <c r="K515" s="233"/>
      <c r="L515" s="238"/>
      <c r="M515" s="239"/>
      <c r="N515" s="240"/>
      <c r="O515" s="240"/>
      <c r="P515" s="240"/>
      <c r="Q515" s="240"/>
      <c r="R515" s="240"/>
      <c r="S515" s="240"/>
      <c r="T515" s="241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42" t="s">
        <v>187</v>
      </c>
      <c r="AU515" s="242" t="s">
        <v>82</v>
      </c>
      <c r="AV515" s="13" t="s">
        <v>82</v>
      </c>
      <c r="AW515" s="13" t="s">
        <v>34</v>
      </c>
      <c r="AX515" s="13" t="s">
        <v>72</v>
      </c>
      <c r="AY515" s="242" t="s">
        <v>127</v>
      </c>
    </row>
    <row r="516" s="14" customFormat="1">
      <c r="A516" s="14"/>
      <c r="B516" s="243"/>
      <c r="C516" s="244"/>
      <c r="D516" s="225" t="s">
        <v>187</v>
      </c>
      <c r="E516" s="245" t="s">
        <v>19</v>
      </c>
      <c r="F516" s="246" t="s">
        <v>227</v>
      </c>
      <c r="G516" s="244"/>
      <c r="H516" s="247">
        <v>25.719999999999999</v>
      </c>
      <c r="I516" s="248"/>
      <c r="J516" s="244"/>
      <c r="K516" s="244"/>
      <c r="L516" s="249"/>
      <c r="M516" s="250"/>
      <c r="N516" s="251"/>
      <c r="O516" s="251"/>
      <c r="P516" s="251"/>
      <c r="Q516" s="251"/>
      <c r="R516" s="251"/>
      <c r="S516" s="251"/>
      <c r="T516" s="252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53" t="s">
        <v>187</v>
      </c>
      <c r="AU516" s="253" t="s">
        <v>82</v>
      </c>
      <c r="AV516" s="14" t="s">
        <v>155</v>
      </c>
      <c r="AW516" s="14" t="s">
        <v>34</v>
      </c>
      <c r="AX516" s="14" t="s">
        <v>80</v>
      </c>
      <c r="AY516" s="253" t="s">
        <v>127</v>
      </c>
    </row>
    <row r="517" s="2" customFormat="1" ht="16.5" customHeight="1">
      <c r="A517" s="41"/>
      <c r="B517" s="42"/>
      <c r="C517" s="207" t="s">
        <v>734</v>
      </c>
      <c r="D517" s="207" t="s">
        <v>130</v>
      </c>
      <c r="E517" s="208" t="s">
        <v>735</v>
      </c>
      <c r="F517" s="209" t="s">
        <v>736</v>
      </c>
      <c r="G517" s="210" t="s">
        <v>241</v>
      </c>
      <c r="H517" s="211">
        <v>59.950000000000003</v>
      </c>
      <c r="I517" s="212"/>
      <c r="J517" s="213">
        <f>ROUND(I517*H517,2)</f>
        <v>0</v>
      </c>
      <c r="K517" s="209" t="s">
        <v>134</v>
      </c>
      <c r="L517" s="47"/>
      <c r="M517" s="214" t="s">
        <v>19</v>
      </c>
      <c r="N517" s="215" t="s">
        <v>43</v>
      </c>
      <c r="O517" s="87"/>
      <c r="P517" s="216">
        <f>O517*H517</f>
        <v>0</v>
      </c>
      <c r="Q517" s="216">
        <v>9.0000000000000006E-05</v>
      </c>
      <c r="R517" s="216">
        <f>Q517*H517</f>
        <v>0.005395500000000001</v>
      </c>
      <c r="S517" s="216">
        <v>0</v>
      </c>
      <c r="T517" s="217">
        <f>S517*H517</f>
        <v>0</v>
      </c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R517" s="218" t="s">
        <v>300</v>
      </c>
      <c r="AT517" s="218" t="s">
        <v>130</v>
      </c>
      <c r="AU517" s="218" t="s">
        <v>82</v>
      </c>
      <c r="AY517" s="20" t="s">
        <v>127</v>
      </c>
      <c r="BE517" s="219">
        <f>IF(N517="základní",J517,0)</f>
        <v>0</v>
      </c>
      <c r="BF517" s="219">
        <f>IF(N517="snížená",J517,0)</f>
        <v>0</v>
      </c>
      <c r="BG517" s="219">
        <f>IF(N517="zákl. přenesená",J517,0)</f>
        <v>0</v>
      </c>
      <c r="BH517" s="219">
        <f>IF(N517="sníž. přenesená",J517,0)</f>
        <v>0</v>
      </c>
      <c r="BI517" s="219">
        <f>IF(N517="nulová",J517,0)</f>
        <v>0</v>
      </c>
      <c r="BJ517" s="20" t="s">
        <v>80</v>
      </c>
      <c r="BK517" s="219">
        <f>ROUND(I517*H517,2)</f>
        <v>0</v>
      </c>
      <c r="BL517" s="20" t="s">
        <v>300</v>
      </c>
      <c r="BM517" s="218" t="s">
        <v>737</v>
      </c>
    </row>
    <row r="518" s="2" customFormat="1">
      <c r="A518" s="41"/>
      <c r="B518" s="42"/>
      <c r="C518" s="43"/>
      <c r="D518" s="220" t="s">
        <v>137</v>
      </c>
      <c r="E518" s="43"/>
      <c r="F518" s="221" t="s">
        <v>738</v>
      </c>
      <c r="G518" s="43"/>
      <c r="H518" s="43"/>
      <c r="I518" s="222"/>
      <c r="J518" s="43"/>
      <c r="K518" s="43"/>
      <c r="L518" s="47"/>
      <c r="M518" s="223"/>
      <c r="N518" s="224"/>
      <c r="O518" s="87"/>
      <c r="P518" s="87"/>
      <c r="Q518" s="87"/>
      <c r="R518" s="87"/>
      <c r="S518" s="87"/>
      <c r="T518" s="88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T518" s="20" t="s">
        <v>137</v>
      </c>
      <c r="AU518" s="20" t="s">
        <v>82</v>
      </c>
    </row>
    <row r="519" s="13" customFormat="1">
      <c r="A519" s="13"/>
      <c r="B519" s="232"/>
      <c r="C519" s="233"/>
      <c r="D519" s="225" t="s">
        <v>187</v>
      </c>
      <c r="E519" s="234" t="s">
        <v>19</v>
      </c>
      <c r="F519" s="235" t="s">
        <v>739</v>
      </c>
      <c r="G519" s="233"/>
      <c r="H519" s="236">
        <v>10.75</v>
      </c>
      <c r="I519" s="237"/>
      <c r="J519" s="233"/>
      <c r="K519" s="233"/>
      <c r="L519" s="238"/>
      <c r="M519" s="239"/>
      <c r="N519" s="240"/>
      <c r="O519" s="240"/>
      <c r="P519" s="240"/>
      <c r="Q519" s="240"/>
      <c r="R519" s="240"/>
      <c r="S519" s="240"/>
      <c r="T519" s="241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42" t="s">
        <v>187</v>
      </c>
      <c r="AU519" s="242" t="s">
        <v>82</v>
      </c>
      <c r="AV519" s="13" t="s">
        <v>82</v>
      </c>
      <c r="AW519" s="13" t="s">
        <v>34</v>
      </c>
      <c r="AX519" s="13" t="s">
        <v>72</v>
      </c>
      <c r="AY519" s="242" t="s">
        <v>127</v>
      </c>
    </row>
    <row r="520" s="13" customFormat="1">
      <c r="A520" s="13"/>
      <c r="B520" s="232"/>
      <c r="C520" s="233"/>
      <c r="D520" s="225" t="s">
        <v>187</v>
      </c>
      <c r="E520" s="234" t="s">
        <v>19</v>
      </c>
      <c r="F520" s="235" t="s">
        <v>740</v>
      </c>
      <c r="G520" s="233"/>
      <c r="H520" s="236">
        <v>4.7000000000000002</v>
      </c>
      <c r="I520" s="237"/>
      <c r="J520" s="233"/>
      <c r="K520" s="233"/>
      <c r="L520" s="238"/>
      <c r="M520" s="239"/>
      <c r="N520" s="240"/>
      <c r="O520" s="240"/>
      <c r="P520" s="240"/>
      <c r="Q520" s="240"/>
      <c r="R520" s="240"/>
      <c r="S520" s="240"/>
      <c r="T520" s="241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2" t="s">
        <v>187</v>
      </c>
      <c r="AU520" s="242" t="s">
        <v>82</v>
      </c>
      <c r="AV520" s="13" t="s">
        <v>82</v>
      </c>
      <c r="AW520" s="13" t="s">
        <v>34</v>
      </c>
      <c r="AX520" s="13" t="s">
        <v>72</v>
      </c>
      <c r="AY520" s="242" t="s">
        <v>127</v>
      </c>
    </row>
    <row r="521" s="13" customFormat="1">
      <c r="A521" s="13"/>
      <c r="B521" s="232"/>
      <c r="C521" s="233"/>
      <c r="D521" s="225" t="s">
        <v>187</v>
      </c>
      <c r="E521" s="234" t="s">
        <v>19</v>
      </c>
      <c r="F521" s="235" t="s">
        <v>741</v>
      </c>
      <c r="G521" s="233"/>
      <c r="H521" s="236">
        <v>6.5999999999999996</v>
      </c>
      <c r="I521" s="237"/>
      <c r="J521" s="233"/>
      <c r="K521" s="233"/>
      <c r="L521" s="238"/>
      <c r="M521" s="239"/>
      <c r="N521" s="240"/>
      <c r="O521" s="240"/>
      <c r="P521" s="240"/>
      <c r="Q521" s="240"/>
      <c r="R521" s="240"/>
      <c r="S521" s="240"/>
      <c r="T521" s="241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2" t="s">
        <v>187</v>
      </c>
      <c r="AU521" s="242" t="s">
        <v>82</v>
      </c>
      <c r="AV521" s="13" t="s">
        <v>82</v>
      </c>
      <c r="AW521" s="13" t="s">
        <v>34</v>
      </c>
      <c r="AX521" s="13" t="s">
        <v>72</v>
      </c>
      <c r="AY521" s="242" t="s">
        <v>127</v>
      </c>
    </row>
    <row r="522" s="13" customFormat="1">
      <c r="A522" s="13"/>
      <c r="B522" s="232"/>
      <c r="C522" s="233"/>
      <c r="D522" s="225" t="s">
        <v>187</v>
      </c>
      <c r="E522" s="234" t="s">
        <v>19</v>
      </c>
      <c r="F522" s="235" t="s">
        <v>742</v>
      </c>
      <c r="G522" s="233"/>
      <c r="H522" s="236">
        <v>5.5</v>
      </c>
      <c r="I522" s="237"/>
      <c r="J522" s="233"/>
      <c r="K522" s="233"/>
      <c r="L522" s="238"/>
      <c r="M522" s="239"/>
      <c r="N522" s="240"/>
      <c r="O522" s="240"/>
      <c r="P522" s="240"/>
      <c r="Q522" s="240"/>
      <c r="R522" s="240"/>
      <c r="S522" s="240"/>
      <c r="T522" s="241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2" t="s">
        <v>187</v>
      </c>
      <c r="AU522" s="242" t="s">
        <v>82</v>
      </c>
      <c r="AV522" s="13" t="s">
        <v>82</v>
      </c>
      <c r="AW522" s="13" t="s">
        <v>34</v>
      </c>
      <c r="AX522" s="13" t="s">
        <v>72</v>
      </c>
      <c r="AY522" s="242" t="s">
        <v>127</v>
      </c>
    </row>
    <row r="523" s="13" customFormat="1">
      <c r="A523" s="13"/>
      <c r="B523" s="232"/>
      <c r="C523" s="233"/>
      <c r="D523" s="225" t="s">
        <v>187</v>
      </c>
      <c r="E523" s="234" t="s">
        <v>19</v>
      </c>
      <c r="F523" s="235" t="s">
        <v>743</v>
      </c>
      <c r="G523" s="233"/>
      <c r="H523" s="236">
        <v>7.2999999999999998</v>
      </c>
      <c r="I523" s="237"/>
      <c r="J523" s="233"/>
      <c r="K523" s="233"/>
      <c r="L523" s="238"/>
      <c r="M523" s="239"/>
      <c r="N523" s="240"/>
      <c r="O523" s="240"/>
      <c r="P523" s="240"/>
      <c r="Q523" s="240"/>
      <c r="R523" s="240"/>
      <c r="S523" s="240"/>
      <c r="T523" s="241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2" t="s">
        <v>187</v>
      </c>
      <c r="AU523" s="242" t="s">
        <v>82</v>
      </c>
      <c r="AV523" s="13" t="s">
        <v>82</v>
      </c>
      <c r="AW523" s="13" t="s">
        <v>34</v>
      </c>
      <c r="AX523" s="13" t="s">
        <v>72</v>
      </c>
      <c r="AY523" s="242" t="s">
        <v>127</v>
      </c>
    </row>
    <row r="524" s="13" customFormat="1">
      <c r="A524" s="13"/>
      <c r="B524" s="232"/>
      <c r="C524" s="233"/>
      <c r="D524" s="225" t="s">
        <v>187</v>
      </c>
      <c r="E524" s="234" t="s">
        <v>19</v>
      </c>
      <c r="F524" s="235" t="s">
        <v>744</v>
      </c>
      <c r="G524" s="233"/>
      <c r="H524" s="236">
        <v>11.699999999999999</v>
      </c>
      <c r="I524" s="237"/>
      <c r="J524" s="233"/>
      <c r="K524" s="233"/>
      <c r="L524" s="238"/>
      <c r="M524" s="239"/>
      <c r="N524" s="240"/>
      <c r="O524" s="240"/>
      <c r="P524" s="240"/>
      <c r="Q524" s="240"/>
      <c r="R524" s="240"/>
      <c r="S524" s="240"/>
      <c r="T524" s="241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2" t="s">
        <v>187</v>
      </c>
      <c r="AU524" s="242" t="s">
        <v>82</v>
      </c>
      <c r="AV524" s="13" t="s">
        <v>82</v>
      </c>
      <c r="AW524" s="13" t="s">
        <v>34</v>
      </c>
      <c r="AX524" s="13" t="s">
        <v>72</v>
      </c>
      <c r="AY524" s="242" t="s">
        <v>127</v>
      </c>
    </row>
    <row r="525" s="13" customFormat="1">
      <c r="A525" s="13"/>
      <c r="B525" s="232"/>
      <c r="C525" s="233"/>
      <c r="D525" s="225" t="s">
        <v>187</v>
      </c>
      <c r="E525" s="234" t="s">
        <v>19</v>
      </c>
      <c r="F525" s="235" t="s">
        <v>745</v>
      </c>
      <c r="G525" s="233"/>
      <c r="H525" s="236">
        <v>3.6000000000000001</v>
      </c>
      <c r="I525" s="237"/>
      <c r="J525" s="233"/>
      <c r="K525" s="233"/>
      <c r="L525" s="238"/>
      <c r="M525" s="239"/>
      <c r="N525" s="240"/>
      <c r="O525" s="240"/>
      <c r="P525" s="240"/>
      <c r="Q525" s="240"/>
      <c r="R525" s="240"/>
      <c r="S525" s="240"/>
      <c r="T525" s="241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2" t="s">
        <v>187</v>
      </c>
      <c r="AU525" s="242" t="s">
        <v>82</v>
      </c>
      <c r="AV525" s="13" t="s">
        <v>82</v>
      </c>
      <c r="AW525" s="13" t="s">
        <v>34</v>
      </c>
      <c r="AX525" s="13" t="s">
        <v>72</v>
      </c>
      <c r="AY525" s="242" t="s">
        <v>127</v>
      </c>
    </row>
    <row r="526" s="13" customFormat="1">
      <c r="A526" s="13"/>
      <c r="B526" s="232"/>
      <c r="C526" s="233"/>
      <c r="D526" s="225" t="s">
        <v>187</v>
      </c>
      <c r="E526" s="234" t="s">
        <v>19</v>
      </c>
      <c r="F526" s="235" t="s">
        <v>746</v>
      </c>
      <c r="G526" s="233"/>
      <c r="H526" s="236">
        <v>3.2999999999999998</v>
      </c>
      <c r="I526" s="237"/>
      <c r="J526" s="233"/>
      <c r="K526" s="233"/>
      <c r="L526" s="238"/>
      <c r="M526" s="239"/>
      <c r="N526" s="240"/>
      <c r="O526" s="240"/>
      <c r="P526" s="240"/>
      <c r="Q526" s="240"/>
      <c r="R526" s="240"/>
      <c r="S526" s="240"/>
      <c r="T526" s="241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2" t="s">
        <v>187</v>
      </c>
      <c r="AU526" s="242" t="s">
        <v>82</v>
      </c>
      <c r="AV526" s="13" t="s">
        <v>82</v>
      </c>
      <c r="AW526" s="13" t="s">
        <v>34</v>
      </c>
      <c r="AX526" s="13" t="s">
        <v>72</v>
      </c>
      <c r="AY526" s="242" t="s">
        <v>127</v>
      </c>
    </row>
    <row r="527" s="13" customFormat="1">
      <c r="A527" s="13"/>
      <c r="B527" s="232"/>
      <c r="C527" s="233"/>
      <c r="D527" s="225" t="s">
        <v>187</v>
      </c>
      <c r="E527" s="234" t="s">
        <v>19</v>
      </c>
      <c r="F527" s="235" t="s">
        <v>747</v>
      </c>
      <c r="G527" s="233"/>
      <c r="H527" s="236">
        <v>6.5</v>
      </c>
      <c r="I527" s="237"/>
      <c r="J527" s="233"/>
      <c r="K527" s="233"/>
      <c r="L527" s="238"/>
      <c r="M527" s="239"/>
      <c r="N527" s="240"/>
      <c r="O527" s="240"/>
      <c r="P527" s="240"/>
      <c r="Q527" s="240"/>
      <c r="R527" s="240"/>
      <c r="S527" s="240"/>
      <c r="T527" s="241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2" t="s">
        <v>187</v>
      </c>
      <c r="AU527" s="242" t="s">
        <v>82</v>
      </c>
      <c r="AV527" s="13" t="s">
        <v>82</v>
      </c>
      <c r="AW527" s="13" t="s">
        <v>34</v>
      </c>
      <c r="AX527" s="13" t="s">
        <v>72</v>
      </c>
      <c r="AY527" s="242" t="s">
        <v>127</v>
      </c>
    </row>
    <row r="528" s="14" customFormat="1">
      <c r="A528" s="14"/>
      <c r="B528" s="243"/>
      <c r="C528" s="244"/>
      <c r="D528" s="225" t="s">
        <v>187</v>
      </c>
      <c r="E528" s="245" t="s">
        <v>19</v>
      </c>
      <c r="F528" s="246" t="s">
        <v>748</v>
      </c>
      <c r="G528" s="244"/>
      <c r="H528" s="247">
        <v>59.950000000000003</v>
      </c>
      <c r="I528" s="248"/>
      <c r="J528" s="244"/>
      <c r="K528" s="244"/>
      <c r="L528" s="249"/>
      <c r="M528" s="250"/>
      <c r="N528" s="251"/>
      <c r="O528" s="251"/>
      <c r="P528" s="251"/>
      <c r="Q528" s="251"/>
      <c r="R528" s="251"/>
      <c r="S528" s="251"/>
      <c r="T528" s="252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53" t="s">
        <v>187</v>
      </c>
      <c r="AU528" s="253" t="s">
        <v>82</v>
      </c>
      <c r="AV528" s="14" t="s">
        <v>155</v>
      </c>
      <c r="AW528" s="14" t="s">
        <v>34</v>
      </c>
      <c r="AX528" s="14" t="s">
        <v>80</v>
      </c>
      <c r="AY528" s="253" t="s">
        <v>127</v>
      </c>
    </row>
    <row r="529" s="2" customFormat="1" ht="24.15" customHeight="1">
      <c r="A529" s="41"/>
      <c r="B529" s="42"/>
      <c r="C529" s="207" t="s">
        <v>749</v>
      </c>
      <c r="D529" s="207" t="s">
        <v>130</v>
      </c>
      <c r="E529" s="208" t="s">
        <v>750</v>
      </c>
      <c r="F529" s="209" t="s">
        <v>751</v>
      </c>
      <c r="G529" s="210" t="s">
        <v>191</v>
      </c>
      <c r="H529" s="211">
        <v>39</v>
      </c>
      <c r="I529" s="212"/>
      <c r="J529" s="213">
        <f>ROUND(I529*H529,2)</f>
        <v>0</v>
      </c>
      <c r="K529" s="209" t="s">
        <v>134</v>
      </c>
      <c r="L529" s="47"/>
      <c r="M529" s="214" t="s">
        <v>19</v>
      </c>
      <c r="N529" s="215" t="s">
        <v>43</v>
      </c>
      <c r="O529" s="87"/>
      <c r="P529" s="216">
        <f>O529*H529</f>
        <v>0</v>
      </c>
      <c r="Q529" s="216">
        <v>0.00021000000000000001</v>
      </c>
      <c r="R529" s="216">
        <f>Q529*H529</f>
        <v>0.0081900000000000011</v>
      </c>
      <c r="S529" s="216">
        <v>0</v>
      </c>
      <c r="T529" s="217">
        <f>S529*H529</f>
        <v>0</v>
      </c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R529" s="218" t="s">
        <v>300</v>
      </c>
      <c r="AT529" s="218" t="s">
        <v>130</v>
      </c>
      <c r="AU529" s="218" t="s">
        <v>82</v>
      </c>
      <c r="AY529" s="20" t="s">
        <v>127</v>
      </c>
      <c r="BE529" s="219">
        <f>IF(N529="základní",J529,0)</f>
        <v>0</v>
      </c>
      <c r="BF529" s="219">
        <f>IF(N529="snížená",J529,0)</f>
        <v>0</v>
      </c>
      <c r="BG529" s="219">
        <f>IF(N529="zákl. přenesená",J529,0)</f>
        <v>0</v>
      </c>
      <c r="BH529" s="219">
        <f>IF(N529="sníž. přenesená",J529,0)</f>
        <v>0</v>
      </c>
      <c r="BI529" s="219">
        <f>IF(N529="nulová",J529,0)</f>
        <v>0</v>
      </c>
      <c r="BJ529" s="20" t="s">
        <v>80</v>
      </c>
      <c r="BK529" s="219">
        <f>ROUND(I529*H529,2)</f>
        <v>0</v>
      </c>
      <c r="BL529" s="20" t="s">
        <v>300</v>
      </c>
      <c r="BM529" s="218" t="s">
        <v>752</v>
      </c>
    </row>
    <row r="530" s="2" customFormat="1">
      <c r="A530" s="41"/>
      <c r="B530" s="42"/>
      <c r="C530" s="43"/>
      <c r="D530" s="220" t="s">
        <v>137</v>
      </c>
      <c r="E530" s="43"/>
      <c r="F530" s="221" t="s">
        <v>753</v>
      </c>
      <c r="G530" s="43"/>
      <c r="H530" s="43"/>
      <c r="I530" s="222"/>
      <c r="J530" s="43"/>
      <c r="K530" s="43"/>
      <c r="L530" s="47"/>
      <c r="M530" s="223"/>
      <c r="N530" s="224"/>
      <c r="O530" s="87"/>
      <c r="P530" s="87"/>
      <c r="Q530" s="87"/>
      <c r="R530" s="87"/>
      <c r="S530" s="87"/>
      <c r="T530" s="88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T530" s="20" t="s">
        <v>137</v>
      </c>
      <c r="AU530" s="20" t="s">
        <v>82</v>
      </c>
    </row>
    <row r="531" s="13" customFormat="1">
      <c r="A531" s="13"/>
      <c r="B531" s="232"/>
      <c r="C531" s="233"/>
      <c r="D531" s="225" t="s">
        <v>187</v>
      </c>
      <c r="E531" s="234" t="s">
        <v>19</v>
      </c>
      <c r="F531" s="235" t="s">
        <v>754</v>
      </c>
      <c r="G531" s="233"/>
      <c r="H531" s="236">
        <v>6</v>
      </c>
      <c r="I531" s="237"/>
      <c r="J531" s="233"/>
      <c r="K531" s="233"/>
      <c r="L531" s="238"/>
      <c r="M531" s="239"/>
      <c r="N531" s="240"/>
      <c r="O531" s="240"/>
      <c r="P531" s="240"/>
      <c r="Q531" s="240"/>
      <c r="R531" s="240"/>
      <c r="S531" s="240"/>
      <c r="T531" s="241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2" t="s">
        <v>187</v>
      </c>
      <c r="AU531" s="242" t="s">
        <v>82</v>
      </c>
      <c r="AV531" s="13" t="s">
        <v>82</v>
      </c>
      <c r="AW531" s="13" t="s">
        <v>34</v>
      </c>
      <c r="AX531" s="13" t="s">
        <v>72</v>
      </c>
      <c r="AY531" s="242" t="s">
        <v>127</v>
      </c>
    </row>
    <row r="532" s="13" customFormat="1">
      <c r="A532" s="13"/>
      <c r="B532" s="232"/>
      <c r="C532" s="233"/>
      <c r="D532" s="225" t="s">
        <v>187</v>
      </c>
      <c r="E532" s="234" t="s">
        <v>19</v>
      </c>
      <c r="F532" s="235" t="s">
        <v>755</v>
      </c>
      <c r="G532" s="233"/>
      <c r="H532" s="236">
        <v>4</v>
      </c>
      <c r="I532" s="237"/>
      <c r="J532" s="233"/>
      <c r="K532" s="233"/>
      <c r="L532" s="238"/>
      <c r="M532" s="239"/>
      <c r="N532" s="240"/>
      <c r="O532" s="240"/>
      <c r="P532" s="240"/>
      <c r="Q532" s="240"/>
      <c r="R532" s="240"/>
      <c r="S532" s="240"/>
      <c r="T532" s="241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2" t="s">
        <v>187</v>
      </c>
      <c r="AU532" s="242" t="s">
        <v>82</v>
      </c>
      <c r="AV532" s="13" t="s">
        <v>82</v>
      </c>
      <c r="AW532" s="13" t="s">
        <v>34</v>
      </c>
      <c r="AX532" s="13" t="s">
        <v>72</v>
      </c>
      <c r="AY532" s="242" t="s">
        <v>127</v>
      </c>
    </row>
    <row r="533" s="13" customFormat="1">
      <c r="A533" s="13"/>
      <c r="B533" s="232"/>
      <c r="C533" s="233"/>
      <c r="D533" s="225" t="s">
        <v>187</v>
      </c>
      <c r="E533" s="234" t="s">
        <v>19</v>
      </c>
      <c r="F533" s="235" t="s">
        <v>756</v>
      </c>
      <c r="G533" s="233"/>
      <c r="H533" s="236">
        <v>4</v>
      </c>
      <c r="I533" s="237"/>
      <c r="J533" s="233"/>
      <c r="K533" s="233"/>
      <c r="L533" s="238"/>
      <c r="M533" s="239"/>
      <c r="N533" s="240"/>
      <c r="O533" s="240"/>
      <c r="P533" s="240"/>
      <c r="Q533" s="240"/>
      <c r="R533" s="240"/>
      <c r="S533" s="240"/>
      <c r="T533" s="241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42" t="s">
        <v>187</v>
      </c>
      <c r="AU533" s="242" t="s">
        <v>82</v>
      </c>
      <c r="AV533" s="13" t="s">
        <v>82</v>
      </c>
      <c r="AW533" s="13" t="s">
        <v>34</v>
      </c>
      <c r="AX533" s="13" t="s">
        <v>72</v>
      </c>
      <c r="AY533" s="242" t="s">
        <v>127</v>
      </c>
    </row>
    <row r="534" s="13" customFormat="1">
      <c r="A534" s="13"/>
      <c r="B534" s="232"/>
      <c r="C534" s="233"/>
      <c r="D534" s="225" t="s">
        <v>187</v>
      </c>
      <c r="E534" s="234" t="s">
        <v>19</v>
      </c>
      <c r="F534" s="235" t="s">
        <v>757</v>
      </c>
      <c r="G534" s="233"/>
      <c r="H534" s="236">
        <v>4</v>
      </c>
      <c r="I534" s="237"/>
      <c r="J534" s="233"/>
      <c r="K534" s="233"/>
      <c r="L534" s="238"/>
      <c r="M534" s="239"/>
      <c r="N534" s="240"/>
      <c r="O534" s="240"/>
      <c r="P534" s="240"/>
      <c r="Q534" s="240"/>
      <c r="R534" s="240"/>
      <c r="S534" s="240"/>
      <c r="T534" s="241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2" t="s">
        <v>187</v>
      </c>
      <c r="AU534" s="242" t="s">
        <v>82</v>
      </c>
      <c r="AV534" s="13" t="s">
        <v>82</v>
      </c>
      <c r="AW534" s="13" t="s">
        <v>34</v>
      </c>
      <c r="AX534" s="13" t="s">
        <v>72</v>
      </c>
      <c r="AY534" s="242" t="s">
        <v>127</v>
      </c>
    </row>
    <row r="535" s="13" customFormat="1">
      <c r="A535" s="13"/>
      <c r="B535" s="232"/>
      <c r="C535" s="233"/>
      <c r="D535" s="225" t="s">
        <v>187</v>
      </c>
      <c r="E535" s="234" t="s">
        <v>19</v>
      </c>
      <c r="F535" s="235" t="s">
        <v>758</v>
      </c>
      <c r="G535" s="233"/>
      <c r="H535" s="236">
        <v>4</v>
      </c>
      <c r="I535" s="237"/>
      <c r="J535" s="233"/>
      <c r="K535" s="233"/>
      <c r="L535" s="238"/>
      <c r="M535" s="239"/>
      <c r="N535" s="240"/>
      <c r="O535" s="240"/>
      <c r="P535" s="240"/>
      <c r="Q535" s="240"/>
      <c r="R535" s="240"/>
      <c r="S535" s="240"/>
      <c r="T535" s="241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2" t="s">
        <v>187</v>
      </c>
      <c r="AU535" s="242" t="s">
        <v>82</v>
      </c>
      <c r="AV535" s="13" t="s">
        <v>82</v>
      </c>
      <c r="AW535" s="13" t="s">
        <v>34</v>
      </c>
      <c r="AX535" s="13" t="s">
        <v>72</v>
      </c>
      <c r="AY535" s="242" t="s">
        <v>127</v>
      </c>
    </row>
    <row r="536" s="13" customFormat="1">
      <c r="A536" s="13"/>
      <c r="B536" s="232"/>
      <c r="C536" s="233"/>
      <c r="D536" s="225" t="s">
        <v>187</v>
      </c>
      <c r="E536" s="234" t="s">
        <v>19</v>
      </c>
      <c r="F536" s="235" t="s">
        <v>759</v>
      </c>
      <c r="G536" s="233"/>
      <c r="H536" s="236">
        <v>5</v>
      </c>
      <c r="I536" s="237"/>
      <c r="J536" s="233"/>
      <c r="K536" s="233"/>
      <c r="L536" s="238"/>
      <c r="M536" s="239"/>
      <c r="N536" s="240"/>
      <c r="O536" s="240"/>
      <c r="P536" s="240"/>
      <c r="Q536" s="240"/>
      <c r="R536" s="240"/>
      <c r="S536" s="240"/>
      <c r="T536" s="241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42" t="s">
        <v>187</v>
      </c>
      <c r="AU536" s="242" t="s">
        <v>82</v>
      </c>
      <c r="AV536" s="13" t="s">
        <v>82</v>
      </c>
      <c r="AW536" s="13" t="s">
        <v>34</v>
      </c>
      <c r="AX536" s="13" t="s">
        <v>72</v>
      </c>
      <c r="AY536" s="242" t="s">
        <v>127</v>
      </c>
    </row>
    <row r="537" s="13" customFormat="1">
      <c r="A537" s="13"/>
      <c r="B537" s="232"/>
      <c r="C537" s="233"/>
      <c r="D537" s="225" t="s">
        <v>187</v>
      </c>
      <c r="E537" s="234" t="s">
        <v>19</v>
      </c>
      <c r="F537" s="235" t="s">
        <v>760</v>
      </c>
      <c r="G537" s="233"/>
      <c r="H537" s="236">
        <v>4</v>
      </c>
      <c r="I537" s="237"/>
      <c r="J537" s="233"/>
      <c r="K537" s="233"/>
      <c r="L537" s="238"/>
      <c r="M537" s="239"/>
      <c r="N537" s="240"/>
      <c r="O537" s="240"/>
      <c r="P537" s="240"/>
      <c r="Q537" s="240"/>
      <c r="R537" s="240"/>
      <c r="S537" s="240"/>
      <c r="T537" s="241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2" t="s">
        <v>187</v>
      </c>
      <c r="AU537" s="242" t="s">
        <v>82</v>
      </c>
      <c r="AV537" s="13" t="s">
        <v>82</v>
      </c>
      <c r="AW537" s="13" t="s">
        <v>34</v>
      </c>
      <c r="AX537" s="13" t="s">
        <v>72</v>
      </c>
      <c r="AY537" s="242" t="s">
        <v>127</v>
      </c>
    </row>
    <row r="538" s="13" customFormat="1">
      <c r="A538" s="13"/>
      <c r="B538" s="232"/>
      <c r="C538" s="233"/>
      <c r="D538" s="225" t="s">
        <v>187</v>
      </c>
      <c r="E538" s="234" t="s">
        <v>19</v>
      </c>
      <c r="F538" s="235" t="s">
        <v>761</v>
      </c>
      <c r="G538" s="233"/>
      <c r="H538" s="236">
        <v>4</v>
      </c>
      <c r="I538" s="237"/>
      <c r="J538" s="233"/>
      <c r="K538" s="233"/>
      <c r="L538" s="238"/>
      <c r="M538" s="239"/>
      <c r="N538" s="240"/>
      <c r="O538" s="240"/>
      <c r="P538" s="240"/>
      <c r="Q538" s="240"/>
      <c r="R538" s="240"/>
      <c r="S538" s="240"/>
      <c r="T538" s="241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2" t="s">
        <v>187</v>
      </c>
      <c r="AU538" s="242" t="s">
        <v>82</v>
      </c>
      <c r="AV538" s="13" t="s">
        <v>82</v>
      </c>
      <c r="AW538" s="13" t="s">
        <v>34</v>
      </c>
      <c r="AX538" s="13" t="s">
        <v>72</v>
      </c>
      <c r="AY538" s="242" t="s">
        <v>127</v>
      </c>
    </row>
    <row r="539" s="13" customFormat="1">
      <c r="A539" s="13"/>
      <c r="B539" s="232"/>
      <c r="C539" s="233"/>
      <c r="D539" s="225" t="s">
        <v>187</v>
      </c>
      <c r="E539" s="234" t="s">
        <v>19</v>
      </c>
      <c r="F539" s="235" t="s">
        <v>762</v>
      </c>
      <c r="G539" s="233"/>
      <c r="H539" s="236">
        <v>4</v>
      </c>
      <c r="I539" s="237"/>
      <c r="J539" s="233"/>
      <c r="K539" s="233"/>
      <c r="L539" s="238"/>
      <c r="M539" s="239"/>
      <c r="N539" s="240"/>
      <c r="O539" s="240"/>
      <c r="P539" s="240"/>
      <c r="Q539" s="240"/>
      <c r="R539" s="240"/>
      <c r="S539" s="240"/>
      <c r="T539" s="241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2" t="s">
        <v>187</v>
      </c>
      <c r="AU539" s="242" t="s">
        <v>82</v>
      </c>
      <c r="AV539" s="13" t="s">
        <v>82</v>
      </c>
      <c r="AW539" s="13" t="s">
        <v>34</v>
      </c>
      <c r="AX539" s="13" t="s">
        <v>72</v>
      </c>
      <c r="AY539" s="242" t="s">
        <v>127</v>
      </c>
    </row>
    <row r="540" s="14" customFormat="1">
      <c r="A540" s="14"/>
      <c r="B540" s="243"/>
      <c r="C540" s="244"/>
      <c r="D540" s="225" t="s">
        <v>187</v>
      </c>
      <c r="E540" s="245" t="s">
        <v>19</v>
      </c>
      <c r="F540" s="246" t="s">
        <v>227</v>
      </c>
      <c r="G540" s="244"/>
      <c r="H540" s="247">
        <v>39</v>
      </c>
      <c r="I540" s="248"/>
      <c r="J540" s="244"/>
      <c r="K540" s="244"/>
      <c r="L540" s="249"/>
      <c r="M540" s="250"/>
      <c r="N540" s="251"/>
      <c r="O540" s="251"/>
      <c r="P540" s="251"/>
      <c r="Q540" s="251"/>
      <c r="R540" s="251"/>
      <c r="S540" s="251"/>
      <c r="T540" s="252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53" t="s">
        <v>187</v>
      </c>
      <c r="AU540" s="253" t="s">
        <v>82</v>
      </c>
      <c r="AV540" s="14" t="s">
        <v>155</v>
      </c>
      <c r="AW540" s="14" t="s">
        <v>34</v>
      </c>
      <c r="AX540" s="14" t="s">
        <v>80</v>
      </c>
      <c r="AY540" s="253" t="s">
        <v>127</v>
      </c>
    </row>
    <row r="541" s="2" customFormat="1" ht="24.15" customHeight="1">
      <c r="A541" s="41"/>
      <c r="B541" s="42"/>
      <c r="C541" s="207" t="s">
        <v>763</v>
      </c>
      <c r="D541" s="207" t="s">
        <v>130</v>
      </c>
      <c r="E541" s="208" t="s">
        <v>764</v>
      </c>
      <c r="F541" s="209" t="s">
        <v>765</v>
      </c>
      <c r="G541" s="210" t="s">
        <v>191</v>
      </c>
      <c r="H541" s="211">
        <v>3</v>
      </c>
      <c r="I541" s="212"/>
      <c r="J541" s="213">
        <f>ROUND(I541*H541,2)</f>
        <v>0</v>
      </c>
      <c r="K541" s="209" t="s">
        <v>134</v>
      </c>
      <c r="L541" s="47"/>
      <c r="M541" s="214" t="s">
        <v>19</v>
      </c>
      <c r="N541" s="215" t="s">
        <v>43</v>
      </c>
      <c r="O541" s="87"/>
      <c r="P541" s="216">
        <f>O541*H541</f>
        <v>0</v>
      </c>
      <c r="Q541" s="216">
        <v>0.00020000000000000001</v>
      </c>
      <c r="R541" s="216">
        <f>Q541*H541</f>
        <v>0.00060000000000000006</v>
      </c>
      <c r="S541" s="216">
        <v>0</v>
      </c>
      <c r="T541" s="217">
        <f>S541*H541</f>
        <v>0</v>
      </c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R541" s="218" t="s">
        <v>300</v>
      </c>
      <c r="AT541" s="218" t="s">
        <v>130</v>
      </c>
      <c r="AU541" s="218" t="s">
        <v>82</v>
      </c>
      <c r="AY541" s="20" t="s">
        <v>127</v>
      </c>
      <c r="BE541" s="219">
        <f>IF(N541="základní",J541,0)</f>
        <v>0</v>
      </c>
      <c r="BF541" s="219">
        <f>IF(N541="snížená",J541,0)</f>
        <v>0</v>
      </c>
      <c r="BG541" s="219">
        <f>IF(N541="zákl. přenesená",J541,0)</f>
        <v>0</v>
      </c>
      <c r="BH541" s="219">
        <f>IF(N541="sníž. přenesená",J541,0)</f>
        <v>0</v>
      </c>
      <c r="BI541" s="219">
        <f>IF(N541="nulová",J541,0)</f>
        <v>0</v>
      </c>
      <c r="BJ541" s="20" t="s">
        <v>80</v>
      </c>
      <c r="BK541" s="219">
        <f>ROUND(I541*H541,2)</f>
        <v>0</v>
      </c>
      <c r="BL541" s="20" t="s">
        <v>300</v>
      </c>
      <c r="BM541" s="218" t="s">
        <v>766</v>
      </c>
    </row>
    <row r="542" s="2" customFormat="1">
      <c r="A542" s="41"/>
      <c r="B542" s="42"/>
      <c r="C542" s="43"/>
      <c r="D542" s="220" t="s">
        <v>137</v>
      </c>
      <c r="E542" s="43"/>
      <c r="F542" s="221" t="s">
        <v>767</v>
      </c>
      <c r="G542" s="43"/>
      <c r="H542" s="43"/>
      <c r="I542" s="222"/>
      <c r="J542" s="43"/>
      <c r="K542" s="43"/>
      <c r="L542" s="47"/>
      <c r="M542" s="223"/>
      <c r="N542" s="224"/>
      <c r="O542" s="87"/>
      <c r="P542" s="87"/>
      <c r="Q542" s="87"/>
      <c r="R542" s="87"/>
      <c r="S542" s="87"/>
      <c r="T542" s="88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T542" s="20" t="s">
        <v>137</v>
      </c>
      <c r="AU542" s="20" t="s">
        <v>82</v>
      </c>
    </row>
    <row r="543" s="13" customFormat="1">
      <c r="A543" s="13"/>
      <c r="B543" s="232"/>
      <c r="C543" s="233"/>
      <c r="D543" s="225" t="s">
        <v>187</v>
      </c>
      <c r="E543" s="234" t="s">
        <v>19</v>
      </c>
      <c r="F543" s="235" t="s">
        <v>768</v>
      </c>
      <c r="G543" s="233"/>
      <c r="H543" s="236">
        <v>2</v>
      </c>
      <c r="I543" s="237"/>
      <c r="J543" s="233"/>
      <c r="K543" s="233"/>
      <c r="L543" s="238"/>
      <c r="M543" s="239"/>
      <c r="N543" s="240"/>
      <c r="O543" s="240"/>
      <c r="P543" s="240"/>
      <c r="Q543" s="240"/>
      <c r="R543" s="240"/>
      <c r="S543" s="240"/>
      <c r="T543" s="241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42" t="s">
        <v>187</v>
      </c>
      <c r="AU543" s="242" t="s">
        <v>82</v>
      </c>
      <c r="AV543" s="13" t="s">
        <v>82</v>
      </c>
      <c r="AW543" s="13" t="s">
        <v>34</v>
      </c>
      <c r="AX543" s="13" t="s">
        <v>72</v>
      </c>
      <c r="AY543" s="242" t="s">
        <v>127</v>
      </c>
    </row>
    <row r="544" s="13" customFormat="1">
      <c r="A544" s="13"/>
      <c r="B544" s="232"/>
      <c r="C544" s="233"/>
      <c r="D544" s="225" t="s">
        <v>187</v>
      </c>
      <c r="E544" s="234" t="s">
        <v>19</v>
      </c>
      <c r="F544" s="235" t="s">
        <v>769</v>
      </c>
      <c r="G544" s="233"/>
      <c r="H544" s="236">
        <v>1</v>
      </c>
      <c r="I544" s="237"/>
      <c r="J544" s="233"/>
      <c r="K544" s="233"/>
      <c r="L544" s="238"/>
      <c r="M544" s="239"/>
      <c r="N544" s="240"/>
      <c r="O544" s="240"/>
      <c r="P544" s="240"/>
      <c r="Q544" s="240"/>
      <c r="R544" s="240"/>
      <c r="S544" s="240"/>
      <c r="T544" s="241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2" t="s">
        <v>187</v>
      </c>
      <c r="AU544" s="242" t="s">
        <v>82</v>
      </c>
      <c r="AV544" s="13" t="s">
        <v>82</v>
      </c>
      <c r="AW544" s="13" t="s">
        <v>34</v>
      </c>
      <c r="AX544" s="13" t="s">
        <v>72</v>
      </c>
      <c r="AY544" s="242" t="s">
        <v>127</v>
      </c>
    </row>
    <row r="545" s="14" customFormat="1">
      <c r="A545" s="14"/>
      <c r="B545" s="243"/>
      <c r="C545" s="244"/>
      <c r="D545" s="225" t="s">
        <v>187</v>
      </c>
      <c r="E545" s="245" t="s">
        <v>19</v>
      </c>
      <c r="F545" s="246" t="s">
        <v>227</v>
      </c>
      <c r="G545" s="244"/>
      <c r="H545" s="247">
        <v>3</v>
      </c>
      <c r="I545" s="248"/>
      <c r="J545" s="244"/>
      <c r="K545" s="244"/>
      <c r="L545" s="249"/>
      <c r="M545" s="250"/>
      <c r="N545" s="251"/>
      <c r="O545" s="251"/>
      <c r="P545" s="251"/>
      <c r="Q545" s="251"/>
      <c r="R545" s="251"/>
      <c r="S545" s="251"/>
      <c r="T545" s="252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53" t="s">
        <v>187</v>
      </c>
      <c r="AU545" s="253" t="s">
        <v>82</v>
      </c>
      <c r="AV545" s="14" t="s">
        <v>155</v>
      </c>
      <c r="AW545" s="14" t="s">
        <v>34</v>
      </c>
      <c r="AX545" s="14" t="s">
        <v>80</v>
      </c>
      <c r="AY545" s="253" t="s">
        <v>127</v>
      </c>
    </row>
    <row r="546" s="2" customFormat="1" ht="24.15" customHeight="1">
      <c r="A546" s="41"/>
      <c r="B546" s="42"/>
      <c r="C546" s="207" t="s">
        <v>770</v>
      </c>
      <c r="D546" s="207" t="s">
        <v>130</v>
      </c>
      <c r="E546" s="208" t="s">
        <v>771</v>
      </c>
      <c r="F546" s="209" t="s">
        <v>772</v>
      </c>
      <c r="G546" s="210" t="s">
        <v>241</v>
      </c>
      <c r="H546" s="211">
        <v>58.43</v>
      </c>
      <c r="I546" s="212"/>
      <c r="J546" s="213">
        <f>ROUND(I546*H546,2)</f>
        <v>0</v>
      </c>
      <c r="K546" s="209" t="s">
        <v>134</v>
      </c>
      <c r="L546" s="47"/>
      <c r="M546" s="214" t="s">
        <v>19</v>
      </c>
      <c r="N546" s="215" t="s">
        <v>43</v>
      </c>
      <c r="O546" s="87"/>
      <c r="P546" s="216">
        <f>O546*H546</f>
        <v>0</v>
      </c>
      <c r="Q546" s="216">
        <v>0.00142</v>
      </c>
      <c r="R546" s="216">
        <f>Q546*H546</f>
        <v>0.082970600000000005</v>
      </c>
      <c r="S546" s="216">
        <v>0</v>
      </c>
      <c r="T546" s="217">
        <f>S546*H546</f>
        <v>0</v>
      </c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R546" s="218" t="s">
        <v>300</v>
      </c>
      <c r="AT546" s="218" t="s">
        <v>130</v>
      </c>
      <c r="AU546" s="218" t="s">
        <v>82</v>
      </c>
      <c r="AY546" s="20" t="s">
        <v>127</v>
      </c>
      <c r="BE546" s="219">
        <f>IF(N546="základní",J546,0)</f>
        <v>0</v>
      </c>
      <c r="BF546" s="219">
        <f>IF(N546="snížená",J546,0)</f>
        <v>0</v>
      </c>
      <c r="BG546" s="219">
        <f>IF(N546="zákl. přenesená",J546,0)</f>
        <v>0</v>
      </c>
      <c r="BH546" s="219">
        <f>IF(N546="sníž. přenesená",J546,0)</f>
        <v>0</v>
      </c>
      <c r="BI546" s="219">
        <f>IF(N546="nulová",J546,0)</f>
        <v>0</v>
      </c>
      <c r="BJ546" s="20" t="s">
        <v>80</v>
      </c>
      <c r="BK546" s="219">
        <f>ROUND(I546*H546,2)</f>
        <v>0</v>
      </c>
      <c r="BL546" s="20" t="s">
        <v>300</v>
      </c>
      <c r="BM546" s="218" t="s">
        <v>773</v>
      </c>
    </row>
    <row r="547" s="2" customFormat="1">
      <c r="A547" s="41"/>
      <c r="B547" s="42"/>
      <c r="C547" s="43"/>
      <c r="D547" s="220" t="s">
        <v>137</v>
      </c>
      <c r="E547" s="43"/>
      <c r="F547" s="221" t="s">
        <v>774</v>
      </c>
      <c r="G547" s="43"/>
      <c r="H547" s="43"/>
      <c r="I547" s="222"/>
      <c r="J547" s="43"/>
      <c r="K547" s="43"/>
      <c r="L547" s="47"/>
      <c r="M547" s="223"/>
      <c r="N547" s="224"/>
      <c r="O547" s="87"/>
      <c r="P547" s="87"/>
      <c r="Q547" s="87"/>
      <c r="R547" s="87"/>
      <c r="S547" s="87"/>
      <c r="T547" s="88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T547" s="20" t="s">
        <v>137</v>
      </c>
      <c r="AU547" s="20" t="s">
        <v>82</v>
      </c>
    </row>
    <row r="548" s="13" customFormat="1">
      <c r="A548" s="13"/>
      <c r="B548" s="232"/>
      <c r="C548" s="233"/>
      <c r="D548" s="225" t="s">
        <v>187</v>
      </c>
      <c r="E548" s="234" t="s">
        <v>19</v>
      </c>
      <c r="F548" s="235" t="s">
        <v>739</v>
      </c>
      <c r="G548" s="233"/>
      <c r="H548" s="236">
        <v>10.75</v>
      </c>
      <c r="I548" s="237"/>
      <c r="J548" s="233"/>
      <c r="K548" s="233"/>
      <c r="L548" s="238"/>
      <c r="M548" s="239"/>
      <c r="N548" s="240"/>
      <c r="O548" s="240"/>
      <c r="P548" s="240"/>
      <c r="Q548" s="240"/>
      <c r="R548" s="240"/>
      <c r="S548" s="240"/>
      <c r="T548" s="241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2" t="s">
        <v>187</v>
      </c>
      <c r="AU548" s="242" t="s">
        <v>82</v>
      </c>
      <c r="AV548" s="13" t="s">
        <v>82</v>
      </c>
      <c r="AW548" s="13" t="s">
        <v>34</v>
      </c>
      <c r="AX548" s="13" t="s">
        <v>72</v>
      </c>
      <c r="AY548" s="242" t="s">
        <v>127</v>
      </c>
    </row>
    <row r="549" s="13" customFormat="1">
      <c r="A549" s="13"/>
      <c r="B549" s="232"/>
      <c r="C549" s="233"/>
      <c r="D549" s="225" t="s">
        <v>187</v>
      </c>
      <c r="E549" s="234" t="s">
        <v>19</v>
      </c>
      <c r="F549" s="235" t="s">
        <v>775</v>
      </c>
      <c r="G549" s="233"/>
      <c r="H549" s="236">
        <v>3.1800000000000002</v>
      </c>
      <c r="I549" s="237"/>
      <c r="J549" s="233"/>
      <c r="K549" s="233"/>
      <c r="L549" s="238"/>
      <c r="M549" s="239"/>
      <c r="N549" s="240"/>
      <c r="O549" s="240"/>
      <c r="P549" s="240"/>
      <c r="Q549" s="240"/>
      <c r="R549" s="240"/>
      <c r="S549" s="240"/>
      <c r="T549" s="241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42" t="s">
        <v>187</v>
      </c>
      <c r="AU549" s="242" t="s">
        <v>82</v>
      </c>
      <c r="AV549" s="13" t="s">
        <v>82</v>
      </c>
      <c r="AW549" s="13" t="s">
        <v>34</v>
      </c>
      <c r="AX549" s="13" t="s">
        <v>72</v>
      </c>
      <c r="AY549" s="242" t="s">
        <v>127</v>
      </c>
    </row>
    <row r="550" s="13" customFormat="1">
      <c r="A550" s="13"/>
      <c r="B550" s="232"/>
      <c r="C550" s="233"/>
      <c r="D550" s="225" t="s">
        <v>187</v>
      </c>
      <c r="E550" s="234" t="s">
        <v>19</v>
      </c>
      <c r="F550" s="235" t="s">
        <v>741</v>
      </c>
      <c r="G550" s="233"/>
      <c r="H550" s="236">
        <v>6.5999999999999996</v>
      </c>
      <c r="I550" s="237"/>
      <c r="J550" s="233"/>
      <c r="K550" s="233"/>
      <c r="L550" s="238"/>
      <c r="M550" s="239"/>
      <c r="N550" s="240"/>
      <c r="O550" s="240"/>
      <c r="P550" s="240"/>
      <c r="Q550" s="240"/>
      <c r="R550" s="240"/>
      <c r="S550" s="240"/>
      <c r="T550" s="241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2" t="s">
        <v>187</v>
      </c>
      <c r="AU550" s="242" t="s">
        <v>82</v>
      </c>
      <c r="AV550" s="13" t="s">
        <v>82</v>
      </c>
      <c r="AW550" s="13" t="s">
        <v>34</v>
      </c>
      <c r="AX550" s="13" t="s">
        <v>72</v>
      </c>
      <c r="AY550" s="242" t="s">
        <v>127</v>
      </c>
    </row>
    <row r="551" s="13" customFormat="1">
      <c r="A551" s="13"/>
      <c r="B551" s="232"/>
      <c r="C551" s="233"/>
      <c r="D551" s="225" t="s">
        <v>187</v>
      </c>
      <c r="E551" s="234" t="s">
        <v>19</v>
      </c>
      <c r="F551" s="235" t="s">
        <v>742</v>
      </c>
      <c r="G551" s="233"/>
      <c r="H551" s="236">
        <v>5.5</v>
      </c>
      <c r="I551" s="237"/>
      <c r="J551" s="233"/>
      <c r="K551" s="233"/>
      <c r="L551" s="238"/>
      <c r="M551" s="239"/>
      <c r="N551" s="240"/>
      <c r="O551" s="240"/>
      <c r="P551" s="240"/>
      <c r="Q551" s="240"/>
      <c r="R551" s="240"/>
      <c r="S551" s="240"/>
      <c r="T551" s="241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2" t="s">
        <v>187</v>
      </c>
      <c r="AU551" s="242" t="s">
        <v>82</v>
      </c>
      <c r="AV551" s="13" t="s">
        <v>82</v>
      </c>
      <c r="AW551" s="13" t="s">
        <v>34</v>
      </c>
      <c r="AX551" s="13" t="s">
        <v>72</v>
      </c>
      <c r="AY551" s="242" t="s">
        <v>127</v>
      </c>
    </row>
    <row r="552" s="13" customFormat="1">
      <c r="A552" s="13"/>
      <c r="B552" s="232"/>
      <c r="C552" s="233"/>
      <c r="D552" s="225" t="s">
        <v>187</v>
      </c>
      <c r="E552" s="234" t="s">
        <v>19</v>
      </c>
      <c r="F552" s="235" t="s">
        <v>743</v>
      </c>
      <c r="G552" s="233"/>
      <c r="H552" s="236">
        <v>7.2999999999999998</v>
      </c>
      <c r="I552" s="237"/>
      <c r="J552" s="233"/>
      <c r="K552" s="233"/>
      <c r="L552" s="238"/>
      <c r="M552" s="239"/>
      <c r="N552" s="240"/>
      <c r="O552" s="240"/>
      <c r="P552" s="240"/>
      <c r="Q552" s="240"/>
      <c r="R552" s="240"/>
      <c r="S552" s="240"/>
      <c r="T552" s="241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2" t="s">
        <v>187</v>
      </c>
      <c r="AU552" s="242" t="s">
        <v>82</v>
      </c>
      <c r="AV552" s="13" t="s">
        <v>82</v>
      </c>
      <c r="AW552" s="13" t="s">
        <v>34</v>
      </c>
      <c r="AX552" s="13" t="s">
        <v>72</v>
      </c>
      <c r="AY552" s="242" t="s">
        <v>127</v>
      </c>
    </row>
    <row r="553" s="13" customFormat="1">
      <c r="A553" s="13"/>
      <c r="B553" s="232"/>
      <c r="C553" s="233"/>
      <c r="D553" s="225" t="s">
        <v>187</v>
      </c>
      <c r="E553" s="234" t="s">
        <v>19</v>
      </c>
      <c r="F553" s="235" t="s">
        <v>744</v>
      </c>
      <c r="G553" s="233"/>
      <c r="H553" s="236">
        <v>11.699999999999999</v>
      </c>
      <c r="I553" s="237"/>
      <c r="J553" s="233"/>
      <c r="K553" s="233"/>
      <c r="L553" s="238"/>
      <c r="M553" s="239"/>
      <c r="N553" s="240"/>
      <c r="O553" s="240"/>
      <c r="P553" s="240"/>
      <c r="Q553" s="240"/>
      <c r="R553" s="240"/>
      <c r="S553" s="240"/>
      <c r="T553" s="241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2" t="s">
        <v>187</v>
      </c>
      <c r="AU553" s="242" t="s">
        <v>82</v>
      </c>
      <c r="AV553" s="13" t="s">
        <v>82</v>
      </c>
      <c r="AW553" s="13" t="s">
        <v>34</v>
      </c>
      <c r="AX553" s="13" t="s">
        <v>72</v>
      </c>
      <c r="AY553" s="242" t="s">
        <v>127</v>
      </c>
    </row>
    <row r="554" s="13" customFormat="1">
      <c r="A554" s="13"/>
      <c r="B554" s="232"/>
      <c r="C554" s="233"/>
      <c r="D554" s="225" t="s">
        <v>187</v>
      </c>
      <c r="E554" s="234" t="s">
        <v>19</v>
      </c>
      <c r="F554" s="235" t="s">
        <v>745</v>
      </c>
      <c r="G554" s="233"/>
      <c r="H554" s="236">
        <v>3.6000000000000001</v>
      </c>
      <c r="I554" s="237"/>
      <c r="J554" s="233"/>
      <c r="K554" s="233"/>
      <c r="L554" s="238"/>
      <c r="M554" s="239"/>
      <c r="N554" s="240"/>
      <c r="O554" s="240"/>
      <c r="P554" s="240"/>
      <c r="Q554" s="240"/>
      <c r="R554" s="240"/>
      <c r="S554" s="240"/>
      <c r="T554" s="241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2" t="s">
        <v>187</v>
      </c>
      <c r="AU554" s="242" t="s">
        <v>82</v>
      </c>
      <c r="AV554" s="13" t="s">
        <v>82</v>
      </c>
      <c r="AW554" s="13" t="s">
        <v>34</v>
      </c>
      <c r="AX554" s="13" t="s">
        <v>72</v>
      </c>
      <c r="AY554" s="242" t="s">
        <v>127</v>
      </c>
    </row>
    <row r="555" s="13" customFormat="1">
      <c r="A555" s="13"/>
      <c r="B555" s="232"/>
      <c r="C555" s="233"/>
      <c r="D555" s="225" t="s">
        <v>187</v>
      </c>
      <c r="E555" s="234" t="s">
        <v>19</v>
      </c>
      <c r="F555" s="235" t="s">
        <v>746</v>
      </c>
      <c r="G555" s="233"/>
      <c r="H555" s="236">
        <v>3.2999999999999998</v>
      </c>
      <c r="I555" s="237"/>
      <c r="J555" s="233"/>
      <c r="K555" s="233"/>
      <c r="L555" s="238"/>
      <c r="M555" s="239"/>
      <c r="N555" s="240"/>
      <c r="O555" s="240"/>
      <c r="P555" s="240"/>
      <c r="Q555" s="240"/>
      <c r="R555" s="240"/>
      <c r="S555" s="240"/>
      <c r="T555" s="241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2" t="s">
        <v>187</v>
      </c>
      <c r="AU555" s="242" t="s">
        <v>82</v>
      </c>
      <c r="AV555" s="13" t="s">
        <v>82</v>
      </c>
      <c r="AW555" s="13" t="s">
        <v>34</v>
      </c>
      <c r="AX555" s="13" t="s">
        <v>72</v>
      </c>
      <c r="AY555" s="242" t="s">
        <v>127</v>
      </c>
    </row>
    <row r="556" s="13" customFormat="1">
      <c r="A556" s="13"/>
      <c r="B556" s="232"/>
      <c r="C556" s="233"/>
      <c r="D556" s="225" t="s">
        <v>187</v>
      </c>
      <c r="E556" s="234" t="s">
        <v>19</v>
      </c>
      <c r="F556" s="235" t="s">
        <v>747</v>
      </c>
      <c r="G556" s="233"/>
      <c r="H556" s="236">
        <v>6.5</v>
      </c>
      <c r="I556" s="237"/>
      <c r="J556" s="233"/>
      <c r="K556" s="233"/>
      <c r="L556" s="238"/>
      <c r="M556" s="239"/>
      <c r="N556" s="240"/>
      <c r="O556" s="240"/>
      <c r="P556" s="240"/>
      <c r="Q556" s="240"/>
      <c r="R556" s="240"/>
      <c r="S556" s="240"/>
      <c r="T556" s="241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42" t="s">
        <v>187</v>
      </c>
      <c r="AU556" s="242" t="s">
        <v>82</v>
      </c>
      <c r="AV556" s="13" t="s">
        <v>82</v>
      </c>
      <c r="AW556" s="13" t="s">
        <v>34</v>
      </c>
      <c r="AX556" s="13" t="s">
        <v>72</v>
      </c>
      <c r="AY556" s="242" t="s">
        <v>127</v>
      </c>
    </row>
    <row r="557" s="14" customFormat="1">
      <c r="A557" s="14"/>
      <c r="B557" s="243"/>
      <c r="C557" s="244"/>
      <c r="D557" s="225" t="s">
        <v>187</v>
      </c>
      <c r="E557" s="245" t="s">
        <v>19</v>
      </c>
      <c r="F557" s="246" t="s">
        <v>748</v>
      </c>
      <c r="G557" s="244"/>
      <c r="H557" s="247">
        <v>58.43</v>
      </c>
      <c r="I557" s="248"/>
      <c r="J557" s="244"/>
      <c r="K557" s="244"/>
      <c r="L557" s="249"/>
      <c r="M557" s="250"/>
      <c r="N557" s="251"/>
      <c r="O557" s="251"/>
      <c r="P557" s="251"/>
      <c r="Q557" s="251"/>
      <c r="R557" s="251"/>
      <c r="S557" s="251"/>
      <c r="T557" s="252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53" t="s">
        <v>187</v>
      </c>
      <c r="AU557" s="253" t="s">
        <v>82</v>
      </c>
      <c r="AV557" s="14" t="s">
        <v>155</v>
      </c>
      <c r="AW557" s="14" t="s">
        <v>34</v>
      </c>
      <c r="AX557" s="14" t="s">
        <v>80</v>
      </c>
      <c r="AY557" s="253" t="s">
        <v>127</v>
      </c>
    </row>
    <row r="558" s="2" customFormat="1" ht="24.15" customHeight="1">
      <c r="A558" s="41"/>
      <c r="B558" s="42"/>
      <c r="C558" s="207" t="s">
        <v>776</v>
      </c>
      <c r="D558" s="207" t="s">
        <v>130</v>
      </c>
      <c r="E558" s="208" t="s">
        <v>777</v>
      </c>
      <c r="F558" s="209" t="s">
        <v>778</v>
      </c>
      <c r="G558" s="210" t="s">
        <v>214</v>
      </c>
      <c r="H558" s="211">
        <v>34.045000000000002</v>
      </c>
      <c r="I558" s="212"/>
      <c r="J558" s="213">
        <f>ROUND(I558*H558,2)</f>
        <v>0</v>
      </c>
      <c r="K558" s="209" t="s">
        <v>134</v>
      </c>
      <c r="L558" s="47"/>
      <c r="M558" s="214" t="s">
        <v>19</v>
      </c>
      <c r="N558" s="215" t="s">
        <v>43</v>
      </c>
      <c r="O558" s="87"/>
      <c r="P558" s="216">
        <f>O558*H558</f>
        <v>0</v>
      </c>
      <c r="Q558" s="216">
        <v>5.0000000000000002E-05</v>
      </c>
      <c r="R558" s="216">
        <f>Q558*H558</f>
        <v>0.0017022500000000002</v>
      </c>
      <c r="S558" s="216">
        <v>0</v>
      </c>
      <c r="T558" s="217">
        <f>S558*H558</f>
        <v>0</v>
      </c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R558" s="218" t="s">
        <v>300</v>
      </c>
      <c r="AT558" s="218" t="s">
        <v>130</v>
      </c>
      <c r="AU558" s="218" t="s">
        <v>82</v>
      </c>
      <c r="AY558" s="20" t="s">
        <v>127</v>
      </c>
      <c r="BE558" s="219">
        <f>IF(N558="základní",J558,0)</f>
        <v>0</v>
      </c>
      <c r="BF558" s="219">
        <f>IF(N558="snížená",J558,0)</f>
        <v>0</v>
      </c>
      <c r="BG558" s="219">
        <f>IF(N558="zákl. přenesená",J558,0)</f>
        <v>0</v>
      </c>
      <c r="BH558" s="219">
        <f>IF(N558="sníž. přenesená",J558,0)</f>
        <v>0</v>
      </c>
      <c r="BI558" s="219">
        <f>IF(N558="nulová",J558,0)</f>
        <v>0</v>
      </c>
      <c r="BJ558" s="20" t="s">
        <v>80</v>
      </c>
      <c r="BK558" s="219">
        <f>ROUND(I558*H558,2)</f>
        <v>0</v>
      </c>
      <c r="BL558" s="20" t="s">
        <v>300</v>
      </c>
      <c r="BM558" s="218" t="s">
        <v>779</v>
      </c>
    </row>
    <row r="559" s="2" customFormat="1">
      <c r="A559" s="41"/>
      <c r="B559" s="42"/>
      <c r="C559" s="43"/>
      <c r="D559" s="220" t="s">
        <v>137</v>
      </c>
      <c r="E559" s="43"/>
      <c r="F559" s="221" t="s">
        <v>780</v>
      </c>
      <c r="G559" s="43"/>
      <c r="H559" s="43"/>
      <c r="I559" s="222"/>
      <c r="J559" s="43"/>
      <c r="K559" s="43"/>
      <c r="L559" s="47"/>
      <c r="M559" s="223"/>
      <c r="N559" s="224"/>
      <c r="O559" s="87"/>
      <c r="P559" s="87"/>
      <c r="Q559" s="87"/>
      <c r="R559" s="87"/>
      <c r="S559" s="87"/>
      <c r="T559" s="88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T559" s="20" t="s">
        <v>137</v>
      </c>
      <c r="AU559" s="20" t="s">
        <v>82</v>
      </c>
    </row>
    <row r="560" s="13" customFormat="1">
      <c r="A560" s="13"/>
      <c r="B560" s="232"/>
      <c r="C560" s="233"/>
      <c r="D560" s="225" t="s">
        <v>187</v>
      </c>
      <c r="E560" s="234" t="s">
        <v>19</v>
      </c>
      <c r="F560" s="235" t="s">
        <v>781</v>
      </c>
      <c r="G560" s="233"/>
      <c r="H560" s="236">
        <v>34.045000000000002</v>
      </c>
      <c r="I560" s="237"/>
      <c r="J560" s="233"/>
      <c r="K560" s="233"/>
      <c r="L560" s="238"/>
      <c r="M560" s="239"/>
      <c r="N560" s="240"/>
      <c r="O560" s="240"/>
      <c r="P560" s="240"/>
      <c r="Q560" s="240"/>
      <c r="R560" s="240"/>
      <c r="S560" s="240"/>
      <c r="T560" s="241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2" t="s">
        <v>187</v>
      </c>
      <c r="AU560" s="242" t="s">
        <v>82</v>
      </c>
      <c r="AV560" s="13" t="s">
        <v>82</v>
      </c>
      <c r="AW560" s="13" t="s">
        <v>34</v>
      </c>
      <c r="AX560" s="13" t="s">
        <v>80</v>
      </c>
      <c r="AY560" s="242" t="s">
        <v>127</v>
      </c>
    </row>
    <row r="561" s="2" customFormat="1" ht="55.5" customHeight="1">
      <c r="A561" s="41"/>
      <c r="B561" s="42"/>
      <c r="C561" s="207" t="s">
        <v>782</v>
      </c>
      <c r="D561" s="207" t="s">
        <v>130</v>
      </c>
      <c r="E561" s="208" t="s">
        <v>783</v>
      </c>
      <c r="F561" s="209" t="s">
        <v>784</v>
      </c>
      <c r="G561" s="210" t="s">
        <v>202</v>
      </c>
      <c r="H561" s="211">
        <v>1.73</v>
      </c>
      <c r="I561" s="212"/>
      <c r="J561" s="213">
        <f>ROUND(I561*H561,2)</f>
        <v>0</v>
      </c>
      <c r="K561" s="209" t="s">
        <v>134</v>
      </c>
      <c r="L561" s="47"/>
      <c r="M561" s="214" t="s">
        <v>19</v>
      </c>
      <c r="N561" s="215" t="s">
        <v>43</v>
      </c>
      <c r="O561" s="87"/>
      <c r="P561" s="216">
        <f>O561*H561</f>
        <v>0</v>
      </c>
      <c r="Q561" s="216">
        <v>0</v>
      </c>
      <c r="R561" s="216">
        <f>Q561*H561</f>
        <v>0</v>
      </c>
      <c r="S561" s="216">
        <v>0</v>
      </c>
      <c r="T561" s="217">
        <f>S561*H561</f>
        <v>0</v>
      </c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R561" s="218" t="s">
        <v>300</v>
      </c>
      <c r="AT561" s="218" t="s">
        <v>130</v>
      </c>
      <c r="AU561" s="218" t="s">
        <v>82</v>
      </c>
      <c r="AY561" s="20" t="s">
        <v>127</v>
      </c>
      <c r="BE561" s="219">
        <f>IF(N561="základní",J561,0)</f>
        <v>0</v>
      </c>
      <c r="BF561" s="219">
        <f>IF(N561="snížená",J561,0)</f>
        <v>0</v>
      </c>
      <c r="BG561" s="219">
        <f>IF(N561="zákl. přenesená",J561,0)</f>
        <v>0</v>
      </c>
      <c r="BH561" s="219">
        <f>IF(N561="sníž. přenesená",J561,0)</f>
        <v>0</v>
      </c>
      <c r="BI561" s="219">
        <f>IF(N561="nulová",J561,0)</f>
        <v>0</v>
      </c>
      <c r="BJ561" s="20" t="s">
        <v>80</v>
      </c>
      <c r="BK561" s="219">
        <f>ROUND(I561*H561,2)</f>
        <v>0</v>
      </c>
      <c r="BL561" s="20" t="s">
        <v>300</v>
      </c>
      <c r="BM561" s="218" t="s">
        <v>785</v>
      </c>
    </row>
    <row r="562" s="2" customFormat="1">
      <c r="A562" s="41"/>
      <c r="B562" s="42"/>
      <c r="C562" s="43"/>
      <c r="D562" s="220" t="s">
        <v>137</v>
      </c>
      <c r="E562" s="43"/>
      <c r="F562" s="221" t="s">
        <v>786</v>
      </c>
      <c r="G562" s="43"/>
      <c r="H562" s="43"/>
      <c r="I562" s="222"/>
      <c r="J562" s="43"/>
      <c r="K562" s="43"/>
      <c r="L562" s="47"/>
      <c r="M562" s="223"/>
      <c r="N562" s="224"/>
      <c r="O562" s="87"/>
      <c r="P562" s="87"/>
      <c r="Q562" s="87"/>
      <c r="R562" s="87"/>
      <c r="S562" s="87"/>
      <c r="T562" s="88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T562" s="20" t="s">
        <v>137</v>
      </c>
      <c r="AU562" s="20" t="s">
        <v>82</v>
      </c>
    </row>
    <row r="563" s="12" customFormat="1" ht="22.8" customHeight="1">
      <c r="A563" s="12"/>
      <c r="B563" s="191"/>
      <c r="C563" s="192"/>
      <c r="D563" s="193" t="s">
        <v>71</v>
      </c>
      <c r="E563" s="205" t="s">
        <v>787</v>
      </c>
      <c r="F563" s="205" t="s">
        <v>788</v>
      </c>
      <c r="G563" s="192"/>
      <c r="H563" s="192"/>
      <c r="I563" s="195"/>
      <c r="J563" s="206">
        <f>BK563</f>
        <v>0</v>
      </c>
      <c r="K563" s="192"/>
      <c r="L563" s="197"/>
      <c r="M563" s="198"/>
      <c r="N563" s="199"/>
      <c r="O563" s="199"/>
      <c r="P563" s="200">
        <f>SUM(P564:P735)</f>
        <v>0</v>
      </c>
      <c r="Q563" s="199"/>
      <c r="R563" s="200">
        <f>SUM(R564:R735)</f>
        <v>2.6771772400000002</v>
      </c>
      <c r="S563" s="199"/>
      <c r="T563" s="201">
        <f>SUM(T564:T735)</f>
        <v>2.9307444999999999</v>
      </c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R563" s="202" t="s">
        <v>82</v>
      </c>
      <c r="AT563" s="203" t="s">
        <v>71</v>
      </c>
      <c r="AU563" s="203" t="s">
        <v>80</v>
      </c>
      <c r="AY563" s="202" t="s">
        <v>127</v>
      </c>
      <c r="BK563" s="204">
        <f>SUM(BK564:BK735)</f>
        <v>0</v>
      </c>
    </row>
    <row r="564" s="2" customFormat="1" ht="24.15" customHeight="1">
      <c r="A564" s="41"/>
      <c r="B564" s="42"/>
      <c r="C564" s="207" t="s">
        <v>789</v>
      </c>
      <c r="D564" s="207" t="s">
        <v>130</v>
      </c>
      <c r="E564" s="208" t="s">
        <v>790</v>
      </c>
      <c r="F564" s="209" t="s">
        <v>791</v>
      </c>
      <c r="G564" s="210" t="s">
        <v>214</v>
      </c>
      <c r="H564" s="211">
        <v>98.640000000000001</v>
      </c>
      <c r="I564" s="212"/>
      <c r="J564" s="213">
        <f>ROUND(I564*H564,2)</f>
        <v>0</v>
      </c>
      <c r="K564" s="209" t="s">
        <v>134</v>
      </c>
      <c r="L564" s="47"/>
      <c r="M564" s="214" t="s">
        <v>19</v>
      </c>
      <c r="N564" s="215" t="s">
        <v>43</v>
      </c>
      <c r="O564" s="87"/>
      <c r="P564" s="216">
        <f>O564*H564</f>
        <v>0</v>
      </c>
      <c r="Q564" s="216">
        <v>0</v>
      </c>
      <c r="R564" s="216">
        <f>Q564*H564</f>
        <v>0</v>
      </c>
      <c r="S564" s="216">
        <v>0</v>
      </c>
      <c r="T564" s="217">
        <f>S564*H564</f>
        <v>0</v>
      </c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R564" s="218" t="s">
        <v>300</v>
      </c>
      <c r="AT564" s="218" t="s">
        <v>130</v>
      </c>
      <c r="AU564" s="218" t="s">
        <v>82</v>
      </c>
      <c r="AY564" s="20" t="s">
        <v>127</v>
      </c>
      <c r="BE564" s="219">
        <f>IF(N564="základní",J564,0)</f>
        <v>0</v>
      </c>
      <c r="BF564" s="219">
        <f>IF(N564="snížená",J564,0)</f>
        <v>0</v>
      </c>
      <c r="BG564" s="219">
        <f>IF(N564="zákl. přenesená",J564,0)</f>
        <v>0</v>
      </c>
      <c r="BH564" s="219">
        <f>IF(N564="sníž. přenesená",J564,0)</f>
        <v>0</v>
      </c>
      <c r="BI564" s="219">
        <f>IF(N564="nulová",J564,0)</f>
        <v>0</v>
      </c>
      <c r="BJ564" s="20" t="s">
        <v>80</v>
      </c>
      <c r="BK564" s="219">
        <f>ROUND(I564*H564,2)</f>
        <v>0</v>
      </c>
      <c r="BL564" s="20" t="s">
        <v>300</v>
      </c>
      <c r="BM564" s="218" t="s">
        <v>792</v>
      </c>
    </row>
    <row r="565" s="2" customFormat="1">
      <c r="A565" s="41"/>
      <c r="B565" s="42"/>
      <c r="C565" s="43"/>
      <c r="D565" s="220" t="s">
        <v>137</v>
      </c>
      <c r="E565" s="43"/>
      <c r="F565" s="221" t="s">
        <v>793</v>
      </c>
      <c r="G565" s="43"/>
      <c r="H565" s="43"/>
      <c r="I565" s="222"/>
      <c r="J565" s="43"/>
      <c r="K565" s="43"/>
      <c r="L565" s="47"/>
      <c r="M565" s="223"/>
      <c r="N565" s="224"/>
      <c r="O565" s="87"/>
      <c r="P565" s="87"/>
      <c r="Q565" s="87"/>
      <c r="R565" s="87"/>
      <c r="S565" s="87"/>
      <c r="T565" s="88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T565" s="20" t="s">
        <v>137</v>
      </c>
      <c r="AU565" s="20" t="s">
        <v>82</v>
      </c>
    </row>
    <row r="566" s="13" customFormat="1">
      <c r="A566" s="13"/>
      <c r="B566" s="232"/>
      <c r="C566" s="233"/>
      <c r="D566" s="225" t="s">
        <v>187</v>
      </c>
      <c r="E566" s="234" t="s">
        <v>19</v>
      </c>
      <c r="F566" s="235" t="s">
        <v>794</v>
      </c>
      <c r="G566" s="233"/>
      <c r="H566" s="236">
        <v>9.4000000000000004</v>
      </c>
      <c r="I566" s="237"/>
      <c r="J566" s="233"/>
      <c r="K566" s="233"/>
      <c r="L566" s="238"/>
      <c r="M566" s="239"/>
      <c r="N566" s="240"/>
      <c r="O566" s="240"/>
      <c r="P566" s="240"/>
      <c r="Q566" s="240"/>
      <c r="R566" s="240"/>
      <c r="S566" s="240"/>
      <c r="T566" s="241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42" t="s">
        <v>187</v>
      </c>
      <c r="AU566" s="242" t="s">
        <v>82</v>
      </c>
      <c r="AV566" s="13" t="s">
        <v>82</v>
      </c>
      <c r="AW566" s="13" t="s">
        <v>34</v>
      </c>
      <c r="AX566" s="13" t="s">
        <v>72</v>
      </c>
      <c r="AY566" s="242" t="s">
        <v>127</v>
      </c>
    </row>
    <row r="567" s="13" customFormat="1">
      <c r="A567" s="13"/>
      <c r="B567" s="232"/>
      <c r="C567" s="233"/>
      <c r="D567" s="225" t="s">
        <v>187</v>
      </c>
      <c r="E567" s="234" t="s">
        <v>19</v>
      </c>
      <c r="F567" s="235" t="s">
        <v>795</v>
      </c>
      <c r="G567" s="233"/>
      <c r="H567" s="236">
        <v>12.57</v>
      </c>
      <c r="I567" s="237"/>
      <c r="J567" s="233"/>
      <c r="K567" s="233"/>
      <c r="L567" s="238"/>
      <c r="M567" s="239"/>
      <c r="N567" s="240"/>
      <c r="O567" s="240"/>
      <c r="P567" s="240"/>
      <c r="Q567" s="240"/>
      <c r="R567" s="240"/>
      <c r="S567" s="240"/>
      <c r="T567" s="241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42" t="s">
        <v>187</v>
      </c>
      <c r="AU567" s="242" t="s">
        <v>82</v>
      </c>
      <c r="AV567" s="13" t="s">
        <v>82</v>
      </c>
      <c r="AW567" s="13" t="s">
        <v>34</v>
      </c>
      <c r="AX567" s="13" t="s">
        <v>72</v>
      </c>
      <c r="AY567" s="242" t="s">
        <v>127</v>
      </c>
    </row>
    <row r="568" s="13" customFormat="1">
      <c r="A568" s="13"/>
      <c r="B568" s="232"/>
      <c r="C568" s="233"/>
      <c r="D568" s="225" t="s">
        <v>187</v>
      </c>
      <c r="E568" s="234" t="s">
        <v>19</v>
      </c>
      <c r="F568" s="235" t="s">
        <v>796</v>
      </c>
      <c r="G568" s="233"/>
      <c r="H568" s="236">
        <v>11</v>
      </c>
      <c r="I568" s="237"/>
      <c r="J568" s="233"/>
      <c r="K568" s="233"/>
      <c r="L568" s="238"/>
      <c r="M568" s="239"/>
      <c r="N568" s="240"/>
      <c r="O568" s="240"/>
      <c r="P568" s="240"/>
      <c r="Q568" s="240"/>
      <c r="R568" s="240"/>
      <c r="S568" s="240"/>
      <c r="T568" s="241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2" t="s">
        <v>187</v>
      </c>
      <c r="AU568" s="242" t="s">
        <v>82</v>
      </c>
      <c r="AV568" s="13" t="s">
        <v>82</v>
      </c>
      <c r="AW568" s="13" t="s">
        <v>34</v>
      </c>
      <c r="AX568" s="13" t="s">
        <v>72</v>
      </c>
      <c r="AY568" s="242" t="s">
        <v>127</v>
      </c>
    </row>
    <row r="569" s="13" customFormat="1">
      <c r="A569" s="13"/>
      <c r="B569" s="232"/>
      <c r="C569" s="233"/>
      <c r="D569" s="225" t="s">
        <v>187</v>
      </c>
      <c r="E569" s="234" t="s">
        <v>19</v>
      </c>
      <c r="F569" s="235" t="s">
        <v>797</v>
      </c>
      <c r="G569" s="233"/>
      <c r="H569" s="236">
        <v>14.6</v>
      </c>
      <c r="I569" s="237"/>
      <c r="J569" s="233"/>
      <c r="K569" s="233"/>
      <c r="L569" s="238"/>
      <c r="M569" s="239"/>
      <c r="N569" s="240"/>
      <c r="O569" s="240"/>
      <c r="P569" s="240"/>
      <c r="Q569" s="240"/>
      <c r="R569" s="240"/>
      <c r="S569" s="240"/>
      <c r="T569" s="241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2" t="s">
        <v>187</v>
      </c>
      <c r="AU569" s="242" t="s">
        <v>82</v>
      </c>
      <c r="AV569" s="13" t="s">
        <v>82</v>
      </c>
      <c r="AW569" s="13" t="s">
        <v>34</v>
      </c>
      <c r="AX569" s="13" t="s">
        <v>72</v>
      </c>
      <c r="AY569" s="242" t="s">
        <v>127</v>
      </c>
    </row>
    <row r="570" s="13" customFormat="1">
      <c r="A570" s="13"/>
      <c r="B570" s="232"/>
      <c r="C570" s="233"/>
      <c r="D570" s="225" t="s">
        <v>187</v>
      </c>
      <c r="E570" s="234" t="s">
        <v>19</v>
      </c>
      <c r="F570" s="235" t="s">
        <v>798</v>
      </c>
      <c r="G570" s="233"/>
      <c r="H570" s="236">
        <v>22.77</v>
      </c>
      <c r="I570" s="237"/>
      <c r="J570" s="233"/>
      <c r="K570" s="233"/>
      <c r="L570" s="238"/>
      <c r="M570" s="239"/>
      <c r="N570" s="240"/>
      <c r="O570" s="240"/>
      <c r="P570" s="240"/>
      <c r="Q570" s="240"/>
      <c r="R570" s="240"/>
      <c r="S570" s="240"/>
      <c r="T570" s="241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42" t="s">
        <v>187</v>
      </c>
      <c r="AU570" s="242" t="s">
        <v>82</v>
      </c>
      <c r="AV570" s="13" t="s">
        <v>82</v>
      </c>
      <c r="AW570" s="13" t="s">
        <v>34</v>
      </c>
      <c r="AX570" s="13" t="s">
        <v>72</v>
      </c>
      <c r="AY570" s="242" t="s">
        <v>127</v>
      </c>
    </row>
    <row r="571" s="13" customFormat="1">
      <c r="A571" s="13"/>
      <c r="B571" s="232"/>
      <c r="C571" s="233"/>
      <c r="D571" s="225" t="s">
        <v>187</v>
      </c>
      <c r="E571" s="234" t="s">
        <v>19</v>
      </c>
      <c r="F571" s="235" t="s">
        <v>799</v>
      </c>
      <c r="G571" s="233"/>
      <c r="H571" s="236">
        <v>7.2000000000000002</v>
      </c>
      <c r="I571" s="237"/>
      <c r="J571" s="233"/>
      <c r="K571" s="233"/>
      <c r="L571" s="238"/>
      <c r="M571" s="239"/>
      <c r="N571" s="240"/>
      <c r="O571" s="240"/>
      <c r="P571" s="240"/>
      <c r="Q571" s="240"/>
      <c r="R571" s="240"/>
      <c r="S571" s="240"/>
      <c r="T571" s="241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42" t="s">
        <v>187</v>
      </c>
      <c r="AU571" s="242" t="s">
        <v>82</v>
      </c>
      <c r="AV571" s="13" t="s">
        <v>82</v>
      </c>
      <c r="AW571" s="13" t="s">
        <v>34</v>
      </c>
      <c r="AX571" s="13" t="s">
        <v>72</v>
      </c>
      <c r="AY571" s="242" t="s">
        <v>127</v>
      </c>
    </row>
    <row r="572" s="13" customFormat="1">
      <c r="A572" s="13"/>
      <c r="B572" s="232"/>
      <c r="C572" s="233"/>
      <c r="D572" s="225" t="s">
        <v>187</v>
      </c>
      <c r="E572" s="234" t="s">
        <v>19</v>
      </c>
      <c r="F572" s="235" t="s">
        <v>800</v>
      </c>
      <c r="G572" s="233"/>
      <c r="H572" s="236">
        <v>6.5999999999999996</v>
      </c>
      <c r="I572" s="237"/>
      <c r="J572" s="233"/>
      <c r="K572" s="233"/>
      <c r="L572" s="238"/>
      <c r="M572" s="239"/>
      <c r="N572" s="240"/>
      <c r="O572" s="240"/>
      <c r="P572" s="240"/>
      <c r="Q572" s="240"/>
      <c r="R572" s="240"/>
      <c r="S572" s="240"/>
      <c r="T572" s="241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2" t="s">
        <v>187</v>
      </c>
      <c r="AU572" s="242" t="s">
        <v>82</v>
      </c>
      <c r="AV572" s="13" t="s">
        <v>82</v>
      </c>
      <c r="AW572" s="13" t="s">
        <v>34</v>
      </c>
      <c r="AX572" s="13" t="s">
        <v>72</v>
      </c>
      <c r="AY572" s="242" t="s">
        <v>127</v>
      </c>
    </row>
    <row r="573" s="13" customFormat="1">
      <c r="A573" s="13"/>
      <c r="B573" s="232"/>
      <c r="C573" s="233"/>
      <c r="D573" s="225" t="s">
        <v>187</v>
      </c>
      <c r="E573" s="234" t="s">
        <v>19</v>
      </c>
      <c r="F573" s="235" t="s">
        <v>801</v>
      </c>
      <c r="G573" s="233"/>
      <c r="H573" s="236">
        <v>13</v>
      </c>
      <c r="I573" s="237"/>
      <c r="J573" s="233"/>
      <c r="K573" s="233"/>
      <c r="L573" s="238"/>
      <c r="M573" s="239"/>
      <c r="N573" s="240"/>
      <c r="O573" s="240"/>
      <c r="P573" s="240"/>
      <c r="Q573" s="240"/>
      <c r="R573" s="240"/>
      <c r="S573" s="240"/>
      <c r="T573" s="241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42" t="s">
        <v>187</v>
      </c>
      <c r="AU573" s="242" t="s">
        <v>82</v>
      </c>
      <c r="AV573" s="13" t="s">
        <v>82</v>
      </c>
      <c r="AW573" s="13" t="s">
        <v>34</v>
      </c>
      <c r="AX573" s="13" t="s">
        <v>72</v>
      </c>
      <c r="AY573" s="242" t="s">
        <v>127</v>
      </c>
    </row>
    <row r="574" s="16" customFormat="1">
      <c r="A574" s="16"/>
      <c r="B574" s="264"/>
      <c r="C574" s="265"/>
      <c r="D574" s="225" t="s">
        <v>187</v>
      </c>
      <c r="E574" s="266" t="s">
        <v>19</v>
      </c>
      <c r="F574" s="267" t="s">
        <v>299</v>
      </c>
      <c r="G574" s="265"/>
      <c r="H574" s="268">
        <v>97.140000000000001</v>
      </c>
      <c r="I574" s="269"/>
      <c r="J574" s="265"/>
      <c r="K574" s="265"/>
      <c r="L574" s="270"/>
      <c r="M574" s="271"/>
      <c r="N574" s="272"/>
      <c r="O574" s="272"/>
      <c r="P574" s="272"/>
      <c r="Q574" s="272"/>
      <c r="R574" s="272"/>
      <c r="S574" s="272"/>
      <c r="T574" s="273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T574" s="274" t="s">
        <v>187</v>
      </c>
      <c r="AU574" s="274" t="s">
        <v>82</v>
      </c>
      <c r="AV574" s="16" t="s">
        <v>148</v>
      </c>
      <c r="AW574" s="16" t="s">
        <v>34</v>
      </c>
      <c r="AX574" s="16" t="s">
        <v>72</v>
      </c>
      <c r="AY574" s="274" t="s">
        <v>127</v>
      </c>
    </row>
    <row r="575" s="13" customFormat="1">
      <c r="A575" s="13"/>
      <c r="B575" s="232"/>
      <c r="C575" s="233"/>
      <c r="D575" s="225" t="s">
        <v>187</v>
      </c>
      <c r="E575" s="234" t="s">
        <v>19</v>
      </c>
      <c r="F575" s="235" t="s">
        <v>802</v>
      </c>
      <c r="G575" s="233"/>
      <c r="H575" s="236">
        <v>0.83999999999999997</v>
      </c>
      <c r="I575" s="237"/>
      <c r="J575" s="233"/>
      <c r="K575" s="233"/>
      <c r="L575" s="238"/>
      <c r="M575" s="239"/>
      <c r="N575" s="240"/>
      <c r="O575" s="240"/>
      <c r="P575" s="240"/>
      <c r="Q575" s="240"/>
      <c r="R575" s="240"/>
      <c r="S575" s="240"/>
      <c r="T575" s="241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2" t="s">
        <v>187</v>
      </c>
      <c r="AU575" s="242" t="s">
        <v>82</v>
      </c>
      <c r="AV575" s="13" t="s">
        <v>82</v>
      </c>
      <c r="AW575" s="13" t="s">
        <v>34</v>
      </c>
      <c r="AX575" s="13" t="s">
        <v>72</v>
      </c>
      <c r="AY575" s="242" t="s">
        <v>127</v>
      </c>
    </row>
    <row r="576" s="13" customFormat="1">
      <c r="A576" s="13"/>
      <c r="B576" s="232"/>
      <c r="C576" s="233"/>
      <c r="D576" s="225" t="s">
        <v>187</v>
      </c>
      <c r="E576" s="234" t="s">
        <v>19</v>
      </c>
      <c r="F576" s="235" t="s">
        <v>803</v>
      </c>
      <c r="G576" s="233"/>
      <c r="H576" s="236">
        <v>0.66000000000000003</v>
      </c>
      <c r="I576" s="237"/>
      <c r="J576" s="233"/>
      <c r="K576" s="233"/>
      <c r="L576" s="238"/>
      <c r="M576" s="239"/>
      <c r="N576" s="240"/>
      <c r="O576" s="240"/>
      <c r="P576" s="240"/>
      <c r="Q576" s="240"/>
      <c r="R576" s="240"/>
      <c r="S576" s="240"/>
      <c r="T576" s="241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2" t="s">
        <v>187</v>
      </c>
      <c r="AU576" s="242" t="s">
        <v>82</v>
      </c>
      <c r="AV576" s="13" t="s">
        <v>82</v>
      </c>
      <c r="AW576" s="13" t="s">
        <v>34</v>
      </c>
      <c r="AX576" s="13" t="s">
        <v>72</v>
      </c>
      <c r="AY576" s="242" t="s">
        <v>127</v>
      </c>
    </row>
    <row r="577" s="16" customFormat="1">
      <c r="A577" s="16"/>
      <c r="B577" s="264"/>
      <c r="C577" s="265"/>
      <c r="D577" s="225" t="s">
        <v>187</v>
      </c>
      <c r="E577" s="266" t="s">
        <v>19</v>
      </c>
      <c r="F577" s="267" t="s">
        <v>299</v>
      </c>
      <c r="G577" s="265"/>
      <c r="H577" s="268">
        <v>1.5</v>
      </c>
      <c r="I577" s="269"/>
      <c r="J577" s="265"/>
      <c r="K577" s="265"/>
      <c r="L577" s="270"/>
      <c r="M577" s="271"/>
      <c r="N577" s="272"/>
      <c r="O577" s="272"/>
      <c r="P577" s="272"/>
      <c r="Q577" s="272"/>
      <c r="R577" s="272"/>
      <c r="S577" s="272"/>
      <c r="T577" s="273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T577" s="274" t="s">
        <v>187</v>
      </c>
      <c r="AU577" s="274" t="s">
        <v>82</v>
      </c>
      <c r="AV577" s="16" t="s">
        <v>148</v>
      </c>
      <c r="AW577" s="16" t="s">
        <v>34</v>
      </c>
      <c r="AX577" s="16" t="s">
        <v>72</v>
      </c>
      <c r="AY577" s="274" t="s">
        <v>127</v>
      </c>
    </row>
    <row r="578" s="14" customFormat="1">
      <c r="A578" s="14"/>
      <c r="B578" s="243"/>
      <c r="C578" s="244"/>
      <c r="D578" s="225" t="s">
        <v>187</v>
      </c>
      <c r="E578" s="245" t="s">
        <v>19</v>
      </c>
      <c r="F578" s="246" t="s">
        <v>804</v>
      </c>
      <c r="G578" s="244"/>
      <c r="H578" s="247">
        <v>98.640000000000001</v>
      </c>
      <c r="I578" s="248"/>
      <c r="J578" s="244"/>
      <c r="K578" s="244"/>
      <c r="L578" s="249"/>
      <c r="M578" s="250"/>
      <c r="N578" s="251"/>
      <c r="O578" s="251"/>
      <c r="P578" s="251"/>
      <c r="Q578" s="251"/>
      <c r="R578" s="251"/>
      <c r="S578" s="251"/>
      <c r="T578" s="252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53" t="s">
        <v>187</v>
      </c>
      <c r="AU578" s="253" t="s">
        <v>82</v>
      </c>
      <c r="AV578" s="14" t="s">
        <v>155</v>
      </c>
      <c r="AW578" s="14" t="s">
        <v>34</v>
      </c>
      <c r="AX578" s="14" t="s">
        <v>80</v>
      </c>
      <c r="AY578" s="253" t="s">
        <v>127</v>
      </c>
    </row>
    <row r="579" s="2" customFormat="1" ht="24.15" customHeight="1">
      <c r="A579" s="41"/>
      <c r="B579" s="42"/>
      <c r="C579" s="207" t="s">
        <v>805</v>
      </c>
      <c r="D579" s="207" t="s">
        <v>130</v>
      </c>
      <c r="E579" s="208" t="s">
        <v>806</v>
      </c>
      <c r="F579" s="209" t="s">
        <v>807</v>
      </c>
      <c r="G579" s="210" t="s">
        <v>214</v>
      </c>
      <c r="H579" s="211">
        <v>98.640000000000001</v>
      </c>
      <c r="I579" s="212"/>
      <c r="J579" s="213">
        <f>ROUND(I579*H579,2)</f>
        <v>0</v>
      </c>
      <c r="K579" s="209" t="s">
        <v>134</v>
      </c>
      <c r="L579" s="47"/>
      <c r="M579" s="214" t="s">
        <v>19</v>
      </c>
      <c r="N579" s="215" t="s">
        <v>43</v>
      </c>
      <c r="O579" s="87"/>
      <c r="P579" s="216">
        <f>O579*H579</f>
        <v>0</v>
      </c>
      <c r="Q579" s="216">
        <v>0.00029999999999999997</v>
      </c>
      <c r="R579" s="216">
        <f>Q579*H579</f>
        <v>0.029591999999999997</v>
      </c>
      <c r="S579" s="216">
        <v>0</v>
      </c>
      <c r="T579" s="217">
        <f>S579*H579</f>
        <v>0</v>
      </c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R579" s="218" t="s">
        <v>300</v>
      </c>
      <c r="AT579" s="218" t="s">
        <v>130</v>
      </c>
      <c r="AU579" s="218" t="s">
        <v>82</v>
      </c>
      <c r="AY579" s="20" t="s">
        <v>127</v>
      </c>
      <c r="BE579" s="219">
        <f>IF(N579="základní",J579,0)</f>
        <v>0</v>
      </c>
      <c r="BF579" s="219">
        <f>IF(N579="snížená",J579,0)</f>
        <v>0</v>
      </c>
      <c r="BG579" s="219">
        <f>IF(N579="zákl. přenesená",J579,0)</f>
        <v>0</v>
      </c>
      <c r="BH579" s="219">
        <f>IF(N579="sníž. přenesená",J579,0)</f>
        <v>0</v>
      </c>
      <c r="BI579" s="219">
        <f>IF(N579="nulová",J579,0)</f>
        <v>0</v>
      </c>
      <c r="BJ579" s="20" t="s">
        <v>80</v>
      </c>
      <c r="BK579" s="219">
        <f>ROUND(I579*H579,2)</f>
        <v>0</v>
      </c>
      <c r="BL579" s="20" t="s">
        <v>300</v>
      </c>
      <c r="BM579" s="218" t="s">
        <v>808</v>
      </c>
    </row>
    <row r="580" s="2" customFormat="1">
      <c r="A580" s="41"/>
      <c r="B580" s="42"/>
      <c r="C580" s="43"/>
      <c r="D580" s="220" t="s">
        <v>137</v>
      </c>
      <c r="E580" s="43"/>
      <c r="F580" s="221" t="s">
        <v>809</v>
      </c>
      <c r="G580" s="43"/>
      <c r="H580" s="43"/>
      <c r="I580" s="222"/>
      <c r="J580" s="43"/>
      <c r="K580" s="43"/>
      <c r="L580" s="47"/>
      <c r="M580" s="223"/>
      <c r="N580" s="224"/>
      <c r="O580" s="87"/>
      <c r="P580" s="87"/>
      <c r="Q580" s="87"/>
      <c r="R580" s="87"/>
      <c r="S580" s="87"/>
      <c r="T580" s="88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T580" s="20" t="s">
        <v>137</v>
      </c>
      <c r="AU580" s="20" t="s">
        <v>82</v>
      </c>
    </row>
    <row r="581" s="13" customFormat="1">
      <c r="A581" s="13"/>
      <c r="B581" s="232"/>
      <c r="C581" s="233"/>
      <c r="D581" s="225" t="s">
        <v>187</v>
      </c>
      <c r="E581" s="234" t="s">
        <v>19</v>
      </c>
      <c r="F581" s="235" t="s">
        <v>794</v>
      </c>
      <c r="G581" s="233"/>
      <c r="H581" s="236">
        <v>9.4000000000000004</v>
      </c>
      <c r="I581" s="237"/>
      <c r="J581" s="233"/>
      <c r="K581" s="233"/>
      <c r="L581" s="238"/>
      <c r="M581" s="239"/>
      <c r="N581" s="240"/>
      <c r="O581" s="240"/>
      <c r="P581" s="240"/>
      <c r="Q581" s="240"/>
      <c r="R581" s="240"/>
      <c r="S581" s="240"/>
      <c r="T581" s="241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42" t="s">
        <v>187</v>
      </c>
      <c r="AU581" s="242" t="s">
        <v>82</v>
      </c>
      <c r="AV581" s="13" t="s">
        <v>82</v>
      </c>
      <c r="AW581" s="13" t="s">
        <v>34</v>
      </c>
      <c r="AX581" s="13" t="s">
        <v>72</v>
      </c>
      <c r="AY581" s="242" t="s">
        <v>127</v>
      </c>
    </row>
    <row r="582" s="13" customFormat="1">
      <c r="A582" s="13"/>
      <c r="B582" s="232"/>
      <c r="C582" s="233"/>
      <c r="D582" s="225" t="s">
        <v>187</v>
      </c>
      <c r="E582" s="234" t="s">
        <v>19</v>
      </c>
      <c r="F582" s="235" t="s">
        <v>795</v>
      </c>
      <c r="G582" s="233"/>
      <c r="H582" s="236">
        <v>12.57</v>
      </c>
      <c r="I582" s="237"/>
      <c r="J582" s="233"/>
      <c r="K582" s="233"/>
      <c r="L582" s="238"/>
      <c r="M582" s="239"/>
      <c r="N582" s="240"/>
      <c r="O582" s="240"/>
      <c r="P582" s="240"/>
      <c r="Q582" s="240"/>
      <c r="R582" s="240"/>
      <c r="S582" s="240"/>
      <c r="T582" s="241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42" t="s">
        <v>187</v>
      </c>
      <c r="AU582" s="242" t="s">
        <v>82</v>
      </c>
      <c r="AV582" s="13" t="s">
        <v>82</v>
      </c>
      <c r="AW582" s="13" t="s">
        <v>34</v>
      </c>
      <c r="AX582" s="13" t="s">
        <v>72</v>
      </c>
      <c r="AY582" s="242" t="s">
        <v>127</v>
      </c>
    </row>
    <row r="583" s="13" customFormat="1">
      <c r="A583" s="13"/>
      <c r="B583" s="232"/>
      <c r="C583" s="233"/>
      <c r="D583" s="225" t="s">
        <v>187</v>
      </c>
      <c r="E583" s="234" t="s">
        <v>19</v>
      </c>
      <c r="F583" s="235" t="s">
        <v>796</v>
      </c>
      <c r="G583" s="233"/>
      <c r="H583" s="236">
        <v>11</v>
      </c>
      <c r="I583" s="237"/>
      <c r="J583" s="233"/>
      <c r="K583" s="233"/>
      <c r="L583" s="238"/>
      <c r="M583" s="239"/>
      <c r="N583" s="240"/>
      <c r="O583" s="240"/>
      <c r="P583" s="240"/>
      <c r="Q583" s="240"/>
      <c r="R583" s="240"/>
      <c r="S583" s="240"/>
      <c r="T583" s="241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42" t="s">
        <v>187</v>
      </c>
      <c r="AU583" s="242" t="s">
        <v>82</v>
      </c>
      <c r="AV583" s="13" t="s">
        <v>82</v>
      </c>
      <c r="AW583" s="13" t="s">
        <v>34</v>
      </c>
      <c r="AX583" s="13" t="s">
        <v>72</v>
      </c>
      <c r="AY583" s="242" t="s">
        <v>127</v>
      </c>
    </row>
    <row r="584" s="13" customFormat="1">
      <c r="A584" s="13"/>
      <c r="B584" s="232"/>
      <c r="C584" s="233"/>
      <c r="D584" s="225" t="s">
        <v>187</v>
      </c>
      <c r="E584" s="234" t="s">
        <v>19</v>
      </c>
      <c r="F584" s="235" t="s">
        <v>797</v>
      </c>
      <c r="G584" s="233"/>
      <c r="H584" s="236">
        <v>14.6</v>
      </c>
      <c r="I584" s="237"/>
      <c r="J584" s="233"/>
      <c r="K584" s="233"/>
      <c r="L584" s="238"/>
      <c r="M584" s="239"/>
      <c r="N584" s="240"/>
      <c r="O584" s="240"/>
      <c r="P584" s="240"/>
      <c r="Q584" s="240"/>
      <c r="R584" s="240"/>
      <c r="S584" s="240"/>
      <c r="T584" s="241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2" t="s">
        <v>187</v>
      </c>
      <c r="AU584" s="242" t="s">
        <v>82</v>
      </c>
      <c r="AV584" s="13" t="s">
        <v>82</v>
      </c>
      <c r="AW584" s="13" t="s">
        <v>34</v>
      </c>
      <c r="AX584" s="13" t="s">
        <v>72</v>
      </c>
      <c r="AY584" s="242" t="s">
        <v>127</v>
      </c>
    </row>
    <row r="585" s="13" customFormat="1">
      <c r="A585" s="13"/>
      <c r="B585" s="232"/>
      <c r="C585" s="233"/>
      <c r="D585" s="225" t="s">
        <v>187</v>
      </c>
      <c r="E585" s="234" t="s">
        <v>19</v>
      </c>
      <c r="F585" s="235" t="s">
        <v>798</v>
      </c>
      <c r="G585" s="233"/>
      <c r="H585" s="236">
        <v>22.77</v>
      </c>
      <c r="I585" s="237"/>
      <c r="J585" s="233"/>
      <c r="K585" s="233"/>
      <c r="L585" s="238"/>
      <c r="M585" s="239"/>
      <c r="N585" s="240"/>
      <c r="O585" s="240"/>
      <c r="P585" s="240"/>
      <c r="Q585" s="240"/>
      <c r="R585" s="240"/>
      <c r="S585" s="240"/>
      <c r="T585" s="241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2" t="s">
        <v>187</v>
      </c>
      <c r="AU585" s="242" t="s">
        <v>82</v>
      </c>
      <c r="AV585" s="13" t="s">
        <v>82</v>
      </c>
      <c r="AW585" s="13" t="s">
        <v>34</v>
      </c>
      <c r="AX585" s="13" t="s">
        <v>72</v>
      </c>
      <c r="AY585" s="242" t="s">
        <v>127</v>
      </c>
    </row>
    <row r="586" s="13" customFormat="1">
      <c r="A586" s="13"/>
      <c r="B586" s="232"/>
      <c r="C586" s="233"/>
      <c r="D586" s="225" t="s">
        <v>187</v>
      </c>
      <c r="E586" s="234" t="s">
        <v>19</v>
      </c>
      <c r="F586" s="235" t="s">
        <v>799</v>
      </c>
      <c r="G586" s="233"/>
      <c r="H586" s="236">
        <v>7.2000000000000002</v>
      </c>
      <c r="I586" s="237"/>
      <c r="J586" s="233"/>
      <c r="K586" s="233"/>
      <c r="L586" s="238"/>
      <c r="M586" s="239"/>
      <c r="N586" s="240"/>
      <c r="O586" s="240"/>
      <c r="P586" s="240"/>
      <c r="Q586" s="240"/>
      <c r="R586" s="240"/>
      <c r="S586" s="240"/>
      <c r="T586" s="241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42" t="s">
        <v>187</v>
      </c>
      <c r="AU586" s="242" t="s">
        <v>82</v>
      </c>
      <c r="AV586" s="13" t="s">
        <v>82</v>
      </c>
      <c r="AW586" s="13" t="s">
        <v>34</v>
      </c>
      <c r="AX586" s="13" t="s">
        <v>72</v>
      </c>
      <c r="AY586" s="242" t="s">
        <v>127</v>
      </c>
    </row>
    <row r="587" s="13" customFormat="1">
      <c r="A587" s="13"/>
      <c r="B587" s="232"/>
      <c r="C587" s="233"/>
      <c r="D587" s="225" t="s">
        <v>187</v>
      </c>
      <c r="E587" s="234" t="s">
        <v>19</v>
      </c>
      <c r="F587" s="235" t="s">
        <v>800</v>
      </c>
      <c r="G587" s="233"/>
      <c r="H587" s="236">
        <v>6.5999999999999996</v>
      </c>
      <c r="I587" s="237"/>
      <c r="J587" s="233"/>
      <c r="K587" s="233"/>
      <c r="L587" s="238"/>
      <c r="M587" s="239"/>
      <c r="N587" s="240"/>
      <c r="O587" s="240"/>
      <c r="P587" s="240"/>
      <c r="Q587" s="240"/>
      <c r="R587" s="240"/>
      <c r="S587" s="240"/>
      <c r="T587" s="241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42" t="s">
        <v>187</v>
      </c>
      <c r="AU587" s="242" t="s">
        <v>82</v>
      </c>
      <c r="AV587" s="13" t="s">
        <v>82</v>
      </c>
      <c r="AW587" s="13" t="s">
        <v>34</v>
      </c>
      <c r="AX587" s="13" t="s">
        <v>72</v>
      </c>
      <c r="AY587" s="242" t="s">
        <v>127</v>
      </c>
    </row>
    <row r="588" s="13" customFormat="1">
      <c r="A588" s="13"/>
      <c r="B588" s="232"/>
      <c r="C588" s="233"/>
      <c r="D588" s="225" t="s">
        <v>187</v>
      </c>
      <c r="E588" s="234" t="s">
        <v>19</v>
      </c>
      <c r="F588" s="235" t="s">
        <v>801</v>
      </c>
      <c r="G588" s="233"/>
      <c r="H588" s="236">
        <v>13</v>
      </c>
      <c r="I588" s="237"/>
      <c r="J588" s="233"/>
      <c r="K588" s="233"/>
      <c r="L588" s="238"/>
      <c r="M588" s="239"/>
      <c r="N588" s="240"/>
      <c r="O588" s="240"/>
      <c r="P588" s="240"/>
      <c r="Q588" s="240"/>
      <c r="R588" s="240"/>
      <c r="S588" s="240"/>
      <c r="T588" s="241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42" t="s">
        <v>187</v>
      </c>
      <c r="AU588" s="242" t="s">
        <v>82</v>
      </c>
      <c r="AV588" s="13" t="s">
        <v>82</v>
      </c>
      <c r="AW588" s="13" t="s">
        <v>34</v>
      </c>
      <c r="AX588" s="13" t="s">
        <v>72</v>
      </c>
      <c r="AY588" s="242" t="s">
        <v>127</v>
      </c>
    </row>
    <row r="589" s="16" customFormat="1">
      <c r="A589" s="16"/>
      <c r="B589" s="264"/>
      <c r="C589" s="265"/>
      <c r="D589" s="225" t="s">
        <v>187</v>
      </c>
      <c r="E589" s="266" t="s">
        <v>19</v>
      </c>
      <c r="F589" s="267" t="s">
        <v>299</v>
      </c>
      <c r="G589" s="265"/>
      <c r="H589" s="268">
        <v>97.140000000000001</v>
      </c>
      <c r="I589" s="269"/>
      <c r="J589" s="265"/>
      <c r="K589" s="265"/>
      <c r="L589" s="270"/>
      <c r="M589" s="271"/>
      <c r="N589" s="272"/>
      <c r="O589" s="272"/>
      <c r="P589" s="272"/>
      <c r="Q589" s="272"/>
      <c r="R589" s="272"/>
      <c r="S589" s="272"/>
      <c r="T589" s="273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T589" s="274" t="s">
        <v>187</v>
      </c>
      <c r="AU589" s="274" t="s">
        <v>82</v>
      </c>
      <c r="AV589" s="16" t="s">
        <v>148</v>
      </c>
      <c r="AW589" s="16" t="s">
        <v>34</v>
      </c>
      <c r="AX589" s="16" t="s">
        <v>72</v>
      </c>
      <c r="AY589" s="274" t="s">
        <v>127</v>
      </c>
    </row>
    <row r="590" s="13" customFormat="1">
      <c r="A590" s="13"/>
      <c r="B590" s="232"/>
      <c r="C590" s="233"/>
      <c r="D590" s="225" t="s">
        <v>187</v>
      </c>
      <c r="E590" s="234" t="s">
        <v>19</v>
      </c>
      <c r="F590" s="235" t="s">
        <v>802</v>
      </c>
      <c r="G590" s="233"/>
      <c r="H590" s="236">
        <v>0.83999999999999997</v>
      </c>
      <c r="I590" s="237"/>
      <c r="J590" s="233"/>
      <c r="K590" s="233"/>
      <c r="L590" s="238"/>
      <c r="M590" s="239"/>
      <c r="N590" s="240"/>
      <c r="O590" s="240"/>
      <c r="P590" s="240"/>
      <c r="Q590" s="240"/>
      <c r="R590" s="240"/>
      <c r="S590" s="240"/>
      <c r="T590" s="241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2" t="s">
        <v>187</v>
      </c>
      <c r="AU590" s="242" t="s">
        <v>82</v>
      </c>
      <c r="AV590" s="13" t="s">
        <v>82</v>
      </c>
      <c r="AW590" s="13" t="s">
        <v>34</v>
      </c>
      <c r="AX590" s="13" t="s">
        <v>72</v>
      </c>
      <c r="AY590" s="242" t="s">
        <v>127</v>
      </c>
    </row>
    <row r="591" s="13" customFormat="1">
      <c r="A591" s="13"/>
      <c r="B591" s="232"/>
      <c r="C591" s="233"/>
      <c r="D591" s="225" t="s">
        <v>187</v>
      </c>
      <c r="E591" s="234" t="s">
        <v>19</v>
      </c>
      <c r="F591" s="235" t="s">
        <v>803</v>
      </c>
      <c r="G591" s="233"/>
      <c r="H591" s="236">
        <v>0.66000000000000003</v>
      </c>
      <c r="I591" s="237"/>
      <c r="J591" s="233"/>
      <c r="K591" s="233"/>
      <c r="L591" s="238"/>
      <c r="M591" s="239"/>
      <c r="N591" s="240"/>
      <c r="O591" s="240"/>
      <c r="P591" s="240"/>
      <c r="Q591" s="240"/>
      <c r="R591" s="240"/>
      <c r="S591" s="240"/>
      <c r="T591" s="241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42" t="s">
        <v>187</v>
      </c>
      <c r="AU591" s="242" t="s">
        <v>82</v>
      </c>
      <c r="AV591" s="13" t="s">
        <v>82</v>
      </c>
      <c r="AW591" s="13" t="s">
        <v>34</v>
      </c>
      <c r="AX591" s="13" t="s">
        <v>72</v>
      </c>
      <c r="AY591" s="242" t="s">
        <v>127</v>
      </c>
    </row>
    <row r="592" s="16" customFormat="1">
      <c r="A592" s="16"/>
      <c r="B592" s="264"/>
      <c r="C592" s="265"/>
      <c r="D592" s="225" t="s">
        <v>187</v>
      </c>
      <c r="E592" s="266" t="s">
        <v>19</v>
      </c>
      <c r="F592" s="267" t="s">
        <v>299</v>
      </c>
      <c r="G592" s="265"/>
      <c r="H592" s="268">
        <v>1.5</v>
      </c>
      <c r="I592" s="269"/>
      <c r="J592" s="265"/>
      <c r="K592" s="265"/>
      <c r="L592" s="270"/>
      <c r="M592" s="271"/>
      <c r="N592" s="272"/>
      <c r="O592" s="272"/>
      <c r="P592" s="272"/>
      <c r="Q592" s="272"/>
      <c r="R592" s="272"/>
      <c r="S592" s="272"/>
      <c r="T592" s="273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T592" s="274" t="s">
        <v>187</v>
      </c>
      <c r="AU592" s="274" t="s">
        <v>82</v>
      </c>
      <c r="AV592" s="16" t="s">
        <v>148</v>
      </c>
      <c r="AW592" s="16" t="s">
        <v>34</v>
      </c>
      <c r="AX592" s="16" t="s">
        <v>72</v>
      </c>
      <c r="AY592" s="274" t="s">
        <v>127</v>
      </c>
    </row>
    <row r="593" s="14" customFormat="1">
      <c r="A593" s="14"/>
      <c r="B593" s="243"/>
      <c r="C593" s="244"/>
      <c r="D593" s="225" t="s">
        <v>187</v>
      </c>
      <c r="E593" s="245" t="s">
        <v>19</v>
      </c>
      <c r="F593" s="246" t="s">
        <v>804</v>
      </c>
      <c r="G593" s="244"/>
      <c r="H593" s="247">
        <v>98.640000000000001</v>
      </c>
      <c r="I593" s="248"/>
      <c r="J593" s="244"/>
      <c r="K593" s="244"/>
      <c r="L593" s="249"/>
      <c r="M593" s="250"/>
      <c r="N593" s="251"/>
      <c r="O593" s="251"/>
      <c r="P593" s="251"/>
      <c r="Q593" s="251"/>
      <c r="R593" s="251"/>
      <c r="S593" s="251"/>
      <c r="T593" s="252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53" t="s">
        <v>187</v>
      </c>
      <c r="AU593" s="253" t="s">
        <v>82</v>
      </c>
      <c r="AV593" s="14" t="s">
        <v>155</v>
      </c>
      <c r="AW593" s="14" t="s">
        <v>34</v>
      </c>
      <c r="AX593" s="14" t="s">
        <v>80</v>
      </c>
      <c r="AY593" s="253" t="s">
        <v>127</v>
      </c>
    </row>
    <row r="594" s="2" customFormat="1" ht="24.15" customHeight="1">
      <c r="A594" s="41"/>
      <c r="B594" s="42"/>
      <c r="C594" s="207" t="s">
        <v>810</v>
      </c>
      <c r="D594" s="207" t="s">
        <v>130</v>
      </c>
      <c r="E594" s="208" t="s">
        <v>811</v>
      </c>
      <c r="F594" s="209" t="s">
        <v>812</v>
      </c>
      <c r="G594" s="210" t="s">
        <v>214</v>
      </c>
      <c r="H594" s="211">
        <v>9.8399999999999999</v>
      </c>
      <c r="I594" s="212"/>
      <c r="J594" s="213">
        <f>ROUND(I594*H594,2)</f>
        <v>0</v>
      </c>
      <c r="K594" s="209" t="s">
        <v>134</v>
      </c>
      <c r="L594" s="47"/>
      <c r="M594" s="214" t="s">
        <v>19</v>
      </c>
      <c r="N594" s="215" t="s">
        <v>43</v>
      </c>
      <c r="O594" s="87"/>
      <c r="P594" s="216">
        <f>O594*H594</f>
        <v>0</v>
      </c>
      <c r="Q594" s="216">
        <v>0.0015</v>
      </c>
      <c r="R594" s="216">
        <f>Q594*H594</f>
        <v>0.014760000000000001</v>
      </c>
      <c r="S594" s="216">
        <v>0</v>
      </c>
      <c r="T594" s="217">
        <f>S594*H594</f>
        <v>0</v>
      </c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R594" s="218" t="s">
        <v>300</v>
      </c>
      <c r="AT594" s="218" t="s">
        <v>130</v>
      </c>
      <c r="AU594" s="218" t="s">
        <v>82</v>
      </c>
      <c r="AY594" s="20" t="s">
        <v>127</v>
      </c>
      <c r="BE594" s="219">
        <f>IF(N594="základní",J594,0)</f>
        <v>0</v>
      </c>
      <c r="BF594" s="219">
        <f>IF(N594="snížená",J594,0)</f>
        <v>0</v>
      </c>
      <c r="BG594" s="219">
        <f>IF(N594="zákl. přenesená",J594,0)</f>
        <v>0</v>
      </c>
      <c r="BH594" s="219">
        <f>IF(N594="sníž. přenesená",J594,0)</f>
        <v>0</v>
      </c>
      <c r="BI594" s="219">
        <f>IF(N594="nulová",J594,0)</f>
        <v>0</v>
      </c>
      <c r="BJ594" s="20" t="s">
        <v>80</v>
      </c>
      <c r="BK594" s="219">
        <f>ROUND(I594*H594,2)</f>
        <v>0</v>
      </c>
      <c r="BL594" s="20" t="s">
        <v>300</v>
      </c>
      <c r="BM594" s="218" t="s">
        <v>813</v>
      </c>
    </row>
    <row r="595" s="2" customFormat="1">
      <c r="A595" s="41"/>
      <c r="B595" s="42"/>
      <c r="C595" s="43"/>
      <c r="D595" s="220" t="s">
        <v>137</v>
      </c>
      <c r="E595" s="43"/>
      <c r="F595" s="221" t="s">
        <v>814</v>
      </c>
      <c r="G595" s="43"/>
      <c r="H595" s="43"/>
      <c r="I595" s="222"/>
      <c r="J595" s="43"/>
      <c r="K595" s="43"/>
      <c r="L595" s="47"/>
      <c r="M595" s="223"/>
      <c r="N595" s="224"/>
      <c r="O595" s="87"/>
      <c r="P595" s="87"/>
      <c r="Q595" s="87"/>
      <c r="R595" s="87"/>
      <c r="S595" s="87"/>
      <c r="T595" s="88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T595" s="20" t="s">
        <v>137</v>
      </c>
      <c r="AU595" s="20" t="s">
        <v>82</v>
      </c>
    </row>
    <row r="596" s="13" customFormat="1">
      <c r="A596" s="13"/>
      <c r="B596" s="232"/>
      <c r="C596" s="233"/>
      <c r="D596" s="225" t="s">
        <v>187</v>
      </c>
      <c r="E596" s="234" t="s">
        <v>19</v>
      </c>
      <c r="F596" s="235" t="s">
        <v>815</v>
      </c>
      <c r="G596" s="233"/>
      <c r="H596" s="236">
        <v>0.93999999999999995</v>
      </c>
      <c r="I596" s="237"/>
      <c r="J596" s="233"/>
      <c r="K596" s="233"/>
      <c r="L596" s="238"/>
      <c r="M596" s="239"/>
      <c r="N596" s="240"/>
      <c r="O596" s="240"/>
      <c r="P596" s="240"/>
      <c r="Q596" s="240"/>
      <c r="R596" s="240"/>
      <c r="S596" s="240"/>
      <c r="T596" s="241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2" t="s">
        <v>187</v>
      </c>
      <c r="AU596" s="242" t="s">
        <v>82</v>
      </c>
      <c r="AV596" s="13" t="s">
        <v>82</v>
      </c>
      <c r="AW596" s="13" t="s">
        <v>34</v>
      </c>
      <c r="AX596" s="13" t="s">
        <v>72</v>
      </c>
      <c r="AY596" s="242" t="s">
        <v>127</v>
      </c>
    </row>
    <row r="597" s="13" customFormat="1">
      <c r="A597" s="13"/>
      <c r="B597" s="232"/>
      <c r="C597" s="233"/>
      <c r="D597" s="225" t="s">
        <v>187</v>
      </c>
      <c r="E597" s="234" t="s">
        <v>19</v>
      </c>
      <c r="F597" s="235" t="s">
        <v>816</v>
      </c>
      <c r="G597" s="233"/>
      <c r="H597" s="236">
        <v>1.3200000000000001</v>
      </c>
      <c r="I597" s="237"/>
      <c r="J597" s="233"/>
      <c r="K597" s="233"/>
      <c r="L597" s="238"/>
      <c r="M597" s="239"/>
      <c r="N597" s="240"/>
      <c r="O597" s="240"/>
      <c r="P597" s="240"/>
      <c r="Q597" s="240"/>
      <c r="R597" s="240"/>
      <c r="S597" s="240"/>
      <c r="T597" s="241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42" t="s">
        <v>187</v>
      </c>
      <c r="AU597" s="242" t="s">
        <v>82</v>
      </c>
      <c r="AV597" s="13" t="s">
        <v>82</v>
      </c>
      <c r="AW597" s="13" t="s">
        <v>34</v>
      </c>
      <c r="AX597" s="13" t="s">
        <v>72</v>
      </c>
      <c r="AY597" s="242" t="s">
        <v>127</v>
      </c>
    </row>
    <row r="598" s="13" customFormat="1">
      <c r="A598" s="13"/>
      <c r="B598" s="232"/>
      <c r="C598" s="233"/>
      <c r="D598" s="225" t="s">
        <v>187</v>
      </c>
      <c r="E598" s="234" t="s">
        <v>19</v>
      </c>
      <c r="F598" s="235" t="s">
        <v>817</v>
      </c>
      <c r="G598" s="233"/>
      <c r="H598" s="236">
        <v>1.1000000000000001</v>
      </c>
      <c r="I598" s="237"/>
      <c r="J598" s="233"/>
      <c r="K598" s="233"/>
      <c r="L598" s="238"/>
      <c r="M598" s="239"/>
      <c r="N598" s="240"/>
      <c r="O598" s="240"/>
      <c r="P598" s="240"/>
      <c r="Q598" s="240"/>
      <c r="R598" s="240"/>
      <c r="S598" s="240"/>
      <c r="T598" s="241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42" t="s">
        <v>187</v>
      </c>
      <c r="AU598" s="242" t="s">
        <v>82</v>
      </c>
      <c r="AV598" s="13" t="s">
        <v>82</v>
      </c>
      <c r="AW598" s="13" t="s">
        <v>34</v>
      </c>
      <c r="AX598" s="13" t="s">
        <v>72</v>
      </c>
      <c r="AY598" s="242" t="s">
        <v>127</v>
      </c>
    </row>
    <row r="599" s="13" customFormat="1">
      <c r="A599" s="13"/>
      <c r="B599" s="232"/>
      <c r="C599" s="233"/>
      <c r="D599" s="225" t="s">
        <v>187</v>
      </c>
      <c r="E599" s="234" t="s">
        <v>19</v>
      </c>
      <c r="F599" s="235" t="s">
        <v>818</v>
      </c>
      <c r="G599" s="233"/>
      <c r="H599" s="236">
        <v>1.46</v>
      </c>
      <c r="I599" s="237"/>
      <c r="J599" s="233"/>
      <c r="K599" s="233"/>
      <c r="L599" s="238"/>
      <c r="M599" s="239"/>
      <c r="N599" s="240"/>
      <c r="O599" s="240"/>
      <c r="P599" s="240"/>
      <c r="Q599" s="240"/>
      <c r="R599" s="240"/>
      <c r="S599" s="240"/>
      <c r="T599" s="241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42" t="s">
        <v>187</v>
      </c>
      <c r="AU599" s="242" t="s">
        <v>82</v>
      </c>
      <c r="AV599" s="13" t="s">
        <v>82</v>
      </c>
      <c r="AW599" s="13" t="s">
        <v>34</v>
      </c>
      <c r="AX599" s="13" t="s">
        <v>72</v>
      </c>
      <c r="AY599" s="242" t="s">
        <v>127</v>
      </c>
    </row>
    <row r="600" s="13" customFormat="1">
      <c r="A600" s="13"/>
      <c r="B600" s="232"/>
      <c r="C600" s="233"/>
      <c r="D600" s="225" t="s">
        <v>187</v>
      </c>
      <c r="E600" s="234" t="s">
        <v>19</v>
      </c>
      <c r="F600" s="235" t="s">
        <v>819</v>
      </c>
      <c r="G600" s="233"/>
      <c r="H600" s="236">
        <v>2.3399999999999999</v>
      </c>
      <c r="I600" s="237"/>
      <c r="J600" s="233"/>
      <c r="K600" s="233"/>
      <c r="L600" s="238"/>
      <c r="M600" s="239"/>
      <c r="N600" s="240"/>
      <c r="O600" s="240"/>
      <c r="P600" s="240"/>
      <c r="Q600" s="240"/>
      <c r="R600" s="240"/>
      <c r="S600" s="240"/>
      <c r="T600" s="241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2" t="s">
        <v>187</v>
      </c>
      <c r="AU600" s="242" t="s">
        <v>82</v>
      </c>
      <c r="AV600" s="13" t="s">
        <v>82</v>
      </c>
      <c r="AW600" s="13" t="s">
        <v>34</v>
      </c>
      <c r="AX600" s="13" t="s">
        <v>72</v>
      </c>
      <c r="AY600" s="242" t="s">
        <v>127</v>
      </c>
    </row>
    <row r="601" s="13" customFormat="1">
      <c r="A601" s="13"/>
      <c r="B601" s="232"/>
      <c r="C601" s="233"/>
      <c r="D601" s="225" t="s">
        <v>187</v>
      </c>
      <c r="E601" s="234" t="s">
        <v>19</v>
      </c>
      <c r="F601" s="235" t="s">
        <v>820</v>
      </c>
      <c r="G601" s="233"/>
      <c r="H601" s="236">
        <v>0.71999999999999997</v>
      </c>
      <c r="I601" s="237"/>
      <c r="J601" s="233"/>
      <c r="K601" s="233"/>
      <c r="L601" s="238"/>
      <c r="M601" s="239"/>
      <c r="N601" s="240"/>
      <c r="O601" s="240"/>
      <c r="P601" s="240"/>
      <c r="Q601" s="240"/>
      <c r="R601" s="240"/>
      <c r="S601" s="240"/>
      <c r="T601" s="241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42" t="s">
        <v>187</v>
      </c>
      <c r="AU601" s="242" t="s">
        <v>82</v>
      </c>
      <c r="AV601" s="13" t="s">
        <v>82</v>
      </c>
      <c r="AW601" s="13" t="s">
        <v>34</v>
      </c>
      <c r="AX601" s="13" t="s">
        <v>72</v>
      </c>
      <c r="AY601" s="242" t="s">
        <v>127</v>
      </c>
    </row>
    <row r="602" s="13" customFormat="1">
      <c r="A602" s="13"/>
      <c r="B602" s="232"/>
      <c r="C602" s="233"/>
      <c r="D602" s="225" t="s">
        <v>187</v>
      </c>
      <c r="E602" s="234" t="s">
        <v>19</v>
      </c>
      <c r="F602" s="235" t="s">
        <v>821</v>
      </c>
      <c r="G602" s="233"/>
      <c r="H602" s="236">
        <v>0.66000000000000003</v>
      </c>
      <c r="I602" s="237"/>
      <c r="J602" s="233"/>
      <c r="K602" s="233"/>
      <c r="L602" s="238"/>
      <c r="M602" s="239"/>
      <c r="N602" s="240"/>
      <c r="O602" s="240"/>
      <c r="P602" s="240"/>
      <c r="Q602" s="240"/>
      <c r="R602" s="240"/>
      <c r="S602" s="240"/>
      <c r="T602" s="241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42" t="s">
        <v>187</v>
      </c>
      <c r="AU602" s="242" t="s">
        <v>82</v>
      </c>
      <c r="AV602" s="13" t="s">
        <v>82</v>
      </c>
      <c r="AW602" s="13" t="s">
        <v>34</v>
      </c>
      <c r="AX602" s="13" t="s">
        <v>72</v>
      </c>
      <c r="AY602" s="242" t="s">
        <v>127</v>
      </c>
    </row>
    <row r="603" s="13" customFormat="1">
      <c r="A603" s="13"/>
      <c r="B603" s="232"/>
      <c r="C603" s="233"/>
      <c r="D603" s="225" t="s">
        <v>187</v>
      </c>
      <c r="E603" s="234" t="s">
        <v>19</v>
      </c>
      <c r="F603" s="235" t="s">
        <v>822</v>
      </c>
      <c r="G603" s="233"/>
      <c r="H603" s="236">
        <v>1.3</v>
      </c>
      <c r="I603" s="237"/>
      <c r="J603" s="233"/>
      <c r="K603" s="233"/>
      <c r="L603" s="238"/>
      <c r="M603" s="239"/>
      <c r="N603" s="240"/>
      <c r="O603" s="240"/>
      <c r="P603" s="240"/>
      <c r="Q603" s="240"/>
      <c r="R603" s="240"/>
      <c r="S603" s="240"/>
      <c r="T603" s="241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42" t="s">
        <v>187</v>
      </c>
      <c r="AU603" s="242" t="s">
        <v>82</v>
      </c>
      <c r="AV603" s="13" t="s">
        <v>82</v>
      </c>
      <c r="AW603" s="13" t="s">
        <v>34</v>
      </c>
      <c r="AX603" s="13" t="s">
        <v>72</v>
      </c>
      <c r="AY603" s="242" t="s">
        <v>127</v>
      </c>
    </row>
    <row r="604" s="14" customFormat="1">
      <c r="A604" s="14"/>
      <c r="B604" s="243"/>
      <c r="C604" s="244"/>
      <c r="D604" s="225" t="s">
        <v>187</v>
      </c>
      <c r="E604" s="245" t="s">
        <v>19</v>
      </c>
      <c r="F604" s="246" t="s">
        <v>823</v>
      </c>
      <c r="G604" s="244"/>
      <c r="H604" s="247">
        <v>9.8399999999999999</v>
      </c>
      <c r="I604" s="248"/>
      <c r="J604" s="244"/>
      <c r="K604" s="244"/>
      <c r="L604" s="249"/>
      <c r="M604" s="250"/>
      <c r="N604" s="251"/>
      <c r="O604" s="251"/>
      <c r="P604" s="251"/>
      <c r="Q604" s="251"/>
      <c r="R604" s="251"/>
      <c r="S604" s="251"/>
      <c r="T604" s="252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53" t="s">
        <v>187</v>
      </c>
      <c r="AU604" s="253" t="s">
        <v>82</v>
      </c>
      <c r="AV604" s="14" t="s">
        <v>155</v>
      </c>
      <c r="AW604" s="14" t="s">
        <v>34</v>
      </c>
      <c r="AX604" s="14" t="s">
        <v>80</v>
      </c>
      <c r="AY604" s="253" t="s">
        <v>127</v>
      </c>
    </row>
    <row r="605" s="2" customFormat="1" ht="37.8" customHeight="1">
      <c r="A605" s="41"/>
      <c r="B605" s="42"/>
      <c r="C605" s="207" t="s">
        <v>824</v>
      </c>
      <c r="D605" s="207" t="s">
        <v>130</v>
      </c>
      <c r="E605" s="208" t="s">
        <v>825</v>
      </c>
      <c r="F605" s="209" t="s">
        <v>826</v>
      </c>
      <c r="G605" s="210" t="s">
        <v>214</v>
      </c>
      <c r="H605" s="211">
        <v>97.140000000000001</v>
      </c>
      <c r="I605" s="212"/>
      <c r="J605" s="213">
        <f>ROUND(I605*H605,2)</f>
        <v>0</v>
      </c>
      <c r="K605" s="209" t="s">
        <v>134</v>
      </c>
      <c r="L605" s="47"/>
      <c r="M605" s="214" t="s">
        <v>19</v>
      </c>
      <c r="N605" s="215" t="s">
        <v>43</v>
      </c>
      <c r="O605" s="87"/>
      <c r="P605" s="216">
        <f>O605*H605</f>
        <v>0</v>
      </c>
      <c r="Q605" s="216">
        <v>0.0060000000000000001</v>
      </c>
      <c r="R605" s="216">
        <f>Q605*H605</f>
        <v>0.58284000000000002</v>
      </c>
      <c r="S605" s="216">
        <v>0</v>
      </c>
      <c r="T605" s="217">
        <f>S605*H605</f>
        <v>0</v>
      </c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R605" s="218" t="s">
        <v>300</v>
      </c>
      <c r="AT605" s="218" t="s">
        <v>130</v>
      </c>
      <c r="AU605" s="218" t="s">
        <v>82</v>
      </c>
      <c r="AY605" s="20" t="s">
        <v>127</v>
      </c>
      <c r="BE605" s="219">
        <f>IF(N605="základní",J605,0)</f>
        <v>0</v>
      </c>
      <c r="BF605" s="219">
        <f>IF(N605="snížená",J605,0)</f>
        <v>0</v>
      </c>
      <c r="BG605" s="219">
        <f>IF(N605="zákl. přenesená",J605,0)</f>
        <v>0</v>
      </c>
      <c r="BH605" s="219">
        <f>IF(N605="sníž. přenesená",J605,0)</f>
        <v>0</v>
      </c>
      <c r="BI605" s="219">
        <f>IF(N605="nulová",J605,0)</f>
        <v>0</v>
      </c>
      <c r="BJ605" s="20" t="s">
        <v>80</v>
      </c>
      <c r="BK605" s="219">
        <f>ROUND(I605*H605,2)</f>
        <v>0</v>
      </c>
      <c r="BL605" s="20" t="s">
        <v>300</v>
      </c>
      <c r="BM605" s="218" t="s">
        <v>827</v>
      </c>
    </row>
    <row r="606" s="2" customFormat="1">
      <c r="A606" s="41"/>
      <c r="B606" s="42"/>
      <c r="C606" s="43"/>
      <c r="D606" s="220" t="s">
        <v>137</v>
      </c>
      <c r="E606" s="43"/>
      <c r="F606" s="221" t="s">
        <v>828</v>
      </c>
      <c r="G606" s="43"/>
      <c r="H606" s="43"/>
      <c r="I606" s="222"/>
      <c r="J606" s="43"/>
      <c r="K606" s="43"/>
      <c r="L606" s="47"/>
      <c r="M606" s="223"/>
      <c r="N606" s="224"/>
      <c r="O606" s="87"/>
      <c r="P606" s="87"/>
      <c r="Q606" s="87"/>
      <c r="R606" s="87"/>
      <c r="S606" s="87"/>
      <c r="T606" s="88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T606" s="20" t="s">
        <v>137</v>
      </c>
      <c r="AU606" s="20" t="s">
        <v>82</v>
      </c>
    </row>
    <row r="607" s="13" customFormat="1">
      <c r="A607" s="13"/>
      <c r="B607" s="232"/>
      <c r="C607" s="233"/>
      <c r="D607" s="225" t="s">
        <v>187</v>
      </c>
      <c r="E607" s="234" t="s">
        <v>19</v>
      </c>
      <c r="F607" s="235" t="s">
        <v>794</v>
      </c>
      <c r="G607" s="233"/>
      <c r="H607" s="236">
        <v>9.4000000000000004</v>
      </c>
      <c r="I607" s="237"/>
      <c r="J607" s="233"/>
      <c r="K607" s="233"/>
      <c r="L607" s="238"/>
      <c r="M607" s="239"/>
      <c r="N607" s="240"/>
      <c r="O607" s="240"/>
      <c r="P607" s="240"/>
      <c r="Q607" s="240"/>
      <c r="R607" s="240"/>
      <c r="S607" s="240"/>
      <c r="T607" s="241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42" t="s">
        <v>187</v>
      </c>
      <c r="AU607" s="242" t="s">
        <v>82</v>
      </c>
      <c r="AV607" s="13" t="s">
        <v>82</v>
      </c>
      <c r="AW607" s="13" t="s">
        <v>34</v>
      </c>
      <c r="AX607" s="13" t="s">
        <v>72</v>
      </c>
      <c r="AY607" s="242" t="s">
        <v>127</v>
      </c>
    </row>
    <row r="608" s="13" customFormat="1">
      <c r="A608" s="13"/>
      <c r="B608" s="232"/>
      <c r="C608" s="233"/>
      <c r="D608" s="225" t="s">
        <v>187</v>
      </c>
      <c r="E608" s="234" t="s">
        <v>19</v>
      </c>
      <c r="F608" s="235" t="s">
        <v>795</v>
      </c>
      <c r="G608" s="233"/>
      <c r="H608" s="236">
        <v>12.57</v>
      </c>
      <c r="I608" s="237"/>
      <c r="J608" s="233"/>
      <c r="K608" s="233"/>
      <c r="L608" s="238"/>
      <c r="M608" s="239"/>
      <c r="N608" s="240"/>
      <c r="O608" s="240"/>
      <c r="P608" s="240"/>
      <c r="Q608" s="240"/>
      <c r="R608" s="240"/>
      <c r="S608" s="240"/>
      <c r="T608" s="241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42" t="s">
        <v>187</v>
      </c>
      <c r="AU608" s="242" t="s">
        <v>82</v>
      </c>
      <c r="AV608" s="13" t="s">
        <v>82</v>
      </c>
      <c r="AW608" s="13" t="s">
        <v>34</v>
      </c>
      <c r="AX608" s="13" t="s">
        <v>72</v>
      </c>
      <c r="AY608" s="242" t="s">
        <v>127</v>
      </c>
    </row>
    <row r="609" s="13" customFormat="1">
      <c r="A609" s="13"/>
      <c r="B609" s="232"/>
      <c r="C609" s="233"/>
      <c r="D609" s="225" t="s">
        <v>187</v>
      </c>
      <c r="E609" s="234" t="s">
        <v>19</v>
      </c>
      <c r="F609" s="235" t="s">
        <v>796</v>
      </c>
      <c r="G609" s="233"/>
      <c r="H609" s="236">
        <v>11</v>
      </c>
      <c r="I609" s="237"/>
      <c r="J609" s="233"/>
      <c r="K609" s="233"/>
      <c r="L609" s="238"/>
      <c r="M609" s="239"/>
      <c r="N609" s="240"/>
      <c r="O609" s="240"/>
      <c r="P609" s="240"/>
      <c r="Q609" s="240"/>
      <c r="R609" s="240"/>
      <c r="S609" s="240"/>
      <c r="T609" s="241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42" t="s">
        <v>187</v>
      </c>
      <c r="AU609" s="242" t="s">
        <v>82</v>
      </c>
      <c r="AV609" s="13" t="s">
        <v>82</v>
      </c>
      <c r="AW609" s="13" t="s">
        <v>34</v>
      </c>
      <c r="AX609" s="13" t="s">
        <v>72</v>
      </c>
      <c r="AY609" s="242" t="s">
        <v>127</v>
      </c>
    </row>
    <row r="610" s="13" customFormat="1">
      <c r="A610" s="13"/>
      <c r="B610" s="232"/>
      <c r="C610" s="233"/>
      <c r="D610" s="225" t="s">
        <v>187</v>
      </c>
      <c r="E610" s="234" t="s">
        <v>19</v>
      </c>
      <c r="F610" s="235" t="s">
        <v>797</v>
      </c>
      <c r="G610" s="233"/>
      <c r="H610" s="236">
        <v>14.6</v>
      </c>
      <c r="I610" s="237"/>
      <c r="J610" s="233"/>
      <c r="K610" s="233"/>
      <c r="L610" s="238"/>
      <c r="M610" s="239"/>
      <c r="N610" s="240"/>
      <c r="O610" s="240"/>
      <c r="P610" s="240"/>
      <c r="Q610" s="240"/>
      <c r="R610" s="240"/>
      <c r="S610" s="240"/>
      <c r="T610" s="241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42" t="s">
        <v>187</v>
      </c>
      <c r="AU610" s="242" t="s">
        <v>82</v>
      </c>
      <c r="AV610" s="13" t="s">
        <v>82</v>
      </c>
      <c r="AW610" s="13" t="s">
        <v>34</v>
      </c>
      <c r="AX610" s="13" t="s">
        <v>72</v>
      </c>
      <c r="AY610" s="242" t="s">
        <v>127</v>
      </c>
    </row>
    <row r="611" s="13" customFormat="1">
      <c r="A611" s="13"/>
      <c r="B611" s="232"/>
      <c r="C611" s="233"/>
      <c r="D611" s="225" t="s">
        <v>187</v>
      </c>
      <c r="E611" s="234" t="s">
        <v>19</v>
      </c>
      <c r="F611" s="235" t="s">
        <v>798</v>
      </c>
      <c r="G611" s="233"/>
      <c r="H611" s="236">
        <v>22.77</v>
      </c>
      <c r="I611" s="237"/>
      <c r="J611" s="233"/>
      <c r="K611" s="233"/>
      <c r="L611" s="238"/>
      <c r="M611" s="239"/>
      <c r="N611" s="240"/>
      <c r="O611" s="240"/>
      <c r="P611" s="240"/>
      <c r="Q611" s="240"/>
      <c r="R611" s="240"/>
      <c r="S611" s="240"/>
      <c r="T611" s="241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42" t="s">
        <v>187</v>
      </c>
      <c r="AU611" s="242" t="s">
        <v>82</v>
      </c>
      <c r="AV611" s="13" t="s">
        <v>82</v>
      </c>
      <c r="AW611" s="13" t="s">
        <v>34</v>
      </c>
      <c r="AX611" s="13" t="s">
        <v>72</v>
      </c>
      <c r="AY611" s="242" t="s">
        <v>127</v>
      </c>
    </row>
    <row r="612" s="13" customFormat="1">
      <c r="A612" s="13"/>
      <c r="B612" s="232"/>
      <c r="C612" s="233"/>
      <c r="D612" s="225" t="s">
        <v>187</v>
      </c>
      <c r="E612" s="234" t="s">
        <v>19</v>
      </c>
      <c r="F612" s="235" t="s">
        <v>799</v>
      </c>
      <c r="G612" s="233"/>
      <c r="H612" s="236">
        <v>7.2000000000000002</v>
      </c>
      <c r="I612" s="237"/>
      <c r="J612" s="233"/>
      <c r="K612" s="233"/>
      <c r="L612" s="238"/>
      <c r="M612" s="239"/>
      <c r="N612" s="240"/>
      <c r="O612" s="240"/>
      <c r="P612" s="240"/>
      <c r="Q612" s="240"/>
      <c r="R612" s="240"/>
      <c r="S612" s="240"/>
      <c r="T612" s="241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42" t="s">
        <v>187</v>
      </c>
      <c r="AU612" s="242" t="s">
        <v>82</v>
      </c>
      <c r="AV612" s="13" t="s">
        <v>82</v>
      </c>
      <c r="AW612" s="13" t="s">
        <v>34</v>
      </c>
      <c r="AX612" s="13" t="s">
        <v>72</v>
      </c>
      <c r="AY612" s="242" t="s">
        <v>127</v>
      </c>
    </row>
    <row r="613" s="13" customFormat="1">
      <c r="A613" s="13"/>
      <c r="B613" s="232"/>
      <c r="C613" s="233"/>
      <c r="D613" s="225" t="s">
        <v>187</v>
      </c>
      <c r="E613" s="234" t="s">
        <v>19</v>
      </c>
      <c r="F613" s="235" t="s">
        <v>800</v>
      </c>
      <c r="G613" s="233"/>
      <c r="H613" s="236">
        <v>6.5999999999999996</v>
      </c>
      <c r="I613" s="237"/>
      <c r="J613" s="233"/>
      <c r="K613" s="233"/>
      <c r="L613" s="238"/>
      <c r="M613" s="239"/>
      <c r="N613" s="240"/>
      <c r="O613" s="240"/>
      <c r="P613" s="240"/>
      <c r="Q613" s="240"/>
      <c r="R613" s="240"/>
      <c r="S613" s="240"/>
      <c r="T613" s="241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42" t="s">
        <v>187</v>
      </c>
      <c r="AU613" s="242" t="s">
        <v>82</v>
      </c>
      <c r="AV613" s="13" t="s">
        <v>82</v>
      </c>
      <c r="AW613" s="13" t="s">
        <v>34</v>
      </c>
      <c r="AX613" s="13" t="s">
        <v>72</v>
      </c>
      <c r="AY613" s="242" t="s">
        <v>127</v>
      </c>
    </row>
    <row r="614" s="13" customFormat="1">
      <c r="A614" s="13"/>
      <c r="B614" s="232"/>
      <c r="C614" s="233"/>
      <c r="D614" s="225" t="s">
        <v>187</v>
      </c>
      <c r="E614" s="234" t="s">
        <v>19</v>
      </c>
      <c r="F614" s="235" t="s">
        <v>801</v>
      </c>
      <c r="G614" s="233"/>
      <c r="H614" s="236">
        <v>13</v>
      </c>
      <c r="I614" s="237"/>
      <c r="J614" s="233"/>
      <c r="K614" s="233"/>
      <c r="L614" s="238"/>
      <c r="M614" s="239"/>
      <c r="N614" s="240"/>
      <c r="O614" s="240"/>
      <c r="P614" s="240"/>
      <c r="Q614" s="240"/>
      <c r="R614" s="240"/>
      <c r="S614" s="240"/>
      <c r="T614" s="241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42" t="s">
        <v>187</v>
      </c>
      <c r="AU614" s="242" t="s">
        <v>82</v>
      </c>
      <c r="AV614" s="13" t="s">
        <v>82</v>
      </c>
      <c r="AW614" s="13" t="s">
        <v>34</v>
      </c>
      <c r="AX614" s="13" t="s">
        <v>72</v>
      </c>
      <c r="AY614" s="242" t="s">
        <v>127</v>
      </c>
    </row>
    <row r="615" s="14" customFormat="1">
      <c r="A615" s="14"/>
      <c r="B615" s="243"/>
      <c r="C615" s="244"/>
      <c r="D615" s="225" t="s">
        <v>187</v>
      </c>
      <c r="E615" s="245" t="s">
        <v>19</v>
      </c>
      <c r="F615" s="246" t="s">
        <v>804</v>
      </c>
      <c r="G615" s="244"/>
      <c r="H615" s="247">
        <v>97.140000000000001</v>
      </c>
      <c r="I615" s="248"/>
      <c r="J615" s="244"/>
      <c r="K615" s="244"/>
      <c r="L615" s="249"/>
      <c r="M615" s="250"/>
      <c r="N615" s="251"/>
      <c r="O615" s="251"/>
      <c r="P615" s="251"/>
      <c r="Q615" s="251"/>
      <c r="R615" s="251"/>
      <c r="S615" s="251"/>
      <c r="T615" s="252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53" t="s">
        <v>187</v>
      </c>
      <c r="AU615" s="253" t="s">
        <v>82</v>
      </c>
      <c r="AV615" s="14" t="s">
        <v>155</v>
      </c>
      <c r="AW615" s="14" t="s">
        <v>34</v>
      </c>
      <c r="AX615" s="14" t="s">
        <v>80</v>
      </c>
      <c r="AY615" s="253" t="s">
        <v>127</v>
      </c>
    </row>
    <row r="616" s="2" customFormat="1" ht="24.15" customHeight="1">
      <c r="A616" s="41"/>
      <c r="B616" s="42"/>
      <c r="C616" s="275" t="s">
        <v>829</v>
      </c>
      <c r="D616" s="275" t="s">
        <v>405</v>
      </c>
      <c r="E616" s="276" t="s">
        <v>830</v>
      </c>
      <c r="F616" s="277" t="s">
        <v>831</v>
      </c>
      <c r="G616" s="278" t="s">
        <v>214</v>
      </c>
      <c r="H616" s="279">
        <v>106.854</v>
      </c>
      <c r="I616" s="280"/>
      <c r="J616" s="281">
        <f>ROUND(I616*H616,2)</f>
        <v>0</v>
      </c>
      <c r="K616" s="277" t="s">
        <v>134</v>
      </c>
      <c r="L616" s="282"/>
      <c r="M616" s="283" t="s">
        <v>19</v>
      </c>
      <c r="N616" s="284" t="s">
        <v>43</v>
      </c>
      <c r="O616" s="87"/>
      <c r="P616" s="216">
        <f>O616*H616</f>
        <v>0</v>
      </c>
      <c r="Q616" s="216">
        <v>0.01806</v>
      </c>
      <c r="R616" s="216">
        <f>Q616*H616</f>
        <v>1.9297832399999999</v>
      </c>
      <c r="S616" s="216">
        <v>0</v>
      </c>
      <c r="T616" s="217">
        <f>S616*H616</f>
        <v>0</v>
      </c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R616" s="218" t="s">
        <v>396</v>
      </c>
      <c r="AT616" s="218" t="s">
        <v>405</v>
      </c>
      <c r="AU616" s="218" t="s">
        <v>82</v>
      </c>
      <c r="AY616" s="20" t="s">
        <v>127</v>
      </c>
      <c r="BE616" s="219">
        <f>IF(N616="základní",J616,0)</f>
        <v>0</v>
      </c>
      <c r="BF616" s="219">
        <f>IF(N616="snížená",J616,0)</f>
        <v>0</v>
      </c>
      <c r="BG616" s="219">
        <f>IF(N616="zákl. přenesená",J616,0)</f>
        <v>0</v>
      </c>
      <c r="BH616" s="219">
        <f>IF(N616="sníž. přenesená",J616,0)</f>
        <v>0</v>
      </c>
      <c r="BI616" s="219">
        <f>IF(N616="nulová",J616,0)</f>
        <v>0</v>
      </c>
      <c r="BJ616" s="20" t="s">
        <v>80</v>
      </c>
      <c r="BK616" s="219">
        <f>ROUND(I616*H616,2)</f>
        <v>0</v>
      </c>
      <c r="BL616" s="20" t="s">
        <v>300</v>
      </c>
      <c r="BM616" s="218" t="s">
        <v>832</v>
      </c>
    </row>
    <row r="617" s="13" customFormat="1">
      <c r="A617" s="13"/>
      <c r="B617" s="232"/>
      <c r="C617" s="233"/>
      <c r="D617" s="225" t="s">
        <v>187</v>
      </c>
      <c r="E617" s="233"/>
      <c r="F617" s="235" t="s">
        <v>833</v>
      </c>
      <c r="G617" s="233"/>
      <c r="H617" s="236">
        <v>106.854</v>
      </c>
      <c r="I617" s="237"/>
      <c r="J617" s="233"/>
      <c r="K617" s="233"/>
      <c r="L617" s="238"/>
      <c r="M617" s="239"/>
      <c r="N617" s="240"/>
      <c r="O617" s="240"/>
      <c r="P617" s="240"/>
      <c r="Q617" s="240"/>
      <c r="R617" s="240"/>
      <c r="S617" s="240"/>
      <c r="T617" s="241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42" t="s">
        <v>187</v>
      </c>
      <c r="AU617" s="242" t="s">
        <v>82</v>
      </c>
      <c r="AV617" s="13" t="s">
        <v>82</v>
      </c>
      <c r="AW617" s="13" t="s">
        <v>4</v>
      </c>
      <c r="AX617" s="13" t="s">
        <v>80</v>
      </c>
      <c r="AY617" s="242" t="s">
        <v>127</v>
      </c>
    </row>
    <row r="618" s="2" customFormat="1" ht="21.75" customHeight="1">
      <c r="A618" s="41"/>
      <c r="B618" s="42"/>
      <c r="C618" s="207" t="s">
        <v>834</v>
      </c>
      <c r="D618" s="207" t="s">
        <v>130</v>
      </c>
      <c r="E618" s="208" t="s">
        <v>835</v>
      </c>
      <c r="F618" s="209" t="s">
        <v>836</v>
      </c>
      <c r="G618" s="210" t="s">
        <v>214</v>
      </c>
      <c r="H618" s="211">
        <v>107.23</v>
      </c>
      <c r="I618" s="212"/>
      <c r="J618" s="213">
        <f>ROUND(I618*H618,2)</f>
        <v>0</v>
      </c>
      <c r="K618" s="209" t="s">
        <v>134</v>
      </c>
      <c r="L618" s="47"/>
      <c r="M618" s="214" t="s">
        <v>19</v>
      </c>
      <c r="N618" s="215" t="s">
        <v>43</v>
      </c>
      <c r="O618" s="87"/>
      <c r="P618" s="216">
        <f>O618*H618</f>
        <v>0</v>
      </c>
      <c r="Q618" s="216">
        <v>0</v>
      </c>
      <c r="R618" s="216">
        <f>Q618*H618</f>
        <v>0</v>
      </c>
      <c r="S618" s="216">
        <v>0.027199999999999998</v>
      </c>
      <c r="T618" s="217">
        <f>S618*H618</f>
        <v>2.9166560000000001</v>
      </c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R618" s="218" t="s">
        <v>300</v>
      </c>
      <c r="AT618" s="218" t="s">
        <v>130</v>
      </c>
      <c r="AU618" s="218" t="s">
        <v>82</v>
      </c>
      <c r="AY618" s="20" t="s">
        <v>127</v>
      </c>
      <c r="BE618" s="219">
        <f>IF(N618="základní",J618,0)</f>
        <v>0</v>
      </c>
      <c r="BF618" s="219">
        <f>IF(N618="snížená",J618,0)</f>
        <v>0</v>
      </c>
      <c r="BG618" s="219">
        <f>IF(N618="zákl. přenesená",J618,0)</f>
        <v>0</v>
      </c>
      <c r="BH618" s="219">
        <f>IF(N618="sníž. přenesená",J618,0)</f>
        <v>0</v>
      </c>
      <c r="BI618" s="219">
        <f>IF(N618="nulová",J618,0)</f>
        <v>0</v>
      </c>
      <c r="BJ618" s="20" t="s">
        <v>80</v>
      </c>
      <c r="BK618" s="219">
        <f>ROUND(I618*H618,2)</f>
        <v>0</v>
      </c>
      <c r="BL618" s="20" t="s">
        <v>300</v>
      </c>
      <c r="BM618" s="218" t="s">
        <v>837</v>
      </c>
    </row>
    <row r="619" s="2" customFormat="1">
      <c r="A619" s="41"/>
      <c r="B619" s="42"/>
      <c r="C619" s="43"/>
      <c r="D619" s="220" t="s">
        <v>137</v>
      </c>
      <c r="E619" s="43"/>
      <c r="F619" s="221" t="s">
        <v>838</v>
      </c>
      <c r="G619" s="43"/>
      <c r="H619" s="43"/>
      <c r="I619" s="222"/>
      <c r="J619" s="43"/>
      <c r="K619" s="43"/>
      <c r="L619" s="47"/>
      <c r="M619" s="223"/>
      <c r="N619" s="224"/>
      <c r="O619" s="87"/>
      <c r="P619" s="87"/>
      <c r="Q619" s="87"/>
      <c r="R619" s="87"/>
      <c r="S619" s="87"/>
      <c r="T619" s="88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T619" s="20" t="s">
        <v>137</v>
      </c>
      <c r="AU619" s="20" t="s">
        <v>82</v>
      </c>
    </row>
    <row r="620" s="13" customFormat="1">
      <c r="A620" s="13"/>
      <c r="B620" s="232"/>
      <c r="C620" s="233"/>
      <c r="D620" s="225" t="s">
        <v>187</v>
      </c>
      <c r="E620" s="234" t="s">
        <v>19</v>
      </c>
      <c r="F620" s="235" t="s">
        <v>839</v>
      </c>
      <c r="G620" s="233"/>
      <c r="H620" s="236">
        <v>16.289999999999999</v>
      </c>
      <c r="I620" s="237"/>
      <c r="J620" s="233"/>
      <c r="K620" s="233"/>
      <c r="L620" s="238"/>
      <c r="M620" s="239"/>
      <c r="N620" s="240"/>
      <c r="O620" s="240"/>
      <c r="P620" s="240"/>
      <c r="Q620" s="240"/>
      <c r="R620" s="240"/>
      <c r="S620" s="240"/>
      <c r="T620" s="241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42" t="s">
        <v>187</v>
      </c>
      <c r="AU620" s="242" t="s">
        <v>82</v>
      </c>
      <c r="AV620" s="13" t="s">
        <v>82</v>
      </c>
      <c r="AW620" s="13" t="s">
        <v>34</v>
      </c>
      <c r="AX620" s="13" t="s">
        <v>72</v>
      </c>
      <c r="AY620" s="242" t="s">
        <v>127</v>
      </c>
    </row>
    <row r="621" s="13" customFormat="1">
      <c r="A621" s="13"/>
      <c r="B621" s="232"/>
      <c r="C621" s="233"/>
      <c r="D621" s="225" t="s">
        <v>187</v>
      </c>
      <c r="E621" s="234" t="s">
        <v>19</v>
      </c>
      <c r="F621" s="235" t="s">
        <v>840</v>
      </c>
      <c r="G621" s="233"/>
      <c r="H621" s="236">
        <v>5.9400000000000004</v>
      </c>
      <c r="I621" s="237"/>
      <c r="J621" s="233"/>
      <c r="K621" s="233"/>
      <c r="L621" s="238"/>
      <c r="M621" s="239"/>
      <c r="N621" s="240"/>
      <c r="O621" s="240"/>
      <c r="P621" s="240"/>
      <c r="Q621" s="240"/>
      <c r="R621" s="240"/>
      <c r="S621" s="240"/>
      <c r="T621" s="241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42" t="s">
        <v>187</v>
      </c>
      <c r="AU621" s="242" t="s">
        <v>82</v>
      </c>
      <c r="AV621" s="13" t="s">
        <v>82</v>
      </c>
      <c r="AW621" s="13" t="s">
        <v>34</v>
      </c>
      <c r="AX621" s="13" t="s">
        <v>72</v>
      </c>
      <c r="AY621" s="242" t="s">
        <v>127</v>
      </c>
    </row>
    <row r="622" s="13" customFormat="1">
      <c r="A622" s="13"/>
      <c r="B622" s="232"/>
      <c r="C622" s="233"/>
      <c r="D622" s="225" t="s">
        <v>187</v>
      </c>
      <c r="E622" s="234" t="s">
        <v>19</v>
      </c>
      <c r="F622" s="235" t="s">
        <v>841</v>
      </c>
      <c r="G622" s="233"/>
      <c r="H622" s="236">
        <v>7.0949999999999998</v>
      </c>
      <c r="I622" s="237"/>
      <c r="J622" s="233"/>
      <c r="K622" s="233"/>
      <c r="L622" s="238"/>
      <c r="M622" s="239"/>
      <c r="N622" s="240"/>
      <c r="O622" s="240"/>
      <c r="P622" s="240"/>
      <c r="Q622" s="240"/>
      <c r="R622" s="240"/>
      <c r="S622" s="240"/>
      <c r="T622" s="241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42" t="s">
        <v>187</v>
      </c>
      <c r="AU622" s="242" t="s">
        <v>82</v>
      </c>
      <c r="AV622" s="13" t="s">
        <v>82</v>
      </c>
      <c r="AW622" s="13" t="s">
        <v>34</v>
      </c>
      <c r="AX622" s="13" t="s">
        <v>72</v>
      </c>
      <c r="AY622" s="242" t="s">
        <v>127</v>
      </c>
    </row>
    <row r="623" s="13" customFormat="1">
      <c r="A623" s="13"/>
      <c r="B623" s="232"/>
      <c r="C623" s="233"/>
      <c r="D623" s="225" t="s">
        <v>187</v>
      </c>
      <c r="E623" s="234" t="s">
        <v>19</v>
      </c>
      <c r="F623" s="235" t="s">
        <v>842</v>
      </c>
      <c r="G623" s="233"/>
      <c r="H623" s="236">
        <v>22.859999999999999</v>
      </c>
      <c r="I623" s="237"/>
      <c r="J623" s="233"/>
      <c r="K623" s="233"/>
      <c r="L623" s="238"/>
      <c r="M623" s="239"/>
      <c r="N623" s="240"/>
      <c r="O623" s="240"/>
      <c r="P623" s="240"/>
      <c r="Q623" s="240"/>
      <c r="R623" s="240"/>
      <c r="S623" s="240"/>
      <c r="T623" s="241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42" t="s">
        <v>187</v>
      </c>
      <c r="AU623" s="242" t="s">
        <v>82</v>
      </c>
      <c r="AV623" s="13" t="s">
        <v>82</v>
      </c>
      <c r="AW623" s="13" t="s">
        <v>34</v>
      </c>
      <c r="AX623" s="13" t="s">
        <v>72</v>
      </c>
      <c r="AY623" s="242" t="s">
        <v>127</v>
      </c>
    </row>
    <row r="624" s="13" customFormat="1">
      <c r="A624" s="13"/>
      <c r="B624" s="232"/>
      <c r="C624" s="233"/>
      <c r="D624" s="225" t="s">
        <v>187</v>
      </c>
      <c r="E624" s="234" t="s">
        <v>19</v>
      </c>
      <c r="F624" s="235" t="s">
        <v>843</v>
      </c>
      <c r="G624" s="233"/>
      <c r="H624" s="236">
        <v>6.6600000000000001</v>
      </c>
      <c r="I624" s="237"/>
      <c r="J624" s="233"/>
      <c r="K624" s="233"/>
      <c r="L624" s="238"/>
      <c r="M624" s="239"/>
      <c r="N624" s="240"/>
      <c r="O624" s="240"/>
      <c r="P624" s="240"/>
      <c r="Q624" s="240"/>
      <c r="R624" s="240"/>
      <c r="S624" s="240"/>
      <c r="T624" s="241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42" t="s">
        <v>187</v>
      </c>
      <c r="AU624" s="242" t="s">
        <v>82</v>
      </c>
      <c r="AV624" s="13" t="s">
        <v>82</v>
      </c>
      <c r="AW624" s="13" t="s">
        <v>34</v>
      </c>
      <c r="AX624" s="13" t="s">
        <v>72</v>
      </c>
      <c r="AY624" s="242" t="s">
        <v>127</v>
      </c>
    </row>
    <row r="625" s="13" customFormat="1">
      <c r="A625" s="13"/>
      <c r="B625" s="232"/>
      <c r="C625" s="233"/>
      <c r="D625" s="225" t="s">
        <v>187</v>
      </c>
      <c r="E625" s="234" t="s">
        <v>19</v>
      </c>
      <c r="F625" s="235" t="s">
        <v>844</v>
      </c>
      <c r="G625" s="233"/>
      <c r="H625" s="236">
        <v>22.649999999999999</v>
      </c>
      <c r="I625" s="237"/>
      <c r="J625" s="233"/>
      <c r="K625" s="233"/>
      <c r="L625" s="238"/>
      <c r="M625" s="239"/>
      <c r="N625" s="240"/>
      <c r="O625" s="240"/>
      <c r="P625" s="240"/>
      <c r="Q625" s="240"/>
      <c r="R625" s="240"/>
      <c r="S625" s="240"/>
      <c r="T625" s="241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42" t="s">
        <v>187</v>
      </c>
      <c r="AU625" s="242" t="s">
        <v>82</v>
      </c>
      <c r="AV625" s="13" t="s">
        <v>82</v>
      </c>
      <c r="AW625" s="13" t="s">
        <v>34</v>
      </c>
      <c r="AX625" s="13" t="s">
        <v>72</v>
      </c>
      <c r="AY625" s="242" t="s">
        <v>127</v>
      </c>
    </row>
    <row r="626" s="13" customFormat="1">
      <c r="A626" s="13"/>
      <c r="B626" s="232"/>
      <c r="C626" s="233"/>
      <c r="D626" s="225" t="s">
        <v>187</v>
      </c>
      <c r="E626" s="234" t="s">
        <v>19</v>
      </c>
      <c r="F626" s="235" t="s">
        <v>845</v>
      </c>
      <c r="G626" s="233"/>
      <c r="H626" s="236">
        <v>5.9400000000000004</v>
      </c>
      <c r="I626" s="237"/>
      <c r="J626" s="233"/>
      <c r="K626" s="233"/>
      <c r="L626" s="238"/>
      <c r="M626" s="239"/>
      <c r="N626" s="240"/>
      <c r="O626" s="240"/>
      <c r="P626" s="240"/>
      <c r="Q626" s="240"/>
      <c r="R626" s="240"/>
      <c r="S626" s="240"/>
      <c r="T626" s="241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2" t="s">
        <v>187</v>
      </c>
      <c r="AU626" s="242" t="s">
        <v>82</v>
      </c>
      <c r="AV626" s="13" t="s">
        <v>82</v>
      </c>
      <c r="AW626" s="13" t="s">
        <v>34</v>
      </c>
      <c r="AX626" s="13" t="s">
        <v>72</v>
      </c>
      <c r="AY626" s="242" t="s">
        <v>127</v>
      </c>
    </row>
    <row r="627" s="13" customFormat="1">
      <c r="A627" s="13"/>
      <c r="B627" s="232"/>
      <c r="C627" s="233"/>
      <c r="D627" s="225" t="s">
        <v>187</v>
      </c>
      <c r="E627" s="234" t="s">
        <v>19</v>
      </c>
      <c r="F627" s="235" t="s">
        <v>846</v>
      </c>
      <c r="G627" s="233"/>
      <c r="H627" s="236">
        <v>11.395</v>
      </c>
      <c r="I627" s="237"/>
      <c r="J627" s="233"/>
      <c r="K627" s="233"/>
      <c r="L627" s="238"/>
      <c r="M627" s="239"/>
      <c r="N627" s="240"/>
      <c r="O627" s="240"/>
      <c r="P627" s="240"/>
      <c r="Q627" s="240"/>
      <c r="R627" s="240"/>
      <c r="S627" s="240"/>
      <c r="T627" s="241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42" t="s">
        <v>187</v>
      </c>
      <c r="AU627" s="242" t="s">
        <v>82</v>
      </c>
      <c r="AV627" s="13" t="s">
        <v>82</v>
      </c>
      <c r="AW627" s="13" t="s">
        <v>34</v>
      </c>
      <c r="AX627" s="13" t="s">
        <v>72</v>
      </c>
      <c r="AY627" s="242" t="s">
        <v>127</v>
      </c>
    </row>
    <row r="628" s="13" customFormat="1">
      <c r="A628" s="13"/>
      <c r="B628" s="232"/>
      <c r="C628" s="233"/>
      <c r="D628" s="225" t="s">
        <v>187</v>
      </c>
      <c r="E628" s="234" t="s">
        <v>19</v>
      </c>
      <c r="F628" s="235" t="s">
        <v>847</v>
      </c>
      <c r="G628" s="233"/>
      <c r="H628" s="236">
        <v>8.4000000000000004</v>
      </c>
      <c r="I628" s="237"/>
      <c r="J628" s="233"/>
      <c r="K628" s="233"/>
      <c r="L628" s="238"/>
      <c r="M628" s="239"/>
      <c r="N628" s="240"/>
      <c r="O628" s="240"/>
      <c r="P628" s="240"/>
      <c r="Q628" s="240"/>
      <c r="R628" s="240"/>
      <c r="S628" s="240"/>
      <c r="T628" s="241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42" t="s">
        <v>187</v>
      </c>
      <c r="AU628" s="242" t="s">
        <v>82</v>
      </c>
      <c r="AV628" s="13" t="s">
        <v>82</v>
      </c>
      <c r="AW628" s="13" t="s">
        <v>34</v>
      </c>
      <c r="AX628" s="13" t="s">
        <v>72</v>
      </c>
      <c r="AY628" s="242" t="s">
        <v>127</v>
      </c>
    </row>
    <row r="629" s="14" customFormat="1">
      <c r="A629" s="14"/>
      <c r="B629" s="243"/>
      <c r="C629" s="244"/>
      <c r="D629" s="225" t="s">
        <v>187</v>
      </c>
      <c r="E629" s="245" t="s">
        <v>19</v>
      </c>
      <c r="F629" s="246" t="s">
        <v>227</v>
      </c>
      <c r="G629" s="244"/>
      <c r="H629" s="247">
        <v>107.23</v>
      </c>
      <c r="I629" s="248"/>
      <c r="J629" s="244"/>
      <c r="K629" s="244"/>
      <c r="L629" s="249"/>
      <c r="M629" s="250"/>
      <c r="N629" s="251"/>
      <c r="O629" s="251"/>
      <c r="P629" s="251"/>
      <c r="Q629" s="251"/>
      <c r="R629" s="251"/>
      <c r="S629" s="251"/>
      <c r="T629" s="252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53" t="s">
        <v>187</v>
      </c>
      <c r="AU629" s="253" t="s">
        <v>82</v>
      </c>
      <c r="AV629" s="14" t="s">
        <v>155</v>
      </c>
      <c r="AW629" s="14" t="s">
        <v>34</v>
      </c>
      <c r="AX629" s="14" t="s">
        <v>80</v>
      </c>
      <c r="AY629" s="253" t="s">
        <v>127</v>
      </c>
    </row>
    <row r="630" s="2" customFormat="1" ht="24.15" customHeight="1">
      <c r="A630" s="41"/>
      <c r="B630" s="42"/>
      <c r="C630" s="207" t="s">
        <v>848</v>
      </c>
      <c r="D630" s="207" t="s">
        <v>130</v>
      </c>
      <c r="E630" s="208" t="s">
        <v>849</v>
      </c>
      <c r="F630" s="209" t="s">
        <v>850</v>
      </c>
      <c r="G630" s="210" t="s">
        <v>214</v>
      </c>
      <c r="H630" s="211">
        <v>2.3999999999999999</v>
      </c>
      <c r="I630" s="212"/>
      <c r="J630" s="213">
        <f>ROUND(I630*H630,2)</f>
        <v>0</v>
      </c>
      <c r="K630" s="209" t="s">
        <v>134</v>
      </c>
      <c r="L630" s="47"/>
      <c r="M630" s="214" t="s">
        <v>19</v>
      </c>
      <c r="N630" s="215" t="s">
        <v>43</v>
      </c>
      <c r="O630" s="87"/>
      <c r="P630" s="216">
        <f>O630*H630</f>
        <v>0</v>
      </c>
      <c r="Q630" s="216">
        <v>0.00123</v>
      </c>
      <c r="R630" s="216">
        <f>Q630*H630</f>
        <v>0.0029519999999999998</v>
      </c>
      <c r="S630" s="216">
        <v>0</v>
      </c>
      <c r="T630" s="217">
        <f>S630*H630</f>
        <v>0</v>
      </c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R630" s="218" t="s">
        <v>300</v>
      </c>
      <c r="AT630" s="218" t="s">
        <v>130</v>
      </c>
      <c r="AU630" s="218" t="s">
        <v>82</v>
      </c>
      <c r="AY630" s="20" t="s">
        <v>127</v>
      </c>
      <c r="BE630" s="219">
        <f>IF(N630="základní",J630,0)</f>
        <v>0</v>
      </c>
      <c r="BF630" s="219">
        <f>IF(N630="snížená",J630,0)</f>
        <v>0</v>
      </c>
      <c r="BG630" s="219">
        <f>IF(N630="zákl. přenesená",J630,0)</f>
        <v>0</v>
      </c>
      <c r="BH630" s="219">
        <f>IF(N630="sníž. přenesená",J630,0)</f>
        <v>0</v>
      </c>
      <c r="BI630" s="219">
        <f>IF(N630="nulová",J630,0)</f>
        <v>0</v>
      </c>
      <c r="BJ630" s="20" t="s">
        <v>80</v>
      </c>
      <c r="BK630" s="219">
        <f>ROUND(I630*H630,2)</f>
        <v>0</v>
      </c>
      <c r="BL630" s="20" t="s">
        <v>300</v>
      </c>
      <c r="BM630" s="218" t="s">
        <v>851</v>
      </c>
    </row>
    <row r="631" s="2" customFormat="1">
      <c r="A631" s="41"/>
      <c r="B631" s="42"/>
      <c r="C631" s="43"/>
      <c r="D631" s="220" t="s">
        <v>137</v>
      </c>
      <c r="E631" s="43"/>
      <c r="F631" s="221" t="s">
        <v>852</v>
      </c>
      <c r="G631" s="43"/>
      <c r="H631" s="43"/>
      <c r="I631" s="222"/>
      <c r="J631" s="43"/>
      <c r="K631" s="43"/>
      <c r="L631" s="47"/>
      <c r="M631" s="223"/>
      <c r="N631" s="224"/>
      <c r="O631" s="87"/>
      <c r="P631" s="87"/>
      <c r="Q631" s="87"/>
      <c r="R631" s="87"/>
      <c r="S631" s="87"/>
      <c r="T631" s="88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T631" s="20" t="s">
        <v>137</v>
      </c>
      <c r="AU631" s="20" t="s">
        <v>82</v>
      </c>
    </row>
    <row r="632" s="13" customFormat="1">
      <c r="A632" s="13"/>
      <c r="B632" s="232"/>
      <c r="C632" s="233"/>
      <c r="D632" s="225" t="s">
        <v>187</v>
      </c>
      <c r="E632" s="234" t="s">
        <v>19</v>
      </c>
      <c r="F632" s="235" t="s">
        <v>853</v>
      </c>
      <c r="G632" s="233"/>
      <c r="H632" s="236">
        <v>2.3999999999999999</v>
      </c>
      <c r="I632" s="237"/>
      <c r="J632" s="233"/>
      <c r="K632" s="233"/>
      <c r="L632" s="238"/>
      <c r="M632" s="239"/>
      <c r="N632" s="240"/>
      <c r="O632" s="240"/>
      <c r="P632" s="240"/>
      <c r="Q632" s="240"/>
      <c r="R632" s="240"/>
      <c r="S632" s="240"/>
      <c r="T632" s="241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42" t="s">
        <v>187</v>
      </c>
      <c r="AU632" s="242" t="s">
        <v>82</v>
      </c>
      <c r="AV632" s="13" t="s">
        <v>82</v>
      </c>
      <c r="AW632" s="13" t="s">
        <v>34</v>
      </c>
      <c r="AX632" s="13" t="s">
        <v>80</v>
      </c>
      <c r="AY632" s="242" t="s">
        <v>127</v>
      </c>
    </row>
    <row r="633" s="2" customFormat="1" ht="24.15" customHeight="1">
      <c r="A633" s="41"/>
      <c r="B633" s="42"/>
      <c r="C633" s="275" t="s">
        <v>854</v>
      </c>
      <c r="D633" s="275" t="s">
        <v>405</v>
      </c>
      <c r="E633" s="276" t="s">
        <v>855</v>
      </c>
      <c r="F633" s="277" t="s">
        <v>856</v>
      </c>
      <c r="G633" s="278" t="s">
        <v>214</v>
      </c>
      <c r="H633" s="279">
        <v>2.6400000000000001</v>
      </c>
      <c r="I633" s="280"/>
      <c r="J633" s="281">
        <f>ROUND(I633*H633,2)</f>
        <v>0</v>
      </c>
      <c r="K633" s="277" t="s">
        <v>134</v>
      </c>
      <c r="L633" s="282"/>
      <c r="M633" s="283" t="s">
        <v>19</v>
      </c>
      <c r="N633" s="284" t="s">
        <v>43</v>
      </c>
      <c r="O633" s="87"/>
      <c r="P633" s="216">
        <f>O633*H633</f>
        <v>0</v>
      </c>
      <c r="Q633" s="216">
        <v>0.012</v>
      </c>
      <c r="R633" s="216">
        <f>Q633*H633</f>
        <v>0.03168</v>
      </c>
      <c r="S633" s="216">
        <v>0</v>
      </c>
      <c r="T633" s="217">
        <f>S633*H633</f>
        <v>0</v>
      </c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R633" s="218" t="s">
        <v>396</v>
      </c>
      <c r="AT633" s="218" t="s">
        <v>405</v>
      </c>
      <c r="AU633" s="218" t="s">
        <v>82</v>
      </c>
      <c r="AY633" s="20" t="s">
        <v>127</v>
      </c>
      <c r="BE633" s="219">
        <f>IF(N633="základní",J633,0)</f>
        <v>0</v>
      </c>
      <c r="BF633" s="219">
        <f>IF(N633="snížená",J633,0)</f>
        <v>0</v>
      </c>
      <c r="BG633" s="219">
        <f>IF(N633="zákl. přenesená",J633,0)</f>
        <v>0</v>
      </c>
      <c r="BH633" s="219">
        <f>IF(N633="sníž. přenesená",J633,0)</f>
        <v>0</v>
      </c>
      <c r="BI633" s="219">
        <f>IF(N633="nulová",J633,0)</f>
        <v>0</v>
      </c>
      <c r="BJ633" s="20" t="s">
        <v>80</v>
      </c>
      <c r="BK633" s="219">
        <f>ROUND(I633*H633,2)</f>
        <v>0</v>
      </c>
      <c r="BL633" s="20" t="s">
        <v>300</v>
      </c>
      <c r="BM633" s="218" t="s">
        <v>857</v>
      </c>
    </row>
    <row r="634" s="13" customFormat="1">
      <c r="A634" s="13"/>
      <c r="B634" s="232"/>
      <c r="C634" s="233"/>
      <c r="D634" s="225" t="s">
        <v>187</v>
      </c>
      <c r="E634" s="233"/>
      <c r="F634" s="235" t="s">
        <v>858</v>
      </c>
      <c r="G634" s="233"/>
      <c r="H634" s="236">
        <v>2.6400000000000001</v>
      </c>
      <c r="I634" s="237"/>
      <c r="J634" s="233"/>
      <c r="K634" s="233"/>
      <c r="L634" s="238"/>
      <c r="M634" s="239"/>
      <c r="N634" s="240"/>
      <c r="O634" s="240"/>
      <c r="P634" s="240"/>
      <c r="Q634" s="240"/>
      <c r="R634" s="240"/>
      <c r="S634" s="240"/>
      <c r="T634" s="241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42" t="s">
        <v>187</v>
      </c>
      <c r="AU634" s="242" t="s">
        <v>82</v>
      </c>
      <c r="AV634" s="13" t="s">
        <v>82</v>
      </c>
      <c r="AW634" s="13" t="s">
        <v>4</v>
      </c>
      <c r="AX634" s="13" t="s">
        <v>80</v>
      </c>
      <c r="AY634" s="242" t="s">
        <v>127</v>
      </c>
    </row>
    <row r="635" s="2" customFormat="1" ht="16.5" customHeight="1">
      <c r="A635" s="41"/>
      <c r="B635" s="42"/>
      <c r="C635" s="207" t="s">
        <v>859</v>
      </c>
      <c r="D635" s="207" t="s">
        <v>130</v>
      </c>
      <c r="E635" s="208" t="s">
        <v>860</v>
      </c>
      <c r="F635" s="209" t="s">
        <v>861</v>
      </c>
      <c r="G635" s="210" t="s">
        <v>241</v>
      </c>
      <c r="H635" s="211">
        <v>17.399999999999999</v>
      </c>
      <c r="I635" s="212"/>
      <c r="J635" s="213">
        <f>ROUND(I635*H635,2)</f>
        <v>0</v>
      </c>
      <c r="K635" s="209" t="s">
        <v>134</v>
      </c>
      <c r="L635" s="47"/>
      <c r="M635" s="214" t="s">
        <v>19</v>
      </c>
      <c r="N635" s="215" t="s">
        <v>43</v>
      </c>
      <c r="O635" s="87"/>
      <c r="P635" s="216">
        <f>O635*H635</f>
        <v>0</v>
      </c>
      <c r="Q635" s="216">
        <v>0</v>
      </c>
      <c r="R635" s="216">
        <f>Q635*H635</f>
        <v>0</v>
      </c>
      <c r="S635" s="216">
        <v>0.00019000000000000001</v>
      </c>
      <c r="T635" s="217">
        <f>S635*H635</f>
        <v>0.0033059999999999999</v>
      </c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R635" s="218" t="s">
        <v>300</v>
      </c>
      <c r="AT635" s="218" t="s">
        <v>130</v>
      </c>
      <c r="AU635" s="218" t="s">
        <v>82</v>
      </c>
      <c r="AY635" s="20" t="s">
        <v>127</v>
      </c>
      <c r="BE635" s="219">
        <f>IF(N635="základní",J635,0)</f>
        <v>0</v>
      </c>
      <c r="BF635" s="219">
        <f>IF(N635="snížená",J635,0)</f>
        <v>0</v>
      </c>
      <c r="BG635" s="219">
        <f>IF(N635="zákl. přenesená",J635,0)</f>
        <v>0</v>
      </c>
      <c r="BH635" s="219">
        <f>IF(N635="sníž. přenesená",J635,0)</f>
        <v>0</v>
      </c>
      <c r="BI635" s="219">
        <f>IF(N635="nulová",J635,0)</f>
        <v>0</v>
      </c>
      <c r="BJ635" s="20" t="s">
        <v>80</v>
      </c>
      <c r="BK635" s="219">
        <f>ROUND(I635*H635,2)</f>
        <v>0</v>
      </c>
      <c r="BL635" s="20" t="s">
        <v>300</v>
      </c>
      <c r="BM635" s="218" t="s">
        <v>862</v>
      </c>
    </row>
    <row r="636" s="2" customFormat="1">
      <c r="A636" s="41"/>
      <c r="B636" s="42"/>
      <c r="C636" s="43"/>
      <c r="D636" s="220" t="s">
        <v>137</v>
      </c>
      <c r="E636" s="43"/>
      <c r="F636" s="221" t="s">
        <v>863</v>
      </c>
      <c r="G636" s="43"/>
      <c r="H636" s="43"/>
      <c r="I636" s="222"/>
      <c r="J636" s="43"/>
      <c r="K636" s="43"/>
      <c r="L636" s="47"/>
      <c r="M636" s="223"/>
      <c r="N636" s="224"/>
      <c r="O636" s="87"/>
      <c r="P636" s="87"/>
      <c r="Q636" s="87"/>
      <c r="R636" s="87"/>
      <c r="S636" s="87"/>
      <c r="T636" s="88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T636" s="20" t="s">
        <v>137</v>
      </c>
      <c r="AU636" s="20" t="s">
        <v>82</v>
      </c>
    </row>
    <row r="637" s="13" customFormat="1">
      <c r="A637" s="13"/>
      <c r="B637" s="232"/>
      <c r="C637" s="233"/>
      <c r="D637" s="225" t="s">
        <v>187</v>
      </c>
      <c r="E637" s="234" t="s">
        <v>19</v>
      </c>
      <c r="F637" s="235" t="s">
        <v>864</v>
      </c>
      <c r="G637" s="233"/>
      <c r="H637" s="236">
        <v>3.6000000000000001</v>
      </c>
      <c r="I637" s="237"/>
      <c r="J637" s="233"/>
      <c r="K637" s="233"/>
      <c r="L637" s="238"/>
      <c r="M637" s="239"/>
      <c r="N637" s="240"/>
      <c r="O637" s="240"/>
      <c r="P637" s="240"/>
      <c r="Q637" s="240"/>
      <c r="R637" s="240"/>
      <c r="S637" s="240"/>
      <c r="T637" s="241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42" t="s">
        <v>187</v>
      </c>
      <c r="AU637" s="242" t="s">
        <v>82</v>
      </c>
      <c r="AV637" s="13" t="s">
        <v>82</v>
      </c>
      <c r="AW637" s="13" t="s">
        <v>34</v>
      </c>
      <c r="AX637" s="13" t="s">
        <v>72</v>
      </c>
      <c r="AY637" s="242" t="s">
        <v>127</v>
      </c>
    </row>
    <row r="638" s="13" customFormat="1">
      <c r="A638" s="13"/>
      <c r="B638" s="232"/>
      <c r="C638" s="233"/>
      <c r="D638" s="225" t="s">
        <v>187</v>
      </c>
      <c r="E638" s="234" t="s">
        <v>19</v>
      </c>
      <c r="F638" s="235" t="s">
        <v>865</v>
      </c>
      <c r="G638" s="233"/>
      <c r="H638" s="236">
        <v>2.1000000000000001</v>
      </c>
      <c r="I638" s="237"/>
      <c r="J638" s="233"/>
      <c r="K638" s="233"/>
      <c r="L638" s="238"/>
      <c r="M638" s="239"/>
      <c r="N638" s="240"/>
      <c r="O638" s="240"/>
      <c r="P638" s="240"/>
      <c r="Q638" s="240"/>
      <c r="R638" s="240"/>
      <c r="S638" s="240"/>
      <c r="T638" s="241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42" t="s">
        <v>187</v>
      </c>
      <c r="AU638" s="242" t="s">
        <v>82</v>
      </c>
      <c r="AV638" s="13" t="s">
        <v>82</v>
      </c>
      <c r="AW638" s="13" t="s">
        <v>34</v>
      </c>
      <c r="AX638" s="13" t="s">
        <v>72</v>
      </c>
      <c r="AY638" s="242" t="s">
        <v>127</v>
      </c>
    </row>
    <row r="639" s="13" customFormat="1">
      <c r="A639" s="13"/>
      <c r="B639" s="232"/>
      <c r="C639" s="233"/>
      <c r="D639" s="225" t="s">
        <v>187</v>
      </c>
      <c r="E639" s="234" t="s">
        <v>19</v>
      </c>
      <c r="F639" s="235" t="s">
        <v>866</v>
      </c>
      <c r="G639" s="233"/>
      <c r="H639" s="236">
        <v>3.6000000000000001</v>
      </c>
      <c r="I639" s="237"/>
      <c r="J639" s="233"/>
      <c r="K639" s="233"/>
      <c r="L639" s="238"/>
      <c r="M639" s="239"/>
      <c r="N639" s="240"/>
      <c r="O639" s="240"/>
      <c r="P639" s="240"/>
      <c r="Q639" s="240"/>
      <c r="R639" s="240"/>
      <c r="S639" s="240"/>
      <c r="T639" s="241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42" t="s">
        <v>187</v>
      </c>
      <c r="AU639" s="242" t="s">
        <v>82</v>
      </c>
      <c r="AV639" s="13" t="s">
        <v>82</v>
      </c>
      <c r="AW639" s="13" t="s">
        <v>34</v>
      </c>
      <c r="AX639" s="13" t="s">
        <v>72</v>
      </c>
      <c r="AY639" s="242" t="s">
        <v>127</v>
      </c>
    </row>
    <row r="640" s="13" customFormat="1">
      <c r="A640" s="13"/>
      <c r="B640" s="232"/>
      <c r="C640" s="233"/>
      <c r="D640" s="225" t="s">
        <v>187</v>
      </c>
      <c r="E640" s="234" t="s">
        <v>19</v>
      </c>
      <c r="F640" s="235" t="s">
        <v>867</v>
      </c>
      <c r="G640" s="233"/>
      <c r="H640" s="236">
        <v>6</v>
      </c>
      <c r="I640" s="237"/>
      <c r="J640" s="233"/>
      <c r="K640" s="233"/>
      <c r="L640" s="238"/>
      <c r="M640" s="239"/>
      <c r="N640" s="240"/>
      <c r="O640" s="240"/>
      <c r="P640" s="240"/>
      <c r="Q640" s="240"/>
      <c r="R640" s="240"/>
      <c r="S640" s="240"/>
      <c r="T640" s="241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42" t="s">
        <v>187</v>
      </c>
      <c r="AU640" s="242" t="s">
        <v>82</v>
      </c>
      <c r="AV640" s="13" t="s">
        <v>82</v>
      </c>
      <c r="AW640" s="13" t="s">
        <v>34</v>
      </c>
      <c r="AX640" s="13" t="s">
        <v>72</v>
      </c>
      <c r="AY640" s="242" t="s">
        <v>127</v>
      </c>
    </row>
    <row r="641" s="13" customFormat="1">
      <c r="A641" s="13"/>
      <c r="B641" s="232"/>
      <c r="C641" s="233"/>
      <c r="D641" s="225" t="s">
        <v>187</v>
      </c>
      <c r="E641" s="234" t="s">
        <v>19</v>
      </c>
      <c r="F641" s="235" t="s">
        <v>868</v>
      </c>
      <c r="G641" s="233"/>
      <c r="H641" s="236">
        <v>2.1000000000000001</v>
      </c>
      <c r="I641" s="237"/>
      <c r="J641" s="233"/>
      <c r="K641" s="233"/>
      <c r="L641" s="238"/>
      <c r="M641" s="239"/>
      <c r="N641" s="240"/>
      <c r="O641" s="240"/>
      <c r="P641" s="240"/>
      <c r="Q641" s="240"/>
      <c r="R641" s="240"/>
      <c r="S641" s="240"/>
      <c r="T641" s="241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42" t="s">
        <v>187</v>
      </c>
      <c r="AU641" s="242" t="s">
        <v>82</v>
      </c>
      <c r="AV641" s="13" t="s">
        <v>82</v>
      </c>
      <c r="AW641" s="13" t="s">
        <v>34</v>
      </c>
      <c r="AX641" s="13" t="s">
        <v>72</v>
      </c>
      <c r="AY641" s="242" t="s">
        <v>127</v>
      </c>
    </row>
    <row r="642" s="14" customFormat="1">
      <c r="A642" s="14"/>
      <c r="B642" s="243"/>
      <c r="C642" s="244"/>
      <c r="D642" s="225" t="s">
        <v>187</v>
      </c>
      <c r="E642" s="245" t="s">
        <v>19</v>
      </c>
      <c r="F642" s="246" t="s">
        <v>227</v>
      </c>
      <c r="G642" s="244"/>
      <c r="H642" s="247">
        <v>17.399999999999999</v>
      </c>
      <c r="I642" s="248"/>
      <c r="J642" s="244"/>
      <c r="K642" s="244"/>
      <c r="L642" s="249"/>
      <c r="M642" s="250"/>
      <c r="N642" s="251"/>
      <c r="O642" s="251"/>
      <c r="P642" s="251"/>
      <c r="Q642" s="251"/>
      <c r="R642" s="251"/>
      <c r="S642" s="251"/>
      <c r="T642" s="252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53" t="s">
        <v>187</v>
      </c>
      <c r="AU642" s="253" t="s">
        <v>82</v>
      </c>
      <c r="AV642" s="14" t="s">
        <v>155</v>
      </c>
      <c r="AW642" s="14" t="s">
        <v>34</v>
      </c>
      <c r="AX642" s="14" t="s">
        <v>80</v>
      </c>
      <c r="AY642" s="253" t="s">
        <v>127</v>
      </c>
    </row>
    <row r="643" s="2" customFormat="1" ht="21.75" customHeight="1">
      <c r="A643" s="41"/>
      <c r="B643" s="42"/>
      <c r="C643" s="207" t="s">
        <v>869</v>
      </c>
      <c r="D643" s="207" t="s">
        <v>130</v>
      </c>
      <c r="E643" s="208" t="s">
        <v>870</v>
      </c>
      <c r="F643" s="209" t="s">
        <v>871</v>
      </c>
      <c r="G643" s="210" t="s">
        <v>241</v>
      </c>
      <c r="H643" s="211">
        <v>56.75</v>
      </c>
      <c r="I643" s="212"/>
      <c r="J643" s="213">
        <f>ROUND(I643*H643,2)</f>
        <v>0</v>
      </c>
      <c r="K643" s="209" t="s">
        <v>134</v>
      </c>
      <c r="L643" s="47"/>
      <c r="M643" s="214" t="s">
        <v>19</v>
      </c>
      <c r="N643" s="215" t="s">
        <v>43</v>
      </c>
      <c r="O643" s="87"/>
      <c r="P643" s="216">
        <f>O643*H643</f>
        <v>0</v>
      </c>
      <c r="Q643" s="216">
        <v>0</v>
      </c>
      <c r="R643" s="216">
        <f>Q643*H643</f>
        <v>0</v>
      </c>
      <c r="S643" s="216">
        <v>0.00019000000000000001</v>
      </c>
      <c r="T643" s="217">
        <f>S643*H643</f>
        <v>0.0107825</v>
      </c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R643" s="218" t="s">
        <v>300</v>
      </c>
      <c r="AT643" s="218" t="s">
        <v>130</v>
      </c>
      <c r="AU643" s="218" t="s">
        <v>82</v>
      </c>
      <c r="AY643" s="20" t="s">
        <v>127</v>
      </c>
      <c r="BE643" s="219">
        <f>IF(N643="základní",J643,0)</f>
        <v>0</v>
      </c>
      <c r="BF643" s="219">
        <f>IF(N643="snížená",J643,0)</f>
        <v>0</v>
      </c>
      <c r="BG643" s="219">
        <f>IF(N643="zákl. přenesená",J643,0)</f>
        <v>0</v>
      </c>
      <c r="BH643" s="219">
        <f>IF(N643="sníž. přenesená",J643,0)</f>
        <v>0</v>
      </c>
      <c r="BI643" s="219">
        <f>IF(N643="nulová",J643,0)</f>
        <v>0</v>
      </c>
      <c r="BJ643" s="20" t="s">
        <v>80</v>
      </c>
      <c r="BK643" s="219">
        <f>ROUND(I643*H643,2)</f>
        <v>0</v>
      </c>
      <c r="BL643" s="20" t="s">
        <v>300</v>
      </c>
      <c r="BM643" s="218" t="s">
        <v>872</v>
      </c>
    </row>
    <row r="644" s="2" customFormat="1">
      <c r="A644" s="41"/>
      <c r="B644" s="42"/>
      <c r="C644" s="43"/>
      <c r="D644" s="220" t="s">
        <v>137</v>
      </c>
      <c r="E644" s="43"/>
      <c r="F644" s="221" t="s">
        <v>873</v>
      </c>
      <c r="G644" s="43"/>
      <c r="H644" s="43"/>
      <c r="I644" s="222"/>
      <c r="J644" s="43"/>
      <c r="K644" s="43"/>
      <c r="L644" s="47"/>
      <c r="M644" s="223"/>
      <c r="N644" s="224"/>
      <c r="O644" s="87"/>
      <c r="P644" s="87"/>
      <c r="Q644" s="87"/>
      <c r="R644" s="87"/>
      <c r="S644" s="87"/>
      <c r="T644" s="88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T644" s="20" t="s">
        <v>137</v>
      </c>
      <c r="AU644" s="20" t="s">
        <v>82</v>
      </c>
    </row>
    <row r="645" s="13" customFormat="1">
      <c r="A645" s="13"/>
      <c r="B645" s="232"/>
      <c r="C645" s="233"/>
      <c r="D645" s="225" t="s">
        <v>187</v>
      </c>
      <c r="E645" s="234" t="s">
        <v>19</v>
      </c>
      <c r="F645" s="235" t="s">
        <v>874</v>
      </c>
      <c r="G645" s="233"/>
      <c r="H645" s="236">
        <v>9.0500000000000007</v>
      </c>
      <c r="I645" s="237"/>
      <c r="J645" s="233"/>
      <c r="K645" s="233"/>
      <c r="L645" s="238"/>
      <c r="M645" s="239"/>
      <c r="N645" s="240"/>
      <c r="O645" s="240"/>
      <c r="P645" s="240"/>
      <c r="Q645" s="240"/>
      <c r="R645" s="240"/>
      <c r="S645" s="240"/>
      <c r="T645" s="241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42" t="s">
        <v>187</v>
      </c>
      <c r="AU645" s="242" t="s">
        <v>82</v>
      </c>
      <c r="AV645" s="13" t="s">
        <v>82</v>
      </c>
      <c r="AW645" s="13" t="s">
        <v>34</v>
      </c>
      <c r="AX645" s="13" t="s">
        <v>72</v>
      </c>
      <c r="AY645" s="242" t="s">
        <v>127</v>
      </c>
    </row>
    <row r="646" s="13" customFormat="1">
      <c r="A646" s="13"/>
      <c r="B646" s="232"/>
      <c r="C646" s="233"/>
      <c r="D646" s="225" t="s">
        <v>187</v>
      </c>
      <c r="E646" s="234" t="s">
        <v>19</v>
      </c>
      <c r="F646" s="235" t="s">
        <v>875</v>
      </c>
      <c r="G646" s="233"/>
      <c r="H646" s="236">
        <v>3.2999999999999998</v>
      </c>
      <c r="I646" s="237"/>
      <c r="J646" s="233"/>
      <c r="K646" s="233"/>
      <c r="L646" s="238"/>
      <c r="M646" s="239"/>
      <c r="N646" s="240"/>
      <c r="O646" s="240"/>
      <c r="P646" s="240"/>
      <c r="Q646" s="240"/>
      <c r="R646" s="240"/>
      <c r="S646" s="240"/>
      <c r="T646" s="241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42" t="s">
        <v>187</v>
      </c>
      <c r="AU646" s="242" t="s">
        <v>82</v>
      </c>
      <c r="AV646" s="13" t="s">
        <v>82</v>
      </c>
      <c r="AW646" s="13" t="s">
        <v>34</v>
      </c>
      <c r="AX646" s="13" t="s">
        <v>72</v>
      </c>
      <c r="AY646" s="242" t="s">
        <v>127</v>
      </c>
    </row>
    <row r="647" s="13" customFormat="1">
      <c r="A647" s="13"/>
      <c r="B647" s="232"/>
      <c r="C647" s="233"/>
      <c r="D647" s="225" t="s">
        <v>187</v>
      </c>
      <c r="E647" s="234" t="s">
        <v>19</v>
      </c>
      <c r="F647" s="235" t="s">
        <v>876</v>
      </c>
      <c r="G647" s="233"/>
      <c r="H647" s="236">
        <v>3.5</v>
      </c>
      <c r="I647" s="237"/>
      <c r="J647" s="233"/>
      <c r="K647" s="233"/>
      <c r="L647" s="238"/>
      <c r="M647" s="239"/>
      <c r="N647" s="240"/>
      <c r="O647" s="240"/>
      <c r="P647" s="240"/>
      <c r="Q647" s="240"/>
      <c r="R647" s="240"/>
      <c r="S647" s="240"/>
      <c r="T647" s="241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2" t="s">
        <v>187</v>
      </c>
      <c r="AU647" s="242" t="s">
        <v>82</v>
      </c>
      <c r="AV647" s="13" t="s">
        <v>82</v>
      </c>
      <c r="AW647" s="13" t="s">
        <v>34</v>
      </c>
      <c r="AX647" s="13" t="s">
        <v>72</v>
      </c>
      <c r="AY647" s="242" t="s">
        <v>127</v>
      </c>
    </row>
    <row r="648" s="13" customFormat="1">
      <c r="A648" s="13"/>
      <c r="B648" s="232"/>
      <c r="C648" s="233"/>
      <c r="D648" s="225" t="s">
        <v>187</v>
      </c>
      <c r="E648" s="234" t="s">
        <v>19</v>
      </c>
      <c r="F648" s="235" t="s">
        <v>877</v>
      </c>
      <c r="G648" s="233"/>
      <c r="H648" s="236">
        <v>12.699999999999999</v>
      </c>
      <c r="I648" s="237"/>
      <c r="J648" s="233"/>
      <c r="K648" s="233"/>
      <c r="L648" s="238"/>
      <c r="M648" s="239"/>
      <c r="N648" s="240"/>
      <c r="O648" s="240"/>
      <c r="P648" s="240"/>
      <c r="Q648" s="240"/>
      <c r="R648" s="240"/>
      <c r="S648" s="240"/>
      <c r="T648" s="241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42" t="s">
        <v>187</v>
      </c>
      <c r="AU648" s="242" t="s">
        <v>82</v>
      </c>
      <c r="AV648" s="13" t="s">
        <v>82</v>
      </c>
      <c r="AW648" s="13" t="s">
        <v>34</v>
      </c>
      <c r="AX648" s="13" t="s">
        <v>72</v>
      </c>
      <c r="AY648" s="242" t="s">
        <v>127</v>
      </c>
    </row>
    <row r="649" s="13" customFormat="1">
      <c r="A649" s="13"/>
      <c r="B649" s="232"/>
      <c r="C649" s="233"/>
      <c r="D649" s="225" t="s">
        <v>187</v>
      </c>
      <c r="E649" s="234" t="s">
        <v>19</v>
      </c>
      <c r="F649" s="235" t="s">
        <v>878</v>
      </c>
      <c r="G649" s="233"/>
      <c r="H649" s="236">
        <v>3.7000000000000002</v>
      </c>
      <c r="I649" s="237"/>
      <c r="J649" s="233"/>
      <c r="K649" s="233"/>
      <c r="L649" s="238"/>
      <c r="M649" s="239"/>
      <c r="N649" s="240"/>
      <c r="O649" s="240"/>
      <c r="P649" s="240"/>
      <c r="Q649" s="240"/>
      <c r="R649" s="240"/>
      <c r="S649" s="240"/>
      <c r="T649" s="241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42" t="s">
        <v>187</v>
      </c>
      <c r="AU649" s="242" t="s">
        <v>82</v>
      </c>
      <c r="AV649" s="13" t="s">
        <v>82</v>
      </c>
      <c r="AW649" s="13" t="s">
        <v>34</v>
      </c>
      <c r="AX649" s="13" t="s">
        <v>72</v>
      </c>
      <c r="AY649" s="242" t="s">
        <v>127</v>
      </c>
    </row>
    <row r="650" s="13" customFormat="1">
      <c r="A650" s="13"/>
      <c r="B650" s="232"/>
      <c r="C650" s="233"/>
      <c r="D650" s="225" t="s">
        <v>187</v>
      </c>
      <c r="E650" s="234" t="s">
        <v>19</v>
      </c>
      <c r="F650" s="235" t="s">
        <v>879</v>
      </c>
      <c r="G650" s="233"/>
      <c r="H650" s="236">
        <v>11.699999999999999</v>
      </c>
      <c r="I650" s="237"/>
      <c r="J650" s="233"/>
      <c r="K650" s="233"/>
      <c r="L650" s="238"/>
      <c r="M650" s="239"/>
      <c r="N650" s="240"/>
      <c r="O650" s="240"/>
      <c r="P650" s="240"/>
      <c r="Q650" s="240"/>
      <c r="R650" s="240"/>
      <c r="S650" s="240"/>
      <c r="T650" s="241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2" t="s">
        <v>187</v>
      </c>
      <c r="AU650" s="242" t="s">
        <v>82</v>
      </c>
      <c r="AV650" s="13" t="s">
        <v>82</v>
      </c>
      <c r="AW650" s="13" t="s">
        <v>34</v>
      </c>
      <c r="AX650" s="13" t="s">
        <v>72</v>
      </c>
      <c r="AY650" s="242" t="s">
        <v>127</v>
      </c>
    </row>
    <row r="651" s="13" customFormat="1">
      <c r="A651" s="13"/>
      <c r="B651" s="232"/>
      <c r="C651" s="233"/>
      <c r="D651" s="225" t="s">
        <v>187</v>
      </c>
      <c r="E651" s="234" t="s">
        <v>19</v>
      </c>
      <c r="F651" s="235" t="s">
        <v>880</v>
      </c>
      <c r="G651" s="233"/>
      <c r="H651" s="236">
        <v>3.2999999999999998</v>
      </c>
      <c r="I651" s="237"/>
      <c r="J651" s="233"/>
      <c r="K651" s="233"/>
      <c r="L651" s="238"/>
      <c r="M651" s="239"/>
      <c r="N651" s="240"/>
      <c r="O651" s="240"/>
      <c r="P651" s="240"/>
      <c r="Q651" s="240"/>
      <c r="R651" s="240"/>
      <c r="S651" s="240"/>
      <c r="T651" s="241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42" t="s">
        <v>187</v>
      </c>
      <c r="AU651" s="242" t="s">
        <v>82</v>
      </c>
      <c r="AV651" s="13" t="s">
        <v>82</v>
      </c>
      <c r="AW651" s="13" t="s">
        <v>34</v>
      </c>
      <c r="AX651" s="13" t="s">
        <v>72</v>
      </c>
      <c r="AY651" s="242" t="s">
        <v>127</v>
      </c>
    </row>
    <row r="652" s="13" customFormat="1">
      <c r="A652" s="13"/>
      <c r="B652" s="232"/>
      <c r="C652" s="233"/>
      <c r="D652" s="225" t="s">
        <v>187</v>
      </c>
      <c r="E652" s="234" t="s">
        <v>19</v>
      </c>
      <c r="F652" s="235" t="s">
        <v>881</v>
      </c>
      <c r="G652" s="233"/>
      <c r="H652" s="236">
        <v>5.2999999999999998</v>
      </c>
      <c r="I652" s="237"/>
      <c r="J652" s="233"/>
      <c r="K652" s="233"/>
      <c r="L652" s="238"/>
      <c r="M652" s="239"/>
      <c r="N652" s="240"/>
      <c r="O652" s="240"/>
      <c r="P652" s="240"/>
      <c r="Q652" s="240"/>
      <c r="R652" s="240"/>
      <c r="S652" s="240"/>
      <c r="T652" s="241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42" t="s">
        <v>187</v>
      </c>
      <c r="AU652" s="242" t="s">
        <v>82</v>
      </c>
      <c r="AV652" s="13" t="s">
        <v>82</v>
      </c>
      <c r="AW652" s="13" t="s">
        <v>34</v>
      </c>
      <c r="AX652" s="13" t="s">
        <v>72</v>
      </c>
      <c r="AY652" s="242" t="s">
        <v>127</v>
      </c>
    </row>
    <row r="653" s="13" customFormat="1">
      <c r="A653" s="13"/>
      <c r="B653" s="232"/>
      <c r="C653" s="233"/>
      <c r="D653" s="225" t="s">
        <v>187</v>
      </c>
      <c r="E653" s="234" t="s">
        <v>19</v>
      </c>
      <c r="F653" s="235" t="s">
        <v>882</v>
      </c>
      <c r="G653" s="233"/>
      <c r="H653" s="236">
        <v>4.2000000000000002</v>
      </c>
      <c r="I653" s="237"/>
      <c r="J653" s="233"/>
      <c r="K653" s="233"/>
      <c r="L653" s="238"/>
      <c r="M653" s="239"/>
      <c r="N653" s="240"/>
      <c r="O653" s="240"/>
      <c r="P653" s="240"/>
      <c r="Q653" s="240"/>
      <c r="R653" s="240"/>
      <c r="S653" s="240"/>
      <c r="T653" s="241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42" t="s">
        <v>187</v>
      </c>
      <c r="AU653" s="242" t="s">
        <v>82</v>
      </c>
      <c r="AV653" s="13" t="s">
        <v>82</v>
      </c>
      <c r="AW653" s="13" t="s">
        <v>34</v>
      </c>
      <c r="AX653" s="13" t="s">
        <v>72</v>
      </c>
      <c r="AY653" s="242" t="s">
        <v>127</v>
      </c>
    </row>
    <row r="654" s="14" customFormat="1">
      <c r="A654" s="14"/>
      <c r="B654" s="243"/>
      <c r="C654" s="244"/>
      <c r="D654" s="225" t="s">
        <v>187</v>
      </c>
      <c r="E654" s="245" t="s">
        <v>19</v>
      </c>
      <c r="F654" s="246" t="s">
        <v>227</v>
      </c>
      <c r="G654" s="244"/>
      <c r="H654" s="247">
        <v>56.75</v>
      </c>
      <c r="I654" s="248"/>
      <c r="J654" s="244"/>
      <c r="K654" s="244"/>
      <c r="L654" s="249"/>
      <c r="M654" s="250"/>
      <c r="N654" s="251"/>
      <c r="O654" s="251"/>
      <c r="P654" s="251"/>
      <c r="Q654" s="251"/>
      <c r="R654" s="251"/>
      <c r="S654" s="251"/>
      <c r="T654" s="252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53" t="s">
        <v>187</v>
      </c>
      <c r="AU654" s="253" t="s">
        <v>82</v>
      </c>
      <c r="AV654" s="14" t="s">
        <v>155</v>
      </c>
      <c r="AW654" s="14" t="s">
        <v>34</v>
      </c>
      <c r="AX654" s="14" t="s">
        <v>80</v>
      </c>
      <c r="AY654" s="253" t="s">
        <v>127</v>
      </c>
    </row>
    <row r="655" s="2" customFormat="1" ht="33" customHeight="1">
      <c r="A655" s="41"/>
      <c r="B655" s="42"/>
      <c r="C655" s="207" t="s">
        <v>883</v>
      </c>
      <c r="D655" s="207" t="s">
        <v>130</v>
      </c>
      <c r="E655" s="208" t="s">
        <v>884</v>
      </c>
      <c r="F655" s="209" t="s">
        <v>885</v>
      </c>
      <c r="G655" s="210" t="s">
        <v>241</v>
      </c>
      <c r="H655" s="211">
        <v>9.5</v>
      </c>
      <c r="I655" s="212"/>
      <c r="J655" s="213">
        <f>ROUND(I655*H655,2)</f>
        <v>0</v>
      </c>
      <c r="K655" s="209" t="s">
        <v>134</v>
      </c>
      <c r="L655" s="47"/>
      <c r="M655" s="214" t="s">
        <v>19</v>
      </c>
      <c r="N655" s="215" t="s">
        <v>43</v>
      </c>
      <c r="O655" s="87"/>
      <c r="P655" s="216">
        <f>O655*H655</f>
        <v>0</v>
      </c>
      <c r="Q655" s="216">
        <v>0.00020000000000000001</v>
      </c>
      <c r="R655" s="216">
        <f>Q655*H655</f>
        <v>0.0019</v>
      </c>
      <c r="S655" s="216">
        <v>0</v>
      </c>
      <c r="T655" s="217">
        <f>S655*H655</f>
        <v>0</v>
      </c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R655" s="218" t="s">
        <v>300</v>
      </c>
      <c r="AT655" s="218" t="s">
        <v>130</v>
      </c>
      <c r="AU655" s="218" t="s">
        <v>82</v>
      </c>
      <c r="AY655" s="20" t="s">
        <v>127</v>
      </c>
      <c r="BE655" s="219">
        <f>IF(N655="základní",J655,0)</f>
        <v>0</v>
      </c>
      <c r="BF655" s="219">
        <f>IF(N655="snížená",J655,0)</f>
        <v>0</v>
      </c>
      <c r="BG655" s="219">
        <f>IF(N655="zákl. přenesená",J655,0)</f>
        <v>0</v>
      </c>
      <c r="BH655" s="219">
        <f>IF(N655="sníž. přenesená",J655,0)</f>
        <v>0</v>
      </c>
      <c r="BI655" s="219">
        <f>IF(N655="nulová",J655,0)</f>
        <v>0</v>
      </c>
      <c r="BJ655" s="20" t="s">
        <v>80</v>
      </c>
      <c r="BK655" s="219">
        <f>ROUND(I655*H655,2)</f>
        <v>0</v>
      </c>
      <c r="BL655" s="20" t="s">
        <v>300</v>
      </c>
      <c r="BM655" s="218" t="s">
        <v>886</v>
      </c>
    </row>
    <row r="656" s="2" customFormat="1">
      <c r="A656" s="41"/>
      <c r="B656" s="42"/>
      <c r="C656" s="43"/>
      <c r="D656" s="220" t="s">
        <v>137</v>
      </c>
      <c r="E656" s="43"/>
      <c r="F656" s="221" t="s">
        <v>887</v>
      </c>
      <c r="G656" s="43"/>
      <c r="H656" s="43"/>
      <c r="I656" s="222"/>
      <c r="J656" s="43"/>
      <c r="K656" s="43"/>
      <c r="L656" s="47"/>
      <c r="M656" s="223"/>
      <c r="N656" s="224"/>
      <c r="O656" s="87"/>
      <c r="P656" s="87"/>
      <c r="Q656" s="87"/>
      <c r="R656" s="87"/>
      <c r="S656" s="87"/>
      <c r="T656" s="88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T656" s="20" t="s">
        <v>137</v>
      </c>
      <c r="AU656" s="20" t="s">
        <v>82</v>
      </c>
    </row>
    <row r="657" s="13" customFormat="1">
      <c r="A657" s="13"/>
      <c r="B657" s="232"/>
      <c r="C657" s="233"/>
      <c r="D657" s="225" t="s">
        <v>187</v>
      </c>
      <c r="E657" s="234" t="s">
        <v>19</v>
      </c>
      <c r="F657" s="235" t="s">
        <v>888</v>
      </c>
      <c r="G657" s="233"/>
      <c r="H657" s="236">
        <v>2.5</v>
      </c>
      <c r="I657" s="237"/>
      <c r="J657" s="233"/>
      <c r="K657" s="233"/>
      <c r="L657" s="238"/>
      <c r="M657" s="239"/>
      <c r="N657" s="240"/>
      <c r="O657" s="240"/>
      <c r="P657" s="240"/>
      <c r="Q657" s="240"/>
      <c r="R657" s="240"/>
      <c r="S657" s="240"/>
      <c r="T657" s="241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2" t="s">
        <v>187</v>
      </c>
      <c r="AU657" s="242" t="s">
        <v>82</v>
      </c>
      <c r="AV657" s="13" t="s">
        <v>82</v>
      </c>
      <c r="AW657" s="13" t="s">
        <v>34</v>
      </c>
      <c r="AX657" s="13" t="s">
        <v>72</v>
      </c>
      <c r="AY657" s="242" t="s">
        <v>127</v>
      </c>
    </row>
    <row r="658" s="13" customFormat="1">
      <c r="A658" s="13"/>
      <c r="B658" s="232"/>
      <c r="C658" s="233"/>
      <c r="D658" s="225" t="s">
        <v>187</v>
      </c>
      <c r="E658" s="234" t="s">
        <v>19</v>
      </c>
      <c r="F658" s="235" t="s">
        <v>889</v>
      </c>
      <c r="G658" s="233"/>
      <c r="H658" s="236">
        <v>7</v>
      </c>
      <c r="I658" s="237"/>
      <c r="J658" s="233"/>
      <c r="K658" s="233"/>
      <c r="L658" s="238"/>
      <c r="M658" s="239"/>
      <c r="N658" s="240"/>
      <c r="O658" s="240"/>
      <c r="P658" s="240"/>
      <c r="Q658" s="240"/>
      <c r="R658" s="240"/>
      <c r="S658" s="240"/>
      <c r="T658" s="241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42" t="s">
        <v>187</v>
      </c>
      <c r="AU658" s="242" t="s">
        <v>82</v>
      </c>
      <c r="AV658" s="13" t="s">
        <v>82</v>
      </c>
      <c r="AW658" s="13" t="s">
        <v>34</v>
      </c>
      <c r="AX658" s="13" t="s">
        <v>72</v>
      </c>
      <c r="AY658" s="242" t="s">
        <v>127</v>
      </c>
    </row>
    <row r="659" s="14" customFormat="1">
      <c r="A659" s="14"/>
      <c r="B659" s="243"/>
      <c r="C659" s="244"/>
      <c r="D659" s="225" t="s">
        <v>187</v>
      </c>
      <c r="E659" s="245" t="s">
        <v>19</v>
      </c>
      <c r="F659" s="246" t="s">
        <v>227</v>
      </c>
      <c r="G659" s="244"/>
      <c r="H659" s="247">
        <v>9.5</v>
      </c>
      <c r="I659" s="248"/>
      <c r="J659" s="244"/>
      <c r="K659" s="244"/>
      <c r="L659" s="249"/>
      <c r="M659" s="250"/>
      <c r="N659" s="251"/>
      <c r="O659" s="251"/>
      <c r="P659" s="251"/>
      <c r="Q659" s="251"/>
      <c r="R659" s="251"/>
      <c r="S659" s="251"/>
      <c r="T659" s="252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53" t="s">
        <v>187</v>
      </c>
      <c r="AU659" s="253" t="s">
        <v>82</v>
      </c>
      <c r="AV659" s="14" t="s">
        <v>155</v>
      </c>
      <c r="AW659" s="14" t="s">
        <v>34</v>
      </c>
      <c r="AX659" s="14" t="s">
        <v>80</v>
      </c>
      <c r="AY659" s="253" t="s">
        <v>127</v>
      </c>
    </row>
    <row r="660" s="2" customFormat="1" ht="16.5" customHeight="1">
      <c r="A660" s="41"/>
      <c r="B660" s="42"/>
      <c r="C660" s="275" t="s">
        <v>890</v>
      </c>
      <c r="D660" s="275" t="s">
        <v>405</v>
      </c>
      <c r="E660" s="276" t="s">
        <v>891</v>
      </c>
      <c r="F660" s="277" t="s">
        <v>892</v>
      </c>
      <c r="G660" s="278" t="s">
        <v>241</v>
      </c>
      <c r="H660" s="279">
        <v>9.9749999999999996</v>
      </c>
      <c r="I660" s="280"/>
      <c r="J660" s="281">
        <f>ROUND(I660*H660,2)</f>
        <v>0</v>
      </c>
      <c r="K660" s="277" t="s">
        <v>134</v>
      </c>
      <c r="L660" s="282"/>
      <c r="M660" s="283" t="s">
        <v>19</v>
      </c>
      <c r="N660" s="284" t="s">
        <v>43</v>
      </c>
      <c r="O660" s="87"/>
      <c r="P660" s="216">
        <f>O660*H660</f>
        <v>0</v>
      </c>
      <c r="Q660" s="216">
        <v>0.00012</v>
      </c>
      <c r="R660" s="216">
        <f>Q660*H660</f>
        <v>0.0011969999999999999</v>
      </c>
      <c r="S660" s="216">
        <v>0</v>
      </c>
      <c r="T660" s="217">
        <f>S660*H660</f>
        <v>0</v>
      </c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R660" s="218" t="s">
        <v>396</v>
      </c>
      <c r="AT660" s="218" t="s">
        <v>405</v>
      </c>
      <c r="AU660" s="218" t="s">
        <v>82</v>
      </c>
      <c r="AY660" s="20" t="s">
        <v>127</v>
      </c>
      <c r="BE660" s="219">
        <f>IF(N660="základní",J660,0)</f>
        <v>0</v>
      </c>
      <c r="BF660" s="219">
        <f>IF(N660="snížená",J660,0)</f>
        <v>0</v>
      </c>
      <c r="BG660" s="219">
        <f>IF(N660="zákl. přenesená",J660,0)</f>
        <v>0</v>
      </c>
      <c r="BH660" s="219">
        <f>IF(N660="sníž. přenesená",J660,0)</f>
        <v>0</v>
      </c>
      <c r="BI660" s="219">
        <f>IF(N660="nulová",J660,0)</f>
        <v>0</v>
      </c>
      <c r="BJ660" s="20" t="s">
        <v>80</v>
      </c>
      <c r="BK660" s="219">
        <f>ROUND(I660*H660,2)</f>
        <v>0</v>
      </c>
      <c r="BL660" s="20" t="s">
        <v>300</v>
      </c>
      <c r="BM660" s="218" t="s">
        <v>893</v>
      </c>
    </row>
    <row r="661" s="13" customFormat="1">
      <c r="A661" s="13"/>
      <c r="B661" s="232"/>
      <c r="C661" s="233"/>
      <c r="D661" s="225" t="s">
        <v>187</v>
      </c>
      <c r="E661" s="233"/>
      <c r="F661" s="235" t="s">
        <v>894</v>
      </c>
      <c r="G661" s="233"/>
      <c r="H661" s="236">
        <v>9.9749999999999996</v>
      </c>
      <c r="I661" s="237"/>
      <c r="J661" s="233"/>
      <c r="K661" s="233"/>
      <c r="L661" s="238"/>
      <c r="M661" s="239"/>
      <c r="N661" s="240"/>
      <c r="O661" s="240"/>
      <c r="P661" s="240"/>
      <c r="Q661" s="240"/>
      <c r="R661" s="240"/>
      <c r="S661" s="240"/>
      <c r="T661" s="241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42" t="s">
        <v>187</v>
      </c>
      <c r="AU661" s="242" t="s">
        <v>82</v>
      </c>
      <c r="AV661" s="13" t="s">
        <v>82</v>
      </c>
      <c r="AW661" s="13" t="s">
        <v>4</v>
      </c>
      <c r="AX661" s="13" t="s">
        <v>80</v>
      </c>
      <c r="AY661" s="242" t="s">
        <v>127</v>
      </c>
    </row>
    <row r="662" s="2" customFormat="1" ht="33" customHeight="1">
      <c r="A662" s="41"/>
      <c r="B662" s="42"/>
      <c r="C662" s="207" t="s">
        <v>895</v>
      </c>
      <c r="D662" s="207" t="s">
        <v>130</v>
      </c>
      <c r="E662" s="208" t="s">
        <v>896</v>
      </c>
      <c r="F662" s="209" t="s">
        <v>897</v>
      </c>
      <c r="G662" s="210" t="s">
        <v>241</v>
      </c>
      <c r="H662" s="211">
        <v>113</v>
      </c>
      <c r="I662" s="212"/>
      <c r="J662" s="213">
        <f>ROUND(I662*H662,2)</f>
        <v>0</v>
      </c>
      <c r="K662" s="209" t="s">
        <v>134</v>
      </c>
      <c r="L662" s="47"/>
      <c r="M662" s="214" t="s">
        <v>19</v>
      </c>
      <c r="N662" s="215" t="s">
        <v>43</v>
      </c>
      <c r="O662" s="87"/>
      <c r="P662" s="216">
        <f>O662*H662</f>
        <v>0</v>
      </c>
      <c r="Q662" s="216">
        <v>0.00018000000000000001</v>
      </c>
      <c r="R662" s="216">
        <f>Q662*H662</f>
        <v>0.02034</v>
      </c>
      <c r="S662" s="216">
        <v>0</v>
      </c>
      <c r="T662" s="217">
        <f>S662*H662</f>
        <v>0</v>
      </c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R662" s="218" t="s">
        <v>300</v>
      </c>
      <c r="AT662" s="218" t="s">
        <v>130</v>
      </c>
      <c r="AU662" s="218" t="s">
        <v>82</v>
      </c>
      <c r="AY662" s="20" t="s">
        <v>127</v>
      </c>
      <c r="BE662" s="219">
        <f>IF(N662="základní",J662,0)</f>
        <v>0</v>
      </c>
      <c r="BF662" s="219">
        <f>IF(N662="snížená",J662,0)</f>
        <v>0</v>
      </c>
      <c r="BG662" s="219">
        <f>IF(N662="zákl. přenesená",J662,0)</f>
        <v>0</v>
      </c>
      <c r="BH662" s="219">
        <f>IF(N662="sníž. přenesená",J662,0)</f>
        <v>0</v>
      </c>
      <c r="BI662" s="219">
        <f>IF(N662="nulová",J662,0)</f>
        <v>0</v>
      </c>
      <c r="BJ662" s="20" t="s">
        <v>80</v>
      </c>
      <c r="BK662" s="219">
        <f>ROUND(I662*H662,2)</f>
        <v>0</v>
      </c>
      <c r="BL662" s="20" t="s">
        <v>300</v>
      </c>
      <c r="BM662" s="218" t="s">
        <v>898</v>
      </c>
    </row>
    <row r="663" s="2" customFormat="1">
      <c r="A663" s="41"/>
      <c r="B663" s="42"/>
      <c r="C663" s="43"/>
      <c r="D663" s="220" t="s">
        <v>137</v>
      </c>
      <c r="E663" s="43"/>
      <c r="F663" s="221" t="s">
        <v>899</v>
      </c>
      <c r="G663" s="43"/>
      <c r="H663" s="43"/>
      <c r="I663" s="222"/>
      <c r="J663" s="43"/>
      <c r="K663" s="43"/>
      <c r="L663" s="47"/>
      <c r="M663" s="223"/>
      <c r="N663" s="224"/>
      <c r="O663" s="87"/>
      <c r="P663" s="87"/>
      <c r="Q663" s="87"/>
      <c r="R663" s="87"/>
      <c r="S663" s="87"/>
      <c r="T663" s="88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T663" s="20" t="s">
        <v>137</v>
      </c>
      <c r="AU663" s="20" t="s">
        <v>82</v>
      </c>
    </row>
    <row r="664" s="13" customFormat="1">
      <c r="A664" s="13"/>
      <c r="B664" s="232"/>
      <c r="C664" s="233"/>
      <c r="D664" s="225" t="s">
        <v>187</v>
      </c>
      <c r="E664" s="234" t="s">
        <v>19</v>
      </c>
      <c r="F664" s="235" t="s">
        <v>740</v>
      </c>
      <c r="G664" s="233"/>
      <c r="H664" s="236">
        <v>4.7000000000000002</v>
      </c>
      <c r="I664" s="237"/>
      <c r="J664" s="233"/>
      <c r="K664" s="233"/>
      <c r="L664" s="238"/>
      <c r="M664" s="239"/>
      <c r="N664" s="240"/>
      <c r="O664" s="240"/>
      <c r="P664" s="240"/>
      <c r="Q664" s="240"/>
      <c r="R664" s="240"/>
      <c r="S664" s="240"/>
      <c r="T664" s="241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42" t="s">
        <v>187</v>
      </c>
      <c r="AU664" s="242" t="s">
        <v>82</v>
      </c>
      <c r="AV664" s="13" t="s">
        <v>82</v>
      </c>
      <c r="AW664" s="13" t="s">
        <v>34</v>
      </c>
      <c r="AX664" s="13" t="s">
        <v>72</v>
      </c>
      <c r="AY664" s="242" t="s">
        <v>127</v>
      </c>
    </row>
    <row r="665" s="13" customFormat="1">
      <c r="A665" s="13"/>
      <c r="B665" s="232"/>
      <c r="C665" s="233"/>
      <c r="D665" s="225" t="s">
        <v>187</v>
      </c>
      <c r="E665" s="234" t="s">
        <v>19</v>
      </c>
      <c r="F665" s="235" t="s">
        <v>900</v>
      </c>
      <c r="G665" s="233"/>
      <c r="H665" s="236">
        <v>5.2999999999999998</v>
      </c>
      <c r="I665" s="237"/>
      <c r="J665" s="233"/>
      <c r="K665" s="233"/>
      <c r="L665" s="238"/>
      <c r="M665" s="239"/>
      <c r="N665" s="240"/>
      <c r="O665" s="240"/>
      <c r="P665" s="240"/>
      <c r="Q665" s="240"/>
      <c r="R665" s="240"/>
      <c r="S665" s="240"/>
      <c r="T665" s="241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42" t="s">
        <v>187</v>
      </c>
      <c r="AU665" s="242" t="s">
        <v>82</v>
      </c>
      <c r="AV665" s="13" t="s">
        <v>82</v>
      </c>
      <c r="AW665" s="13" t="s">
        <v>34</v>
      </c>
      <c r="AX665" s="13" t="s">
        <v>72</v>
      </c>
      <c r="AY665" s="242" t="s">
        <v>127</v>
      </c>
    </row>
    <row r="666" s="13" customFormat="1">
      <c r="A666" s="13"/>
      <c r="B666" s="232"/>
      <c r="C666" s="233"/>
      <c r="D666" s="225" t="s">
        <v>187</v>
      </c>
      <c r="E666" s="234" t="s">
        <v>19</v>
      </c>
      <c r="F666" s="235" t="s">
        <v>742</v>
      </c>
      <c r="G666" s="233"/>
      <c r="H666" s="236">
        <v>5.5</v>
      </c>
      <c r="I666" s="237"/>
      <c r="J666" s="233"/>
      <c r="K666" s="233"/>
      <c r="L666" s="238"/>
      <c r="M666" s="239"/>
      <c r="N666" s="240"/>
      <c r="O666" s="240"/>
      <c r="P666" s="240"/>
      <c r="Q666" s="240"/>
      <c r="R666" s="240"/>
      <c r="S666" s="240"/>
      <c r="T666" s="241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42" t="s">
        <v>187</v>
      </c>
      <c r="AU666" s="242" t="s">
        <v>82</v>
      </c>
      <c r="AV666" s="13" t="s">
        <v>82</v>
      </c>
      <c r="AW666" s="13" t="s">
        <v>34</v>
      </c>
      <c r="AX666" s="13" t="s">
        <v>72</v>
      </c>
      <c r="AY666" s="242" t="s">
        <v>127</v>
      </c>
    </row>
    <row r="667" s="13" customFormat="1">
      <c r="A667" s="13"/>
      <c r="B667" s="232"/>
      <c r="C667" s="233"/>
      <c r="D667" s="225" t="s">
        <v>187</v>
      </c>
      <c r="E667" s="234" t="s">
        <v>19</v>
      </c>
      <c r="F667" s="235" t="s">
        <v>743</v>
      </c>
      <c r="G667" s="233"/>
      <c r="H667" s="236">
        <v>7.2999999999999998</v>
      </c>
      <c r="I667" s="237"/>
      <c r="J667" s="233"/>
      <c r="K667" s="233"/>
      <c r="L667" s="238"/>
      <c r="M667" s="239"/>
      <c r="N667" s="240"/>
      <c r="O667" s="240"/>
      <c r="P667" s="240"/>
      <c r="Q667" s="240"/>
      <c r="R667" s="240"/>
      <c r="S667" s="240"/>
      <c r="T667" s="241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42" t="s">
        <v>187</v>
      </c>
      <c r="AU667" s="242" t="s">
        <v>82</v>
      </c>
      <c r="AV667" s="13" t="s">
        <v>82</v>
      </c>
      <c r="AW667" s="13" t="s">
        <v>34</v>
      </c>
      <c r="AX667" s="13" t="s">
        <v>72</v>
      </c>
      <c r="AY667" s="242" t="s">
        <v>127</v>
      </c>
    </row>
    <row r="668" s="13" customFormat="1">
      <c r="A668" s="13"/>
      <c r="B668" s="232"/>
      <c r="C668" s="233"/>
      <c r="D668" s="225" t="s">
        <v>187</v>
      </c>
      <c r="E668" s="234" t="s">
        <v>19</v>
      </c>
      <c r="F668" s="235" t="s">
        <v>901</v>
      </c>
      <c r="G668" s="233"/>
      <c r="H668" s="236">
        <v>10.4</v>
      </c>
      <c r="I668" s="237"/>
      <c r="J668" s="233"/>
      <c r="K668" s="233"/>
      <c r="L668" s="238"/>
      <c r="M668" s="239"/>
      <c r="N668" s="240"/>
      <c r="O668" s="240"/>
      <c r="P668" s="240"/>
      <c r="Q668" s="240"/>
      <c r="R668" s="240"/>
      <c r="S668" s="240"/>
      <c r="T668" s="241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42" t="s">
        <v>187</v>
      </c>
      <c r="AU668" s="242" t="s">
        <v>82</v>
      </c>
      <c r="AV668" s="13" t="s">
        <v>82</v>
      </c>
      <c r="AW668" s="13" t="s">
        <v>34</v>
      </c>
      <c r="AX668" s="13" t="s">
        <v>72</v>
      </c>
      <c r="AY668" s="242" t="s">
        <v>127</v>
      </c>
    </row>
    <row r="669" s="13" customFormat="1">
      <c r="A669" s="13"/>
      <c r="B669" s="232"/>
      <c r="C669" s="233"/>
      <c r="D669" s="225" t="s">
        <v>187</v>
      </c>
      <c r="E669" s="234" t="s">
        <v>19</v>
      </c>
      <c r="F669" s="235" t="s">
        <v>745</v>
      </c>
      <c r="G669" s="233"/>
      <c r="H669" s="236">
        <v>3.6000000000000001</v>
      </c>
      <c r="I669" s="237"/>
      <c r="J669" s="233"/>
      <c r="K669" s="233"/>
      <c r="L669" s="238"/>
      <c r="M669" s="239"/>
      <c r="N669" s="240"/>
      <c r="O669" s="240"/>
      <c r="P669" s="240"/>
      <c r="Q669" s="240"/>
      <c r="R669" s="240"/>
      <c r="S669" s="240"/>
      <c r="T669" s="241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42" t="s">
        <v>187</v>
      </c>
      <c r="AU669" s="242" t="s">
        <v>82</v>
      </c>
      <c r="AV669" s="13" t="s">
        <v>82</v>
      </c>
      <c r="AW669" s="13" t="s">
        <v>34</v>
      </c>
      <c r="AX669" s="13" t="s">
        <v>72</v>
      </c>
      <c r="AY669" s="242" t="s">
        <v>127</v>
      </c>
    </row>
    <row r="670" s="13" customFormat="1">
      <c r="A670" s="13"/>
      <c r="B670" s="232"/>
      <c r="C670" s="233"/>
      <c r="D670" s="225" t="s">
        <v>187</v>
      </c>
      <c r="E670" s="234" t="s">
        <v>19</v>
      </c>
      <c r="F670" s="235" t="s">
        <v>746</v>
      </c>
      <c r="G670" s="233"/>
      <c r="H670" s="236">
        <v>3.2999999999999998</v>
      </c>
      <c r="I670" s="237"/>
      <c r="J670" s="233"/>
      <c r="K670" s="233"/>
      <c r="L670" s="238"/>
      <c r="M670" s="239"/>
      <c r="N670" s="240"/>
      <c r="O670" s="240"/>
      <c r="P670" s="240"/>
      <c r="Q670" s="240"/>
      <c r="R670" s="240"/>
      <c r="S670" s="240"/>
      <c r="T670" s="241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42" t="s">
        <v>187</v>
      </c>
      <c r="AU670" s="242" t="s">
        <v>82</v>
      </c>
      <c r="AV670" s="13" t="s">
        <v>82</v>
      </c>
      <c r="AW670" s="13" t="s">
        <v>34</v>
      </c>
      <c r="AX670" s="13" t="s">
        <v>72</v>
      </c>
      <c r="AY670" s="242" t="s">
        <v>127</v>
      </c>
    </row>
    <row r="671" s="13" customFormat="1">
      <c r="A671" s="13"/>
      <c r="B671" s="232"/>
      <c r="C671" s="233"/>
      <c r="D671" s="225" t="s">
        <v>187</v>
      </c>
      <c r="E671" s="234" t="s">
        <v>19</v>
      </c>
      <c r="F671" s="235" t="s">
        <v>747</v>
      </c>
      <c r="G671" s="233"/>
      <c r="H671" s="236">
        <v>6.5</v>
      </c>
      <c r="I671" s="237"/>
      <c r="J671" s="233"/>
      <c r="K671" s="233"/>
      <c r="L671" s="238"/>
      <c r="M671" s="239"/>
      <c r="N671" s="240"/>
      <c r="O671" s="240"/>
      <c r="P671" s="240"/>
      <c r="Q671" s="240"/>
      <c r="R671" s="240"/>
      <c r="S671" s="240"/>
      <c r="T671" s="241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42" t="s">
        <v>187</v>
      </c>
      <c r="AU671" s="242" t="s">
        <v>82</v>
      </c>
      <c r="AV671" s="13" t="s">
        <v>82</v>
      </c>
      <c r="AW671" s="13" t="s">
        <v>34</v>
      </c>
      <c r="AX671" s="13" t="s">
        <v>72</v>
      </c>
      <c r="AY671" s="242" t="s">
        <v>127</v>
      </c>
    </row>
    <row r="672" s="16" customFormat="1">
      <c r="A672" s="16"/>
      <c r="B672" s="264"/>
      <c r="C672" s="265"/>
      <c r="D672" s="225" t="s">
        <v>187</v>
      </c>
      <c r="E672" s="266" t="s">
        <v>19</v>
      </c>
      <c r="F672" s="267" t="s">
        <v>299</v>
      </c>
      <c r="G672" s="265"/>
      <c r="H672" s="268">
        <v>46.600000000000001</v>
      </c>
      <c r="I672" s="269"/>
      <c r="J672" s="265"/>
      <c r="K672" s="265"/>
      <c r="L672" s="270"/>
      <c r="M672" s="271"/>
      <c r="N672" s="272"/>
      <c r="O672" s="272"/>
      <c r="P672" s="272"/>
      <c r="Q672" s="272"/>
      <c r="R672" s="272"/>
      <c r="S672" s="272"/>
      <c r="T672" s="273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T672" s="274" t="s">
        <v>187</v>
      </c>
      <c r="AU672" s="274" t="s">
        <v>82</v>
      </c>
      <c r="AV672" s="16" t="s">
        <v>148</v>
      </c>
      <c r="AW672" s="16" t="s">
        <v>34</v>
      </c>
      <c r="AX672" s="16" t="s">
        <v>72</v>
      </c>
      <c r="AY672" s="274" t="s">
        <v>127</v>
      </c>
    </row>
    <row r="673" s="13" customFormat="1">
      <c r="A673" s="13"/>
      <c r="B673" s="232"/>
      <c r="C673" s="233"/>
      <c r="D673" s="225" t="s">
        <v>187</v>
      </c>
      <c r="E673" s="234" t="s">
        <v>19</v>
      </c>
      <c r="F673" s="235" t="s">
        <v>902</v>
      </c>
      <c r="G673" s="233"/>
      <c r="H673" s="236">
        <v>56</v>
      </c>
      <c r="I673" s="237"/>
      <c r="J673" s="233"/>
      <c r="K673" s="233"/>
      <c r="L673" s="238"/>
      <c r="M673" s="239"/>
      <c r="N673" s="240"/>
      <c r="O673" s="240"/>
      <c r="P673" s="240"/>
      <c r="Q673" s="240"/>
      <c r="R673" s="240"/>
      <c r="S673" s="240"/>
      <c r="T673" s="241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42" t="s">
        <v>187</v>
      </c>
      <c r="AU673" s="242" t="s">
        <v>82</v>
      </c>
      <c r="AV673" s="13" t="s">
        <v>82</v>
      </c>
      <c r="AW673" s="13" t="s">
        <v>34</v>
      </c>
      <c r="AX673" s="13" t="s">
        <v>72</v>
      </c>
      <c r="AY673" s="242" t="s">
        <v>127</v>
      </c>
    </row>
    <row r="674" s="16" customFormat="1">
      <c r="A674" s="16"/>
      <c r="B674" s="264"/>
      <c r="C674" s="265"/>
      <c r="D674" s="225" t="s">
        <v>187</v>
      </c>
      <c r="E674" s="266" t="s">
        <v>19</v>
      </c>
      <c r="F674" s="267" t="s">
        <v>299</v>
      </c>
      <c r="G674" s="265"/>
      <c r="H674" s="268">
        <v>56</v>
      </c>
      <c r="I674" s="269"/>
      <c r="J674" s="265"/>
      <c r="K674" s="265"/>
      <c r="L674" s="270"/>
      <c r="M674" s="271"/>
      <c r="N674" s="272"/>
      <c r="O674" s="272"/>
      <c r="P674" s="272"/>
      <c r="Q674" s="272"/>
      <c r="R674" s="272"/>
      <c r="S674" s="272"/>
      <c r="T674" s="273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T674" s="274" t="s">
        <v>187</v>
      </c>
      <c r="AU674" s="274" t="s">
        <v>82</v>
      </c>
      <c r="AV674" s="16" t="s">
        <v>148</v>
      </c>
      <c r="AW674" s="16" t="s">
        <v>34</v>
      </c>
      <c r="AX674" s="16" t="s">
        <v>72</v>
      </c>
      <c r="AY674" s="274" t="s">
        <v>127</v>
      </c>
    </row>
    <row r="675" s="13" customFormat="1">
      <c r="A675" s="13"/>
      <c r="B675" s="232"/>
      <c r="C675" s="233"/>
      <c r="D675" s="225" t="s">
        <v>187</v>
      </c>
      <c r="E675" s="234" t="s">
        <v>19</v>
      </c>
      <c r="F675" s="235" t="s">
        <v>903</v>
      </c>
      <c r="G675" s="233"/>
      <c r="H675" s="236">
        <v>10.4</v>
      </c>
      <c r="I675" s="237"/>
      <c r="J675" s="233"/>
      <c r="K675" s="233"/>
      <c r="L675" s="238"/>
      <c r="M675" s="239"/>
      <c r="N675" s="240"/>
      <c r="O675" s="240"/>
      <c r="P675" s="240"/>
      <c r="Q675" s="240"/>
      <c r="R675" s="240"/>
      <c r="S675" s="240"/>
      <c r="T675" s="241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42" t="s">
        <v>187</v>
      </c>
      <c r="AU675" s="242" t="s">
        <v>82</v>
      </c>
      <c r="AV675" s="13" t="s">
        <v>82</v>
      </c>
      <c r="AW675" s="13" t="s">
        <v>34</v>
      </c>
      <c r="AX675" s="13" t="s">
        <v>72</v>
      </c>
      <c r="AY675" s="242" t="s">
        <v>127</v>
      </c>
    </row>
    <row r="676" s="16" customFormat="1">
      <c r="A676" s="16"/>
      <c r="B676" s="264"/>
      <c r="C676" s="265"/>
      <c r="D676" s="225" t="s">
        <v>187</v>
      </c>
      <c r="E676" s="266" t="s">
        <v>19</v>
      </c>
      <c r="F676" s="267" t="s">
        <v>299</v>
      </c>
      <c r="G676" s="265"/>
      <c r="H676" s="268">
        <v>10.4</v>
      </c>
      <c r="I676" s="269"/>
      <c r="J676" s="265"/>
      <c r="K676" s="265"/>
      <c r="L676" s="270"/>
      <c r="M676" s="271"/>
      <c r="N676" s="272"/>
      <c r="O676" s="272"/>
      <c r="P676" s="272"/>
      <c r="Q676" s="272"/>
      <c r="R676" s="272"/>
      <c r="S676" s="272"/>
      <c r="T676" s="273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T676" s="274" t="s">
        <v>187</v>
      </c>
      <c r="AU676" s="274" t="s">
        <v>82</v>
      </c>
      <c r="AV676" s="16" t="s">
        <v>148</v>
      </c>
      <c r="AW676" s="16" t="s">
        <v>34</v>
      </c>
      <c r="AX676" s="16" t="s">
        <v>72</v>
      </c>
      <c r="AY676" s="274" t="s">
        <v>127</v>
      </c>
    </row>
    <row r="677" s="14" customFormat="1">
      <c r="A677" s="14"/>
      <c r="B677" s="243"/>
      <c r="C677" s="244"/>
      <c r="D677" s="225" t="s">
        <v>187</v>
      </c>
      <c r="E677" s="245" t="s">
        <v>19</v>
      </c>
      <c r="F677" s="246" t="s">
        <v>804</v>
      </c>
      <c r="G677" s="244"/>
      <c r="H677" s="247">
        <v>113</v>
      </c>
      <c r="I677" s="248"/>
      <c r="J677" s="244"/>
      <c r="K677" s="244"/>
      <c r="L677" s="249"/>
      <c r="M677" s="250"/>
      <c r="N677" s="251"/>
      <c r="O677" s="251"/>
      <c r="P677" s="251"/>
      <c r="Q677" s="251"/>
      <c r="R677" s="251"/>
      <c r="S677" s="251"/>
      <c r="T677" s="252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53" t="s">
        <v>187</v>
      </c>
      <c r="AU677" s="253" t="s">
        <v>82</v>
      </c>
      <c r="AV677" s="14" t="s">
        <v>155</v>
      </c>
      <c r="AW677" s="14" t="s">
        <v>34</v>
      </c>
      <c r="AX677" s="14" t="s">
        <v>80</v>
      </c>
      <c r="AY677" s="253" t="s">
        <v>127</v>
      </c>
    </row>
    <row r="678" s="2" customFormat="1" ht="16.5" customHeight="1">
      <c r="A678" s="41"/>
      <c r="B678" s="42"/>
      <c r="C678" s="275" t="s">
        <v>904</v>
      </c>
      <c r="D678" s="275" t="s">
        <v>405</v>
      </c>
      <c r="E678" s="276" t="s">
        <v>891</v>
      </c>
      <c r="F678" s="277" t="s">
        <v>892</v>
      </c>
      <c r="G678" s="278" t="s">
        <v>241</v>
      </c>
      <c r="H678" s="279">
        <v>118.65000000000001</v>
      </c>
      <c r="I678" s="280"/>
      <c r="J678" s="281">
        <f>ROUND(I678*H678,2)</f>
        <v>0</v>
      </c>
      <c r="K678" s="277" t="s">
        <v>134</v>
      </c>
      <c r="L678" s="282"/>
      <c r="M678" s="283" t="s">
        <v>19</v>
      </c>
      <c r="N678" s="284" t="s">
        <v>43</v>
      </c>
      <c r="O678" s="87"/>
      <c r="P678" s="216">
        <f>O678*H678</f>
        <v>0</v>
      </c>
      <c r="Q678" s="216">
        <v>0.00012</v>
      </c>
      <c r="R678" s="216">
        <f>Q678*H678</f>
        <v>0.014238000000000001</v>
      </c>
      <c r="S678" s="216">
        <v>0</v>
      </c>
      <c r="T678" s="217">
        <f>S678*H678</f>
        <v>0</v>
      </c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R678" s="218" t="s">
        <v>396</v>
      </c>
      <c r="AT678" s="218" t="s">
        <v>405</v>
      </c>
      <c r="AU678" s="218" t="s">
        <v>82</v>
      </c>
      <c r="AY678" s="20" t="s">
        <v>127</v>
      </c>
      <c r="BE678" s="219">
        <f>IF(N678="základní",J678,0)</f>
        <v>0</v>
      </c>
      <c r="BF678" s="219">
        <f>IF(N678="snížená",J678,0)</f>
        <v>0</v>
      </c>
      <c r="BG678" s="219">
        <f>IF(N678="zákl. přenesená",J678,0)</f>
        <v>0</v>
      </c>
      <c r="BH678" s="219">
        <f>IF(N678="sníž. přenesená",J678,0)</f>
        <v>0</v>
      </c>
      <c r="BI678" s="219">
        <f>IF(N678="nulová",J678,0)</f>
        <v>0</v>
      </c>
      <c r="BJ678" s="20" t="s">
        <v>80</v>
      </c>
      <c r="BK678" s="219">
        <f>ROUND(I678*H678,2)</f>
        <v>0</v>
      </c>
      <c r="BL678" s="20" t="s">
        <v>300</v>
      </c>
      <c r="BM678" s="218" t="s">
        <v>905</v>
      </c>
    </row>
    <row r="679" s="13" customFormat="1">
      <c r="A679" s="13"/>
      <c r="B679" s="232"/>
      <c r="C679" s="233"/>
      <c r="D679" s="225" t="s">
        <v>187</v>
      </c>
      <c r="E679" s="233"/>
      <c r="F679" s="235" t="s">
        <v>906</v>
      </c>
      <c r="G679" s="233"/>
      <c r="H679" s="236">
        <v>118.65000000000001</v>
      </c>
      <c r="I679" s="237"/>
      <c r="J679" s="233"/>
      <c r="K679" s="233"/>
      <c r="L679" s="238"/>
      <c r="M679" s="239"/>
      <c r="N679" s="240"/>
      <c r="O679" s="240"/>
      <c r="P679" s="240"/>
      <c r="Q679" s="240"/>
      <c r="R679" s="240"/>
      <c r="S679" s="240"/>
      <c r="T679" s="241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42" t="s">
        <v>187</v>
      </c>
      <c r="AU679" s="242" t="s">
        <v>82</v>
      </c>
      <c r="AV679" s="13" t="s">
        <v>82</v>
      </c>
      <c r="AW679" s="13" t="s">
        <v>4</v>
      </c>
      <c r="AX679" s="13" t="s">
        <v>80</v>
      </c>
      <c r="AY679" s="242" t="s">
        <v>127</v>
      </c>
    </row>
    <row r="680" s="2" customFormat="1" ht="24.15" customHeight="1">
      <c r="A680" s="41"/>
      <c r="B680" s="42"/>
      <c r="C680" s="207" t="s">
        <v>907</v>
      </c>
      <c r="D680" s="207" t="s">
        <v>130</v>
      </c>
      <c r="E680" s="208" t="s">
        <v>908</v>
      </c>
      <c r="F680" s="209" t="s">
        <v>909</v>
      </c>
      <c r="G680" s="210" t="s">
        <v>241</v>
      </c>
      <c r="H680" s="211">
        <v>66</v>
      </c>
      <c r="I680" s="212"/>
      <c r="J680" s="213">
        <f>ROUND(I680*H680,2)</f>
        <v>0</v>
      </c>
      <c r="K680" s="209" t="s">
        <v>134</v>
      </c>
      <c r="L680" s="47"/>
      <c r="M680" s="214" t="s">
        <v>19</v>
      </c>
      <c r="N680" s="215" t="s">
        <v>43</v>
      </c>
      <c r="O680" s="87"/>
      <c r="P680" s="216">
        <f>O680*H680</f>
        <v>0</v>
      </c>
      <c r="Q680" s="216">
        <v>9.0000000000000006E-05</v>
      </c>
      <c r="R680" s="216">
        <f>Q680*H680</f>
        <v>0.00594</v>
      </c>
      <c r="S680" s="216">
        <v>0</v>
      </c>
      <c r="T680" s="217">
        <f>S680*H680</f>
        <v>0</v>
      </c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R680" s="218" t="s">
        <v>300</v>
      </c>
      <c r="AT680" s="218" t="s">
        <v>130</v>
      </c>
      <c r="AU680" s="218" t="s">
        <v>82</v>
      </c>
      <c r="AY680" s="20" t="s">
        <v>127</v>
      </c>
      <c r="BE680" s="219">
        <f>IF(N680="základní",J680,0)</f>
        <v>0</v>
      </c>
      <c r="BF680" s="219">
        <f>IF(N680="snížená",J680,0)</f>
        <v>0</v>
      </c>
      <c r="BG680" s="219">
        <f>IF(N680="zákl. přenesená",J680,0)</f>
        <v>0</v>
      </c>
      <c r="BH680" s="219">
        <f>IF(N680="sníž. přenesená",J680,0)</f>
        <v>0</v>
      </c>
      <c r="BI680" s="219">
        <f>IF(N680="nulová",J680,0)</f>
        <v>0</v>
      </c>
      <c r="BJ680" s="20" t="s">
        <v>80</v>
      </c>
      <c r="BK680" s="219">
        <f>ROUND(I680*H680,2)</f>
        <v>0</v>
      </c>
      <c r="BL680" s="20" t="s">
        <v>300</v>
      </c>
      <c r="BM680" s="218" t="s">
        <v>910</v>
      </c>
    </row>
    <row r="681" s="2" customFormat="1">
      <c r="A681" s="41"/>
      <c r="B681" s="42"/>
      <c r="C681" s="43"/>
      <c r="D681" s="220" t="s">
        <v>137</v>
      </c>
      <c r="E681" s="43"/>
      <c r="F681" s="221" t="s">
        <v>911</v>
      </c>
      <c r="G681" s="43"/>
      <c r="H681" s="43"/>
      <c r="I681" s="222"/>
      <c r="J681" s="43"/>
      <c r="K681" s="43"/>
      <c r="L681" s="47"/>
      <c r="M681" s="223"/>
      <c r="N681" s="224"/>
      <c r="O681" s="87"/>
      <c r="P681" s="87"/>
      <c r="Q681" s="87"/>
      <c r="R681" s="87"/>
      <c r="S681" s="87"/>
      <c r="T681" s="88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T681" s="20" t="s">
        <v>137</v>
      </c>
      <c r="AU681" s="20" t="s">
        <v>82</v>
      </c>
    </row>
    <row r="682" s="13" customFormat="1">
      <c r="A682" s="13"/>
      <c r="B682" s="232"/>
      <c r="C682" s="233"/>
      <c r="D682" s="225" t="s">
        <v>187</v>
      </c>
      <c r="E682" s="234" t="s">
        <v>19</v>
      </c>
      <c r="F682" s="235" t="s">
        <v>912</v>
      </c>
      <c r="G682" s="233"/>
      <c r="H682" s="236">
        <v>66</v>
      </c>
      <c r="I682" s="237"/>
      <c r="J682" s="233"/>
      <c r="K682" s="233"/>
      <c r="L682" s="238"/>
      <c r="M682" s="239"/>
      <c r="N682" s="240"/>
      <c r="O682" s="240"/>
      <c r="P682" s="240"/>
      <c r="Q682" s="240"/>
      <c r="R682" s="240"/>
      <c r="S682" s="240"/>
      <c r="T682" s="241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42" t="s">
        <v>187</v>
      </c>
      <c r="AU682" s="242" t="s">
        <v>82</v>
      </c>
      <c r="AV682" s="13" t="s">
        <v>82</v>
      </c>
      <c r="AW682" s="13" t="s">
        <v>34</v>
      </c>
      <c r="AX682" s="13" t="s">
        <v>80</v>
      </c>
      <c r="AY682" s="242" t="s">
        <v>127</v>
      </c>
    </row>
    <row r="683" s="2" customFormat="1" ht="24.15" customHeight="1">
      <c r="A683" s="41"/>
      <c r="B683" s="42"/>
      <c r="C683" s="207" t="s">
        <v>913</v>
      </c>
      <c r="D683" s="207" t="s">
        <v>130</v>
      </c>
      <c r="E683" s="208" t="s">
        <v>914</v>
      </c>
      <c r="F683" s="209" t="s">
        <v>915</v>
      </c>
      <c r="G683" s="210" t="s">
        <v>191</v>
      </c>
      <c r="H683" s="211">
        <v>29</v>
      </c>
      <c r="I683" s="212"/>
      <c r="J683" s="213">
        <f>ROUND(I683*H683,2)</f>
        <v>0</v>
      </c>
      <c r="K683" s="209" t="s">
        <v>134</v>
      </c>
      <c r="L683" s="47"/>
      <c r="M683" s="214" t="s">
        <v>19</v>
      </c>
      <c r="N683" s="215" t="s">
        <v>43</v>
      </c>
      <c r="O683" s="87"/>
      <c r="P683" s="216">
        <f>O683*H683</f>
        <v>0</v>
      </c>
      <c r="Q683" s="216">
        <v>0</v>
      </c>
      <c r="R683" s="216">
        <f>Q683*H683</f>
        <v>0</v>
      </c>
      <c r="S683" s="216">
        <v>0</v>
      </c>
      <c r="T683" s="217">
        <f>S683*H683</f>
        <v>0</v>
      </c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R683" s="218" t="s">
        <v>300</v>
      </c>
      <c r="AT683" s="218" t="s">
        <v>130</v>
      </c>
      <c r="AU683" s="218" t="s">
        <v>82</v>
      </c>
      <c r="AY683" s="20" t="s">
        <v>127</v>
      </c>
      <c r="BE683" s="219">
        <f>IF(N683="základní",J683,0)</f>
        <v>0</v>
      </c>
      <c r="BF683" s="219">
        <f>IF(N683="snížená",J683,0)</f>
        <v>0</v>
      </c>
      <c r="BG683" s="219">
        <f>IF(N683="zákl. přenesená",J683,0)</f>
        <v>0</v>
      </c>
      <c r="BH683" s="219">
        <f>IF(N683="sníž. přenesená",J683,0)</f>
        <v>0</v>
      </c>
      <c r="BI683" s="219">
        <f>IF(N683="nulová",J683,0)</f>
        <v>0</v>
      </c>
      <c r="BJ683" s="20" t="s">
        <v>80</v>
      </c>
      <c r="BK683" s="219">
        <f>ROUND(I683*H683,2)</f>
        <v>0</v>
      </c>
      <c r="BL683" s="20" t="s">
        <v>300</v>
      </c>
      <c r="BM683" s="218" t="s">
        <v>916</v>
      </c>
    </row>
    <row r="684" s="2" customFormat="1">
      <c r="A684" s="41"/>
      <c r="B684" s="42"/>
      <c r="C684" s="43"/>
      <c r="D684" s="220" t="s">
        <v>137</v>
      </c>
      <c r="E684" s="43"/>
      <c r="F684" s="221" t="s">
        <v>917</v>
      </c>
      <c r="G684" s="43"/>
      <c r="H684" s="43"/>
      <c r="I684" s="222"/>
      <c r="J684" s="43"/>
      <c r="K684" s="43"/>
      <c r="L684" s="47"/>
      <c r="M684" s="223"/>
      <c r="N684" s="224"/>
      <c r="O684" s="87"/>
      <c r="P684" s="87"/>
      <c r="Q684" s="87"/>
      <c r="R684" s="87"/>
      <c r="S684" s="87"/>
      <c r="T684" s="88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T684" s="20" t="s">
        <v>137</v>
      </c>
      <c r="AU684" s="20" t="s">
        <v>82</v>
      </c>
    </row>
    <row r="685" s="13" customFormat="1">
      <c r="A685" s="13"/>
      <c r="B685" s="232"/>
      <c r="C685" s="233"/>
      <c r="D685" s="225" t="s">
        <v>187</v>
      </c>
      <c r="E685" s="234" t="s">
        <v>19</v>
      </c>
      <c r="F685" s="235" t="s">
        <v>918</v>
      </c>
      <c r="G685" s="233"/>
      <c r="H685" s="236">
        <v>4</v>
      </c>
      <c r="I685" s="237"/>
      <c r="J685" s="233"/>
      <c r="K685" s="233"/>
      <c r="L685" s="238"/>
      <c r="M685" s="239"/>
      <c r="N685" s="240"/>
      <c r="O685" s="240"/>
      <c r="P685" s="240"/>
      <c r="Q685" s="240"/>
      <c r="R685" s="240"/>
      <c r="S685" s="240"/>
      <c r="T685" s="241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42" t="s">
        <v>187</v>
      </c>
      <c r="AU685" s="242" t="s">
        <v>82</v>
      </c>
      <c r="AV685" s="13" t="s">
        <v>82</v>
      </c>
      <c r="AW685" s="13" t="s">
        <v>34</v>
      </c>
      <c r="AX685" s="13" t="s">
        <v>72</v>
      </c>
      <c r="AY685" s="242" t="s">
        <v>127</v>
      </c>
    </row>
    <row r="686" s="13" customFormat="1">
      <c r="A686" s="13"/>
      <c r="B686" s="232"/>
      <c r="C686" s="233"/>
      <c r="D686" s="225" t="s">
        <v>187</v>
      </c>
      <c r="E686" s="234" t="s">
        <v>19</v>
      </c>
      <c r="F686" s="235" t="s">
        <v>919</v>
      </c>
      <c r="G686" s="233"/>
      <c r="H686" s="236">
        <v>1</v>
      </c>
      <c r="I686" s="237"/>
      <c r="J686" s="233"/>
      <c r="K686" s="233"/>
      <c r="L686" s="238"/>
      <c r="M686" s="239"/>
      <c r="N686" s="240"/>
      <c r="O686" s="240"/>
      <c r="P686" s="240"/>
      <c r="Q686" s="240"/>
      <c r="R686" s="240"/>
      <c r="S686" s="240"/>
      <c r="T686" s="241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42" t="s">
        <v>187</v>
      </c>
      <c r="AU686" s="242" t="s">
        <v>82</v>
      </c>
      <c r="AV686" s="13" t="s">
        <v>82</v>
      </c>
      <c r="AW686" s="13" t="s">
        <v>34</v>
      </c>
      <c r="AX686" s="13" t="s">
        <v>72</v>
      </c>
      <c r="AY686" s="242" t="s">
        <v>127</v>
      </c>
    </row>
    <row r="687" s="13" customFormat="1">
      <c r="A687" s="13"/>
      <c r="B687" s="232"/>
      <c r="C687" s="233"/>
      <c r="D687" s="225" t="s">
        <v>187</v>
      </c>
      <c r="E687" s="234" t="s">
        <v>19</v>
      </c>
      <c r="F687" s="235" t="s">
        <v>920</v>
      </c>
      <c r="G687" s="233"/>
      <c r="H687" s="236">
        <v>2</v>
      </c>
      <c r="I687" s="237"/>
      <c r="J687" s="233"/>
      <c r="K687" s="233"/>
      <c r="L687" s="238"/>
      <c r="M687" s="239"/>
      <c r="N687" s="240"/>
      <c r="O687" s="240"/>
      <c r="P687" s="240"/>
      <c r="Q687" s="240"/>
      <c r="R687" s="240"/>
      <c r="S687" s="240"/>
      <c r="T687" s="241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42" t="s">
        <v>187</v>
      </c>
      <c r="AU687" s="242" t="s">
        <v>82</v>
      </c>
      <c r="AV687" s="13" t="s">
        <v>82</v>
      </c>
      <c r="AW687" s="13" t="s">
        <v>34</v>
      </c>
      <c r="AX687" s="13" t="s">
        <v>72</v>
      </c>
      <c r="AY687" s="242" t="s">
        <v>127</v>
      </c>
    </row>
    <row r="688" s="13" customFormat="1">
      <c r="A688" s="13"/>
      <c r="B688" s="232"/>
      <c r="C688" s="233"/>
      <c r="D688" s="225" t="s">
        <v>187</v>
      </c>
      <c r="E688" s="234" t="s">
        <v>19</v>
      </c>
      <c r="F688" s="235" t="s">
        <v>921</v>
      </c>
      <c r="G688" s="233"/>
      <c r="H688" s="236">
        <v>6</v>
      </c>
      <c r="I688" s="237"/>
      <c r="J688" s="233"/>
      <c r="K688" s="233"/>
      <c r="L688" s="238"/>
      <c r="M688" s="239"/>
      <c r="N688" s="240"/>
      <c r="O688" s="240"/>
      <c r="P688" s="240"/>
      <c r="Q688" s="240"/>
      <c r="R688" s="240"/>
      <c r="S688" s="240"/>
      <c r="T688" s="241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42" t="s">
        <v>187</v>
      </c>
      <c r="AU688" s="242" t="s">
        <v>82</v>
      </c>
      <c r="AV688" s="13" t="s">
        <v>82</v>
      </c>
      <c r="AW688" s="13" t="s">
        <v>34</v>
      </c>
      <c r="AX688" s="13" t="s">
        <v>72</v>
      </c>
      <c r="AY688" s="242" t="s">
        <v>127</v>
      </c>
    </row>
    <row r="689" s="13" customFormat="1">
      <c r="A689" s="13"/>
      <c r="B689" s="232"/>
      <c r="C689" s="233"/>
      <c r="D689" s="225" t="s">
        <v>187</v>
      </c>
      <c r="E689" s="234" t="s">
        <v>19</v>
      </c>
      <c r="F689" s="235" t="s">
        <v>922</v>
      </c>
      <c r="G689" s="233"/>
      <c r="H689" s="236">
        <v>8</v>
      </c>
      <c r="I689" s="237"/>
      <c r="J689" s="233"/>
      <c r="K689" s="233"/>
      <c r="L689" s="238"/>
      <c r="M689" s="239"/>
      <c r="N689" s="240"/>
      <c r="O689" s="240"/>
      <c r="P689" s="240"/>
      <c r="Q689" s="240"/>
      <c r="R689" s="240"/>
      <c r="S689" s="240"/>
      <c r="T689" s="241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42" t="s">
        <v>187</v>
      </c>
      <c r="AU689" s="242" t="s">
        <v>82</v>
      </c>
      <c r="AV689" s="13" t="s">
        <v>82</v>
      </c>
      <c r="AW689" s="13" t="s">
        <v>34</v>
      </c>
      <c r="AX689" s="13" t="s">
        <v>72</v>
      </c>
      <c r="AY689" s="242" t="s">
        <v>127</v>
      </c>
    </row>
    <row r="690" s="13" customFormat="1">
      <c r="A690" s="13"/>
      <c r="B690" s="232"/>
      <c r="C690" s="233"/>
      <c r="D690" s="225" t="s">
        <v>187</v>
      </c>
      <c r="E690" s="234" t="s">
        <v>19</v>
      </c>
      <c r="F690" s="235" t="s">
        <v>923</v>
      </c>
      <c r="G690" s="233"/>
      <c r="H690" s="236">
        <v>1</v>
      </c>
      <c r="I690" s="237"/>
      <c r="J690" s="233"/>
      <c r="K690" s="233"/>
      <c r="L690" s="238"/>
      <c r="M690" s="239"/>
      <c r="N690" s="240"/>
      <c r="O690" s="240"/>
      <c r="P690" s="240"/>
      <c r="Q690" s="240"/>
      <c r="R690" s="240"/>
      <c r="S690" s="240"/>
      <c r="T690" s="241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42" t="s">
        <v>187</v>
      </c>
      <c r="AU690" s="242" t="s">
        <v>82</v>
      </c>
      <c r="AV690" s="13" t="s">
        <v>82</v>
      </c>
      <c r="AW690" s="13" t="s">
        <v>34</v>
      </c>
      <c r="AX690" s="13" t="s">
        <v>72</v>
      </c>
      <c r="AY690" s="242" t="s">
        <v>127</v>
      </c>
    </row>
    <row r="691" s="13" customFormat="1">
      <c r="A691" s="13"/>
      <c r="B691" s="232"/>
      <c r="C691" s="233"/>
      <c r="D691" s="225" t="s">
        <v>187</v>
      </c>
      <c r="E691" s="234" t="s">
        <v>19</v>
      </c>
      <c r="F691" s="235" t="s">
        <v>924</v>
      </c>
      <c r="G691" s="233"/>
      <c r="H691" s="236">
        <v>1</v>
      </c>
      <c r="I691" s="237"/>
      <c r="J691" s="233"/>
      <c r="K691" s="233"/>
      <c r="L691" s="238"/>
      <c r="M691" s="239"/>
      <c r="N691" s="240"/>
      <c r="O691" s="240"/>
      <c r="P691" s="240"/>
      <c r="Q691" s="240"/>
      <c r="R691" s="240"/>
      <c r="S691" s="240"/>
      <c r="T691" s="241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42" t="s">
        <v>187</v>
      </c>
      <c r="AU691" s="242" t="s">
        <v>82</v>
      </c>
      <c r="AV691" s="13" t="s">
        <v>82</v>
      </c>
      <c r="AW691" s="13" t="s">
        <v>34</v>
      </c>
      <c r="AX691" s="13" t="s">
        <v>72</v>
      </c>
      <c r="AY691" s="242" t="s">
        <v>127</v>
      </c>
    </row>
    <row r="692" s="13" customFormat="1">
      <c r="A692" s="13"/>
      <c r="B692" s="232"/>
      <c r="C692" s="233"/>
      <c r="D692" s="225" t="s">
        <v>187</v>
      </c>
      <c r="E692" s="234" t="s">
        <v>19</v>
      </c>
      <c r="F692" s="235" t="s">
        <v>925</v>
      </c>
      <c r="G692" s="233"/>
      <c r="H692" s="236">
        <v>6</v>
      </c>
      <c r="I692" s="237"/>
      <c r="J692" s="233"/>
      <c r="K692" s="233"/>
      <c r="L692" s="238"/>
      <c r="M692" s="239"/>
      <c r="N692" s="240"/>
      <c r="O692" s="240"/>
      <c r="P692" s="240"/>
      <c r="Q692" s="240"/>
      <c r="R692" s="240"/>
      <c r="S692" s="240"/>
      <c r="T692" s="241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42" t="s">
        <v>187</v>
      </c>
      <c r="AU692" s="242" t="s">
        <v>82</v>
      </c>
      <c r="AV692" s="13" t="s">
        <v>82</v>
      </c>
      <c r="AW692" s="13" t="s">
        <v>34</v>
      </c>
      <c r="AX692" s="13" t="s">
        <v>72</v>
      </c>
      <c r="AY692" s="242" t="s">
        <v>127</v>
      </c>
    </row>
    <row r="693" s="14" customFormat="1">
      <c r="A693" s="14"/>
      <c r="B693" s="243"/>
      <c r="C693" s="244"/>
      <c r="D693" s="225" t="s">
        <v>187</v>
      </c>
      <c r="E693" s="245" t="s">
        <v>19</v>
      </c>
      <c r="F693" s="246" t="s">
        <v>227</v>
      </c>
      <c r="G693" s="244"/>
      <c r="H693" s="247">
        <v>29</v>
      </c>
      <c r="I693" s="248"/>
      <c r="J693" s="244"/>
      <c r="K693" s="244"/>
      <c r="L693" s="249"/>
      <c r="M693" s="250"/>
      <c r="N693" s="251"/>
      <c r="O693" s="251"/>
      <c r="P693" s="251"/>
      <c r="Q693" s="251"/>
      <c r="R693" s="251"/>
      <c r="S693" s="251"/>
      <c r="T693" s="252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53" t="s">
        <v>187</v>
      </c>
      <c r="AU693" s="253" t="s">
        <v>82</v>
      </c>
      <c r="AV693" s="14" t="s">
        <v>155</v>
      </c>
      <c r="AW693" s="14" t="s">
        <v>34</v>
      </c>
      <c r="AX693" s="14" t="s">
        <v>80</v>
      </c>
      <c r="AY693" s="253" t="s">
        <v>127</v>
      </c>
    </row>
    <row r="694" s="2" customFormat="1" ht="24.15" customHeight="1">
      <c r="A694" s="41"/>
      <c r="B694" s="42"/>
      <c r="C694" s="207" t="s">
        <v>926</v>
      </c>
      <c r="D694" s="207" t="s">
        <v>130</v>
      </c>
      <c r="E694" s="208" t="s">
        <v>927</v>
      </c>
      <c r="F694" s="209" t="s">
        <v>928</v>
      </c>
      <c r="G694" s="210" t="s">
        <v>191</v>
      </c>
      <c r="H694" s="211">
        <v>11</v>
      </c>
      <c r="I694" s="212"/>
      <c r="J694" s="213">
        <f>ROUND(I694*H694,2)</f>
        <v>0</v>
      </c>
      <c r="K694" s="209" t="s">
        <v>134</v>
      </c>
      <c r="L694" s="47"/>
      <c r="M694" s="214" t="s">
        <v>19</v>
      </c>
      <c r="N694" s="215" t="s">
        <v>43</v>
      </c>
      <c r="O694" s="87"/>
      <c r="P694" s="216">
        <f>O694*H694</f>
        <v>0</v>
      </c>
      <c r="Q694" s="216">
        <v>0</v>
      </c>
      <c r="R694" s="216">
        <f>Q694*H694</f>
        <v>0</v>
      </c>
      <c r="S694" s="216">
        <v>0</v>
      </c>
      <c r="T694" s="217">
        <f>S694*H694</f>
        <v>0</v>
      </c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R694" s="218" t="s">
        <v>300</v>
      </c>
      <c r="AT694" s="218" t="s">
        <v>130</v>
      </c>
      <c r="AU694" s="218" t="s">
        <v>82</v>
      </c>
      <c r="AY694" s="20" t="s">
        <v>127</v>
      </c>
      <c r="BE694" s="219">
        <f>IF(N694="základní",J694,0)</f>
        <v>0</v>
      </c>
      <c r="BF694" s="219">
        <f>IF(N694="snížená",J694,0)</f>
        <v>0</v>
      </c>
      <c r="BG694" s="219">
        <f>IF(N694="zákl. přenesená",J694,0)</f>
        <v>0</v>
      </c>
      <c r="BH694" s="219">
        <f>IF(N694="sníž. přenesená",J694,0)</f>
        <v>0</v>
      </c>
      <c r="BI694" s="219">
        <f>IF(N694="nulová",J694,0)</f>
        <v>0</v>
      </c>
      <c r="BJ694" s="20" t="s">
        <v>80</v>
      </c>
      <c r="BK694" s="219">
        <f>ROUND(I694*H694,2)</f>
        <v>0</v>
      </c>
      <c r="BL694" s="20" t="s">
        <v>300</v>
      </c>
      <c r="BM694" s="218" t="s">
        <v>929</v>
      </c>
    </row>
    <row r="695" s="2" customFormat="1">
      <c r="A695" s="41"/>
      <c r="B695" s="42"/>
      <c r="C695" s="43"/>
      <c r="D695" s="220" t="s">
        <v>137</v>
      </c>
      <c r="E695" s="43"/>
      <c r="F695" s="221" t="s">
        <v>930</v>
      </c>
      <c r="G695" s="43"/>
      <c r="H695" s="43"/>
      <c r="I695" s="222"/>
      <c r="J695" s="43"/>
      <c r="K695" s="43"/>
      <c r="L695" s="47"/>
      <c r="M695" s="223"/>
      <c r="N695" s="224"/>
      <c r="O695" s="87"/>
      <c r="P695" s="87"/>
      <c r="Q695" s="87"/>
      <c r="R695" s="87"/>
      <c r="S695" s="87"/>
      <c r="T695" s="88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T695" s="20" t="s">
        <v>137</v>
      </c>
      <c r="AU695" s="20" t="s">
        <v>82</v>
      </c>
    </row>
    <row r="696" s="13" customFormat="1">
      <c r="A696" s="13"/>
      <c r="B696" s="232"/>
      <c r="C696" s="233"/>
      <c r="D696" s="225" t="s">
        <v>187</v>
      </c>
      <c r="E696" s="234" t="s">
        <v>19</v>
      </c>
      <c r="F696" s="235" t="s">
        <v>931</v>
      </c>
      <c r="G696" s="233"/>
      <c r="H696" s="236">
        <v>1</v>
      </c>
      <c r="I696" s="237"/>
      <c r="J696" s="233"/>
      <c r="K696" s="233"/>
      <c r="L696" s="238"/>
      <c r="M696" s="239"/>
      <c r="N696" s="240"/>
      <c r="O696" s="240"/>
      <c r="P696" s="240"/>
      <c r="Q696" s="240"/>
      <c r="R696" s="240"/>
      <c r="S696" s="240"/>
      <c r="T696" s="241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42" t="s">
        <v>187</v>
      </c>
      <c r="AU696" s="242" t="s">
        <v>82</v>
      </c>
      <c r="AV696" s="13" t="s">
        <v>82</v>
      </c>
      <c r="AW696" s="13" t="s">
        <v>34</v>
      </c>
      <c r="AX696" s="13" t="s">
        <v>72</v>
      </c>
      <c r="AY696" s="242" t="s">
        <v>127</v>
      </c>
    </row>
    <row r="697" s="13" customFormat="1">
      <c r="A697" s="13"/>
      <c r="B697" s="232"/>
      <c r="C697" s="233"/>
      <c r="D697" s="225" t="s">
        <v>187</v>
      </c>
      <c r="E697" s="234" t="s">
        <v>19</v>
      </c>
      <c r="F697" s="235" t="s">
        <v>932</v>
      </c>
      <c r="G697" s="233"/>
      <c r="H697" s="236">
        <v>1</v>
      </c>
      <c r="I697" s="237"/>
      <c r="J697" s="233"/>
      <c r="K697" s="233"/>
      <c r="L697" s="238"/>
      <c r="M697" s="239"/>
      <c r="N697" s="240"/>
      <c r="O697" s="240"/>
      <c r="P697" s="240"/>
      <c r="Q697" s="240"/>
      <c r="R697" s="240"/>
      <c r="S697" s="240"/>
      <c r="T697" s="241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42" t="s">
        <v>187</v>
      </c>
      <c r="AU697" s="242" t="s">
        <v>82</v>
      </c>
      <c r="AV697" s="13" t="s">
        <v>82</v>
      </c>
      <c r="AW697" s="13" t="s">
        <v>34</v>
      </c>
      <c r="AX697" s="13" t="s">
        <v>72</v>
      </c>
      <c r="AY697" s="242" t="s">
        <v>127</v>
      </c>
    </row>
    <row r="698" s="13" customFormat="1">
      <c r="A698" s="13"/>
      <c r="B698" s="232"/>
      <c r="C698" s="233"/>
      <c r="D698" s="225" t="s">
        <v>187</v>
      </c>
      <c r="E698" s="234" t="s">
        <v>19</v>
      </c>
      <c r="F698" s="235" t="s">
        <v>933</v>
      </c>
      <c r="G698" s="233"/>
      <c r="H698" s="236">
        <v>3</v>
      </c>
      <c r="I698" s="237"/>
      <c r="J698" s="233"/>
      <c r="K698" s="233"/>
      <c r="L698" s="238"/>
      <c r="M698" s="239"/>
      <c r="N698" s="240"/>
      <c r="O698" s="240"/>
      <c r="P698" s="240"/>
      <c r="Q698" s="240"/>
      <c r="R698" s="240"/>
      <c r="S698" s="240"/>
      <c r="T698" s="241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42" t="s">
        <v>187</v>
      </c>
      <c r="AU698" s="242" t="s">
        <v>82</v>
      </c>
      <c r="AV698" s="13" t="s">
        <v>82</v>
      </c>
      <c r="AW698" s="13" t="s">
        <v>34</v>
      </c>
      <c r="AX698" s="13" t="s">
        <v>72</v>
      </c>
      <c r="AY698" s="242" t="s">
        <v>127</v>
      </c>
    </row>
    <row r="699" s="13" customFormat="1">
      <c r="A699" s="13"/>
      <c r="B699" s="232"/>
      <c r="C699" s="233"/>
      <c r="D699" s="225" t="s">
        <v>187</v>
      </c>
      <c r="E699" s="234" t="s">
        <v>19</v>
      </c>
      <c r="F699" s="235" t="s">
        <v>934</v>
      </c>
      <c r="G699" s="233"/>
      <c r="H699" s="236">
        <v>3</v>
      </c>
      <c r="I699" s="237"/>
      <c r="J699" s="233"/>
      <c r="K699" s="233"/>
      <c r="L699" s="238"/>
      <c r="M699" s="239"/>
      <c r="N699" s="240"/>
      <c r="O699" s="240"/>
      <c r="P699" s="240"/>
      <c r="Q699" s="240"/>
      <c r="R699" s="240"/>
      <c r="S699" s="240"/>
      <c r="T699" s="241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42" t="s">
        <v>187</v>
      </c>
      <c r="AU699" s="242" t="s">
        <v>82</v>
      </c>
      <c r="AV699" s="13" t="s">
        <v>82</v>
      </c>
      <c r="AW699" s="13" t="s">
        <v>34</v>
      </c>
      <c r="AX699" s="13" t="s">
        <v>72</v>
      </c>
      <c r="AY699" s="242" t="s">
        <v>127</v>
      </c>
    </row>
    <row r="700" s="13" customFormat="1">
      <c r="A700" s="13"/>
      <c r="B700" s="232"/>
      <c r="C700" s="233"/>
      <c r="D700" s="225" t="s">
        <v>187</v>
      </c>
      <c r="E700" s="234" t="s">
        <v>19</v>
      </c>
      <c r="F700" s="235" t="s">
        <v>935</v>
      </c>
      <c r="G700" s="233"/>
      <c r="H700" s="236">
        <v>3</v>
      </c>
      <c r="I700" s="237"/>
      <c r="J700" s="233"/>
      <c r="K700" s="233"/>
      <c r="L700" s="238"/>
      <c r="M700" s="239"/>
      <c r="N700" s="240"/>
      <c r="O700" s="240"/>
      <c r="P700" s="240"/>
      <c r="Q700" s="240"/>
      <c r="R700" s="240"/>
      <c r="S700" s="240"/>
      <c r="T700" s="241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42" t="s">
        <v>187</v>
      </c>
      <c r="AU700" s="242" t="s">
        <v>82</v>
      </c>
      <c r="AV700" s="13" t="s">
        <v>82</v>
      </c>
      <c r="AW700" s="13" t="s">
        <v>34</v>
      </c>
      <c r="AX700" s="13" t="s">
        <v>72</v>
      </c>
      <c r="AY700" s="242" t="s">
        <v>127</v>
      </c>
    </row>
    <row r="701" s="14" customFormat="1">
      <c r="A701" s="14"/>
      <c r="B701" s="243"/>
      <c r="C701" s="244"/>
      <c r="D701" s="225" t="s">
        <v>187</v>
      </c>
      <c r="E701" s="245" t="s">
        <v>19</v>
      </c>
      <c r="F701" s="246" t="s">
        <v>227</v>
      </c>
      <c r="G701" s="244"/>
      <c r="H701" s="247">
        <v>11</v>
      </c>
      <c r="I701" s="248"/>
      <c r="J701" s="244"/>
      <c r="K701" s="244"/>
      <c r="L701" s="249"/>
      <c r="M701" s="250"/>
      <c r="N701" s="251"/>
      <c r="O701" s="251"/>
      <c r="P701" s="251"/>
      <c r="Q701" s="251"/>
      <c r="R701" s="251"/>
      <c r="S701" s="251"/>
      <c r="T701" s="252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53" t="s">
        <v>187</v>
      </c>
      <c r="AU701" s="253" t="s">
        <v>82</v>
      </c>
      <c r="AV701" s="14" t="s">
        <v>155</v>
      </c>
      <c r="AW701" s="14" t="s">
        <v>34</v>
      </c>
      <c r="AX701" s="14" t="s">
        <v>80</v>
      </c>
      <c r="AY701" s="253" t="s">
        <v>127</v>
      </c>
    </row>
    <row r="702" s="2" customFormat="1" ht="24.15" customHeight="1">
      <c r="A702" s="41"/>
      <c r="B702" s="42"/>
      <c r="C702" s="207" t="s">
        <v>936</v>
      </c>
      <c r="D702" s="207" t="s">
        <v>130</v>
      </c>
      <c r="E702" s="208" t="s">
        <v>937</v>
      </c>
      <c r="F702" s="209" t="s">
        <v>938</v>
      </c>
      <c r="G702" s="210" t="s">
        <v>191</v>
      </c>
      <c r="H702" s="211">
        <v>15</v>
      </c>
      <c r="I702" s="212"/>
      <c r="J702" s="213">
        <f>ROUND(I702*H702,2)</f>
        <v>0</v>
      </c>
      <c r="K702" s="209" t="s">
        <v>134</v>
      </c>
      <c r="L702" s="47"/>
      <c r="M702" s="214" t="s">
        <v>19</v>
      </c>
      <c r="N702" s="215" t="s">
        <v>43</v>
      </c>
      <c r="O702" s="87"/>
      <c r="P702" s="216">
        <f>O702*H702</f>
        <v>0</v>
      </c>
      <c r="Q702" s="216">
        <v>0</v>
      </c>
      <c r="R702" s="216">
        <f>Q702*H702</f>
        <v>0</v>
      </c>
      <c r="S702" s="216">
        <v>0</v>
      </c>
      <c r="T702" s="217">
        <f>S702*H702</f>
        <v>0</v>
      </c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  <c r="AR702" s="218" t="s">
        <v>300</v>
      </c>
      <c r="AT702" s="218" t="s">
        <v>130</v>
      </c>
      <c r="AU702" s="218" t="s">
        <v>82</v>
      </c>
      <c r="AY702" s="20" t="s">
        <v>127</v>
      </c>
      <c r="BE702" s="219">
        <f>IF(N702="základní",J702,0)</f>
        <v>0</v>
      </c>
      <c r="BF702" s="219">
        <f>IF(N702="snížená",J702,0)</f>
        <v>0</v>
      </c>
      <c r="BG702" s="219">
        <f>IF(N702="zákl. přenesená",J702,0)</f>
        <v>0</v>
      </c>
      <c r="BH702" s="219">
        <f>IF(N702="sníž. přenesená",J702,0)</f>
        <v>0</v>
      </c>
      <c r="BI702" s="219">
        <f>IF(N702="nulová",J702,0)</f>
        <v>0</v>
      </c>
      <c r="BJ702" s="20" t="s">
        <v>80</v>
      </c>
      <c r="BK702" s="219">
        <f>ROUND(I702*H702,2)</f>
        <v>0</v>
      </c>
      <c r="BL702" s="20" t="s">
        <v>300</v>
      </c>
      <c r="BM702" s="218" t="s">
        <v>939</v>
      </c>
    </row>
    <row r="703" s="2" customFormat="1">
      <c r="A703" s="41"/>
      <c r="B703" s="42"/>
      <c r="C703" s="43"/>
      <c r="D703" s="220" t="s">
        <v>137</v>
      </c>
      <c r="E703" s="43"/>
      <c r="F703" s="221" t="s">
        <v>940</v>
      </c>
      <c r="G703" s="43"/>
      <c r="H703" s="43"/>
      <c r="I703" s="222"/>
      <c r="J703" s="43"/>
      <c r="K703" s="43"/>
      <c r="L703" s="47"/>
      <c r="M703" s="223"/>
      <c r="N703" s="224"/>
      <c r="O703" s="87"/>
      <c r="P703" s="87"/>
      <c r="Q703" s="87"/>
      <c r="R703" s="87"/>
      <c r="S703" s="87"/>
      <c r="T703" s="88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  <c r="AT703" s="20" t="s">
        <v>137</v>
      </c>
      <c r="AU703" s="20" t="s">
        <v>82</v>
      </c>
    </row>
    <row r="704" s="13" customFormat="1">
      <c r="A704" s="13"/>
      <c r="B704" s="232"/>
      <c r="C704" s="233"/>
      <c r="D704" s="225" t="s">
        <v>187</v>
      </c>
      <c r="E704" s="234" t="s">
        <v>19</v>
      </c>
      <c r="F704" s="235" t="s">
        <v>941</v>
      </c>
      <c r="G704" s="233"/>
      <c r="H704" s="236">
        <v>15</v>
      </c>
      <c r="I704" s="237"/>
      <c r="J704" s="233"/>
      <c r="K704" s="233"/>
      <c r="L704" s="238"/>
      <c r="M704" s="239"/>
      <c r="N704" s="240"/>
      <c r="O704" s="240"/>
      <c r="P704" s="240"/>
      <c r="Q704" s="240"/>
      <c r="R704" s="240"/>
      <c r="S704" s="240"/>
      <c r="T704" s="241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42" t="s">
        <v>187</v>
      </c>
      <c r="AU704" s="242" t="s">
        <v>82</v>
      </c>
      <c r="AV704" s="13" t="s">
        <v>82</v>
      </c>
      <c r="AW704" s="13" t="s">
        <v>34</v>
      </c>
      <c r="AX704" s="13" t="s">
        <v>80</v>
      </c>
      <c r="AY704" s="242" t="s">
        <v>127</v>
      </c>
    </row>
    <row r="705" s="2" customFormat="1" ht="24.15" customHeight="1">
      <c r="A705" s="41"/>
      <c r="B705" s="42"/>
      <c r="C705" s="207" t="s">
        <v>942</v>
      </c>
      <c r="D705" s="207" t="s">
        <v>130</v>
      </c>
      <c r="E705" s="208" t="s">
        <v>943</v>
      </c>
      <c r="F705" s="209" t="s">
        <v>944</v>
      </c>
      <c r="G705" s="210" t="s">
        <v>214</v>
      </c>
      <c r="H705" s="211">
        <v>98.640000000000001</v>
      </c>
      <c r="I705" s="212"/>
      <c r="J705" s="213">
        <f>ROUND(I705*H705,2)</f>
        <v>0</v>
      </c>
      <c r="K705" s="209" t="s">
        <v>134</v>
      </c>
      <c r="L705" s="47"/>
      <c r="M705" s="214" t="s">
        <v>19</v>
      </c>
      <c r="N705" s="215" t="s">
        <v>43</v>
      </c>
      <c r="O705" s="87"/>
      <c r="P705" s="216">
        <f>O705*H705</f>
        <v>0</v>
      </c>
      <c r="Q705" s="216">
        <v>5.0000000000000002E-05</v>
      </c>
      <c r="R705" s="216">
        <f>Q705*H705</f>
        <v>0.0049320000000000006</v>
      </c>
      <c r="S705" s="216">
        <v>0</v>
      </c>
      <c r="T705" s="217">
        <f>S705*H705</f>
        <v>0</v>
      </c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R705" s="218" t="s">
        <v>300</v>
      </c>
      <c r="AT705" s="218" t="s">
        <v>130</v>
      </c>
      <c r="AU705" s="218" t="s">
        <v>82</v>
      </c>
      <c r="AY705" s="20" t="s">
        <v>127</v>
      </c>
      <c r="BE705" s="219">
        <f>IF(N705="základní",J705,0)</f>
        <v>0</v>
      </c>
      <c r="BF705" s="219">
        <f>IF(N705="snížená",J705,0)</f>
        <v>0</v>
      </c>
      <c r="BG705" s="219">
        <f>IF(N705="zákl. přenesená",J705,0)</f>
        <v>0</v>
      </c>
      <c r="BH705" s="219">
        <f>IF(N705="sníž. přenesená",J705,0)</f>
        <v>0</v>
      </c>
      <c r="BI705" s="219">
        <f>IF(N705="nulová",J705,0)</f>
        <v>0</v>
      </c>
      <c r="BJ705" s="20" t="s">
        <v>80</v>
      </c>
      <c r="BK705" s="219">
        <f>ROUND(I705*H705,2)</f>
        <v>0</v>
      </c>
      <c r="BL705" s="20" t="s">
        <v>300</v>
      </c>
      <c r="BM705" s="218" t="s">
        <v>945</v>
      </c>
    </row>
    <row r="706" s="2" customFormat="1">
      <c r="A706" s="41"/>
      <c r="B706" s="42"/>
      <c r="C706" s="43"/>
      <c r="D706" s="220" t="s">
        <v>137</v>
      </c>
      <c r="E706" s="43"/>
      <c r="F706" s="221" t="s">
        <v>946</v>
      </c>
      <c r="G706" s="43"/>
      <c r="H706" s="43"/>
      <c r="I706" s="222"/>
      <c r="J706" s="43"/>
      <c r="K706" s="43"/>
      <c r="L706" s="47"/>
      <c r="M706" s="223"/>
      <c r="N706" s="224"/>
      <c r="O706" s="87"/>
      <c r="P706" s="87"/>
      <c r="Q706" s="87"/>
      <c r="R706" s="87"/>
      <c r="S706" s="87"/>
      <c r="T706" s="88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T706" s="20" t="s">
        <v>137</v>
      </c>
      <c r="AU706" s="20" t="s">
        <v>82</v>
      </c>
    </row>
    <row r="707" s="13" customFormat="1">
      <c r="A707" s="13"/>
      <c r="B707" s="232"/>
      <c r="C707" s="233"/>
      <c r="D707" s="225" t="s">
        <v>187</v>
      </c>
      <c r="E707" s="234" t="s">
        <v>19</v>
      </c>
      <c r="F707" s="235" t="s">
        <v>794</v>
      </c>
      <c r="G707" s="233"/>
      <c r="H707" s="236">
        <v>9.4000000000000004</v>
      </c>
      <c r="I707" s="237"/>
      <c r="J707" s="233"/>
      <c r="K707" s="233"/>
      <c r="L707" s="238"/>
      <c r="M707" s="239"/>
      <c r="N707" s="240"/>
      <c r="O707" s="240"/>
      <c r="P707" s="240"/>
      <c r="Q707" s="240"/>
      <c r="R707" s="240"/>
      <c r="S707" s="240"/>
      <c r="T707" s="241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42" t="s">
        <v>187</v>
      </c>
      <c r="AU707" s="242" t="s">
        <v>82</v>
      </c>
      <c r="AV707" s="13" t="s">
        <v>82</v>
      </c>
      <c r="AW707" s="13" t="s">
        <v>34</v>
      </c>
      <c r="AX707" s="13" t="s">
        <v>72</v>
      </c>
      <c r="AY707" s="242" t="s">
        <v>127</v>
      </c>
    </row>
    <row r="708" s="13" customFormat="1">
      <c r="A708" s="13"/>
      <c r="B708" s="232"/>
      <c r="C708" s="233"/>
      <c r="D708" s="225" t="s">
        <v>187</v>
      </c>
      <c r="E708" s="234" t="s">
        <v>19</v>
      </c>
      <c r="F708" s="235" t="s">
        <v>795</v>
      </c>
      <c r="G708" s="233"/>
      <c r="H708" s="236">
        <v>12.57</v>
      </c>
      <c r="I708" s="237"/>
      <c r="J708" s="233"/>
      <c r="K708" s="233"/>
      <c r="L708" s="238"/>
      <c r="M708" s="239"/>
      <c r="N708" s="240"/>
      <c r="O708" s="240"/>
      <c r="P708" s="240"/>
      <c r="Q708" s="240"/>
      <c r="R708" s="240"/>
      <c r="S708" s="240"/>
      <c r="T708" s="241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42" t="s">
        <v>187</v>
      </c>
      <c r="AU708" s="242" t="s">
        <v>82</v>
      </c>
      <c r="AV708" s="13" t="s">
        <v>82</v>
      </c>
      <c r="AW708" s="13" t="s">
        <v>34</v>
      </c>
      <c r="AX708" s="13" t="s">
        <v>72</v>
      </c>
      <c r="AY708" s="242" t="s">
        <v>127</v>
      </c>
    </row>
    <row r="709" s="13" customFormat="1">
      <c r="A709" s="13"/>
      <c r="B709" s="232"/>
      <c r="C709" s="233"/>
      <c r="D709" s="225" t="s">
        <v>187</v>
      </c>
      <c r="E709" s="234" t="s">
        <v>19</v>
      </c>
      <c r="F709" s="235" t="s">
        <v>796</v>
      </c>
      <c r="G709" s="233"/>
      <c r="H709" s="236">
        <v>11</v>
      </c>
      <c r="I709" s="237"/>
      <c r="J709" s="233"/>
      <c r="K709" s="233"/>
      <c r="L709" s="238"/>
      <c r="M709" s="239"/>
      <c r="N709" s="240"/>
      <c r="O709" s="240"/>
      <c r="P709" s="240"/>
      <c r="Q709" s="240"/>
      <c r="R709" s="240"/>
      <c r="S709" s="240"/>
      <c r="T709" s="241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42" t="s">
        <v>187</v>
      </c>
      <c r="AU709" s="242" t="s">
        <v>82</v>
      </c>
      <c r="AV709" s="13" t="s">
        <v>82</v>
      </c>
      <c r="AW709" s="13" t="s">
        <v>34</v>
      </c>
      <c r="AX709" s="13" t="s">
        <v>72</v>
      </c>
      <c r="AY709" s="242" t="s">
        <v>127</v>
      </c>
    </row>
    <row r="710" s="13" customFormat="1">
      <c r="A710" s="13"/>
      <c r="B710" s="232"/>
      <c r="C710" s="233"/>
      <c r="D710" s="225" t="s">
        <v>187</v>
      </c>
      <c r="E710" s="234" t="s">
        <v>19</v>
      </c>
      <c r="F710" s="235" t="s">
        <v>797</v>
      </c>
      <c r="G710" s="233"/>
      <c r="H710" s="236">
        <v>14.6</v>
      </c>
      <c r="I710" s="237"/>
      <c r="J710" s="233"/>
      <c r="K710" s="233"/>
      <c r="L710" s="238"/>
      <c r="M710" s="239"/>
      <c r="N710" s="240"/>
      <c r="O710" s="240"/>
      <c r="P710" s="240"/>
      <c r="Q710" s="240"/>
      <c r="R710" s="240"/>
      <c r="S710" s="240"/>
      <c r="T710" s="241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42" t="s">
        <v>187</v>
      </c>
      <c r="AU710" s="242" t="s">
        <v>82</v>
      </c>
      <c r="AV710" s="13" t="s">
        <v>82</v>
      </c>
      <c r="AW710" s="13" t="s">
        <v>34</v>
      </c>
      <c r="AX710" s="13" t="s">
        <v>72</v>
      </c>
      <c r="AY710" s="242" t="s">
        <v>127</v>
      </c>
    </row>
    <row r="711" s="13" customFormat="1">
      <c r="A711" s="13"/>
      <c r="B711" s="232"/>
      <c r="C711" s="233"/>
      <c r="D711" s="225" t="s">
        <v>187</v>
      </c>
      <c r="E711" s="234" t="s">
        <v>19</v>
      </c>
      <c r="F711" s="235" t="s">
        <v>798</v>
      </c>
      <c r="G711" s="233"/>
      <c r="H711" s="236">
        <v>22.77</v>
      </c>
      <c r="I711" s="237"/>
      <c r="J711" s="233"/>
      <c r="K711" s="233"/>
      <c r="L711" s="238"/>
      <c r="M711" s="239"/>
      <c r="N711" s="240"/>
      <c r="O711" s="240"/>
      <c r="P711" s="240"/>
      <c r="Q711" s="240"/>
      <c r="R711" s="240"/>
      <c r="S711" s="240"/>
      <c r="T711" s="241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42" t="s">
        <v>187</v>
      </c>
      <c r="AU711" s="242" t="s">
        <v>82</v>
      </c>
      <c r="AV711" s="13" t="s">
        <v>82</v>
      </c>
      <c r="AW711" s="13" t="s">
        <v>34</v>
      </c>
      <c r="AX711" s="13" t="s">
        <v>72</v>
      </c>
      <c r="AY711" s="242" t="s">
        <v>127</v>
      </c>
    </row>
    <row r="712" s="13" customFormat="1">
      <c r="A712" s="13"/>
      <c r="B712" s="232"/>
      <c r="C712" s="233"/>
      <c r="D712" s="225" t="s">
        <v>187</v>
      </c>
      <c r="E712" s="234" t="s">
        <v>19</v>
      </c>
      <c r="F712" s="235" t="s">
        <v>799</v>
      </c>
      <c r="G712" s="233"/>
      <c r="H712" s="236">
        <v>7.2000000000000002</v>
      </c>
      <c r="I712" s="237"/>
      <c r="J712" s="233"/>
      <c r="K712" s="233"/>
      <c r="L712" s="238"/>
      <c r="M712" s="239"/>
      <c r="N712" s="240"/>
      <c r="O712" s="240"/>
      <c r="P712" s="240"/>
      <c r="Q712" s="240"/>
      <c r="R712" s="240"/>
      <c r="S712" s="240"/>
      <c r="T712" s="241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42" t="s">
        <v>187</v>
      </c>
      <c r="AU712" s="242" t="s">
        <v>82</v>
      </c>
      <c r="AV712" s="13" t="s">
        <v>82</v>
      </c>
      <c r="AW712" s="13" t="s">
        <v>34</v>
      </c>
      <c r="AX712" s="13" t="s">
        <v>72</v>
      </c>
      <c r="AY712" s="242" t="s">
        <v>127</v>
      </c>
    </row>
    <row r="713" s="13" customFormat="1">
      <c r="A713" s="13"/>
      <c r="B713" s="232"/>
      <c r="C713" s="233"/>
      <c r="D713" s="225" t="s">
        <v>187</v>
      </c>
      <c r="E713" s="234" t="s">
        <v>19</v>
      </c>
      <c r="F713" s="235" t="s">
        <v>800</v>
      </c>
      <c r="G713" s="233"/>
      <c r="H713" s="236">
        <v>6.5999999999999996</v>
      </c>
      <c r="I713" s="237"/>
      <c r="J713" s="233"/>
      <c r="K713" s="233"/>
      <c r="L713" s="238"/>
      <c r="M713" s="239"/>
      <c r="N713" s="240"/>
      <c r="O713" s="240"/>
      <c r="P713" s="240"/>
      <c r="Q713" s="240"/>
      <c r="R713" s="240"/>
      <c r="S713" s="240"/>
      <c r="T713" s="241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42" t="s">
        <v>187</v>
      </c>
      <c r="AU713" s="242" t="s">
        <v>82</v>
      </c>
      <c r="AV713" s="13" t="s">
        <v>82</v>
      </c>
      <c r="AW713" s="13" t="s">
        <v>34</v>
      </c>
      <c r="AX713" s="13" t="s">
        <v>72</v>
      </c>
      <c r="AY713" s="242" t="s">
        <v>127</v>
      </c>
    </row>
    <row r="714" s="13" customFormat="1">
      <c r="A714" s="13"/>
      <c r="B714" s="232"/>
      <c r="C714" s="233"/>
      <c r="D714" s="225" t="s">
        <v>187</v>
      </c>
      <c r="E714" s="234" t="s">
        <v>19</v>
      </c>
      <c r="F714" s="235" t="s">
        <v>801</v>
      </c>
      <c r="G714" s="233"/>
      <c r="H714" s="236">
        <v>13</v>
      </c>
      <c r="I714" s="237"/>
      <c r="J714" s="233"/>
      <c r="K714" s="233"/>
      <c r="L714" s="238"/>
      <c r="M714" s="239"/>
      <c r="N714" s="240"/>
      <c r="O714" s="240"/>
      <c r="P714" s="240"/>
      <c r="Q714" s="240"/>
      <c r="R714" s="240"/>
      <c r="S714" s="240"/>
      <c r="T714" s="241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42" t="s">
        <v>187</v>
      </c>
      <c r="AU714" s="242" t="s">
        <v>82</v>
      </c>
      <c r="AV714" s="13" t="s">
        <v>82</v>
      </c>
      <c r="AW714" s="13" t="s">
        <v>34</v>
      </c>
      <c r="AX714" s="13" t="s">
        <v>72</v>
      </c>
      <c r="AY714" s="242" t="s">
        <v>127</v>
      </c>
    </row>
    <row r="715" s="16" customFormat="1">
      <c r="A715" s="16"/>
      <c r="B715" s="264"/>
      <c r="C715" s="265"/>
      <c r="D715" s="225" t="s">
        <v>187</v>
      </c>
      <c r="E715" s="266" t="s">
        <v>19</v>
      </c>
      <c r="F715" s="267" t="s">
        <v>299</v>
      </c>
      <c r="G715" s="265"/>
      <c r="H715" s="268">
        <v>97.140000000000001</v>
      </c>
      <c r="I715" s="269"/>
      <c r="J715" s="265"/>
      <c r="K715" s="265"/>
      <c r="L715" s="270"/>
      <c r="M715" s="271"/>
      <c r="N715" s="272"/>
      <c r="O715" s="272"/>
      <c r="P715" s="272"/>
      <c r="Q715" s="272"/>
      <c r="R715" s="272"/>
      <c r="S715" s="272"/>
      <c r="T715" s="273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T715" s="274" t="s">
        <v>187</v>
      </c>
      <c r="AU715" s="274" t="s">
        <v>82</v>
      </c>
      <c r="AV715" s="16" t="s">
        <v>148</v>
      </c>
      <c r="AW715" s="16" t="s">
        <v>34</v>
      </c>
      <c r="AX715" s="16" t="s">
        <v>72</v>
      </c>
      <c r="AY715" s="274" t="s">
        <v>127</v>
      </c>
    </row>
    <row r="716" s="13" customFormat="1">
      <c r="A716" s="13"/>
      <c r="B716" s="232"/>
      <c r="C716" s="233"/>
      <c r="D716" s="225" t="s">
        <v>187</v>
      </c>
      <c r="E716" s="234" t="s">
        <v>19</v>
      </c>
      <c r="F716" s="235" t="s">
        <v>802</v>
      </c>
      <c r="G716" s="233"/>
      <c r="H716" s="236">
        <v>0.83999999999999997</v>
      </c>
      <c r="I716" s="237"/>
      <c r="J716" s="233"/>
      <c r="K716" s="233"/>
      <c r="L716" s="238"/>
      <c r="M716" s="239"/>
      <c r="N716" s="240"/>
      <c r="O716" s="240"/>
      <c r="P716" s="240"/>
      <c r="Q716" s="240"/>
      <c r="R716" s="240"/>
      <c r="S716" s="240"/>
      <c r="T716" s="241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42" t="s">
        <v>187</v>
      </c>
      <c r="AU716" s="242" t="s">
        <v>82</v>
      </c>
      <c r="AV716" s="13" t="s">
        <v>82</v>
      </c>
      <c r="AW716" s="13" t="s">
        <v>34</v>
      </c>
      <c r="AX716" s="13" t="s">
        <v>72</v>
      </c>
      <c r="AY716" s="242" t="s">
        <v>127</v>
      </c>
    </row>
    <row r="717" s="13" customFormat="1">
      <c r="A717" s="13"/>
      <c r="B717" s="232"/>
      <c r="C717" s="233"/>
      <c r="D717" s="225" t="s">
        <v>187</v>
      </c>
      <c r="E717" s="234" t="s">
        <v>19</v>
      </c>
      <c r="F717" s="235" t="s">
        <v>803</v>
      </c>
      <c r="G717" s="233"/>
      <c r="H717" s="236">
        <v>0.66000000000000003</v>
      </c>
      <c r="I717" s="237"/>
      <c r="J717" s="233"/>
      <c r="K717" s="233"/>
      <c r="L717" s="238"/>
      <c r="M717" s="239"/>
      <c r="N717" s="240"/>
      <c r="O717" s="240"/>
      <c r="P717" s="240"/>
      <c r="Q717" s="240"/>
      <c r="R717" s="240"/>
      <c r="S717" s="240"/>
      <c r="T717" s="241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42" t="s">
        <v>187</v>
      </c>
      <c r="AU717" s="242" t="s">
        <v>82</v>
      </c>
      <c r="AV717" s="13" t="s">
        <v>82</v>
      </c>
      <c r="AW717" s="13" t="s">
        <v>34</v>
      </c>
      <c r="AX717" s="13" t="s">
        <v>72</v>
      </c>
      <c r="AY717" s="242" t="s">
        <v>127</v>
      </c>
    </row>
    <row r="718" s="16" customFormat="1">
      <c r="A718" s="16"/>
      <c r="B718" s="264"/>
      <c r="C718" s="265"/>
      <c r="D718" s="225" t="s">
        <v>187</v>
      </c>
      <c r="E718" s="266" t="s">
        <v>19</v>
      </c>
      <c r="F718" s="267" t="s">
        <v>299</v>
      </c>
      <c r="G718" s="265"/>
      <c r="H718" s="268">
        <v>1.5</v>
      </c>
      <c r="I718" s="269"/>
      <c r="J718" s="265"/>
      <c r="K718" s="265"/>
      <c r="L718" s="270"/>
      <c r="M718" s="271"/>
      <c r="N718" s="272"/>
      <c r="O718" s="272"/>
      <c r="P718" s="272"/>
      <c r="Q718" s="272"/>
      <c r="R718" s="272"/>
      <c r="S718" s="272"/>
      <c r="T718" s="273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T718" s="274" t="s">
        <v>187</v>
      </c>
      <c r="AU718" s="274" t="s">
        <v>82</v>
      </c>
      <c r="AV718" s="16" t="s">
        <v>148</v>
      </c>
      <c r="AW718" s="16" t="s">
        <v>34</v>
      </c>
      <c r="AX718" s="16" t="s">
        <v>72</v>
      </c>
      <c r="AY718" s="274" t="s">
        <v>127</v>
      </c>
    </row>
    <row r="719" s="14" customFormat="1">
      <c r="A719" s="14"/>
      <c r="B719" s="243"/>
      <c r="C719" s="244"/>
      <c r="D719" s="225" t="s">
        <v>187</v>
      </c>
      <c r="E719" s="245" t="s">
        <v>19</v>
      </c>
      <c r="F719" s="246" t="s">
        <v>804</v>
      </c>
      <c r="G719" s="244"/>
      <c r="H719" s="247">
        <v>98.640000000000001</v>
      </c>
      <c r="I719" s="248"/>
      <c r="J719" s="244"/>
      <c r="K719" s="244"/>
      <c r="L719" s="249"/>
      <c r="M719" s="250"/>
      <c r="N719" s="251"/>
      <c r="O719" s="251"/>
      <c r="P719" s="251"/>
      <c r="Q719" s="251"/>
      <c r="R719" s="251"/>
      <c r="S719" s="251"/>
      <c r="T719" s="252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53" t="s">
        <v>187</v>
      </c>
      <c r="AU719" s="253" t="s">
        <v>82</v>
      </c>
      <c r="AV719" s="14" t="s">
        <v>155</v>
      </c>
      <c r="AW719" s="14" t="s">
        <v>34</v>
      </c>
      <c r="AX719" s="14" t="s">
        <v>80</v>
      </c>
      <c r="AY719" s="253" t="s">
        <v>127</v>
      </c>
    </row>
    <row r="720" s="2" customFormat="1" ht="24.15" customHeight="1">
      <c r="A720" s="41"/>
      <c r="B720" s="42"/>
      <c r="C720" s="207" t="s">
        <v>947</v>
      </c>
      <c r="D720" s="207" t="s">
        <v>130</v>
      </c>
      <c r="E720" s="208" t="s">
        <v>948</v>
      </c>
      <c r="F720" s="209" t="s">
        <v>949</v>
      </c>
      <c r="G720" s="210" t="s">
        <v>241</v>
      </c>
      <c r="H720" s="211">
        <v>4.2000000000000002</v>
      </c>
      <c r="I720" s="212"/>
      <c r="J720" s="213">
        <f>ROUND(I720*H720,2)</f>
        <v>0</v>
      </c>
      <c r="K720" s="209" t="s">
        <v>134</v>
      </c>
      <c r="L720" s="47"/>
      <c r="M720" s="214" t="s">
        <v>19</v>
      </c>
      <c r="N720" s="215" t="s">
        <v>43</v>
      </c>
      <c r="O720" s="87"/>
      <c r="P720" s="216">
        <f>O720*H720</f>
        <v>0</v>
      </c>
      <c r="Q720" s="216">
        <v>0.00095</v>
      </c>
      <c r="R720" s="216">
        <f>Q720*H720</f>
        <v>0.0039900000000000005</v>
      </c>
      <c r="S720" s="216">
        <v>0</v>
      </c>
      <c r="T720" s="217">
        <f>S720*H720</f>
        <v>0</v>
      </c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R720" s="218" t="s">
        <v>300</v>
      </c>
      <c r="AT720" s="218" t="s">
        <v>130</v>
      </c>
      <c r="AU720" s="218" t="s">
        <v>82</v>
      </c>
      <c r="AY720" s="20" t="s">
        <v>127</v>
      </c>
      <c r="BE720" s="219">
        <f>IF(N720="základní",J720,0)</f>
        <v>0</v>
      </c>
      <c r="BF720" s="219">
        <f>IF(N720="snížená",J720,0)</f>
        <v>0</v>
      </c>
      <c r="BG720" s="219">
        <f>IF(N720="zákl. přenesená",J720,0)</f>
        <v>0</v>
      </c>
      <c r="BH720" s="219">
        <f>IF(N720="sníž. přenesená",J720,0)</f>
        <v>0</v>
      </c>
      <c r="BI720" s="219">
        <f>IF(N720="nulová",J720,0)</f>
        <v>0</v>
      </c>
      <c r="BJ720" s="20" t="s">
        <v>80</v>
      </c>
      <c r="BK720" s="219">
        <f>ROUND(I720*H720,2)</f>
        <v>0</v>
      </c>
      <c r="BL720" s="20" t="s">
        <v>300</v>
      </c>
      <c r="BM720" s="218" t="s">
        <v>950</v>
      </c>
    </row>
    <row r="721" s="2" customFormat="1">
      <c r="A721" s="41"/>
      <c r="B721" s="42"/>
      <c r="C721" s="43"/>
      <c r="D721" s="220" t="s">
        <v>137</v>
      </c>
      <c r="E721" s="43"/>
      <c r="F721" s="221" t="s">
        <v>951</v>
      </c>
      <c r="G721" s="43"/>
      <c r="H721" s="43"/>
      <c r="I721" s="222"/>
      <c r="J721" s="43"/>
      <c r="K721" s="43"/>
      <c r="L721" s="47"/>
      <c r="M721" s="223"/>
      <c r="N721" s="224"/>
      <c r="O721" s="87"/>
      <c r="P721" s="87"/>
      <c r="Q721" s="87"/>
      <c r="R721" s="87"/>
      <c r="S721" s="87"/>
      <c r="T721" s="88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T721" s="20" t="s">
        <v>137</v>
      </c>
      <c r="AU721" s="20" t="s">
        <v>82</v>
      </c>
    </row>
    <row r="722" s="13" customFormat="1">
      <c r="A722" s="13"/>
      <c r="B722" s="232"/>
      <c r="C722" s="233"/>
      <c r="D722" s="225" t="s">
        <v>187</v>
      </c>
      <c r="E722" s="234" t="s">
        <v>19</v>
      </c>
      <c r="F722" s="235" t="s">
        <v>952</v>
      </c>
      <c r="G722" s="233"/>
      <c r="H722" s="236">
        <v>1.3999999999999999</v>
      </c>
      <c r="I722" s="237"/>
      <c r="J722" s="233"/>
      <c r="K722" s="233"/>
      <c r="L722" s="238"/>
      <c r="M722" s="239"/>
      <c r="N722" s="240"/>
      <c r="O722" s="240"/>
      <c r="P722" s="240"/>
      <c r="Q722" s="240"/>
      <c r="R722" s="240"/>
      <c r="S722" s="240"/>
      <c r="T722" s="241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42" t="s">
        <v>187</v>
      </c>
      <c r="AU722" s="242" t="s">
        <v>82</v>
      </c>
      <c r="AV722" s="13" t="s">
        <v>82</v>
      </c>
      <c r="AW722" s="13" t="s">
        <v>34</v>
      </c>
      <c r="AX722" s="13" t="s">
        <v>72</v>
      </c>
      <c r="AY722" s="242" t="s">
        <v>127</v>
      </c>
    </row>
    <row r="723" s="13" customFormat="1">
      <c r="A723" s="13"/>
      <c r="B723" s="232"/>
      <c r="C723" s="233"/>
      <c r="D723" s="225" t="s">
        <v>187</v>
      </c>
      <c r="E723" s="234" t="s">
        <v>19</v>
      </c>
      <c r="F723" s="235" t="s">
        <v>953</v>
      </c>
      <c r="G723" s="233"/>
      <c r="H723" s="236">
        <v>2.7999999999999998</v>
      </c>
      <c r="I723" s="237"/>
      <c r="J723" s="233"/>
      <c r="K723" s="233"/>
      <c r="L723" s="238"/>
      <c r="M723" s="239"/>
      <c r="N723" s="240"/>
      <c r="O723" s="240"/>
      <c r="P723" s="240"/>
      <c r="Q723" s="240"/>
      <c r="R723" s="240"/>
      <c r="S723" s="240"/>
      <c r="T723" s="241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42" t="s">
        <v>187</v>
      </c>
      <c r="AU723" s="242" t="s">
        <v>82</v>
      </c>
      <c r="AV723" s="13" t="s">
        <v>82</v>
      </c>
      <c r="AW723" s="13" t="s">
        <v>34</v>
      </c>
      <c r="AX723" s="13" t="s">
        <v>72</v>
      </c>
      <c r="AY723" s="242" t="s">
        <v>127</v>
      </c>
    </row>
    <row r="724" s="14" customFormat="1">
      <c r="A724" s="14"/>
      <c r="B724" s="243"/>
      <c r="C724" s="244"/>
      <c r="D724" s="225" t="s">
        <v>187</v>
      </c>
      <c r="E724" s="245" t="s">
        <v>19</v>
      </c>
      <c r="F724" s="246" t="s">
        <v>227</v>
      </c>
      <c r="G724" s="244"/>
      <c r="H724" s="247">
        <v>4.2000000000000002</v>
      </c>
      <c r="I724" s="248"/>
      <c r="J724" s="244"/>
      <c r="K724" s="244"/>
      <c r="L724" s="249"/>
      <c r="M724" s="250"/>
      <c r="N724" s="251"/>
      <c r="O724" s="251"/>
      <c r="P724" s="251"/>
      <c r="Q724" s="251"/>
      <c r="R724" s="251"/>
      <c r="S724" s="251"/>
      <c r="T724" s="252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53" t="s">
        <v>187</v>
      </c>
      <c r="AU724" s="253" t="s">
        <v>82</v>
      </c>
      <c r="AV724" s="14" t="s">
        <v>155</v>
      </c>
      <c r="AW724" s="14" t="s">
        <v>34</v>
      </c>
      <c r="AX724" s="14" t="s">
        <v>80</v>
      </c>
      <c r="AY724" s="253" t="s">
        <v>127</v>
      </c>
    </row>
    <row r="725" s="2" customFormat="1" ht="24.15" customHeight="1">
      <c r="A725" s="41"/>
      <c r="B725" s="42"/>
      <c r="C725" s="275" t="s">
        <v>954</v>
      </c>
      <c r="D725" s="275" t="s">
        <v>405</v>
      </c>
      <c r="E725" s="276" t="s">
        <v>830</v>
      </c>
      <c r="F725" s="277" t="s">
        <v>831</v>
      </c>
      <c r="G725" s="278" t="s">
        <v>214</v>
      </c>
      <c r="H725" s="279">
        <v>0.92400000000000004</v>
      </c>
      <c r="I725" s="280"/>
      <c r="J725" s="281">
        <f>ROUND(I725*H725,2)</f>
        <v>0</v>
      </c>
      <c r="K725" s="277" t="s">
        <v>134</v>
      </c>
      <c r="L725" s="282"/>
      <c r="M725" s="283" t="s">
        <v>19</v>
      </c>
      <c r="N725" s="284" t="s">
        <v>43</v>
      </c>
      <c r="O725" s="87"/>
      <c r="P725" s="216">
        <f>O725*H725</f>
        <v>0</v>
      </c>
      <c r="Q725" s="216">
        <v>0.01806</v>
      </c>
      <c r="R725" s="216">
        <f>Q725*H725</f>
        <v>0.016687440000000001</v>
      </c>
      <c r="S725" s="216">
        <v>0</v>
      </c>
      <c r="T725" s="217">
        <f>S725*H725</f>
        <v>0</v>
      </c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R725" s="218" t="s">
        <v>396</v>
      </c>
      <c r="AT725" s="218" t="s">
        <v>405</v>
      </c>
      <c r="AU725" s="218" t="s">
        <v>82</v>
      </c>
      <c r="AY725" s="20" t="s">
        <v>127</v>
      </c>
      <c r="BE725" s="219">
        <f>IF(N725="základní",J725,0)</f>
        <v>0</v>
      </c>
      <c r="BF725" s="219">
        <f>IF(N725="snížená",J725,0)</f>
        <v>0</v>
      </c>
      <c r="BG725" s="219">
        <f>IF(N725="zákl. přenesená",J725,0)</f>
        <v>0</v>
      </c>
      <c r="BH725" s="219">
        <f>IF(N725="sníž. přenesená",J725,0)</f>
        <v>0</v>
      </c>
      <c r="BI725" s="219">
        <f>IF(N725="nulová",J725,0)</f>
        <v>0</v>
      </c>
      <c r="BJ725" s="20" t="s">
        <v>80</v>
      </c>
      <c r="BK725" s="219">
        <f>ROUND(I725*H725,2)</f>
        <v>0</v>
      </c>
      <c r="BL725" s="20" t="s">
        <v>300</v>
      </c>
      <c r="BM725" s="218" t="s">
        <v>955</v>
      </c>
    </row>
    <row r="726" s="13" customFormat="1">
      <c r="A726" s="13"/>
      <c r="B726" s="232"/>
      <c r="C726" s="233"/>
      <c r="D726" s="225" t="s">
        <v>187</v>
      </c>
      <c r="E726" s="233"/>
      <c r="F726" s="235" t="s">
        <v>956</v>
      </c>
      <c r="G726" s="233"/>
      <c r="H726" s="236">
        <v>0.92400000000000004</v>
      </c>
      <c r="I726" s="237"/>
      <c r="J726" s="233"/>
      <c r="K726" s="233"/>
      <c r="L726" s="238"/>
      <c r="M726" s="239"/>
      <c r="N726" s="240"/>
      <c r="O726" s="240"/>
      <c r="P726" s="240"/>
      <c r="Q726" s="240"/>
      <c r="R726" s="240"/>
      <c r="S726" s="240"/>
      <c r="T726" s="241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42" t="s">
        <v>187</v>
      </c>
      <c r="AU726" s="242" t="s">
        <v>82</v>
      </c>
      <c r="AV726" s="13" t="s">
        <v>82</v>
      </c>
      <c r="AW726" s="13" t="s">
        <v>4</v>
      </c>
      <c r="AX726" s="13" t="s">
        <v>80</v>
      </c>
      <c r="AY726" s="242" t="s">
        <v>127</v>
      </c>
    </row>
    <row r="727" s="2" customFormat="1" ht="37.8" customHeight="1">
      <c r="A727" s="41"/>
      <c r="B727" s="42"/>
      <c r="C727" s="207" t="s">
        <v>957</v>
      </c>
      <c r="D727" s="207" t="s">
        <v>130</v>
      </c>
      <c r="E727" s="208" t="s">
        <v>958</v>
      </c>
      <c r="F727" s="209" t="s">
        <v>959</v>
      </c>
      <c r="G727" s="210" t="s">
        <v>241</v>
      </c>
      <c r="H727" s="211">
        <v>3.2999999999999998</v>
      </c>
      <c r="I727" s="212"/>
      <c r="J727" s="213">
        <f>ROUND(I727*H727,2)</f>
        <v>0</v>
      </c>
      <c r="K727" s="209" t="s">
        <v>134</v>
      </c>
      <c r="L727" s="47"/>
      <c r="M727" s="214" t="s">
        <v>19</v>
      </c>
      <c r="N727" s="215" t="s">
        <v>43</v>
      </c>
      <c r="O727" s="87"/>
      <c r="P727" s="216">
        <f>O727*H727</f>
        <v>0</v>
      </c>
      <c r="Q727" s="216">
        <v>0.00097999999999999997</v>
      </c>
      <c r="R727" s="216">
        <f>Q727*H727</f>
        <v>0.0032339999999999999</v>
      </c>
      <c r="S727" s="216">
        <v>0</v>
      </c>
      <c r="T727" s="217">
        <f>S727*H727</f>
        <v>0</v>
      </c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R727" s="218" t="s">
        <v>300</v>
      </c>
      <c r="AT727" s="218" t="s">
        <v>130</v>
      </c>
      <c r="AU727" s="218" t="s">
        <v>82</v>
      </c>
      <c r="AY727" s="20" t="s">
        <v>127</v>
      </c>
      <c r="BE727" s="219">
        <f>IF(N727="základní",J727,0)</f>
        <v>0</v>
      </c>
      <c r="BF727" s="219">
        <f>IF(N727="snížená",J727,0)</f>
        <v>0</v>
      </c>
      <c r="BG727" s="219">
        <f>IF(N727="zákl. přenesená",J727,0)</f>
        <v>0</v>
      </c>
      <c r="BH727" s="219">
        <f>IF(N727="sníž. přenesená",J727,0)</f>
        <v>0</v>
      </c>
      <c r="BI727" s="219">
        <f>IF(N727="nulová",J727,0)</f>
        <v>0</v>
      </c>
      <c r="BJ727" s="20" t="s">
        <v>80</v>
      </c>
      <c r="BK727" s="219">
        <f>ROUND(I727*H727,2)</f>
        <v>0</v>
      </c>
      <c r="BL727" s="20" t="s">
        <v>300</v>
      </c>
      <c r="BM727" s="218" t="s">
        <v>960</v>
      </c>
    </row>
    <row r="728" s="2" customFormat="1">
      <c r="A728" s="41"/>
      <c r="B728" s="42"/>
      <c r="C728" s="43"/>
      <c r="D728" s="220" t="s">
        <v>137</v>
      </c>
      <c r="E728" s="43"/>
      <c r="F728" s="221" t="s">
        <v>961</v>
      </c>
      <c r="G728" s="43"/>
      <c r="H728" s="43"/>
      <c r="I728" s="222"/>
      <c r="J728" s="43"/>
      <c r="K728" s="43"/>
      <c r="L728" s="47"/>
      <c r="M728" s="223"/>
      <c r="N728" s="224"/>
      <c r="O728" s="87"/>
      <c r="P728" s="87"/>
      <c r="Q728" s="87"/>
      <c r="R728" s="87"/>
      <c r="S728" s="87"/>
      <c r="T728" s="88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T728" s="20" t="s">
        <v>137</v>
      </c>
      <c r="AU728" s="20" t="s">
        <v>82</v>
      </c>
    </row>
    <row r="729" s="13" customFormat="1">
      <c r="A729" s="13"/>
      <c r="B729" s="232"/>
      <c r="C729" s="233"/>
      <c r="D729" s="225" t="s">
        <v>187</v>
      </c>
      <c r="E729" s="234" t="s">
        <v>19</v>
      </c>
      <c r="F729" s="235" t="s">
        <v>962</v>
      </c>
      <c r="G729" s="233"/>
      <c r="H729" s="236">
        <v>1.1000000000000001</v>
      </c>
      <c r="I729" s="237"/>
      <c r="J729" s="233"/>
      <c r="K729" s="233"/>
      <c r="L729" s="238"/>
      <c r="M729" s="239"/>
      <c r="N729" s="240"/>
      <c r="O729" s="240"/>
      <c r="P729" s="240"/>
      <c r="Q729" s="240"/>
      <c r="R729" s="240"/>
      <c r="S729" s="240"/>
      <c r="T729" s="241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42" t="s">
        <v>187</v>
      </c>
      <c r="AU729" s="242" t="s">
        <v>82</v>
      </c>
      <c r="AV729" s="13" t="s">
        <v>82</v>
      </c>
      <c r="AW729" s="13" t="s">
        <v>34</v>
      </c>
      <c r="AX729" s="13" t="s">
        <v>72</v>
      </c>
      <c r="AY729" s="242" t="s">
        <v>127</v>
      </c>
    </row>
    <row r="730" s="13" customFormat="1">
      <c r="A730" s="13"/>
      <c r="B730" s="232"/>
      <c r="C730" s="233"/>
      <c r="D730" s="225" t="s">
        <v>187</v>
      </c>
      <c r="E730" s="234" t="s">
        <v>19</v>
      </c>
      <c r="F730" s="235" t="s">
        <v>963</v>
      </c>
      <c r="G730" s="233"/>
      <c r="H730" s="236">
        <v>2.2000000000000002</v>
      </c>
      <c r="I730" s="237"/>
      <c r="J730" s="233"/>
      <c r="K730" s="233"/>
      <c r="L730" s="238"/>
      <c r="M730" s="239"/>
      <c r="N730" s="240"/>
      <c r="O730" s="240"/>
      <c r="P730" s="240"/>
      <c r="Q730" s="240"/>
      <c r="R730" s="240"/>
      <c r="S730" s="240"/>
      <c r="T730" s="241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42" t="s">
        <v>187</v>
      </c>
      <c r="AU730" s="242" t="s">
        <v>82</v>
      </c>
      <c r="AV730" s="13" t="s">
        <v>82</v>
      </c>
      <c r="AW730" s="13" t="s">
        <v>34</v>
      </c>
      <c r="AX730" s="13" t="s">
        <v>72</v>
      </c>
      <c r="AY730" s="242" t="s">
        <v>127</v>
      </c>
    </row>
    <row r="731" s="14" customFormat="1">
      <c r="A731" s="14"/>
      <c r="B731" s="243"/>
      <c r="C731" s="244"/>
      <c r="D731" s="225" t="s">
        <v>187</v>
      </c>
      <c r="E731" s="245" t="s">
        <v>19</v>
      </c>
      <c r="F731" s="246" t="s">
        <v>227</v>
      </c>
      <c r="G731" s="244"/>
      <c r="H731" s="247">
        <v>3.2999999999999998</v>
      </c>
      <c r="I731" s="248"/>
      <c r="J731" s="244"/>
      <c r="K731" s="244"/>
      <c r="L731" s="249"/>
      <c r="M731" s="250"/>
      <c r="N731" s="251"/>
      <c r="O731" s="251"/>
      <c r="P731" s="251"/>
      <c r="Q731" s="251"/>
      <c r="R731" s="251"/>
      <c r="S731" s="251"/>
      <c r="T731" s="252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53" t="s">
        <v>187</v>
      </c>
      <c r="AU731" s="253" t="s">
        <v>82</v>
      </c>
      <c r="AV731" s="14" t="s">
        <v>155</v>
      </c>
      <c r="AW731" s="14" t="s">
        <v>34</v>
      </c>
      <c r="AX731" s="14" t="s">
        <v>80</v>
      </c>
      <c r="AY731" s="253" t="s">
        <v>127</v>
      </c>
    </row>
    <row r="732" s="2" customFormat="1" ht="24.15" customHeight="1">
      <c r="A732" s="41"/>
      <c r="B732" s="42"/>
      <c r="C732" s="275" t="s">
        <v>964</v>
      </c>
      <c r="D732" s="275" t="s">
        <v>405</v>
      </c>
      <c r="E732" s="276" t="s">
        <v>830</v>
      </c>
      <c r="F732" s="277" t="s">
        <v>831</v>
      </c>
      <c r="G732" s="278" t="s">
        <v>214</v>
      </c>
      <c r="H732" s="279">
        <v>0.72599999999999998</v>
      </c>
      <c r="I732" s="280"/>
      <c r="J732" s="281">
        <f>ROUND(I732*H732,2)</f>
        <v>0</v>
      </c>
      <c r="K732" s="277" t="s">
        <v>134</v>
      </c>
      <c r="L732" s="282"/>
      <c r="M732" s="283" t="s">
        <v>19</v>
      </c>
      <c r="N732" s="284" t="s">
        <v>43</v>
      </c>
      <c r="O732" s="87"/>
      <c r="P732" s="216">
        <f>O732*H732</f>
        <v>0</v>
      </c>
      <c r="Q732" s="216">
        <v>0.01806</v>
      </c>
      <c r="R732" s="216">
        <f>Q732*H732</f>
        <v>0.01311156</v>
      </c>
      <c r="S732" s="216">
        <v>0</v>
      </c>
      <c r="T732" s="217">
        <f>S732*H732</f>
        <v>0</v>
      </c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R732" s="218" t="s">
        <v>396</v>
      </c>
      <c r="AT732" s="218" t="s">
        <v>405</v>
      </c>
      <c r="AU732" s="218" t="s">
        <v>82</v>
      </c>
      <c r="AY732" s="20" t="s">
        <v>127</v>
      </c>
      <c r="BE732" s="219">
        <f>IF(N732="základní",J732,0)</f>
        <v>0</v>
      </c>
      <c r="BF732" s="219">
        <f>IF(N732="snížená",J732,0)</f>
        <v>0</v>
      </c>
      <c r="BG732" s="219">
        <f>IF(N732="zákl. přenesená",J732,0)</f>
        <v>0</v>
      </c>
      <c r="BH732" s="219">
        <f>IF(N732="sníž. přenesená",J732,0)</f>
        <v>0</v>
      </c>
      <c r="BI732" s="219">
        <f>IF(N732="nulová",J732,0)</f>
        <v>0</v>
      </c>
      <c r="BJ732" s="20" t="s">
        <v>80</v>
      </c>
      <c r="BK732" s="219">
        <f>ROUND(I732*H732,2)</f>
        <v>0</v>
      </c>
      <c r="BL732" s="20" t="s">
        <v>300</v>
      </c>
      <c r="BM732" s="218" t="s">
        <v>965</v>
      </c>
    </row>
    <row r="733" s="13" customFormat="1">
      <c r="A733" s="13"/>
      <c r="B733" s="232"/>
      <c r="C733" s="233"/>
      <c r="D733" s="225" t="s">
        <v>187</v>
      </c>
      <c r="E733" s="233"/>
      <c r="F733" s="235" t="s">
        <v>966</v>
      </c>
      <c r="G733" s="233"/>
      <c r="H733" s="236">
        <v>0.72599999999999998</v>
      </c>
      <c r="I733" s="237"/>
      <c r="J733" s="233"/>
      <c r="K733" s="233"/>
      <c r="L733" s="238"/>
      <c r="M733" s="239"/>
      <c r="N733" s="240"/>
      <c r="O733" s="240"/>
      <c r="P733" s="240"/>
      <c r="Q733" s="240"/>
      <c r="R733" s="240"/>
      <c r="S733" s="240"/>
      <c r="T733" s="241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42" t="s">
        <v>187</v>
      </c>
      <c r="AU733" s="242" t="s">
        <v>82</v>
      </c>
      <c r="AV733" s="13" t="s">
        <v>82</v>
      </c>
      <c r="AW733" s="13" t="s">
        <v>4</v>
      </c>
      <c r="AX733" s="13" t="s">
        <v>80</v>
      </c>
      <c r="AY733" s="242" t="s">
        <v>127</v>
      </c>
    </row>
    <row r="734" s="2" customFormat="1" ht="55.5" customHeight="1">
      <c r="A734" s="41"/>
      <c r="B734" s="42"/>
      <c r="C734" s="207" t="s">
        <v>967</v>
      </c>
      <c r="D734" s="207" t="s">
        <v>130</v>
      </c>
      <c r="E734" s="208" t="s">
        <v>968</v>
      </c>
      <c r="F734" s="209" t="s">
        <v>969</v>
      </c>
      <c r="G734" s="210" t="s">
        <v>202</v>
      </c>
      <c r="H734" s="211">
        <v>2.677</v>
      </c>
      <c r="I734" s="212"/>
      <c r="J734" s="213">
        <f>ROUND(I734*H734,2)</f>
        <v>0</v>
      </c>
      <c r="K734" s="209" t="s">
        <v>134</v>
      </c>
      <c r="L734" s="47"/>
      <c r="M734" s="214" t="s">
        <v>19</v>
      </c>
      <c r="N734" s="215" t="s">
        <v>43</v>
      </c>
      <c r="O734" s="87"/>
      <c r="P734" s="216">
        <f>O734*H734</f>
        <v>0</v>
      </c>
      <c r="Q734" s="216">
        <v>0</v>
      </c>
      <c r="R734" s="216">
        <f>Q734*H734</f>
        <v>0</v>
      </c>
      <c r="S734" s="216">
        <v>0</v>
      </c>
      <c r="T734" s="217">
        <f>S734*H734</f>
        <v>0</v>
      </c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R734" s="218" t="s">
        <v>300</v>
      </c>
      <c r="AT734" s="218" t="s">
        <v>130</v>
      </c>
      <c r="AU734" s="218" t="s">
        <v>82</v>
      </c>
      <c r="AY734" s="20" t="s">
        <v>127</v>
      </c>
      <c r="BE734" s="219">
        <f>IF(N734="základní",J734,0)</f>
        <v>0</v>
      </c>
      <c r="BF734" s="219">
        <f>IF(N734="snížená",J734,0)</f>
        <v>0</v>
      </c>
      <c r="BG734" s="219">
        <f>IF(N734="zákl. přenesená",J734,0)</f>
        <v>0</v>
      </c>
      <c r="BH734" s="219">
        <f>IF(N734="sníž. přenesená",J734,0)</f>
        <v>0</v>
      </c>
      <c r="BI734" s="219">
        <f>IF(N734="nulová",J734,0)</f>
        <v>0</v>
      </c>
      <c r="BJ734" s="20" t="s">
        <v>80</v>
      </c>
      <c r="BK734" s="219">
        <f>ROUND(I734*H734,2)</f>
        <v>0</v>
      </c>
      <c r="BL734" s="20" t="s">
        <v>300</v>
      </c>
      <c r="BM734" s="218" t="s">
        <v>970</v>
      </c>
    </row>
    <row r="735" s="2" customFormat="1">
      <c r="A735" s="41"/>
      <c r="B735" s="42"/>
      <c r="C735" s="43"/>
      <c r="D735" s="220" t="s">
        <v>137</v>
      </c>
      <c r="E735" s="43"/>
      <c r="F735" s="221" t="s">
        <v>971</v>
      </c>
      <c r="G735" s="43"/>
      <c r="H735" s="43"/>
      <c r="I735" s="222"/>
      <c r="J735" s="43"/>
      <c r="K735" s="43"/>
      <c r="L735" s="47"/>
      <c r="M735" s="223"/>
      <c r="N735" s="224"/>
      <c r="O735" s="87"/>
      <c r="P735" s="87"/>
      <c r="Q735" s="87"/>
      <c r="R735" s="87"/>
      <c r="S735" s="87"/>
      <c r="T735" s="88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T735" s="20" t="s">
        <v>137</v>
      </c>
      <c r="AU735" s="20" t="s">
        <v>82</v>
      </c>
    </row>
    <row r="736" s="12" customFormat="1" ht="22.8" customHeight="1">
      <c r="A736" s="12"/>
      <c r="B736" s="191"/>
      <c r="C736" s="192"/>
      <c r="D736" s="193" t="s">
        <v>71</v>
      </c>
      <c r="E736" s="205" t="s">
        <v>972</v>
      </c>
      <c r="F736" s="205" t="s">
        <v>973</v>
      </c>
      <c r="G736" s="192"/>
      <c r="H736" s="192"/>
      <c r="I736" s="195"/>
      <c r="J736" s="206">
        <f>BK736</f>
        <v>0</v>
      </c>
      <c r="K736" s="192"/>
      <c r="L736" s="197"/>
      <c r="M736" s="198"/>
      <c r="N736" s="199"/>
      <c r="O736" s="199"/>
      <c r="P736" s="200">
        <f>SUM(P737:P832)</f>
        <v>0</v>
      </c>
      <c r="Q736" s="199"/>
      <c r="R736" s="200">
        <f>SUM(R737:R832)</f>
        <v>0.27552976000000001</v>
      </c>
      <c r="S736" s="199"/>
      <c r="T736" s="201">
        <f>SUM(T737:T832)</f>
        <v>0.048264520000000005</v>
      </c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R736" s="202" t="s">
        <v>82</v>
      </c>
      <c r="AT736" s="203" t="s">
        <v>71</v>
      </c>
      <c r="AU736" s="203" t="s">
        <v>80</v>
      </c>
      <c r="AY736" s="202" t="s">
        <v>127</v>
      </c>
      <c r="BK736" s="204">
        <f>SUM(BK737:BK832)</f>
        <v>0</v>
      </c>
    </row>
    <row r="737" s="2" customFormat="1" ht="24.15" customHeight="1">
      <c r="A737" s="41"/>
      <c r="B737" s="42"/>
      <c r="C737" s="207" t="s">
        <v>974</v>
      </c>
      <c r="D737" s="207" t="s">
        <v>130</v>
      </c>
      <c r="E737" s="208" t="s">
        <v>975</v>
      </c>
      <c r="F737" s="209" t="s">
        <v>976</v>
      </c>
      <c r="G737" s="210" t="s">
        <v>214</v>
      </c>
      <c r="H737" s="211">
        <v>285.32799999999997</v>
      </c>
      <c r="I737" s="212"/>
      <c r="J737" s="213">
        <f>ROUND(I737*H737,2)</f>
        <v>0</v>
      </c>
      <c r="K737" s="209" t="s">
        <v>134</v>
      </c>
      <c r="L737" s="47"/>
      <c r="M737" s="214" t="s">
        <v>19</v>
      </c>
      <c r="N737" s="215" t="s">
        <v>43</v>
      </c>
      <c r="O737" s="87"/>
      <c r="P737" s="216">
        <f>O737*H737</f>
        <v>0</v>
      </c>
      <c r="Q737" s="216">
        <v>0</v>
      </c>
      <c r="R737" s="216">
        <f>Q737*H737</f>
        <v>0</v>
      </c>
      <c r="S737" s="216">
        <v>0</v>
      </c>
      <c r="T737" s="217">
        <f>S737*H737</f>
        <v>0</v>
      </c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R737" s="218" t="s">
        <v>300</v>
      </c>
      <c r="AT737" s="218" t="s">
        <v>130</v>
      </c>
      <c r="AU737" s="218" t="s">
        <v>82</v>
      </c>
      <c r="AY737" s="20" t="s">
        <v>127</v>
      </c>
      <c r="BE737" s="219">
        <f>IF(N737="základní",J737,0)</f>
        <v>0</v>
      </c>
      <c r="BF737" s="219">
        <f>IF(N737="snížená",J737,0)</f>
        <v>0</v>
      </c>
      <c r="BG737" s="219">
        <f>IF(N737="zákl. přenesená",J737,0)</f>
        <v>0</v>
      </c>
      <c r="BH737" s="219">
        <f>IF(N737="sníž. přenesená",J737,0)</f>
        <v>0</v>
      </c>
      <c r="BI737" s="219">
        <f>IF(N737="nulová",J737,0)</f>
        <v>0</v>
      </c>
      <c r="BJ737" s="20" t="s">
        <v>80</v>
      </c>
      <c r="BK737" s="219">
        <f>ROUND(I737*H737,2)</f>
        <v>0</v>
      </c>
      <c r="BL737" s="20" t="s">
        <v>300</v>
      </c>
      <c r="BM737" s="218" t="s">
        <v>977</v>
      </c>
    </row>
    <row r="738" s="2" customFormat="1">
      <c r="A738" s="41"/>
      <c r="B738" s="42"/>
      <c r="C738" s="43"/>
      <c r="D738" s="220" t="s">
        <v>137</v>
      </c>
      <c r="E738" s="43"/>
      <c r="F738" s="221" t="s">
        <v>978</v>
      </c>
      <c r="G738" s="43"/>
      <c r="H738" s="43"/>
      <c r="I738" s="222"/>
      <c r="J738" s="43"/>
      <c r="K738" s="43"/>
      <c r="L738" s="47"/>
      <c r="M738" s="223"/>
      <c r="N738" s="224"/>
      <c r="O738" s="87"/>
      <c r="P738" s="87"/>
      <c r="Q738" s="87"/>
      <c r="R738" s="87"/>
      <c r="S738" s="87"/>
      <c r="T738" s="88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  <c r="AT738" s="20" t="s">
        <v>137</v>
      </c>
      <c r="AU738" s="20" t="s">
        <v>82</v>
      </c>
    </row>
    <row r="739" s="15" customFormat="1">
      <c r="A739" s="15"/>
      <c r="B739" s="254"/>
      <c r="C739" s="255"/>
      <c r="D739" s="225" t="s">
        <v>187</v>
      </c>
      <c r="E739" s="256" t="s">
        <v>19</v>
      </c>
      <c r="F739" s="257" t="s">
        <v>557</v>
      </c>
      <c r="G739" s="255"/>
      <c r="H739" s="256" t="s">
        <v>19</v>
      </c>
      <c r="I739" s="258"/>
      <c r="J739" s="255"/>
      <c r="K739" s="255"/>
      <c r="L739" s="259"/>
      <c r="M739" s="260"/>
      <c r="N739" s="261"/>
      <c r="O739" s="261"/>
      <c r="P739" s="261"/>
      <c r="Q739" s="261"/>
      <c r="R739" s="261"/>
      <c r="S739" s="261"/>
      <c r="T739" s="262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T739" s="263" t="s">
        <v>187</v>
      </c>
      <c r="AU739" s="263" t="s">
        <v>82</v>
      </c>
      <c r="AV739" s="15" t="s">
        <v>80</v>
      </c>
      <c r="AW739" s="15" t="s">
        <v>34</v>
      </c>
      <c r="AX739" s="15" t="s">
        <v>72</v>
      </c>
      <c r="AY739" s="263" t="s">
        <v>127</v>
      </c>
    </row>
    <row r="740" s="13" customFormat="1">
      <c r="A740" s="13"/>
      <c r="B740" s="232"/>
      <c r="C740" s="233"/>
      <c r="D740" s="225" t="s">
        <v>187</v>
      </c>
      <c r="E740" s="234" t="s">
        <v>19</v>
      </c>
      <c r="F740" s="235" t="s">
        <v>979</v>
      </c>
      <c r="G740" s="233"/>
      <c r="H740" s="236">
        <v>6.992</v>
      </c>
      <c r="I740" s="237"/>
      <c r="J740" s="233"/>
      <c r="K740" s="233"/>
      <c r="L740" s="238"/>
      <c r="M740" s="239"/>
      <c r="N740" s="240"/>
      <c r="O740" s="240"/>
      <c r="P740" s="240"/>
      <c r="Q740" s="240"/>
      <c r="R740" s="240"/>
      <c r="S740" s="240"/>
      <c r="T740" s="241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42" t="s">
        <v>187</v>
      </c>
      <c r="AU740" s="242" t="s">
        <v>82</v>
      </c>
      <c r="AV740" s="13" t="s">
        <v>82</v>
      </c>
      <c r="AW740" s="13" t="s">
        <v>34</v>
      </c>
      <c r="AX740" s="13" t="s">
        <v>72</v>
      </c>
      <c r="AY740" s="242" t="s">
        <v>127</v>
      </c>
    </row>
    <row r="741" s="13" customFormat="1">
      <c r="A741" s="13"/>
      <c r="B741" s="232"/>
      <c r="C741" s="233"/>
      <c r="D741" s="225" t="s">
        <v>187</v>
      </c>
      <c r="E741" s="234" t="s">
        <v>19</v>
      </c>
      <c r="F741" s="235" t="s">
        <v>980</v>
      </c>
      <c r="G741" s="233"/>
      <c r="H741" s="236">
        <v>2.9300000000000002</v>
      </c>
      <c r="I741" s="237"/>
      <c r="J741" s="233"/>
      <c r="K741" s="233"/>
      <c r="L741" s="238"/>
      <c r="M741" s="239"/>
      <c r="N741" s="240"/>
      <c r="O741" s="240"/>
      <c r="P741" s="240"/>
      <c r="Q741" s="240"/>
      <c r="R741" s="240"/>
      <c r="S741" s="240"/>
      <c r="T741" s="241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42" t="s">
        <v>187</v>
      </c>
      <c r="AU741" s="242" t="s">
        <v>82</v>
      </c>
      <c r="AV741" s="13" t="s">
        <v>82</v>
      </c>
      <c r="AW741" s="13" t="s">
        <v>34</v>
      </c>
      <c r="AX741" s="13" t="s">
        <v>72</v>
      </c>
      <c r="AY741" s="242" t="s">
        <v>127</v>
      </c>
    </row>
    <row r="742" s="13" customFormat="1">
      <c r="A742" s="13"/>
      <c r="B742" s="232"/>
      <c r="C742" s="233"/>
      <c r="D742" s="225" t="s">
        <v>187</v>
      </c>
      <c r="E742" s="234" t="s">
        <v>19</v>
      </c>
      <c r="F742" s="235" t="s">
        <v>981</v>
      </c>
      <c r="G742" s="233"/>
      <c r="H742" s="236">
        <v>2.48</v>
      </c>
      <c r="I742" s="237"/>
      <c r="J742" s="233"/>
      <c r="K742" s="233"/>
      <c r="L742" s="238"/>
      <c r="M742" s="239"/>
      <c r="N742" s="240"/>
      <c r="O742" s="240"/>
      <c r="P742" s="240"/>
      <c r="Q742" s="240"/>
      <c r="R742" s="240"/>
      <c r="S742" s="240"/>
      <c r="T742" s="241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42" t="s">
        <v>187</v>
      </c>
      <c r="AU742" s="242" t="s">
        <v>82</v>
      </c>
      <c r="AV742" s="13" t="s">
        <v>82</v>
      </c>
      <c r="AW742" s="13" t="s">
        <v>34</v>
      </c>
      <c r="AX742" s="13" t="s">
        <v>72</v>
      </c>
      <c r="AY742" s="242" t="s">
        <v>127</v>
      </c>
    </row>
    <row r="743" s="13" customFormat="1">
      <c r="A743" s="13"/>
      <c r="B743" s="232"/>
      <c r="C743" s="233"/>
      <c r="D743" s="225" t="s">
        <v>187</v>
      </c>
      <c r="E743" s="234" t="s">
        <v>19</v>
      </c>
      <c r="F743" s="235" t="s">
        <v>982</v>
      </c>
      <c r="G743" s="233"/>
      <c r="H743" s="236">
        <v>2.2400000000000002</v>
      </c>
      <c r="I743" s="237"/>
      <c r="J743" s="233"/>
      <c r="K743" s="233"/>
      <c r="L743" s="238"/>
      <c r="M743" s="239"/>
      <c r="N743" s="240"/>
      <c r="O743" s="240"/>
      <c r="P743" s="240"/>
      <c r="Q743" s="240"/>
      <c r="R743" s="240"/>
      <c r="S743" s="240"/>
      <c r="T743" s="241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42" t="s">
        <v>187</v>
      </c>
      <c r="AU743" s="242" t="s">
        <v>82</v>
      </c>
      <c r="AV743" s="13" t="s">
        <v>82</v>
      </c>
      <c r="AW743" s="13" t="s">
        <v>34</v>
      </c>
      <c r="AX743" s="13" t="s">
        <v>72</v>
      </c>
      <c r="AY743" s="242" t="s">
        <v>127</v>
      </c>
    </row>
    <row r="744" s="13" customFormat="1">
      <c r="A744" s="13"/>
      <c r="B744" s="232"/>
      <c r="C744" s="233"/>
      <c r="D744" s="225" t="s">
        <v>187</v>
      </c>
      <c r="E744" s="234" t="s">
        <v>19</v>
      </c>
      <c r="F744" s="235" t="s">
        <v>562</v>
      </c>
      <c r="G744" s="233"/>
      <c r="H744" s="236">
        <v>4.2800000000000002</v>
      </c>
      <c r="I744" s="237"/>
      <c r="J744" s="233"/>
      <c r="K744" s="233"/>
      <c r="L744" s="238"/>
      <c r="M744" s="239"/>
      <c r="N744" s="240"/>
      <c r="O744" s="240"/>
      <c r="P744" s="240"/>
      <c r="Q744" s="240"/>
      <c r="R744" s="240"/>
      <c r="S744" s="240"/>
      <c r="T744" s="241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42" t="s">
        <v>187</v>
      </c>
      <c r="AU744" s="242" t="s">
        <v>82</v>
      </c>
      <c r="AV744" s="13" t="s">
        <v>82</v>
      </c>
      <c r="AW744" s="13" t="s">
        <v>34</v>
      </c>
      <c r="AX744" s="13" t="s">
        <v>72</v>
      </c>
      <c r="AY744" s="242" t="s">
        <v>127</v>
      </c>
    </row>
    <row r="745" s="13" customFormat="1">
      <c r="A745" s="13"/>
      <c r="B745" s="232"/>
      <c r="C745" s="233"/>
      <c r="D745" s="225" t="s">
        <v>187</v>
      </c>
      <c r="E745" s="234" t="s">
        <v>19</v>
      </c>
      <c r="F745" s="235" t="s">
        <v>563</v>
      </c>
      <c r="G745" s="233"/>
      <c r="H745" s="236">
        <v>7.04</v>
      </c>
      <c r="I745" s="237"/>
      <c r="J745" s="233"/>
      <c r="K745" s="233"/>
      <c r="L745" s="238"/>
      <c r="M745" s="239"/>
      <c r="N745" s="240"/>
      <c r="O745" s="240"/>
      <c r="P745" s="240"/>
      <c r="Q745" s="240"/>
      <c r="R745" s="240"/>
      <c r="S745" s="240"/>
      <c r="T745" s="241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42" t="s">
        <v>187</v>
      </c>
      <c r="AU745" s="242" t="s">
        <v>82</v>
      </c>
      <c r="AV745" s="13" t="s">
        <v>82</v>
      </c>
      <c r="AW745" s="13" t="s">
        <v>34</v>
      </c>
      <c r="AX745" s="13" t="s">
        <v>72</v>
      </c>
      <c r="AY745" s="242" t="s">
        <v>127</v>
      </c>
    </row>
    <row r="746" s="13" customFormat="1">
      <c r="A746" s="13"/>
      <c r="B746" s="232"/>
      <c r="C746" s="233"/>
      <c r="D746" s="225" t="s">
        <v>187</v>
      </c>
      <c r="E746" s="234" t="s">
        <v>19</v>
      </c>
      <c r="F746" s="235" t="s">
        <v>564</v>
      </c>
      <c r="G746" s="233"/>
      <c r="H746" s="236">
        <v>1.0800000000000001</v>
      </c>
      <c r="I746" s="237"/>
      <c r="J746" s="233"/>
      <c r="K746" s="233"/>
      <c r="L746" s="238"/>
      <c r="M746" s="239"/>
      <c r="N746" s="240"/>
      <c r="O746" s="240"/>
      <c r="P746" s="240"/>
      <c r="Q746" s="240"/>
      <c r="R746" s="240"/>
      <c r="S746" s="240"/>
      <c r="T746" s="241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42" t="s">
        <v>187</v>
      </c>
      <c r="AU746" s="242" t="s">
        <v>82</v>
      </c>
      <c r="AV746" s="13" t="s">
        <v>82</v>
      </c>
      <c r="AW746" s="13" t="s">
        <v>34</v>
      </c>
      <c r="AX746" s="13" t="s">
        <v>72</v>
      </c>
      <c r="AY746" s="242" t="s">
        <v>127</v>
      </c>
    </row>
    <row r="747" s="13" customFormat="1">
      <c r="A747" s="13"/>
      <c r="B747" s="232"/>
      <c r="C747" s="233"/>
      <c r="D747" s="225" t="s">
        <v>187</v>
      </c>
      <c r="E747" s="234" t="s">
        <v>19</v>
      </c>
      <c r="F747" s="235" t="s">
        <v>565</v>
      </c>
      <c r="G747" s="233"/>
      <c r="H747" s="236">
        <v>0.92000000000000004</v>
      </c>
      <c r="I747" s="237"/>
      <c r="J747" s="233"/>
      <c r="K747" s="233"/>
      <c r="L747" s="238"/>
      <c r="M747" s="239"/>
      <c r="N747" s="240"/>
      <c r="O747" s="240"/>
      <c r="P747" s="240"/>
      <c r="Q747" s="240"/>
      <c r="R747" s="240"/>
      <c r="S747" s="240"/>
      <c r="T747" s="241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42" t="s">
        <v>187</v>
      </c>
      <c r="AU747" s="242" t="s">
        <v>82</v>
      </c>
      <c r="AV747" s="13" t="s">
        <v>82</v>
      </c>
      <c r="AW747" s="13" t="s">
        <v>34</v>
      </c>
      <c r="AX747" s="13" t="s">
        <v>72</v>
      </c>
      <c r="AY747" s="242" t="s">
        <v>127</v>
      </c>
    </row>
    <row r="748" s="13" customFormat="1">
      <c r="A748" s="13"/>
      <c r="B748" s="232"/>
      <c r="C748" s="233"/>
      <c r="D748" s="225" t="s">
        <v>187</v>
      </c>
      <c r="E748" s="234" t="s">
        <v>19</v>
      </c>
      <c r="F748" s="235" t="s">
        <v>566</v>
      </c>
      <c r="G748" s="233"/>
      <c r="H748" s="236">
        <v>4.1299999999999999</v>
      </c>
      <c r="I748" s="237"/>
      <c r="J748" s="233"/>
      <c r="K748" s="233"/>
      <c r="L748" s="238"/>
      <c r="M748" s="239"/>
      <c r="N748" s="240"/>
      <c r="O748" s="240"/>
      <c r="P748" s="240"/>
      <c r="Q748" s="240"/>
      <c r="R748" s="240"/>
      <c r="S748" s="240"/>
      <c r="T748" s="241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42" t="s">
        <v>187</v>
      </c>
      <c r="AU748" s="242" t="s">
        <v>82</v>
      </c>
      <c r="AV748" s="13" t="s">
        <v>82</v>
      </c>
      <c r="AW748" s="13" t="s">
        <v>34</v>
      </c>
      <c r="AX748" s="13" t="s">
        <v>72</v>
      </c>
      <c r="AY748" s="242" t="s">
        <v>127</v>
      </c>
    </row>
    <row r="749" s="16" customFormat="1">
      <c r="A749" s="16"/>
      <c r="B749" s="264"/>
      <c r="C749" s="265"/>
      <c r="D749" s="225" t="s">
        <v>187</v>
      </c>
      <c r="E749" s="266" t="s">
        <v>19</v>
      </c>
      <c r="F749" s="267" t="s">
        <v>567</v>
      </c>
      <c r="G749" s="265"/>
      <c r="H749" s="268">
        <v>32.092000000000006</v>
      </c>
      <c r="I749" s="269"/>
      <c r="J749" s="265"/>
      <c r="K749" s="265"/>
      <c r="L749" s="270"/>
      <c r="M749" s="271"/>
      <c r="N749" s="272"/>
      <c r="O749" s="272"/>
      <c r="P749" s="272"/>
      <c r="Q749" s="272"/>
      <c r="R749" s="272"/>
      <c r="S749" s="272"/>
      <c r="T749" s="273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T749" s="274" t="s">
        <v>187</v>
      </c>
      <c r="AU749" s="274" t="s">
        <v>82</v>
      </c>
      <c r="AV749" s="16" t="s">
        <v>148</v>
      </c>
      <c r="AW749" s="16" t="s">
        <v>34</v>
      </c>
      <c r="AX749" s="16" t="s">
        <v>72</v>
      </c>
      <c r="AY749" s="274" t="s">
        <v>127</v>
      </c>
    </row>
    <row r="750" s="15" customFormat="1">
      <c r="A750" s="15"/>
      <c r="B750" s="254"/>
      <c r="C750" s="255"/>
      <c r="D750" s="225" t="s">
        <v>187</v>
      </c>
      <c r="E750" s="256" t="s">
        <v>19</v>
      </c>
      <c r="F750" s="257" t="s">
        <v>268</v>
      </c>
      <c r="G750" s="255"/>
      <c r="H750" s="256" t="s">
        <v>19</v>
      </c>
      <c r="I750" s="258"/>
      <c r="J750" s="255"/>
      <c r="K750" s="255"/>
      <c r="L750" s="259"/>
      <c r="M750" s="260"/>
      <c r="N750" s="261"/>
      <c r="O750" s="261"/>
      <c r="P750" s="261"/>
      <c r="Q750" s="261"/>
      <c r="R750" s="261"/>
      <c r="S750" s="261"/>
      <c r="T750" s="262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T750" s="263" t="s">
        <v>187</v>
      </c>
      <c r="AU750" s="263" t="s">
        <v>82</v>
      </c>
      <c r="AV750" s="15" t="s">
        <v>80</v>
      </c>
      <c r="AW750" s="15" t="s">
        <v>34</v>
      </c>
      <c r="AX750" s="15" t="s">
        <v>72</v>
      </c>
      <c r="AY750" s="263" t="s">
        <v>127</v>
      </c>
    </row>
    <row r="751" s="13" customFormat="1">
      <c r="A751" s="13"/>
      <c r="B751" s="232"/>
      <c r="C751" s="233"/>
      <c r="D751" s="225" t="s">
        <v>187</v>
      </c>
      <c r="E751" s="234" t="s">
        <v>19</v>
      </c>
      <c r="F751" s="235" t="s">
        <v>269</v>
      </c>
      <c r="G751" s="233"/>
      <c r="H751" s="236">
        <v>22.135999999999999</v>
      </c>
      <c r="I751" s="237"/>
      <c r="J751" s="233"/>
      <c r="K751" s="233"/>
      <c r="L751" s="238"/>
      <c r="M751" s="239"/>
      <c r="N751" s="240"/>
      <c r="O751" s="240"/>
      <c r="P751" s="240"/>
      <c r="Q751" s="240"/>
      <c r="R751" s="240"/>
      <c r="S751" s="240"/>
      <c r="T751" s="241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42" t="s">
        <v>187</v>
      </c>
      <c r="AU751" s="242" t="s">
        <v>82</v>
      </c>
      <c r="AV751" s="13" t="s">
        <v>82</v>
      </c>
      <c r="AW751" s="13" t="s">
        <v>34</v>
      </c>
      <c r="AX751" s="13" t="s">
        <v>72</v>
      </c>
      <c r="AY751" s="242" t="s">
        <v>127</v>
      </c>
    </row>
    <row r="752" s="13" customFormat="1">
      <c r="A752" s="13"/>
      <c r="B752" s="232"/>
      <c r="C752" s="233"/>
      <c r="D752" s="225" t="s">
        <v>187</v>
      </c>
      <c r="E752" s="234" t="s">
        <v>19</v>
      </c>
      <c r="F752" s="235" t="s">
        <v>270</v>
      </c>
      <c r="G752" s="233"/>
      <c r="H752" s="236">
        <v>22.007999999999999</v>
      </c>
      <c r="I752" s="237"/>
      <c r="J752" s="233"/>
      <c r="K752" s="233"/>
      <c r="L752" s="238"/>
      <c r="M752" s="239"/>
      <c r="N752" s="240"/>
      <c r="O752" s="240"/>
      <c r="P752" s="240"/>
      <c r="Q752" s="240"/>
      <c r="R752" s="240"/>
      <c r="S752" s="240"/>
      <c r="T752" s="241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42" t="s">
        <v>187</v>
      </c>
      <c r="AU752" s="242" t="s">
        <v>82</v>
      </c>
      <c r="AV752" s="13" t="s">
        <v>82</v>
      </c>
      <c r="AW752" s="13" t="s">
        <v>34</v>
      </c>
      <c r="AX752" s="13" t="s">
        <v>72</v>
      </c>
      <c r="AY752" s="242" t="s">
        <v>127</v>
      </c>
    </row>
    <row r="753" s="13" customFormat="1">
      <c r="A753" s="13"/>
      <c r="B753" s="232"/>
      <c r="C753" s="233"/>
      <c r="D753" s="225" t="s">
        <v>187</v>
      </c>
      <c r="E753" s="234" t="s">
        <v>19</v>
      </c>
      <c r="F753" s="235" t="s">
        <v>271</v>
      </c>
      <c r="G753" s="233"/>
      <c r="H753" s="236">
        <v>20.440000000000001</v>
      </c>
      <c r="I753" s="237"/>
      <c r="J753" s="233"/>
      <c r="K753" s="233"/>
      <c r="L753" s="238"/>
      <c r="M753" s="239"/>
      <c r="N753" s="240"/>
      <c r="O753" s="240"/>
      <c r="P753" s="240"/>
      <c r="Q753" s="240"/>
      <c r="R753" s="240"/>
      <c r="S753" s="240"/>
      <c r="T753" s="241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42" t="s">
        <v>187</v>
      </c>
      <c r="AU753" s="242" t="s">
        <v>82</v>
      </c>
      <c r="AV753" s="13" t="s">
        <v>82</v>
      </c>
      <c r="AW753" s="13" t="s">
        <v>34</v>
      </c>
      <c r="AX753" s="13" t="s">
        <v>72</v>
      </c>
      <c r="AY753" s="242" t="s">
        <v>127</v>
      </c>
    </row>
    <row r="754" s="13" customFormat="1">
      <c r="A754" s="13"/>
      <c r="B754" s="232"/>
      <c r="C754" s="233"/>
      <c r="D754" s="225" t="s">
        <v>187</v>
      </c>
      <c r="E754" s="234" t="s">
        <v>19</v>
      </c>
      <c r="F754" s="235" t="s">
        <v>272</v>
      </c>
      <c r="G754" s="233"/>
      <c r="H754" s="236">
        <v>24.5</v>
      </c>
      <c r="I754" s="237"/>
      <c r="J754" s="233"/>
      <c r="K754" s="233"/>
      <c r="L754" s="238"/>
      <c r="M754" s="239"/>
      <c r="N754" s="240"/>
      <c r="O754" s="240"/>
      <c r="P754" s="240"/>
      <c r="Q754" s="240"/>
      <c r="R754" s="240"/>
      <c r="S754" s="240"/>
      <c r="T754" s="241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42" t="s">
        <v>187</v>
      </c>
      <c r="AU754" s="242" t="s">
        <v>82</v>
      </c>
      <c r="AV754" s="13" t="s">
        <v>82</v>
      </c>
      <c r="AW754" s="13" t="s">
        <v>34</v>
      </c>
      <c r="AX754" s="13" t="s">
        <v>72</v>
      </c>
      <c r="AY754" s="242" t="s">
        <v>127</v>
      </c>
    </row>
    <row r="755" s="13" customFormat="1">
      <c r="A755" s="13"/>
      <c r="B755" s="232"/>
      <c r="C755" s="233"/>
      <c r="D755" s="225" t="s">
        <v>187</v>
      </c>
      <c r="E755" s="234" t="s">
        <v>19</v>
      </c>
      <c r="F755" s="235" t="s">
        <v>273</v>
      </c>
      <c r="G755" s="233"/>
      <c r="H755" s="236">
        <v>20.920000000000002</v>
      </c>
      <c r="I755" s="237"/>
      <c r="J755" s="233"/>
      <c r="K755" s="233"/>
      <c r="L755" s="238"/>
      <c r="M755" s="239"/>
      <c r="N755" s="240"/>
      <c r="O755" s="240"/>
      <c r="P755" s="240"/>
      <c r="Q755" s="240"/>
      <c r="R755" s="240"/>
      <c r="S755" s="240"/>
      <c r="T755" s="241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42" t="s">
        <v>187</v>
      </c>
      <c r="AU755" s="242" t="s">
        <v>82</v>
      </c>
      <c r="AV755" s="13" t="s">
        <v>82</v>
      </c>
      <c r="AW755" s="13" t="s">
        <v>34</v>
      </c>
      <c r="AX755" s="13" t="s">
        <v>72</v>
      </c>
      <c r="AY755" s="242" t="s">
        <v>127</v>
      </c>
    </row>
    <row r="756" s="13" customFormat="1">
      <c r="A756" s="13"/>
      <c r="B756" s="232"/>
      <c r="C756" s="233"/>
      <c r="D756" s="225" t="s">
        <v>187</v>
      </c>
      <c r="E756" s="234" t="s">
        <v>19</v>
      </c>
      <c r="F756" s="235" t="s">
        <v>274</v>
      </c>
      <c r="G756" s="233"/>
      <c r="H756" s="236">
        <v>21.559999999999999</v>
      </c>
      <c r="I756" s="237"/>
      <c r="J756" s="233"/>
      <c r="K756" s="233"/>
      <c r="L756" s="238"/>
      <c r="M756" s="239"/>
      <c r="N756" s="240"/>
      <c r="O756" s="240"/>
      <c r="P756" s="240"/>
      <c r="Q756" s="240"/>
      <c r="R756" s="240"/>
      <c r="S756" s="240"/>
      <c r="T756" s="241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42" t="s">
        <v>187</v>
      </c>
      <c r="AU756" s="242" t="s">
        <v>82</v>
      </c>
      <c r="AV756" s="13" t="s">
        <v>82</v>
      </c>
      <c r="AW756" s="13" t="s">
        <v>34</v>
      </c>
      <c r="AX756" s="13" t="s">
        <v>72</v>
      </c>
      <c r="AY756" s="242" t="s">
        <v>127</v>
      </c>
    </row>
    <row r="757" s="13" customFormat="1">
      <c r="A757" s="13"/>
      <c r="B757" s="232"/>
      <c r="C757" s="233"/>
      <c r="D757" s="225" t="s">
        <v>187</v>
      </c>
      <c r="E757" s="234" t="s">
        <v>19</v>
      </c>
      <c r="F757" s="235" t="s">
        <v>275</v>
      </c>
      <c r="G757" s="233"/>
      <c r="H757" s="236">
        <v>43.420000000000002</v>
      </c>
      <c r="I757" s="237"/>
      <c r="J757" s="233"/>
      <c r="K757" s="233"/>
      <c r="L757" s="238"/>
      <c r="M757" s="239"/>
      <c r="N757" s="240"/>
      <c r="O757" s="240"/>
      <c r="P757" s="240"/>
      <c r="Q757" s="240"/>
      <c r="R757" s="240"/>
      <c r="S757" s="240"/>
      <c r="T757" s="241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42" t="s">
        <v>187</v>
      </c>
      <c r="AU757" s="242" t="s">
        <v>82</v>
      </c>
      <c r="AV757" s="13" t="s">
        <v>82</v>
      </c>
      <c r="AW757" s="13" t="s">
        <v>34</v>
      </c>
      <c r="AX757" s="13" t="s">
        <v>72</v>
      </c>
      <c r="AY757" s="242" t="s">
        <v>127</v>
      </c>
    </row>
    <row r="758" s="13" customFormat="1">
      <c r="A758" s="13"/>
      <c r="B758" s="232"/>
      <c r="C758" s="233"/>
      <c r="D758" s="225" t="s">
        <v>187</v>
      </c>
      <c r="E758" s="234" t="s">
        <v>19</v>
      </c>
      <c r="F758" s="235" t="s">
        <v>276</v>
      </c>
      <c r="G758" s="233"/>
      <c r="H758" s="236">
        <v>21.199999999999999</v>
      </c>
      <c r="I758" s="237"/>
      <c r="J758" s="233"/>
      <c r="K758" s="233"/>
      <c r="L758" s="238"/>
      <c r="M758" s="239"/>
      <c r="N758" s="240"/>
      <c r="O758" s="240"/>
      <c r="P758" s="240"/>
      <c r="Q758" s="240"/>
      <c r="R758" s="240"/>
      <c r="S758" s="240"/>
      <c r="T758" s="241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42" t="s">
        <v>187</v>
      </c>
      <c r="AU758" s="242" t="s">
        <v>82</v>
      </c>
      <c r="AV758" s="13" t="s">
        <v>82</v>
      </c>
      <c r="AW758" s="13" t="s">
        <v>34</v>
      </c>
      <c r="AX758" s="13" t="s">
        <v>72</v>
      </c>
      <c r="AY758" s="242" t="s">
        <v>127</v>
      </c>
    </row>
    <row r="759" s="16" customFormat="1">
      <c r="A759" s="16"/>
      <c r="B759" s="264"/>
      <c r="C759" s="265"/>
      <c r="D759" s="225" t="s">
        <v>187</v>
      </c>
      <c r="E759" s="266" t="s">
        <v>19</v>
      </c>
      <c r="F759" s="267" t="s">
        <v>299</v>
      </c>
      <c r="G759" s="265"/>
      <c r="H759" s="268">
        <v>196.18399999999997</v>
      </c>
      <c r="I759" s="269"/>
      <c r="J759" s="265"/>
      <c r="K759" s="265"/>
      <c r="L759" s="270"/>
      <c r="M759" s="271"/>
      <c r="N759" s="272"/>
      <c r="O759" s="272"/>
      <c r="P759" s="272"/>
      <c r="Q759" s="272"/>
      <c r="R759" s="272"/>
      <c r="S759" s="272"/>
      <c r="T759" s="273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T759" s="274" t="s">
        <v>187</v>
      </c>
      <c r="AU759" s="274" t="s">
        <v>82</v>
      </c>
      <c r="AV759" s="16" t="s">
        <v>148</v>
      </c>
      <c r="AW759" s="16" t="s">
        <v>34</v>
      </c>
      <c r="AX759" s="16" t="s">
        <v>72</v>
      </c>
      <c r="AY759" s="274" t="s">
        <v>127</v>
      </c>
    </row>
    <row r="760" s="13" customFormat="1">
      <c r="A760" s="13"/>
      <c r="B760" s="232"/>
      <c r="C760" s="233"/>
      <c r="D760" s="225" t="s">
        <v>187</v>
      </c>
      <c r="E760" s="234" t="s">
        <v>19</v>
      </c>
      <c r="F760" s="235" t="s">
        <v>311</v>
      </c>
      <c r="G760" s="233"/>
      <c r="H760" s="236">
        <v>-98.640000000000001</v>
      </c>
      <c r="I760" s="237"/>
      <c r="J760" s="233"/>
      <c r="K760" s="233"/>
      <c r="L760" s="238"/>
      <c r="M760" s="239"/>
      <c r="N760" s="240"/>
      <c r="O760" s="240"/>
      <c r="P760" s="240"/>
      <c r="Q760" s="240"/>
      <c r="R760" s="240"/>
      <c r="S760" s="240"/>
      <c r="T760" s="241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42" t="s">
        <v>187</v>
      </c>
      <c r="AU760" s="242" t="s">
        <v>82</v>
      </c>
      <c r="AV760" s="13" t="s">
        <v>82</v>
      </c>
      <c r="AW760" s="13" t="s">
        <v>34</v>
      </c>
      <c r="AX760" s="13" t="s">
        <v>72</v>
      </c>
      <c r="AY760" s="242" t="s">
        <v>127</v>
      </c>
    </row>
    <row r="761" s="16" customFormat="1">
      <c r="A761" s="16"/>
      <c r="B761" s="264"/>
      <c r="C761" s="265"/>
      <c r="D761" s="225" t="s">
        <v>187</v>
      </c>
      <c r="E761" s="266" t="s">
        <v>19</v>
      </c>
      <c r="F761" s="267" t="s">
        <v>299</v>
      </c>
      <c r="G761" s="265"/>
      <c r="H761" s="268">
        <v>-98.640000000000001</v>
      </c>
      <c r="I761" s="269"/>
      <c r="J761" s="265"/>
      <c r="K761" s="265"/>
      <c r="L761" s="270"/>
      <c r="M761" s="271"/>
      <c r="N761" s="272"/>
      <c r="O761" s="272"/>
      <c r="P761" s="272"/>
      <c r="Q761" s="272"/>
      <c r="R761" s="272"/>
      <c r="S761" s="272"/>
      <c r="T761" s="273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T761" s="274" t="s">
        <v>187</v>
      </c>
      <c r="AU761" s="274" t="s">
        <v>82</v>
      </c>
      <c r="AV761" s="16" t="s">
        <v>148</v>
      </c>
      <c r="AW761" s="16" t="s">
        <v>34</v>
      </c>
      <c r="AX761" s="16" t="s">
        <v>72</v>
      </c>
      <c r="AY761" s="274" t="s">
        <v>127</v>
      </c>
    </row>
    <row r="762" s="13" customFormat="1">
      <c r="A762" s="13"/>
      <c r="B762" s="232"/>
      <c r="C762" s="233"/>
      <c r="D762" s="225" t="s">
        <v>187</v>
      </c>
      <c r="E762" s="234" t="s">
        <v>19</v>
      </c>
      <c r="F762" s="235" t="s">
        <v>983</v>
      </c>
      <c r="G762" s="233"/>
      <c r="H762" s="236">
        <v>155.69200000000001</v>
      </c>
      <c r="I762" s="237"/>
      <c r="J762" s="233"/>
      <c r="K762" s="233"/>
      <c r="L762" s="238"/>
      <c r="M762" s="239"/>
      <c r="N762" s="240"/>
      <c r="O762" s="240"/>
      <c r="P762" s="240"/>
      <c r="Q762" s="240"/>
      <c r="R762" s="240"/>
      <c r="S762" s="240"/>
      <c r="T762" s="241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42" t="s">
        <v>187</v>
      </c>
      <c r="AU762" s="242" t="s">
        <v>82</v>
      </c>
      <c r="AV762" s="13" t="s">
        <v>82</v>
      </c>
      <c r="AW762" s="13" t="s">
        <v>34</v>
      </c>
      <c r="AX762" s="13" t="s">
        <v>72</v>
      </c>
      <c r="AY762" s="242" t="s">
        <v>127</v>
      </c>
    </row>
    <row r="763" s="16" customFormat="1">
      <c r="A763" s="16"/>
      <c r="B763" s="264"/>
      <c r="C763" s="265"/>
      <c r="D763" s="225" t="s">
        <v>187</v>
      </c>
      <c r="E763" s="266" t="s">
        <v>19</v>
      </c>
      <c r="F763" s="267" t="s">
        <v>299</v>
      </c>
      <c r="G763" s="265"/>
      <c r="H763" s="268">
        <v>155.69200000000001</v>
      </c>
      <c r="I763" s="269"/>
      <c r="J763" s="265"/>
      <c r="K763" s="265"/>
      <c r="L763" s="270"/>
      <c r="M763" s="271"/>
      <c r="N763" s="272"/>
      <c r="O763" s="272"/>
      <c r="P763" s="272"/>
      <c r="Q763" s="272"/>
      <c r="R763" s="272"/>
      <c r="S763" s="272"/>
      <c r="T763" s="273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T763" s="274" t="s">
        <v>187</v>
      </c>
      <c r="AU763" s="274" t="s">
        <v>82</v>
      </c>
      <c r="AV763" s="16" t="s">
        <v>148</v>
      </c>
      <c r="AW763" s="16" t="s">
        <v>34</v>
      </c>
      <c r="AX763" s="16" t="s">
        <v>72</v>
      </c>
      <c r="AY763" s="274" t="s">
        <v>127</v>
      </c>
    </row>
    <row r="764" s="14" customFormat="1">
      <c r="A764" s="14"/>
      <c r="B764" s="243"/>
      <c r="C764" s="244"/>
      <c r="D764" s="225" t="s">
        <v>187</v>
      </c>
      <c r="E764" s="245" t="s">
        <v>19</v>
      </c>
      <c r="F764" s="246" t="s">
        <v>227</v>
      </c>
      <c r="G764" s="244"/>
      <c r="H764" s="247">
        <v>285.32800000000003</v>
      </c>
      <c r="I764" s="248"/>
      <c r="J764" s="244"/>
      <c r="K764" s="244"/>
      <c r="L764" s="249"/>
      <c r="M764" s="250"/>
      <c r="N764" s="251"/>
      <c r="O764" s="251"/>
      <c r="P764" s="251"/>
      <c r="Q764" s="251"/>
      <c r="R764" s="251"/>
      <c r="S764" s="251"/>
      <c r="T764" s="252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53" t="s">
        <v>187</v>
      </c>
      <c r="AU764" s="253" t="s">
        <v>82</v>
      </c>
      <c r="AV764" s="14" t="s">
        <v>155</v>
      </c>
      <c r="AW764" s="14" t="s">
        <v>34</v>
      </c>
      <c r="AX764" s="14" t="s">
        <v>80</v>
      </c>
      <c r="AY764" s="253" t="s">
        <v>127</v>
      </c>
    </row>
    <row r="765" s="2" customFormat="1" ht="16.5" customHeight="1">
      <c r="A765" s="41"/>
      <c r="B765" s="42"/>
      <c r="C765" s="207" t="s">
        <v>984</v>
      </c>
      <c r="D765" s="207" t="s">
        <v>130</v>
      </c>
      <c r="E765" s="208" t="s">
        <v>985</v>
      </c>
      <c r="F765" s="209" t="s">
        <v>986</v>
      </c>
      <c r="G765" s="210" t="s">
        <v>214</v>
      </c>
      <c r="H765" s="211">
        <v>155.69200000000001</v>
      </c>
      <c r="I765" s="212"/>
      <c r="J765" s="213">
        <f>ROUND(I765*H765,2)</f>
        <v>0</v>
      </c>
      <c r="K765" s="209" t="s">
        <v>134</v>
      </c>
      <c r="L765" s="47"/>
      <c r="M765" s="214" t="s">
        <v>19</v>
      </c>
      <c r="N765" s="215" t="s">
        <v>43</v>
      </c>
      <c r="O765" s="87"/>
      <c r="P765" s="216">
        <f>O765*H765</f>
        <v>0</v>
      </c>
      <c r="Q765" s="216">
        <v>0.001</v>
      </c>
      <c r="R765" s="216">
        <f>Q765*H765</f>
        <v>0.155692</v>
      </c>
      <c r="S765" s="216">
        <v>0.00031</v>
      </c>
      <c r="T765" s="217">
        <f>S765*H765</f>
        <v>0.048264520000000005</v>
      </c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  <c r="AR765" s="218" t="s">
        <v>300</v>
      </c>
      <c r="AT765" s="218" t="s">
        <v>130</v>
      </c>
      <c r="AU765" s="218" t="s">
        <v>82</v>
      </c>
      <c r="AY765" s="20" t="s">
        <v>127</v>
      </c>
      <c r="BE765" s="219">
        <f>IF(N765="základní",J765,0)</f>
        <v>0</v>
      </c>
      <c r="BF765" s="219">
        <f>IF(N765="snížená",J765,0)</f>
        <v>0</v>
      </c>
      <c r="BG765" s="219">
        <f>IF(N765="zákl. přenesená",J765,0)</f>
        <v>0</v>
      </c>
      <c r="BH765" s="219">
        <f>IF(N765="sníž. přenesená",J765,0)</f>
        <v>0</v>
      </c>
      <c r="BI765" s="219">
        <f>IF(N765="nulová",J765,0)</f>
        <v>0</v>
      </c>
      <c r="BJ765" s="20" t="s">
        <v>80</v>
      </c>
      <c r="BK765" s="219">
        <f>ROUND(I765*H765,2)</f>
        <v>0</v>
      </c>
      <c r="BL765" s="20" t="s">
        <v>300</v>
      </c>
      <c r="BM765" s="218" t="s">
        <v>987</v>
      </c>
    </row>
    <row r="766" s="2" customFormat="1">
      <c r="A766" s="41"/>
      <c r="B766" s="42"/>
      <c r="C766" s="43"/>
      <c r="D766" s="220" t="s">
        <v>137</v>
      </c>
      <c r="E766" s="43"/>
      <c r="F766" s="221" t="s">
        <v>988</v>
      </c>
      <c r="G766" s="43"/>
      <c r="H766" s="43"/>
      <c r="I766" s="222"/>
      <c r="J766" s="43"/>
      <c r="K766" s="43"/>
      <c r="L766" s="47"/>
      <c r="M766" s="223"/>
      <c r="N766" s="224"/>
      <c r="O766" s="87"/>
      <c r="P766" s="87"/>
      <c r="Q766" s="87"/>
      <c r="R766" s="87"/>
      <c r="S766" s="87"/>
      <c r="T766" s="88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T766" s="20" t="s">
        <v>137</v>
      </c>
      <c r="AU766" s="20" t="s">
        <v>82</v>
      </c>
    </row>
    <row r="767" s="13" customFormat="1">
      <c r="A767" s="13"/>
      <c r="B767" s="232"/>
      <c r="C767" s="233"/>
      <c r="D767" s="225" t="s">
        <v>187</v>
      </c>
      <c r="E767" s="234" t="s">
        <v>19</v>
      </c>
      <c r="F767" s="235" t="s">
        <v>983</v>
      </c>
      <c r="G767" s="233"/>
      <c r="H767" s="236">
        <v>155.69200000000001</v>
      </c>
      <c r="I767" s="237"/>
      <c r="J767" s="233"/>
      <c r="K767" s="233"/>
      <c r="L767" s="238"/>
      <c r="M767" s="239"/>
      <c r="N767" s="240"/>
      <c r="O767" s="240"/>
      <c r="P767" s="240"/>
      <c r="Q767" s="240"/>
      <c r="R767" s="240"/>
      <c r="S767" s="240"/>
      <c r="T767" s="241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42" t="s">
        <v>187</v>
      </c>
      <c r="AU767" s="242" t="s">
        <v>82</v>
      </c>
      <c r="AV767" s="13" t="s">
        <v>82</v>
      </c>
      <c r="AW767" s="13" t="s">
        <v>34</v>
      </c>
      <c r="AX767" s="13" t="s">
        <v>72</v>
      </c>
      <c r="AY767" s="242" t="s">
        <v>127</v>
      </c>
    </row>
    <row r="768" s="16" customFormat="1">
      <c r="A768" s="16"/>
      <c r="B768" s="264"/>
      <c r="C768" s="265"/>
      <c r="D768" s="225" t="s">
        <v>187</v>
      </c>
      <c r="E768" s="266" t="s">
        <v>19</v>
      </c>
      <c r="F768" s="267" t="s">
        <v>299</v>
      </c>
      <c r="G768" s="265"/>
      <c r="H768" s="268">
        <v>155.69200000000001</v>
      </c>
      <c r="I768" s="269"/>
      <c r="J768" s="265"/>
      <c r="K768" s="265"/>
      <c r="L768" s="270"/>
      <c r="M768" s="271"/>
      <c r="N768" s="272"/>
      <c r="O768" s="272"/>
      <c r="P768" s="272"/>
      <c r="Q768" s="272"/>
      <c r="R768" s="272"/>
      <c r="S768" s="272"/>
      <c r="T768" s="273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T768" s="274" t="s">
        <v>187</v>
      </c>
      <c r="AU768" s="274" t="s">
        <v>82</v>
      </c>
      <c r="AV768" s="16" t="s">
        <v>148</v>
      </c>
      <c r="AW768" s="16" t="s">
        <v>34</v>
      </c>
      <c r="AX768" s="16" t="s">
        <v>72</v>
      </c>
      <c r="AY768" s="274" t="s">
        <v>127</v>
      </c>
    </row>
    <row r="769" s="14" customFormat="1">
      <c r="A769" s="14"/>
      <c r="B769" s="243"/>
      <c r="C769" s="244"/>
      <c r="D769" s="225" t="s">
        <v>187</v>
      </c>
      <c r="E769" s="245" t="s">
        <v>19</v>
      </c>
      <c r="F769" s="246" t="s">
        <v>227</v>
      </c>
      <c r="G769" s="244"/>
      <c r="H769" s="247">
        <v>155.69200000000001</v>
      </c>
      <c r="I769" s="248"/>
      <c r="J769" s="244"/>
      <c r="K769" s="244"/>
      <c r="L769" s="249"/>
      <c r="M769" s="250"/>
      <c r="N769" s="251"/>
      <c r="O769" s="251"/>
      <c r="P769" s="251"/>
      <c r="Q769" s="251"/>
      <c r="R769" s="251"/>
      <c r="S769" s="251"/>
      <c r="T769" s="252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53" t="s">
        <v>187</v>
      </c>
      <c r="AU769" s="253" t="s">
        <v>82</v>
      </c>
      <c r="AV769" s="14" t="s">
        <v>155</v>
      </c>
      <c r="AW769" s="14" t="s">
        <v>34</v>
      </c>
      <c r="AX769" s="14" t="s">
        <v>80</v>
      </c>
      <c r="AY769" s="253" t="s">
        <v>127</v>
      </c>
    </row>
    <row r="770" s="2" customFormat="1" ht="24.15" customHeight="1">
      <c r="A770" s="41"/>
      <c r="B770" s="42"/>
      <c r="C770" s="207" t="s">
        <v>989</v>
      </c>
      <c r="D770" s="207" t="s">
        <v>130</v>
      </c>
      <c r="E770" s="208" t="s">
        <v>990</v>
      </c>
      <c r="F770" s="209" t="s">
        <v>991</v>
      </c>
      <c r="G770" s="210" t="s">
        <v>214</v>
      </c>
      <c r="H770" s="211">
        <v>155.69200000000001</v>
      </c>
      <c r="I770" s="212"/>
      <c r="J770" s="213">
        <f>ROUND(I770*H770,2)</f>
        <v>0</v>
      </c>
      <c r="K770" s="209" t="s">
        <v>134</v>
      </c>
      <c r="L770" s="47"/>
      <c r="M770" s="214" t="s">
        <v>19</v>
      </c>
      <c r="N770" s="215" t="s">
        <v>43</v>
      </c>
      <c r="O770" s="87"/>
      <c r="P770" s="216">
        <f>O770*H770</f>
        <v>0</v>
      </c>
      <c r="Q770" s="216">
        <v>0</v>
      </c>
      <c r="R770" s="216">
        <f>Q770*H770</f>
        <v>0</v>
      </c>
      <c r="S770" s="216">
        <v>0</v>
      </c>
      <c r="T770" s="217">
        <f>S770*H770</f>
        <v>0</v>
      </c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R770" s="218" t="s">
        <v>300</v>
      </c>
      <c r="AT770" s="218" t="s">
        <v>130</v>
      </c>
      <c r="AU770" s="218" t="s">
        <v>82</v>
      </c>
      <c r="AY770" s="20" t="s">
        <v>127</v>
      </c>
      <c r="BE770" s="219">
        <f>IF(N770="základní",J770,0)</f>
        <v>0</v>
      </c>
      <c r="BF770" s="219">
        <f>IF(N770="snížená",J770,0)</f>
        <v>0</v>
      </c>
      <c r="BG770" s="219">
        <f>IF(N770="zákl. přenesená",J770,0)</f>
        <v>0</v>
      </c>
      <c r="BH770" s="219">
        <f>IF(N770="sníž. přenesená",J770,0)</f>
        <v>0</v>
      </c>
      <c r="BI770" s="219">
        <f>IF(N770="nulová",J770,0)</f>
        <v>0</v>
      </c>
      <c r="BJ770" s="20" t="s">
        <v>80</v>
      </c>
      <c r="BK770" s="219">
        <f>ROUND(I770*H770,2)</f>
        <v>0</v>
      </c>
      <c r="BL770" s="20" t="s">
        <v>300</v>
      </c>
      <c r="BM770" s="218" t="s">
        <v>992</v>
      </c>
    </row>
    <row r="771" s="2" customFormat="1">
      <c r="A771" s="41"/>
      <c r="B771" s="42"/>
      <c r="C771" s="43"/>
      <c r="D771" s="220" t="s">
        <v>137</v>
      </c>
      <c r="E771" s="43"/>
      <c r="F771" s="221" t="s">
        <v>993</v>
      </c>
      <c r="G771" s="43"/>
      <c r="H771" s="43"/>
      <c r="I771" s="222"/>
      <c r="J771" s="43"/>
      <c r="K771" s="43"/>
      <c r="L771" s="47"/>
      <c r="M771" s="223"/>
      <c r="N771" s="224"/>
      <c r="O771" s="87"/>
      <c r="P771" s="87"/>
      <c r="Q771" s="87"/>
      <c r="R771" s="87"/>
      <c r="S771" s="87"/>
      <c r="T771" s="88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T771" s="20" t="s">
        <v>137</v>
      </c>
      <c r="AU771" s="20" t="s">
        <v>82</v>
      </c>
    </row>
    <row r="772" s="13" customFormat="1">
      <c r="A772" s="13"/>
      <c r="B772" s="232"/>
      <c r="C772" s="233"/>
      <c r="D772" s="225" t="s">
        <v>187</v>
      </c>
      <c r="E772" s="234" t="s">
        <v>19</v>
      </c>
      <c r="F772" s="235" t="s">
        <v>983</v>
      </c>
      <c r="G772" s="233"/>
      <c r="H772" s="236">
        <v>155.69200000000001</v>
      </c>
      <c r="I772" s="237"/>
      <c r="J772" s="233"/>
      <c r="K772" s="233"/>
      <c r="L772" s="238"/>
      <c r="M772" s="239"/>
      <c r="N772" s="240"/>
      <c r="O772" s="240"/>
      <c r="P772" s="240"/>
      <c r="Q772" s="240"/>
      <c r="R772" s="240"/>
      <c r="S772" s="240"/>
      <c r="T772" s="241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42" t="s">
        <v>187</v>
      </c>
      <c r="AU772" s="242" t="s">
        <v>82</v>
      </c>
      <c r="AV772" s="13" t="s">
        <v>82</v>
      </c>
      <c r="AW772" s="13" t="s">
        <v>34</v>
      </c>
      <c r="AX772" s="13" t="s">
        <v>72</v>
      </c>
      <c r="AY772" s="242" t="s">
        <v>127</v>
      </c>
    </row>
    <row r="773" s="16" customFormat="1">
      <c r="A773" s="16"/>
      <c r="B773" s="264"/>
      <c r="C773" s="265"/>
      <c r="D773" s="225" t="s">
        <v>187</v>
      </c>
      <c r="E773" s="266" t="s">
        <v>19</v>
      </c>
      <c r="F773" s="267" t="s">
        <v>299</v>
      </c>
      <c r="G773" s="265"/>
      <c r="H773" s="268">
        <v>155.69200000000001</v>
      </c>
      <c r="I773" s="269"/>
      <c r="J773" s="265"/>
      <c r="K773" s="265"/>
      <c r="L773" s="270"/>
      <c r="M773" s="271"/>
      <c r="N773" s="272"/>
      <c r="O773" s="272"/>
      <c r="P773" s="272"/>
      <c r="Q773" s="272"/>
      <c r="R773" s="272"/>
      <c r="S773" s="272"/>
      <c r="T773" s="273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T773" s="274" t="s">
        <v>187</v>
      </c>
      <c r="AU773" s="274" t="s">
        <v>82</v>
      </c>
      <c r="AV773" s="16" t="s">
        <v>148</v>
      </c>
      <c r="AW773" s="16" t="s">
        <v>34</v>
      </c>
      <c r="AX773" s="16" t="s">
        <v>72</v>
      </c>
      <c r="AY773" s="274" t="s">
        <v>127</v>
      </c>
    </row>
    <row r="774" s="14" customFormat="1">
      <c r="A774" s="14"/>
      <c r="B774" s="243"/>
      <c r="C774" s="244"/>
      <c r="D774" s="225" t="s">
        <v>187</v>
      </c>
      <c r="E774" s="245" t="s">
        <v>19</v>
      </c>
      <c r="F774" s="246" t="s">
        <v>227</v>
      </c>
      <c r="G774" s="244"/>
      <c r="H774" s="247">
        <v>155.69200000000001</v>
      </c>
      <c r="I774" s="248"/>
      <c r="J774" s="244"/>
      <c r="K774" s="244"/>
      <c r="L774" s="249"/>
      <c r="M774" s="250"/>
      <c r="N774" s="251"/>
      <c r="O774" s="251"/>
      <c r="P774" s="251"/>
      <c r="Q774" s="251"/>
      <c r="R774" s="251"/>
      <c r="S774" s="251"/>
      <c r="T774" s="252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53" t="s">
        <v>187</v>
      </c>
      <c r="AU774" s="253" t="s">
        <v>82</v>
      </c>
      <c r="AV774" s="14" t="s">
        <v>155</v>
      </c>
      <c r="AW774" s="14" t="s">
        <v>34</v>
      </c>
      <c r="AX774" s="14" t="s">
        <v>80</v>
      </c>
      <c r="AY774" s="253" t="s">
        <v>127</v>
      </c>
    </row>
    <row r="775" s="2" customFormat="1" ht="24.15" customHeight="1">
      <c r="A775" s="41"/>
      <c r="B775" s="42"/>
      <c r="C775" s="207" t="s">
        <v>994</v>
      </c>
      <c r="D775" s="207" t="s">
        <v>130</v>
      </c>
      <c r="E775" s="208" t="s">
        <v>995</v>
      </c>
      <c r="F775" s="209" t="s">
        <v>996</v>
      </c>
      <c r="G775" s="210" t="s">
        <v>214</v>
      </c>
      <c r="H775" s="211">
        <v>285.32799999999997</v>
      </c>
      <c r="I775" s="212"/>
      <c r="J775" s="213">
        <f>ROUND(I775*H775,2)</f>
        <v>0</v>
      </c>
      <c r="K775" s="209" t="s">
        <v>134</v>
      </c>
      <c r="L775" s="47"/>
      <c r="M775" s="214" t="s">
        <v>19</v>
      </c>
      <c r="N775" s="215" t="s">
        <v>43</v>
      </c>
      <c r="O775" s="87"/>
      <c r="P775" s="216">
        <f>O775*H775</f>
        <v>0</v>
      </c>
      <c r="Q775" s="216">
        <v>0.00012</v>
      </c>
      <c r="R775" s="216">
        <f>Q775*H775</f>
        <v>0.034239359999999996</v>
      </c>
      <c r="S775" s="216">
        <v>0</v>
      </c>
      <c r="T775" s="217">
        <f>S775*H775</f>
        <v>0</v>
      </c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R775" s="218" t="s">
        <v>300</v>
      </c>
      <c r="AT775" s="218" t="s">
        <v>130</v>
      </c>
      <c r="AU775" s="218" t="s">
        <v>82</v>
      </c>
      <c r="AY775" s="20" t="s">
        <v>127</v>
      </c>
      <c r="BE775" s="219">
        <f>IF(N775="základní",J775,0)</f>
        <v>0</v>
      </c>
      <c r="BF775" s="219">
        <f>IF(N775="snížená",J775,0)</f>
        <v>0</v>
      </c>
      <c r="BG775" s="219">
        <f>IF(N775="zákl. přenesená",J775,0)</f>
        <v>0</v>
      </c>
      <c r="BH775" s="219">
        <f>IF(N775="sníž. přenesená",J775,0)</f>
        <v>0</v>
      </c>
      <c r="BI775" s="219">
        <f>IF(N775="nulová",J775,0)</f>
        <v>0</v>
      </c>
      <c r="BJ775" s="20" t="s">
        <v>80</v>
      </c>
      <c r="BK775" s="219">
        <f>ROUND(I775*H775,2)</f>
        <v>0</v>
      </c>
      <c r="BL775" s="20" t="s">
        <v>300</v>
      </c>
      <c r="BM775" s="218" t="s">
        <v>997</v>
      </c>
    </row>
    <row r="776" s="2" customFormat="1">
      <c r="A776" s="41"/>
      <c r="B776" s="42"/>
      <c r="C776" s="43"/>
      <c r="D776" s="220" t="s">
        <v>137</v>
      </c>
      <c r="E776" s="43"/>
      <c r="F776" s="221" t="s">
        <v>998</v>
      </c>
      <c r="G776" s="43"/>
      <c r="H776" s="43"/>
      <c r="I776" s="222"/>
      <c r="J776" s="43"/>
      <c r="K776" s="43"/>
      <c r="L776" s="47"/>
      <c r="M776" s="223"/>
      <c r="N776" s="224"/>
      <c r="O776" s="87"/>
      <c r="P776" s="87"/>
      <c r="Q776" s="87"/>
      <c r="R776" s="87"/>
      <c r="S776" s="87"/>
      <c r="T776" s="88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  <c r="AT776" s="20" t="s">
        <v>137</v>
      </c>
      <c r="AU776" s="20" t="s">
        <v>82</v>
      </c>
    </row>
    <row r="777" s="15" customFormat="1">
      <c r="A777" s="15"/>
      <c r="B777" s="254"/>
      <c r="C777" s="255"/>
      <c r="D777" s="225" t="s">
        <v>187</v>
      </c>
      <c r="E777" s="256" t="s">
        <v>19</v>
      </c>
      <c r="F777" s="257" t="s">
        <v>557</v>
      </c>
      <c r="G777" s="255"/>
      <c r="H777" s="256" t="s">
        <v>19</v>
      </c>
      <c r="I777" s="258"/>
      <c r="J777" s="255"/>
      <c r="K777" s="255"/>
      <c r="L777" s="259"/>
      <c r="M777" s="260"/>
      <c r="N777" s="261"/>
      <c r="O777" s="261"/>
      <c r="P777" s="261"/>
      <c r="Q777" s="261"/>
      <c r="R777" s="261"/>
      <c r="S777" s="261"/>
      <c r="T777" s="262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T777" s="263" t="s">
        <v>187</v>
      </c>
      <c r="AU777" s="263" t="s">
        <v>82</v>
      </c>
      <c r="AV777" s="15" t="s">
        <v>80</v>
      </c>
      <c r="AW777" s="15" t="s">
        <v>34</v>
      </c>
      <c r="AX777" s="15" t="s">
        <v>72</v>
      </c>
      <c r="AY777" s="263" t="s">
        <v>127</v>
      </c>
    </row>
    <row r="778" s="13" customFormat="1">
      <c r="A778" s="13"/>
      <c r="B778" s="232"/>
      <c r="C778" s="233"/>
      <c r="D778" s="225" t="s">
        <v>187</v>
      </c>
      <c r="E778" s="234" t="s">
        <v>19</v>
      </c>
      <c r="F778" s="235" t="s">
        <v>979</v>
      </c>
      <c r="G778" s="233"/>
      <c r="H778" s="236">
        <v>6.992</v>
      </c>
      <c r="I778" s="237"/>
      <c r="J778" s="233"/>
      <c r="K778" s="233"/>
      <c r="L778" s="238"/>
      <c r="M778" s="239"/>
      <c r="N778" s="240"/>
      <c r="O778" s="240"/>
      <c r="P778" s="240"/>
      <c r="Q778" s="240"/>
      <c r="R778" s="240"/>
      <c r="S778" s="240"/>
      <c r="T778" s="241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42" t="s">
        <v>187</v>
      </c>
      <c r="AU778" s="242" t="s">
        <v>82</v>
      </c>
      <c r="AV778" s="13" t="s">
        <v>82</v>
      </c>
      <c r="AW778" s="13" t="s">
        <v>34</v>
      </c>
      <c r="AX778" s="13" t="s">
        <v>72</v>
      </c>
      <c r="AY778" s="242" t="s">
        <v>127</v>
      </c>
    </row>
    <row r="779" s="13" customFormat="1">
      <c r="A779" s="13"/>
      <c r="B779" s="232"/>
      <c r="C779" s="233"/>
      <c r="D779" s="225" t="s">
        <v>187</v>
      </c>
      <c r="E779" s="234" t="s">
        <v>19</v>
      </c>
      <c r="F779" s="235" t="s">
        <v>980</v>
      </c>
      <c r="G779" s="233"/>
      <c r="H779" s="236">
        <v>2.9300000000000002</v>
      </c>
      <c r="I779" s="237"/>
      <c r="J779" s="233"/>
      <c r="K779" s="233"/>
      <c r="L779" s="238"/>
      <c r="M779" s="239"/>
      <c r="N779" s="240"/>
      <c r="O779" s="240"/>
      <c r="P779" s="240"/>
      <c r="Q779" s="240"/>
      <c r="R779" s="240"/>
      <c r="S779" s="240"/>
      <c r="T779" s="241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42" t="s">
        <v>187</v>
      </c>
      <c r="AU779" s="242" t="s">
        <v>82</v>
      </c>
      <c r="AV779" s="13" t="s">
        <v>82</v>
      </c>
      <c r="AW779" s="13" t="s">
        <v>34</v>
      </c>
      <c r="AX779" s="13" t="s">
        <v>72</v>
      </c>
      <c r="AY779" s="242" t="s">
        <v>127</v>
      </c>
    </row>
    <row r="780" s="13" customFormat="1">
      <c r="A780" s="13"/>
      <c r="B780" s="232"/>
      <c r="C780" s="233"/>
      <c r="D780" s="225" t="s">
        <v>187</v>
      </c>
      <c r="E780" s="234" t="s">
        <v>19</v>
      </c>
      <c r="F780" s="235" t="s">
        <v>981</v>
      </c>
      <c r="G780" s="233"/>
      <c r="H780" s="236">
        <v>2.48</v>
      </c>
      <c r="I780" s="237"/>
      <c r="J780" s="233"/>
      <c r="K780" s="233"/>
      <c r="L780" s="238"/>
      <c r="M780" s="239"/>
      <c r="N780" s="240"/>
      <c r="O780" s="240"/>
      <c r="P780" s="240"/>
      <c r="Q780" s="240"/>
      <c r="R780" s="240"/>
      <c r="S780" s="240"/>
      <c r="T780" s="241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42" t="s">
        <v>187</v>
      </c>
      <c r="AU780" s="242" t="s">
        <v>82</v>
      </c>
      <c r="AV780" s="13" t="s">
        <v>82</v>
      </c>
      <c r="AW780" s="13" t="s">
        <v>34</v>
      </c>
      <c r="AX780" s="13" t="s">
        <v>72</v>
      </c>
      <c r="AY780" s="242" t="s">
        <v>127</v>
      </c>
    </row>
    <row r="781" s="13" customFormat="1">
      <c r="A781" s="13"/>
      <c r="B781" s="232"/>
      <c r="C781" s="233"/>
      <c r="D781" s="225" t="s">
        <v>187</v>
      </c>
      <c r="E781" s="234" t="s">
        <v>19</v>
      </c>
      <c r="F781" s="235" t="s">
        <v>982</v>
      </c>
      <c r="G781" s="233"/>
      <c r="H781" s="236">
        <v>2.2400000000000002</v>
      </c>
      <c r="I781" s="237"/>
      <c r="J781" s="233"/>
      <c r="K781" s="233"/>
      <c r="L781" s="238"/>
      <c r="M781" s="239"/>
      <c r="N781" s="240"/>
      <c r="O781" s="240"/>
      <c r="P781" s="240"/>
      <c r="Q781" s="240"/>
      <c r="R781" s="240"/>
      <c r="S781" s="240"/>
      <c r="T781" s="241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42" t="s">
        <v>187</v>
      </c>
      <c r="AU781" s="242" t="s">
        <v>82</v>
      </c>
      <c r="AV781" s="13" t="s">
        <v>82</v>
      </c>
      <c r="AW781" s="13" t="s">
        <v>34</v>
      </c>
      <c r="AX781" s="13" t="s">
        <v>72</v>
      </c>
      <c r="AY781" s="242" t="s">
        <v>127</v>
      </c>
    </row>
    <row r="782" s="13" customFormat="1">
      <c r="A782" s="13"/>
      <c r="B782" s="232"/>
      <c r="C782" s="233"/>
      <c r="D782" s="225" t="s">
        <v>187</v>
      </c>
      <c r="E782" s="234" t="s">
        <v>19</v>
      </c>
      <c r="F782" s="235" t="s">
        <v>562</v>
      </c>
      <c r="G782" s="233"/>
      <c r="H782" s="236">
        <v>4.2800000000000002</v>
      </c>
      <c r="I782" s="237"/>
      <c r="J782" s="233"/>
      <c r="K782" s="233"/>
      <c r="L782" s="238"/>
      <c r="M782" s="239"/>
      <c r="N782" s="240"/>
      <c r="O782" s="240"/>
      <c r="P782" s="240"/>
      <c r="Q782" s="240"/>
      <c r="R782" s="240"/>
      <c r="S782" s="240"/>
      <c r="T782" s="241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42" t="s">
        <v>187</v>
      </c>
      <c r="AU782" s="242" t="s">
        <v>82</v>
      </c>
      <c r="AV782" s="13" t="s">
        <v>82</v>
      </c>
      <c r="AW782" s="13" t="s">
        <v>34</v>
      </c>
      <c r="AX782" s="13" t="s">
        <v>72</v>
      </c>
      <c r="AY782" s="242" t="s">
        <v>127</v>
      </c>
    </row>
    <row r="783" s="13" customFormat="1">
      <c r="A783" s="13"/>
      <c r="B783" s="232"/>
      <c r="C783" s="233"/>
      <c r="D783" s="225" t="s">
        <v>187</v>
      </c>
      <c r="E783" s="234" t="s">
        <v>19</v>
      </c>
      <c r="F783" s="235" t="s">
        <v>563</v>
      </c>
      <c r="G783" s="233"/>
      <c r="H783" s="236">
        <v>7.04</v>
      </c>
      <c r="I783" s="237"/>
      <c r="J783" s="233"/>
      <c r="K783" s="233"/>
      <c r="L783" s="238"/>
      <c r="M783" s="239"/>
      <c r="N783" s="240"/>
      <c r="O783" s="240"/>
      <c r="P783" s="240"/>
      <c r="Q783" s="240"/>
      <c r="R783" s="240"/>
      <c r="S783" s="240"/>
      <c r="T783" s="241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42" t="s">
        <v>187</v>
      </c>
      <c r="AU783" s="242" t="s">
        <v>82</v>
      </c>
      <c r="AV783" s="13" t="s">
        <v>82</v>
      </c>
      <c r="AW783" s="13" t="s">
        <v>34</v>
      </c>
      <c r="AX783" s="13" t="s">
        <v>72</v>
      </c>
      <c r="AY783" s="242" t="s">
        <v>127</v>
      </c>
    </row>
    <row r="784" s="13" customFormat="1">
      <c r="A784" s="13"/>
      <c r="B784" s="232"/>
      <c r="C784" s="233"/>
      <c r="D784" s="225" t="s">
        <v>187</v>
      </c>
      <c r="E784" s="234" t="s">
        <v>19</v>
      </c>
      <c r="F784" s="235" t="s">
        <v>564</v>
      </c>
      <c r="G784" s="233"/>
      <c r="H784" s="236">
        <v>1.0800000000000001</v>
      </c>
      <c r="I784" s="237"/>
      <c r="J784" s="233"/>
      <c r="K784" s="233"/>
      <c r="L784" s="238"/>
      <c r="M784" s="239"/>
      <c r="N784" s="240"/>
      <c r="O784" s="240"/>
      <c r="P784" s="240"/>
      <c r="Q784" s="240"/>
      <c r="R784" s="240"/>
      <c r="S784" s="240"/>
      <c r="T784" s="241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42" t="s">
        <v>187</v>
      </c>
      <c r="AU784" s="242" t="s">
        <v>82</v>
      </c>
      <c r="AV784" s="13" t="s">
        <v>82</v>
      </c>
      <c r="AW784" s="13" t="s">
        <v>34</v>
      </c>
      <c r="AX784" s="13" t="s">
        <v>72</v>
      </c>
      <c r="AY784" s="242" t="s">
        <v>127</v>
      </c>
    </row>
    <row r="785" s="13" customFormat="1">
      <c r="A785" s="13"/>
      <c r="B785" s="232"/>
      <c r="C785" s="233"/>
      <c r="D785" s="225" t="s">
        <v>187</v>
      </c>
      <c r="E785" s="234" t="s">
        <v>19</v>
      </c>
      <c r="F785" s="235" t="s">
        <v>565</v>
      </c>
      <c r="G785" s="233"/>
      <c r="H785" s="236">
        <v>0.92000000000000004</v>
      </c>
      <c r="I785" s="237"/>
      <c r="J785" s="233"/>
      <c r="K785" s="233"/>
      <c r="L785" s="238"/>
      <c r="M785" s="239"/>
      <c r="N785" s="240"/>
      <c r="O785" s="240"/>
      <c r="P785" s="240"/>
      <c r="Q785" s="240"/>
      <c r="R785" s="240"/>
      <c r="S785" s="240"/>
      <c r="T785" s="241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42" t="s">
        <v>187</v>
      </c>
      <c r="AU785" s="242" t="s">
        <v>82</v>
      </c>
      <c r="AV785" s="13" t="s">
        <v>82</v>
      </c>
      <c r="AW785" s="13" t="s">
        <v>34</v>
      </c>
      <c r="AX785" s="13" t="s">
        <v>72</v>
      </c>
      <c r="AY785" s="242" t="s">
        <v>127</v>
      </c>
    </row>
    <row r="786" s="13" customFormat="1">
      <c r="A786" s="13"/>
      <c r="B786" s="232"/>
      <c r="C786" s="233"/>
      <c r="D786" s="225" t="s">
        <v>187</v>
      </c>
      <c r="E786" s="234" t="s">
        <v>19</v>
      </c>
      <c r="F786" s="235" t="s">
        <v>566</v>
      </c>
      <c r="G786" s="233"/>
      <c r="H786" s="236">
        <v>4.1299999999999999</v>
      </c>
      <c r="I786" s="237"/>
      <c r="J786" s="233"/>
      <c r="K786" s="233"/>
      <c r="L786" s="238"/>
      <c r="M786" s="239"/>
      <c r="N786" s="240"/>
      <c r="O786" s="240"/>
      <c r="P786" s="240"/>
      <c r="Q786" s="240"/>
      <c r="R786" s="240"/>
      <c r="S786" s="240"/>
      <c r="T786" s="241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42" t="s">
        <v>187</v>
      </c>
      <c r="AU786" s="242" t="s">
        <v>82</v>
      </c>
      <c r="AV786" s="13" t="s">
        <v>82</v>
      </c>
      <c r="AW786" s="13" t="s">
        <v>34</v>
      </c>
      <c r="AX786" s="13" t="s">
        <v>72</v>
      </c>
      <c r="AY786" s="242" t="s">
        <v>127</v>
      </c>
    </row>
    <row r="787" s="16" customFormat="1">
      <c r="A787" s="16"/>
      <c r="B787" s="264"/>
      <c r="C787" s="265"/>
      <c r="D787" s="225" t="s">
        <v>187</v>
      </c>
      <c r="E787" s="266" t="s">
        <v>19</v>
      </c>
      <c r="F787" s="267" t="s">
        <v>567</v>
      </c>
      <c r="G787" s="265"/>
      <c r="H787" s="268">
        <v>32.092000000000006</v>
      </c>
      <c r="I787" s="269"/>
      <c r="J787" s="265"/>
      <c r="K787" s="265"/>
      <c r="L787" s="270"/>
      <c r="M787" s="271"/>
      <c r="N787" s="272"/>
      <c r="O787" s="272"/>
      <c r="P787" s="272"/>
      <c r="Q787" s="272"/>
      <c r="R787" s="272"/>
      <c r="S787" s="272"/>
      <c r="T787" s="273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T787" s="274" t="s">
        <v>187</v>
      </c>
      <c r="AU787" s="274" t="s">
        <v>82</v>
      </c>
      <c r="AV787" s="16" t="s">
        <v>148</v>
      </c>
      <c r="AW787" s="16" t="s">
        <v>34</v>
      </c>
      <c r="AX787" s="16" t="s">
        <v>72</v>
      </c>
      <c r="AY787" s="274" t="s">
        <v>127</v>
      </c>
    </row>
    <row r="788" s="15" customFormat="1">
      <c r="A788" s="15"/>
      <c r="B788" s="254"/>
      <c r="C788" s="255"/>
      <c r="D788" s="225" t="s">
        <v>187</v>
      </c>
      <c r="E788" s="256" t="s">
        <v>19</v>
      </c>
      <c r="F788" s="257" t="s">
        <v>268</v>
      </c>
      <c r="G788" s="255"/>
      <c r="H788" s="256" t="s">
        <v>19</v>
      </c>
      <c r="I788" s="258"/>
      <c r="J788" s="255"/>
      <c r="K788" s="255"/>
      <c r="L788" s="259"/>
      <c r="M788" s="260"/>
      <c r="N788" s="261"/>
      <c r="O788" s="261"/>
      <c r="P788" s="261"/>
      <c r="Q788" s="261"/>
      <c r="R788" s="261"/>
      <c r="S788" s="261"/>
      <c r="T788" s="262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T788" s="263" t="s">
        <v>187</v>
      </c>
      <c r="AU788" s="263" t="s">
        <v>82</v>
      </c>
      <c r="AV788" s="15" t="s">
        <v>80</v>
      </c>
      <c r="AW788" s="15" t="s">
        <v>34</v>
      </c>
      <c r="AX788" s="15" t="s">
        <v>72</v>
      </c>
      <c r="AY788" s="263" t="s">
        <v>127</v>
      </c>
    </row>
    <row r="789" s="13" customFormat="1">
      <c r="A789" s="13"/>
      <c r="B789" s="232"/>
      <c r="C789" s="233"/>
      <c r="D789" s="225" t="s">
        <v>187</v>
      </c>
      <c r="E789" s="234" t="s">
        <v>19</v>
      </c>
      <c r="F789" s="235" t="s">
        <v>269</v>
      </c>
      <c r="G789" s="233"/>
      <c r="H789" s="236">
        <v>22.135999999999999</v>
      </c>
      <c r="I789" s="237"/>
      <c r="J789" s="233"/>
      <c r="K789" s="233"/>
      <c r="L789" s="238"/>
      <c r="M789" s="239"/>
      <c r="N789" s="240"/>
      <c r="O789" s="240"/>
      <c r="P789" s="240"/>
      <c r="Q789" s="240"/>
      <c r="R789" s="240"/>
      <c r="S789" s="240"/>
      <c r="T789" s="241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42" t="s">
        <v>187</v>
      </c>
      <c r="AU789" s="242" t="s">
        <v>82</v>
      </c>
      <c r="AV789" s="13" t="s">
        <v>82</v>
      </c>
      <c r="AW789" s="13" t="s">
        <v>34</v>
      </c>
      <c r="AX789" s="13" t="s">
        <v>72</v>
      </c>
      <c r="AY789" s="242" t="s">
        <v>127</v>
      </c>
    </row>
    <row r="790" s="13" customFormat="1">
      <c r="A790" s="13"/>
      <c r="B790" s="232"/>
      <c r="C790" s="233"/>
      <c r="D790" s="225" t="s">
        <v>187</v>
      </c>
      <c r="E790" s="234" t="s">
        <v>19</v>
      </c>
      <c r="F790" s="235" t="s">
        <v>270</v>
      </c>
      <c r="G790" s="233"/>
      <c r="H790" s="236">
        <v>22.007999999999999</v>
      </c>
      <c r="I790" s="237"/>
      <c r="J790" s="233"/>
      <c r="K790" s="233"/>
      <c r="L790" s="238"/>
      <c r="M790" s="239"/>
      <c r="N790" s="240"/>
      <c r="O790" s="240"/>
      <c r="P790" s="240"/>
      <c r="Q790" s="240"/>
      <c r="R790" s="240"/>
      <c r="S790" s="240"/>
      <c r="T790" s="241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42" t="s">
        <v>187</v>
      </c>
      <c r="AU790" s="242" t="s">
        <v>82</v>
      </c>
      <c r="AV790" s="13" t="s">
        <v>82</v>
      </c>
      <c r="AW790" s="13" t="s">
        <v>34</v>
      </c>
      <c r="AX790" s="13" t="s">
        <v>72</v>
      </c>
      <c r="AY790" s="242" t="s">
        <v>127</v>
      </c>
    </row>
    <row r="791" s="13" customFormat="1">
      <c r="A791" s="13"/>
      <c r="B791" s="232"/>
      <c r="C791" s="233"/>
      <c r="D791" s="225" t="s">
        <v>187</v>
      </c>
      <c r="E791" s="234" t="s">
        <v>19</v>
      </c>
      <c r="F791" s="235" t="s">
        <v>271</v>
      </c>
      <c r="G791" s="233"/>
      <c r="H791" s="236">
        <v>20.440000000000001</v>
      </c>
      <c r="I791" s="237"/>
      <c r="J791" s="233"/>
      <c r="K791" s="233"/>
      <c r="L791" s="238"/>
      <c r="M791" s="239"/>
      <c r="N791" s="240"/>
      <c r="O791" s="240"/>
      <c r="P791" s="240"/>
      <c r="Q791" s="240"/>
      <c r="R791" s="240"/>
      <c r="S791" s="240"/>
      <c r="T791" s="241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42" t="s">
        <v>187</v>
      </c>
      <c r="AU791" s="242" t="s">
        <v>82</v>
      </c>
      <c r="AV791" s="13" t="s">
        <v>82</v>
      </c>
      <c r="AW791" s="13" t="s">
        <v>34</v>
      </c>
      <c r="AX791" s="13" t="s">
        <v>72</v>
      </c>
      <c r="AY791" s="242" t="s">
        <v>127</v>
      </c>
    </row>
    <row r="792" s="13" customFormat="1">
      <c r="A792" s="13"/>
      <c r="B792" s="232"/>
      <c r="C792" s="233"/>
      <c r="D792" s="225" t="s">
        <v>187</v>
      </c>
      <c r="E792" s="234" t="s">
        <v>19</v>
      </c>
      <c r="F792" s="235" t="s">
        <v>272</v>
      </c>
      <c r="G792" s="233"/>
      <c r="H792" s="236">
        <v>24.5</v>
      </c>
      <c r="I792" s="237"/>
      <c r="J792" s="233"/>
      <c r="K792" s="233"/>
      <c r="L792" s="238"/>
      <c r="M792" s="239"/>
      <c r="N792" s="240"/>
      <c r="O792" s="240"/>
      <c r="P792" s="240"/>
      <c r="Q792" s="240"/>
      <c r="R792" s="240"/>
      <c r="S792" s="240"/>
      <c r="T792" s="241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42" t="s">
        <v>187</v>
      </c>
      <c r="AU792" s="242" t="s">
        <v>82</v>
      </c>
      <c r="AV792" s="13" t="s">
        <v>82</v>
      </c>
      <c r="AW792" s="13" t="s">
        <v>34</v>
      </c>
      <c r="AX792" s="13" t="s">
        <v>72</v>
      </c>
      <c r="AY792" s="242" t="s">
        <v>127</v>
      </c>
    </row>
    <row r="793" s="13" customFormat="1">
      <c r="A793" s="13"/>
      <c r="B793" s="232"/>
      <c r="C793" s="233"/>
      <c r="D793" s="225" t="s">
        <v>187</v>
      </c>
      <c r="E793" s="234" t="s">
        <v>19</v>
      </c>
      <c r="F793" s="235" t="s">
        <v>273</v>
      </c>
      <c r="G793" s="233"/>
      <c r="H793" s="236">
        <v>20.920000000000002</v>
      </c>
      <c r="I793" s="237"/>
      <c r="J793" s="233"/>
      <c r="K793" s="233"/>
      <c r="L793" s="238"/>
      <c r="M793" s="239"/>
      <c r="N793" s="240"/>
      <c r="O793" s="240"/>
      <c r="P793" s="240"/>
      <c r="Q793" s="240"/>
      <c r="R793" s="240"/>
      <c r="S793" s="240"/>
      <c r="T793" s="241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42" t="s">
        <v>187</v>
      </c>
      <c r="AU793" s="242" t="s">
        <v>82</v>
      </c>
      <c r="AV793" s="13" t="s">
        <v>82</v>
      </c>
      <c r="AW793" s="13" t="s">
        <v>34</v>
      </c>
      <c r="AX793" s="13" t="s">
        <v>72</v>
      </c>
      <c r="AY793" s="242" t="s">
        <v>127</v>
      </c>
    </row>
    <row r="794" s="13" customFormat="1">
      <c r="A794" s="13"/>
      <c r="B794" s="232"/>
      <c r="C794" s="233"/>
      <c r="D794" s="225" t="s">
        <v>187</v>
      </c>
      <c r="E794" s="234" t="s">
        <v>19</v>
      </c>
      <c r="F794" s="235" t="s">
        <v>274</v>
      </c>
      <c r="G794" s="233"/>
      <c r="H794" s="236">
        <v>21.559999999999999</v>
      </c>
      <c r="I794" s="237"/>
      <c r="J794" s="233"/>
      <c r="K794" s="233"/>
      <c r="L794" s="238"/>
      <c r="M794" s="239"/>
      <c r="N794" s="240"/>
      <c r="O794" s="240"/>
      <c r="P794" s="240"/>
      <c r="Q794" s="240"/>
      <c r="R794" s="240"/>
      <c r="S794" s="240"/>
      <c r="T794" s="241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42" t="s">
        <v>187</v>
      </c>
      <c r="AU794" s="242" t="s">
        <v>82</v>
      </c>
      <c r="AV794" s="13" t="s">
        <v>82</v>
      </c>
      <c r="AW794" s="13" t="s">
        <v>34</v>
      </c>
      <c r="AX794" s="13" t="s">
        <v>72</v>
      </c>
      <c r="AY794" s="242" t="s">
        <v>127</v>
      </c>
    </row>
    <row r="795" s="13" customFormat="1">
      <c r="A795" s="13"/>
      <c r="B795" s="232"/>
      <c r="C795" s="233"/>
      <c r="D795" s="225" t="s">
        <v>187</v>
      </c>
      <c r="E795" s="234" t="s">
        <v>19</v>
      </c>
      <c r="F795" s="235" t="s">
        <v>275</v>
      </c>
      <c r="G795" s="233"/>
      <c r="H795" s="236">
        <v>43.420000000000002</v>
      </c>
      <c r="I795" s="237"/>
      <c r="J795" s="233"/>
      <c r="K795" s="233"/>
      <c r="L795" s="238"/>
      <c r="M795" s="239"/>
      <c r="N795" s="240"/>
      <c r="O795" s="240"/>
      <c r="P795" s="240"/>
      <c r="Q795" s="240"/>
      <c r="R795" s="240"/>
      <c r="S795" s="240"/>
      <c r="T795" s="241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42" t="s">
        <v>187</v>
      </c>
      <c r="AU795" s="242" t="s">
        <v>82</v>
      </c>
      <c r="AV795" s="13" t="s">
        <v>82</v>
      </c>
      <c r="AW795" s="13" t="s">
        <v>34</v>
      </c>
      <c r="AX795" s="13" t="s">
        <v>72</v>
      </c>
      <c r="AY795" s="242" t="s">
        <v>127</v>
      </c>
    </row>
    <row r="796" s="13" customFormat="1">
      <c r="A796" s="13"/>
      <c r="B796" s="232"/>
      <c r="C796" s="233"/>
      <c r="D796" s="225" t="s">
        <v>187</v>
      </c>
      <c r="E796" s="234" t="s">
        <v>19</v>
      </c>
      <c r="F796" s="235" t="s">
        <v>276</v>
      </c>
      <c r="G796" s="233"/>
      <c r="H796" s="236">
        <v>21.199999999999999</v>
      </c>
      <c r="I796" s="237"/>
      <c r="J796" s="233"/>
      <c r="K796" s="233"/>
      <c r="L796" s="238"/>
      <c r="M796" s="239"/>
      <c r="N796" s="240"/>
      <c r="O796" s="240"/>
      <c r="P796" s="240"/>
      <c r="Q796" s="240"/>
      <c r="R796" s="240"/>
      <c r="S796" s="240"/>
      <c r="T796" s="241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42" t="s">
        <v>187</v>
      </c>
      <c r="AU796" s="242" t="s">
        <v>82</v>
      </c>
      <c r="AV796" s="13" t="s">
        <v>82</v>
      </c>
      <c r="AW796" s="13" t="s">
        <v>34</v>
      </c>
      <c r="AX796" s="13" t="s">
        <v>72</v>
      </c>
      <c r="AY796" s="242" t="s">
        <v>127</v>
      </c>
    </row>
    <row r="797" s="16" customFormat="1">
      <c r="A797" s="16"/>
      <c r="B797" s="264"/>
      <c r="C797" s="265"/>
      <c r="D797" s="225" t="s">
        <v>187</v>
      </c>
      <c r="E797" s="266" t="s">
        <v>19</v>
      </c>
      <c r="F797" s="267" t="s">
        <v>299</v>
      </c>
      <c r="G797" s="265"/>
      <c r="H797" s="268">
        <v>196.18399999999997</v>
      </c>
      <c r="I797" s="269"/>
      <c r="J797" s="265"/>
      <c r="K797" s="265"/>
      <c r="L797" s="270"/>
      <c r="M797" s="271"/>
      <c r="N797" s="272"/>
      <c r="O797" s="272"/>
      <c r="P797" s="272"/>
      <c r="Q797" s="272"/>
      <c r="R797" s="272"/>
      <c r="S797" s="272"/>
      <c r="T797" s="273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T797" s="274" t="s">
        <v>187</v>
      </c>
      <c r="AU797" s="274" t="s">
        <v>82</v>
      </c>
      <c r="AV797" s="16" t="s">
        <v>148</v>
      </c>
      <c r="AW797" s="16" t="s">
        <v>34</v>
      </c>
      <c r="AX797" s="16" t="s">
        <v>72</v>
      </c>
      <c r="AY797" s="274" t="s">
        <v>127</v>
      </c>
    </row>
    <row r="798" s="13" customFormat="1">
      <c r="A798" s="13"/>
      <c r="B798" s="232"/>
      <c r="C798" s="233"/>
      <c r="D798" s="225" t="s">
        <v>187</v>
      </c>
      <c r="E798" s="234" t="s">
        <v>19</v>
      </c>
      <c r="F798" s="235" t="s">
        <v>311</v>
      </c>
      <c r="G798" s="233"/>
      <c r="H798" s="236">
        <v>-98.640000000000001</v>
      </c>
      <c r="I798" s="237"/>
      <c r="J798" s="233"/>
      <c r="K798" s="233"/>
      <c r="L798" s="238"/>
      <c r="M798" s="239"/>
      <c r="N798" s="240"/>
      <c r="O798" s="240"/>
      <c r="P798" s="240"/>
      <c r="Q798" s="240"/>
      <c r="R798" s="240"/>
      <c r="S798" s="240"/>
      <c r="T798" s="241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42" t="s">
        <v>187</v>
      </c>
      <c r="AU798" s="242" t="s">
        <v>82</v>
      </c>
      <c r="AV798" s="13" t="s">
        <v>82</v>
      </c>
      <c r="AW798" s="13" t="s">
        <v>34</v>
      </c>
      <c r="AX798" s="13" t="s">
        <v>72</v>
      </c>
      <c r="AY798" s="242" t="s">
        <v>127</v>
      </c>
    </row>
    <row r="799" s="16" customFormat="1">
      <c r="A799" s="16"/>
      <c r="B799" s="264"/>
      <c r="C799" s="265"/>
      <c r="D799" s="225" t="s">
        <v>187</v>
      </c>
      <c r="E799" s="266" t="s">
        <v>19</v>
      </c>
      <c r="F799" s="267" t="s">
        <v>299</v>
      </c>
      <c r="G799" s="265"/>
      <c r="H799" s="268">
        <v>-98.640000000000001</v>
      </c>
      <c r="I799" s="269"/>
      <c r="J799" s="265"/>
      <c r="K799" s="265"/>
      <c r="L799" s="270"/>
      <c r="M799" s="271"/>
      <c r="N799" s="272"/>
      <c r="O799" s="272"/>
      <c r="P799" s="272"/>
      <c r="Q799" s="272"/>
      <c r="R799" s="272"/>
      <c r="S799" s="272"/>
      <c r="T799" s="273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T799" s="274" t="s">
        <v>187</v>
      </c>
      <c r="AU799" s="274" t="s">
        <v>82</v>
      </c>
      <c r="AV799" s="16" t="s">
        <v>148</v>
      </c>
      <c r="AW799" s="16" t="s">
        <v>34</v>
      </c>
      <c r="AX799" s="16" t="s">
        <v>72</v>
      </c>
      <c r="AY799" s="274" t="s">
        <v>127</v>
      </c>
    </row>
    <row r="800" s="13" customFormat="1">
      <c r="A800" s="13"/>
      <c r="B800" s="232"/>
      <c r="C800" s="233"/>
      <c r="D800" s="225" t="s">
        <v>187</v>
      </c>
      <c r="E800" s="234" t="s">
        <v>19</v>
      </c>
      <c r="F800" s="235" t="s">
        <v>983</v>
      </c>
      <c r="G800" s="233"/>
      <c r="H800" s="236">
        <v>155.69200000000001</v>
      </c>
      <c r="I800" s="237"/>
      <c r="J800" s="233"/>
      <c r="K800" s="233"/>
      <c r="L800" s="238"/>
      <c r="M800" s="239"/>
      <c r="N800" s="240"/>
      <c r="O800" s="240"/>
      <c r="P800" s="240"/>
      <c r="Q800" s="240"/>
      <c r="R800" s="240"/>
      <c r="S800" s="240"/>
      <c r="T800" s="241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42" t="s">
        <v>187</v>
      </c>
      <c r="AU800" s="242" t="s">
        <v>82</v>
      </c>
      <c r="AV800" s="13" t="s">
        <v>82</v>
      </c>
      <c r="AW800" s="13" t="s">
        <v>34</v>
      </c>
      <c r="AX800" s="13" t="s">
        <v>72</v>
      </c>
      <c r="AY800" s="242" t="s">
        <v>127</v>
      </c>
    </row>
    <row r="801" s="16" customFormat="1">
      <c r="A801" s="16"/>
      <c r="B801" s="264"/>
      <c r="C801" s="265"/>
      <c r="D801" s="225" t="s">
        <v>187</v>
      </c>
      <c r="E801" s="266" t="s">
        <v>19</v>
      </c>
      <c r="F801" s="267" t="s">
        <v>299</v>
      </c>
      <c r="G801" s="265"/>
      <c r="H801" s="268">
        <v>155.69200000000001</v>
      </c>
      <c r="I801" s="269"/>
      <c r="J801" s="265"/>
      <c r="K801" s="265"/>
      <c r="L801" s="270"/>
      <c r="M801" s="271"/>
      <c r="N801" s="272"/>
      <c r="O801" s="272"/>
      <c r="P801" s="272"/>
      <c r="Q801" s="272"/>
      <c r="R801" s="272"/>
      <c r="S801" s="272"/>
      <c r="T801" s="273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T801" s="274" t="s">
        <v>187</v>
      </c>
      <c r="AU801" s="274" t="s">
        <v>82</v>
      </c>
      <c r="AV801" s="16" t="s">
        <v>148</v>
      </c>
      <c r="AW801" s="16" t="s">
        <v>34</v>
      </c>
      <c r="AX801" s="16" t="s">
        <v>72</v>
      </c>
      <c r="AY801" s="274" t="s">
        <v>127</v>
      </c>
    </row>
    <row r="802" s="14" customFormat="1">
      <c r="A802" s="14"/>
      <c r="B802" s="243"/>
      <c r="C802" s="244"/>
      <c r="D802" s="225" t="s">
        <v>187</v>
      </c>
      <c r="E802" s="245" t="s">
        <v>19</v>
      </c>
      <c r="F802" s="246" t="s">
        <v>227</v>
      </c>
      <c r="G802" s="244"/>
      <c r="H802" s="247">
        <v>285.32800000000003</v>
      </c>
      <c r="I802" s="248"/>
      <c r="J802" s="244"/>
      <c r="K802" s="244"/>
      <c r="L802" s="249"/>
      <c r="M802" s="250"/>
      <c r="N802" s="251"/>
      <c r="O802" s="251"/>
      <c r="P802" s="251"/>
      <c r="Q802" s="251"/>
      <c r="R802" s="251"/>
      <c r="S802" s="251"/>
      <c r="T802" s="252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53" t="s">
        <v>187</v>
      </c>
      <c r="AU802" s="253" t="s">
        <v>82</v>
      </c>
      <c r="AV802" s="14" t="s">
        <v>155</v>
      </c>
      <c r="AW802" s="14" t="s">
        <v>34</v>
      </c>
      <c r="AX802" s="14" t="s">
        <v>80</v>
      </c>
      <c r="AY802" s="253" t="s">
        <v>127</v>
      </c>
    </row>
    <row r="803" s="2" customFormat="1" ht="37.8" customHeight="1">
      <c r="A803" s="41"/>
      <c r="B803" s="42"/>
      <c r="C803" s="207" t="s">
        <v>999</v>
      </c>
      <c r="D803" s="207" t="s">
        <v>130</v>
      </c>
      <c r="E803" s="208" t="s">
        <v>1000</v>
      </c>
      <c r="F803" s="209" t="s">
        <v>1001</v>
      </c>
      <c r="G803" s="210" t="s">
        <v>214</v>
      </c>
      <c r="H803" s="211">
        <v>285.32799999999997</v>
      </c>
      <c r="I803" s="212"/>
      <c r="J803" s="213">
        <f>ROUND(I803*H803,2)</f>
        <v>0</v>
      </c>
      <c r="K803" s="209" t="s">
        <v>134</v>
      </c>
      <c r="L803" s="47"/>
      <c r="M803" s="214" t="s">
        <v>19</v>
      </c>
      <c r="N803" s="215" t="s">
        <v>43</v>
      </c>
      <c r="O803" s="87"/>
      <c r="P803" s="216">
        <f>O803*H803</f>
        <v>0</v>
      </c>
      <c r="Q803" s="216">
        <v>0.00029</v>
      </c>
      <c r="R803" s="216">
        <f>Q803*H803</f>
        <v>0.082745119999999991</v>
      </c>
      <c r="S803" s="216">
        <v>0</v>
      </c>
      <c r="T803" s="217">
        <f>S803*H803</f>
        <v>0</v>
      </c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R803" s="218" t="s">
        <v>300</v>
      </c>
      <c r="AT803" s="218" t="s">
        <v>130</v>
      </c>
      <c r="AU803" s="218" t="s">
        <v>82</v>
      </c>
      <c r="AY803" s="20" t="s">
        <v>127</v>
      </c>
      <c r="BE803" s="219">
        <f>IF(N803="základní",J803,0)</f>
        <v>0</v>
      </c>
      <c r="BF803" s="219">
        <f>IF(N803="snížená",J803,0)</f>
        <v>0</v>
      </c>
      <c r="BG803" s="219">
        <f>IF(N803="zákl. přenesená",J803,0)</f>
        <v>0</v>
      </c>
      <c r="BH803" s="219">
        <f>IF(N803="sníž. přenesená",J803,0)</f>
        <v>0</v>
      </c>
      <c r="BI803" s="219">
        <f>IF(N803="nulová",J803,0)</f>
        <v>0</v>
      </c>
      <c r="BJ803" s="20" t="s">
        <v>80</v>
      </c>
      <c r="BK803" s="219">
        <f>ROUND(I803*H803,2)</f>
        <v>0</v>
      </c>
      <c r="BL803" s="20" t="s">
        <v>300</v>
      </c>
      <c r="BM803" s="218" t="s">
        <v>1002</v>
      </c>
    </row>
    <row r="804" s="2" customFormat="1">
      <c r="A804" s="41"/>
      <c r="B804" s="42"/>
      <c r="C804" s="43"/>
      <c r="D804" s="220" t="s">
        <v>137</v>
      </c>
      <c r="E804" s="43"/>
      <c r="F804" s="221" t="s">
        <v>1003</v>
      </c>
      <c r="G804" s="43"/>
      <c r="H804" s="43"/>
      <c r="I804" s="222"/>
      <c r="J804" s="43"/>
      <c r="K804" s="43"/>
      <c r="L804" s="47"/>
      <c r="M804" s="223"/>
      <c r="N804" s="224"/>
      <c r="O804" s="87"/>
      <c r="P804" s="87"/>
      <c r="Q804" s="87"/>
      <c r="R804" s="87"/>
      <c r="S804" s="87"/>
      <c r="T804" s="88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T804" s="20" t="s">
        <v>137</v>
      </c>
      <c r="AU804" s="20" t="s">
        <v>82</v>
      </c>
    </row>
    <row r="805" s="15" customFormat="1">
      <c r="A805" s="15"/>
      <c r="B805" s="254"/>
      <c r="C805" s="255"/>
      <c r="D805" s="225" t="s">
        <v>187</v>
      </c>
      <c r="E805" s="256" t="s">
        <v>19</v>
      </c>
      <c r="F805" s="257" t="s">
        <v>557</v>
      </c>
      <c r="G805" s="255"/>
      <c r="H805" s="256" t="s">
        <v>19</v>
      </c>
      <c r="I805" s="258"/>
      <c r="J805" s="255"/>
      <c r="K805" s="255"/>
      <c r="L805" s="259"/>
      <c r="M805" s="260"/>
      <c r="N805" s="261"/>
      <c r="O805" s="261"/>
      <c r="P805" s="261"/>
      <c r="Q805" s="261"/>
      <c r="R805" s="261"/>
      <c r="S805" s="261"/>
      <c r="T805" s="262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T805" s="263" t="s">
        <v>187</v>
      </c>
      <c r="AU805" s="263" t="s">
        <v>82</v>
      </c>
      <c r="AV805" s="15" t="s">
        <v>80</v>
      </c>
      <c r="AW805" s="15" t="s">
        <v>34</v>
      </c>
      <c r="AX805" s="15" t="s">
        <v>72</v>
      </c>
      <c r="AY805" s="263" t="s">
        <v>127</v>
      </c>
    </row>
    <row r="806" s="13" customFormat="1">
      <c r="A806" s="13"/>
      <c r="B806" s="232"/>
      <c r="C806" s="233"/>
      <c r="D806" s="225" t="s">
        <v>187</v>
      </c>
      <c r="E806" s="234" t="s">
        <v>19</v>
      </c>
      <c r="F806" s="235" t="s">
        <v>979</v>
      </c>
      <c r="G806" s="233"/>
      <c r="H806" s="236">
        <v>6.992</v>
      </c>
      <c r="I806" s="237"/>
      <c r="J806" s="233"/>
      <c r="K806" s="233"/>
      <c r="L806" s="238"/>
      <c r="M806" s="239"/>
      <c r="N806" s="240"/>
      <c r="O806" s="240"/>
      <c r="P806" s="240"/>
      <c r="Q806" s="240"/>
      <c r="R806" s="240"/>
      <c r="S806" s="240"/>
      <c r="T806" s="241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42" t="s">
        <v>187</v>
      </c>
      <c r="AU806" s="242" t="s">
        <v>82</v>
      </c>
      <c r="AV806" s="13" t="s">
        <v>82</v>
      </c>
      <c r="AW806" s="13" t="s">
        <v>34</v>
      </c>
      <c r="AX806" s="13" t="s">
        <v>72</v>
      </c>
      <c r="AY806" s="242" t="s">
        <v>127</v>
      </c>
    </row>
    <row r="807" s="13" customFormat="1">
      <c r="A807" s="13"/>
      <c r="B807" s="232"/>
      <c r="C807" s="233"/>
      <c r="D807" s="225" t="s">
        <v>187</v>
      </c>
      <c r="E807" s="234" t="s">
        <v>19</v>
      </c>
      <c r="F807" s="235" t="s">
        <v>980</v>
      </c>
      <c r="G807" s="233"/>
      <c r="H807" s="236">
        <v>2.9300000000000002</v>
      </c>
      <c r="I807" s="237"/>
      <c r="J807" s="233"/>
      <c r="K807" s="233"/>
      <c r="L807" s="238"/>
      <c r="M807" s="239"/>
      <c r="N807" s="240"/>
      <c r="O807" s="240"/>
      <c r="P807" s="240"/>
      <c r="Q807" s="240"/>
      <c r="R807" s="240"/>
      <c r="S807" s="240"/>
      <c r="T807" s="241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42" t="s">
        <v>187</v>
      </c>
      <c r="AU807" s="242" t="s">
        <v>82</v>
      </c>
      <c r="AV807" s="13" t="s">
        <v>82</v>
      </c>
      <c r="AW807" s="13" t="s">
        <v>34</v>
      </c>
      <c r="AX807" s="13" t="s">
        <v>72</v>
      </c>
      <c r="AY807" s="242" t="s">
        <v>127</v>
      </c>
    </row>
    <row r="808" s="13" customFormat="1">
      <c r="A808" s="13"/>
      <c r="B808" s="232"/>
      <c r="C808" s="233"/>
      <c r="D808" s="225" t="s">
        <v>187</v>
      </c>
      <c r="E808" s="234" t="s">
        <v>19</v>
      </c>
      <c r="F808" s="235" t="s">
        <v>981</v>
      </c>
      <c r="G808" s="233"/>
      <c r="H808" s="236">
        <v>2.48</v>
      </c>
      <c r="I808" s="237"/>
      <c r="J808" s="233"/>
      <c r="K808" s="233"/>
      <c r="L808" s="238"/>
      <c r="M808" s="239"/>
      <c r="N808" s="240"/>
      <c r="O808" s="240"/>
      <c r="P808" s="240"/>
      <c r="Q808" s="240"/>
      <c r="R808" s="240"/>
      <c r="S808" s="240"/>
      <c r="T808" s="241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242" t="s">
        <v>187</v>
      </c>
      <c r="AU808" s="242" t="s">
        <v>82</v>
      </c>
      <c r="AV808" s="13" t="s">
        <v>82</v>
      </c>
      <c r="AW808" s="13" t="s">
        <v>34</v>
      </c>
      <c r="AX808" s="13" t="s">
        <v>72</v>
      </c>
      <c r="AY808" s="242" t="s">
        <v>127</v>
      </c>
    </row>
    <row r="809" s="13" customFormat="1">
      <c r="A809" s="13"/>
      <c r="B809" s="232"/>
      <c r="C809" s="233"/>
      <c r="D809" s="225" t="s">
        <v>187</v>
      </c>
      <c r="E809" s="234" t="s">
        <v>19</v>
      </c>
      <c r="F809" s="235" t="s">
        <v>982</v>
      </c>
      <c r="G809" s="233"/>
      <c r="H809" s="236">
        <v>2.2400000000000002</v>
      </c>
      <c r="I809" s="237"/>
      <c r="J809" s="233"/>
      <c r="K809" s="233"/>
      <c r="L809" s="238"/>
      <c r="M809" s="239"/>
      <c r="N809" s="240"/>
      <c r="O809" s="240"/>
      <c r="P809" s="240"/>
      <c r="Q809" s="240"/>
      <c r="R809" s="240"/>
      <c r="S809" s="240"/>
      <c r="T809" s="241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42" t="s">
        <v>187</v>
      </c>
      <c r="AU809" s="242" t="s">
        <v>82</v>
      </c>
      <c r="AV809" s="13" t="s">
        <v>82</v>
      </c>
      <c r="AW809" s="13" t="s">
        <v>34</v>
      </c>
      <c r="AX809" s="13" t="s">
        <v>72</v>
      </c>
      <c r="AY809" s="242" t="s">
        <v>127</v>
      </c>
    </row>
    <row r="810" s="13" customFormat="1">
      <c r="A810" s="13"/>
      <c r="B810" s="232"/>
      <c r="C810" s="233"/>
      <c r="D810" s="225" t="s">
        <v>187</v>
      </c>
      <c r="E810" s="234" t="s">
        <v>19</v>
      </c>
      <c r="F810" s="235" t="s">
        <v>562</v>
      </c>
      <c r="G810" s="233"/>
      <c r="H810" s="236">
        <v>4.2800000000000002</v>
      </c>
      <c r="I810" s="237"/>
      <c r="J810" s="233"/>
      <c r="K810" s="233"/>
      <c r="L810" s="238"/>
      <c r="M810" s="239"/>
      <c r="N810" s="240"/>
      <c r="O810" s="240"/>
      <c r="P810" s="240"/>
      <c r="Q810" s="240"/>
      <c r="R810" s="240"/>
      <c r="S810" s="240"/>
      <c r="T810" s="241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42" t="s">
        <v>187</v>
      </c>
      <c r="AU810" s="242" t="s">
        <v>82</v>
      </c>
      <c r="AV810" s="13" t="s">
        <v>82</v>
      </c>
      <c r="AW810" s="13" t="s">
        <v>34</v>
      </c>
      <c r="AX810" s="13" t="s">
        <v>72</v>
      </c>
      <c r="AY810" s="242" t="s">
        <v>127</v>
      </c>
    </row>
    <row r="811" s="13" customFormat="1">
      <c r="A811" s="13"/>
      <c r="B811" s="232"/>
      <c r="C811" s="233"/>
      <c r="D811" s="225" t="s">
        <v>187</v>
      </c>
      <c r="E811" s="234" t="s">
        <v>19</v>
      </c>
      <c r="F811" s="235" t="s">
        <v>563</v>
      </c>
      <c r="G811" s="233"/>
      <c r="H811" s="236">
        <v>7.04</v>
      </c>
      <c r="I811" s="237"/>
      <c r="J811" s="233"/>
      <c r="K811" s="233"/>
      <c r="L811" s="238"/>
      <c r="M811" s="239"/>
      <c r="N811" s="240"/>
      <c r="O811" s="240"/>
      <c r="P811" s="240"/>
      <c r="Q811" s="240"/>
      <c r="R811" s="240"/>
      <c r="S811" s="240"/>
      <c r="T811" s="241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42" t="s">
        <v>187</v>
      </c>
      <c r="AU811" s="242" t="s">
        <v>82</v>
      </c>
      <c r="AV811" s="13" t="s">
        <v>82</v>
      </c>
      <c r="AW811" s="13" t="s">
        <v>34</v>
      </c>
      <c r="AX811" s="13" t="s">
        <v>72</v>
      </c>
      <c r="AY811" s="242" t="s">
        <v>127</v>
      </c>
    </row>
    <row r="812" s="13" customFormat="1">
      <c r="A812" s="13"/>
      <c r="B812" s="232"/>
      <c r="C812" s="233"/>
      <c r="D812" s="225" t="s">
        <v>187</v>
      </c>
      <c r="E812" s="234" t="s">
        <v>19</v>
      </c>
      <c r="F812" s="235" t="s">
        <v>564</v>
      </c>
      <c r="G812" s="233"/>
      <c r="H812" s="236">
        <v>1.0800000000000001</v>
      </c>
      <c r="I812" s="237"/>
      <c r="J812" s="233"/>
      <c r="K812" s="233"/>
      <c r="L812" s="238"/>
      <c r="M812" s="239"/>
      <c r="N812" s="240"/>
      <c r="O812" s="240"/>
      <c r="P812" s="240"/>
      <c r="Q812" s="240"/>
      <c r="R812" s="240"/>
      <c r="S812" s="240"/>
      <c r="T812" s="241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42" t="s">
        <v>187</v>
      </c>
      <c r="AU812" s="242" t="s">
        <v>82</v>
      </c>
      <c r="AV812" s="13" t="s">
        <v>82</v>
      </c>
      <c r="AW812" s="13" t="s">
        <v>34</v>
      </c>
      <c r="AX812" s="13" t="s">
        <v>72</v>
      </c>
      <c r="AY812" s="242" t="s">
        <v>127</v>
      </c>
    </row>
    <row r="813" s="13" customFormat="1">
      <c r="A813" s="13"/>
      <c r="B813" s="232"/>
      <c r="C813" s="233"/>
      <c r="D813" s="225" t="s">
        <v>187</v>
      </c>
      <c r="E813" s="234" t="s">
        <v>19</v>
      </c>
      <c r="F813" s="235" t="s">
        <v>565</v>
      </c>
      <c r="G813" s="233"/>
      <c r="H813" s="236">
        <v>0.92000000000000004</v>
      </c>
      <c r="I813" s="237"/>
      <c r="J813" s="233"/>
      <c r="K813" s="233"/>
      <c r="L813" s="238"/>
      <c r="M813" s="239"/>
      <c r="N813" s="240"/>
      <c r="O813" s="240"/>
      <c r="P813" s="240"/>
      <c r="Q813" s="240"/>
      <c r="R813" s="240"/>
      <c r="S813" s="240"/>
      <c r="T813" s="241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42" t="s">
        <v>187</v>
      </c>
      <c r="AU813" s="242" t="s">
        <v>82</v>
      </c>
      <c r="AV813" s="13" t="s">
        <v>82</v>
      </c>
      <c r="AW813" s="13" t="s">
        <v>34</v>
      </c>
      <c r="AX813" s="13" t="s">
        <v>72</v>
      </c>
      <c r="AY813" s="242" t="s">
        <v>127</v>
      </c>
    </row>
    <row r="814" s="13" customFormat="1">
      <c r="A814" s="13"/>
      <c r="B814" s="232"/>
      <c r="C814" s="233"/>
      <c r="D814" s="225" t="s">
        <v>187</v>
      </c>
      <c r="E814" s="234" t="s">
        <v>19</v>
      </c>
      <c r="F814" s="235" t="s">
        <v>566</v>
      </c>
      <c r="G814" s="233"/>
      <c r="H814" s="236">
        <v>4.1299999999999999</v>
      </c>
      <c r="I814" s="237"/>
      <c r="J814" s="233"/>
      <c r="K814" s="233"/>
      <c r="L814" s="238"/>
      <c r="M814" s="239"/>
      <c r="N814" s="240"/>
      <c r="O814" s="240"/>
      <c r="P814" s="240"/>
      <c r="Q814" s="240"/>
      <c r="R814" s="240"/>
      <c r="S814" s="240"/>
      <c r="T814" s="241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42" t="s">
        <v>187</v>
      </c>
      <c r="AU814" s="242" t="s">
        <v>82</v>
      </c>
      <c r="AV814" s="13" t="s">
        <v>82</v>
      </c>
      <c r="AW814" s="13" t="s">
        <v>34</v>
      </c>
      <c r="AX814" s="13" t="s">
        <v>72</v>
      </c>
      <c r="AY814" s="242" t="s">
        <v>127</v>
      </c>
    </row>
    <row r="815" s="16" customFormat="1">
      <c r="A815" s="16"/>
      <c r="B815" s="264"/>
      <c r="C815" s="265"/>
      <c r="D815" s="225" t="s">
        <v>187</v>
      </c>
      <c r="E815" s="266" t="s">
        <v>19</v>
      </c>
      <c r="F815" s="267" t="s">
        <v>567</v>
      </c>
      <c r="G815" s="265"/>
      <c r="H815" s="268">
        <v>32.092000000000006</v>
      </c>
      <c r="I815" s="269"/>
      <c r="J815" s="265"/>
      <c r="K815" s="265"/>
      <c r="L815" s="270"/>
      <c r="M815" s="271"/>
      <c r="N815" s="272"/>
      <c r="O815" s="272"/>
      <c r="P815" s="272"/>
      <c r="Q815" s="272"/>
      <c r="R815" s="272"/>
      <c r="S815" s="272"/>
      <c r="T815" s="273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T815" s="274" t="s">
        <v>187</v>
      </c>
      <c r="AU815" s="274" t="s">
        <v>82</v>
      </c>
      <c r="AV815" s="16" t="s">
        <v>148</v>
      </c>
      <c r="AW815" s="16" t="s">
        <v>34</v>
      </c>
      <c r="AX815" s="16" t="s">
        <v>72</v>
      </c>
      <c r="AY815" s="274" t="s">
        <v>127</v>
      </c>
    </row>
    <row r="816" s="15" customFormat="1">
      <c r="A816" s="15"/>
      <c r="B816" s="254"/>
      <c r="C816" s="255"/>
      <c r="D816" s="225" t="s">
        <v>187</v>
      </c>
      <c r="E816" s="256" t="s">
        <v>19</v>
      </c>
      <c r="F816" s="257" t="s">
        <v>268</v>
      </c>
      <c r="G816" s="255"/>
      <c r="H816" s="256" t="s">
        <v>19</v>
      </c>
      <c r="I816" s="258"/>
      <c r="J816" s="255"/>
      <c r="K816" s="255"/>
      <c r="L816" s="259"/>
      <c r="M816" s="260"/>
      <c r="N816" s="261"/>
      <c r="O816" s="261"/>
      <c r="P816" s="261"/>
      <c r="Q816" s="261"/>
      <c r="R816" s="261"/>
      <c r="S816" s="261"/>
      <c r="T816" s="262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T816" s="263" t="s">
        <v>187</v>
      </c>
      <c r="AU816" s="263" t="s">
        <v>82</v>
      </c>
      <c r="AV816" s="15" t="s">
        <v>80</v>
      </c>
      <c r="AW816" s="15" t="s">
        <v>34</v>
      </c>
      <c r="AX816" s="15" t="s">
        <v>72</v>
      </c>
      <c r="AY816" s="263" t="s">
        <v>127</v>
      </c>
    </row>
    <row r="817" s="13" customFormat="1">
      <c r="A817" s="13"/>
      <c r="B817" s="232"/>
      <c r="C817" s="233"/>
      <c r="D817" s="225" t="s">
        <v>187</v>
      </c>
      <c r="E817" s="234" t="s">
        <v>19</v>
      </c>
      <c r="F817" s="235" t="s">
        <v>269</v>
      </c>
      <c r="G817" s="233"/>
      <c r="H817" s="236">
        <v>22.135999999999999</v>
      </c>
      <c r="I817" s="237"/>
      <c r="J817" s="233"/>
      <c r="K817" s="233"/>
      <c r="L817" s="238"/>
      <c r="M817" s="239"/>
      <c r="N817" s="240"/>
      <c r="O817" s="240"/>
      <c r="P817" s="240"/>
      <c r="Q817" s="240"/>
      <c r="R817" s="240"/>
      <c r="S817" s="240"/>
      <c r="T817" s="241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42" t="s">
        <v>187</v>
      </c>
      <c r="AU817" s="242" t="s">
        <v>82</v>
      </c>
      <c r="AV817" s="13" t="s">
        <v>82</v>
      </c>
      <c r="AW817" s="13" t="s">
        <v>34</v>
      </c>
      <c r="AX817" s="13" t="s">
        <v>72</v>
      </c>
      <c r="AY817" s="242" t="s">
        <v>127</v>
      </c>
    </row>
    <row r="818" s="13" customFormat="1">
      <c r="A818" s="13"/>
      <c r="B818" s="232"/>
      <c r="C818" s="233"/>
      <c r="D818" s="225" t="s">
        <v>187</v>
      </c>
      <c r="E818" s="234" t="s">
        <v>19</v>
      </c>
      <c r="F818" s="235" t="s">
        <v>270</v>
      </c>
      <c r="G818" s="233"/>
      <c r="H818" s="236">
        <v>22.007999999999999</v>
      </c>
      <c r="I818" s="237"/>
      <c r="J818" s="233"/>
      <c r="K818" s="233"/>
      <c r="L818" s="238"/>
      <c r="M818" s="239"/>
      <c r="N818" s="240"/>
      <c r="O818" s="240"/>
      <c r="P818" s="240"/>
      <c r="Q818" s="240"/>
      <c r="R818" s="240"/>
      <c r="S818" s="240"/>
      <c r="T818" s="241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42" t="s">
        <v>187</v>
      </c>
      <c r="AU818" s="242" t="s">
        <v>82</v>
      </c>
      <c r="AV818" s="13" t="s">
        <v>82</v>
      </c>
      <c r="AW818" s="13" t="s">
        <v>34</v>
      </c>
      <c r="AX818" s="13" t="s">
        <v>72</v>
      </c>
      <c r="AY818" s="242" t="s">
        <v>127</v>
      </c>
    </row>
    <row r="819" s="13" customFormat="1">
      <c r="A819" s="13"/>
      <c r="B819" s="232"/>
      <c r="C819" s="233"/>
      <c r="D819" s="225" t="s">
        <v>187</v>
      </c>
      <c r="E819" s="234" t="s">
        <v>19</v>
      </c>
      <c r="F819" s="235" t="s">
        <v>271</v>
      </c>
      <c r="G819" s="233"/>
      <c r="H819" s="236">
        <v>20.440000000000001</v>
      </c>
      <c r="I819" s="237"/>
      <c r="J819" s="233"/>
      <c r="K819" s="233"/>
      <c r="L819" s="238"/>
      <c r="M819" s="239"/>
      <c r="N819" s="240"/>
      <c r="O819" s="240"/>
      <c r="P819" s="240"/>
      <c r="Q819" s="240"/>
      <c r="R819" s="240"/>
      <c r="S819" s="240"/>
      <c r="T819" s="241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242" t="s">
        <v>187</v>
      </c>
      <c r="AU819" s="242" t="s">
        <v>82</v>
      </c>
      <c r="AV819" s="13" t="s">
        <v>82</v>
      </c>
      <c r="AW819" s="13" t="s">
        <v>34</v>
      </c>
      <c r="AX819" s="13" t="s">
        <v>72</v>
      </c>
      <c r="AY819" s="242" t="s">
        <v>127</v>
      </c>
    </row>
    <row r="820" s="13" customFormat="1">
      <c r="A820" s="13"/>
      <c r="B820" s="232"/>
      <c r="C820" s="233"/>
      <c r="D820" s="225" t="s">
        <v>187</v>
      </c>
      <c r="E820" s="234" t="s">
        <v>19</v>
      </c>
      <c r="F820" s="235" t="s">
        <v>272</v>
      </c>
      <c r="G820" s="233"/>
      <c r="H820" s="236">
        <v>24.5</v>
      </c>
      <c r="I820" s="237"/>
      <c r="J820" s="233"/>
      <c r="K820" s="233"/>
      <c r="L820" s="238"/>
      <c r="M820" s="239"/>
      <c r="N820" s="240"/>
      <c r="O820" s="240"/>
      <c r="P820" s="240"/>
      <c r="Q820" s="240"/>
      <c r="R820" s="240"/>
      <c r="S820" s="240"/>
      <c r="T820" s="241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42" t="s">
        <v>187</v>
      </c>
      <c r="AU820" s="242" t="s">
        <v>82</v>
      </c>
      <c r="AV820" s="13" t="s">
        <v>82</v>
      </c>
      <c r="AW820" s="13" t="s">
        <v>34</v>
      </c>
      <c r="AX820" s="13" t="s">
        <v>72</v>
      </c>
      <c r="AY820" s="242" t="s">
        <v>127</v>
      </c>
    </row>
    <row r="821" s="13" customFormat="1">
      <c r="A821" s="13"/>
      <c r="B821" s="232"/>
      <c r="C821" s="233"/>
      <c r="D821" s="225" t="s">
        <v>187</v>
      </c>
      <c r="E821" s="234" t="s">
        <v>19</v>
      </c>
      <c r="F821" s="235" t="s">
        <v>273</v>
      </c>
      <c r="G821" s="233"/>
      <c r="H821" s="236">
        <v>20.920000000000002</v>
      </c>
      <c r="I821" s="237"/>
      <c r="J821" s="233"/>
      <c r="K821" s="233"/>
      <c r="L821" s="238"/>
      <c r="M821" s="239"/>
      <c r="N821" s="240"/>
      <c r="O821" s="240"/>
      <c r="P821" s="240"/>
      <c r="Q821" s="240"/>
      <c r="R821" s="240"/>
      <c r="S821" s="240"/>
      <c r="T821" s="241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42" t="s">
        <v>187</v>
      </c>
      <c r="AU821" s="242" t="s">
        <v>82</v>
      </c>
      <c r="AV821" s="13" t="s">
        <v>82</v>
      </c>
      <c r="AW821" s="13" t="s">
        <v>34</v>
      </c>
      <c r="AX821" s="13" t="s">
        <v>72</v>
      </c>
      <c r="AY821" s="242" t="s">
        <v>127</v>
      </c>
    </row>
    <row r="822" s="13" customFormat="1">
      <c r="A822" s="13"/>
      <c r="B822" s="232"/>
      <c r="C822" s="233"/>
      <c r="D822" s="225" t="s">
        <v>187</v>
      </c>
      <c r="E822" s="234" t="s">
        <v>19</v>
      </c>
      <c r="F822" s="235" t="s">
        <v>274</v>
      </c>
      <c r="G822" s="233"/>
      <c r="H822" s="236">
        <v>21.559999999999999</v>
      </c>
      <c r="I822" s="237"/>
      <c r="J822" s="233"/>
      <c r="K822" s="233"/>
      <c r="L822" s="238"/>
      <c r="M822" s="239"/>
      <c r="N822" s="240"/>
      <c r="O822" s="240"/>
      <c r="P822" s="240"/>
      <c r="Q822" s="240"/>
      <c r="R822" s="240"/>
      <c r="S822" s="240"/>
      <c r="T822" s="241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42" t="s">
        <v>187</v>
      </c>
      <c r="AU822" s="242" t="s">
        <v>82</v>
      </c>
      <c r="AV822" s="13" t="s">
        <v>82</v>
      </c>
      <c r="AW822" s="13" t="s">
        <v>34</v>
      </c>
      <c r="AX822" s="13" t="s">
        <v>72</v>
      </c>
      <c r="AY822" s="242" t="s">
        <v>127</v>
      </c>
    </row>
    <row r="823" s="13" customFormat="1">
      <c r="A823" s="13"/>
      <c r="B823" s="232"/>
      <c r="C823" s="233"/>
      <c r="D823" s="225" t="s">
        <v>187</v>
      </c>
      <c r="E823" s="234" t="s">
        <v>19</v>
      </c>
      <c r="F823" s="235" t="s">
        <v>275</v>
      </c>
      <c r="G823" s="233"/>
      <c r="H823" s="236">
        <v>43.420000000000002</v>
      </c>
      <c r="I823" s="237"/>
      <c r="J823" s="233"/>
      <c r="K823" s="233"/>
      <c r="L823" s="238"/>
      <c r="M823" s="239"/>
      <c r="N823" s="240"/>
      <c r="O823" s="240"/>
      <c r="P823" s="240"/>
      <c r="Q823" s="240"/>
      <c r="R823" s="240"/>
      <c r="S823" s="240"/>
      <c r="T823" s="241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42" t="s">
        <v>187</v>
      </c>
      <c r="AU823" s="242" t="s">
        <v>82</v>
      </c>
      <c r="AV823" s="13" t="s">
        <v>82</v>
      </c>
      <c r="AW823" s="13" t="s">
        <v>34</v>
      </c>
      <c r="AX823" s="13" t="s">
        <v>72</v>
      </c>
      <c r="AY823" s="242" t="s">
        <v>127</v>
      </c>
    </row>
    <row r="824" s="13" customFormat="1">
      <c r="A824" s="13"/>
      <c r="B824" s="232"/>
      <c r="C824" s="233"/>
      <c r="D824" s="225" t="s">
        <v>187</v>
      </c>
      <c r="E824" s="234" t="s">
        <v>19</v>
      </c>
      <c r="F824" s="235" t="s">
        <v>276</v>
      </c>
      <c r="G824" s="233"/>
      <c r="H824" s="236">
        <v>21.199999999999999</v>
      </c>
      <c r="I824" s="237"/>
      <c r="J824" s="233"/>
      <c r="K824" s="233"/>
      <c r="L824" s="238"/>
      <c r="M824" s="239"/>
      <c r="N824" s="240"/>
      <c r="O824" s="240"/>
      <c r="P824" s="240"/>
      <c r="Q824" s="240"/>
      <c r="R824" s="240"/>
      <c r="S824" s="240"/>
      <c r="T824" s="241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42" t="s">
        <v>187</v>
      </c>
      <c r="AU824" s="242" t="s">
        <v>82</v>
      </c>
      <c r="AV824" s="13" t="s">
        <v>82</v>
      </c>
      <c r="AW824" s="13" t="s">
        <v>34</v>
      </c>
      <c r="AX824" s="13" t="s">
        <v>72</v>
      </c>
      <c r="AY824" s="242" t="s">
        <v>127</v>
      </c>
    </row>
    <row r="825" s="16" customFormat="1">
      <c r="A825" s="16"/>
      <c r="B825" s="264"/>
      <c r="C825" s="265"/>
      <c r="D825" s="225" t="s">
        <v>187</v>
      </c>
      <c r="E825" s="266" t="s">
        <v>19</v>
      </c>
      <c r="F825" s="267" t="s">
        <v>299</v>
      </c>
      <c r="G825" s="265"/>
      <c r="H825" s="268">
        <v>196.18399999999997</v>
      </c>
      <c r="I825" s="269"/>
      <c r="J825" s="265"/>
      <c r="K825" s="265"/>
      <c r="L825" s="270"/>
      <c r="M825" s="271"/>
      <c r="N825" s="272"/>
      <c r="O825" s="272"/>
      <c r="P825" s="272"/>
      <c r="Q825" s="272"/>
      <c r="R825" s="272"/>
      <c r="S825" s="272"/>
      <c r="T825" s="273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T825" s="274" t="s">
        <v>187</v>
      </c>
      <c r="AU825" s="274" t="s">
        <v>82</v>
      </c>
      <c r="AV825" s="16" t="s">
        <v>148</v>
      </c>
      <c r="AW825" s="16" t="s">
        <v>34</v>
      </c>
      <c r="AX825" s="16" t="s">
        <v>72</v>
      </c>
      <c r="AY825" s="274" t="s">
        <v>127</v>
      </c>
    </row>
    <row r="826" s="13" customFormat="1">
      <c r="A826" s="13"/>
      <c r="B826" s="232"/>
      <c r="C826" s="233"/>
      <c r="D826" s="225" t="s">
        <v>187</v>
      </c>
      <c r="E826" s="234" t="s">
        <v>19</v>
      </c>
      <c r="F826" s="235" t="s">
        <v>311</v>
      </c>
      <c r="G826" s="233"/>
      <c r="H826" s="236">
        <v>-98.640000000000001</v>
      </c>
      <c r="I826" s="237"/>
      <c r="J826" s="233"/>
      <c r="K826" s="233"/>
      <c r="L826" s="238"/>
      <c r="M826" s="239"/>
      <c r="N826" s="240"/>
      <c r="O826" s="240"/>
      <c r="P826" s="240"/>
      <c r="Q826" s="240"/>
      <c r="R826" s="240"/>
      <c r="S826" s="240"/>
      <c r="T826" s="241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242" t="s">
        <v>187</v>
      </c>
      <c r="AU826" s="242" t="s">
        <v>82</v>
      </c>
      <c r="AV826" s="13" t="s">
        <v>82</v>
      </c>
      <c r="AW826" s="13" t="s">
        <v>34</v>
      </c>
      <c r="AX826" s="13" t="s">
        <v>72</v>
      </c>
      <c r="AY826" s="242" t="s">
        <v>127</v>
      </c>
    </row>
    <row r="827" s="16" customFormat="1">
      <c r="A827" s="16"/>
      <c r="B827" s="264"/>
      <c r="C827" s="265"/>
      <c r="D827" s="225" t="s">
        <v>187</v>
      </c>
      <c r="E827" s="266" t="s">
        <v>19</v>
      </c>
      <c r="F827" s="267" t="s">
        <v>299</v>
      </c>
      <c r="G827" s="265"/>
      <c r="H827" s="268">
        <v>-98.640000000000001</v>
      </c>
      <c r="I827" s="269"/>
      <c r="J827" s="265"/>
      <c r="K827" s="265"/>
      <c r="L827" s="270"/>
      <c r="M827" s="271"/>
      <c r="N827" s="272"/>
      <c r="O827" s="272"/>
      <c r="P827" s="272"/>
      <c r="Q827" s="272"/>
      <c r="R827" s="272"/>
      <c r="S827" s="272"/>
      <c r="T827" s="273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T827" s="274" t="s">
        <v>187</v>
      </c>
      <c r="AU827" s="274" t="s">
        <v>82</v>
      </c>
      <c r="AV827" s="16" t="s">
        <v>148</v>
      </c>
      <c r="AW827" s="16" t="s">
        <v>34</v>
      </c>
      <c r="AX827" s="16" t="s">
        <v>72</v>
      </c>
      <c r="AY827" s="274" t="s">
        <v>127</v>
      </c>
    </row>
    <row r="828" s="13" customFormat="1">
      <c r="A828" s="13"/>
      <c r="B828" s="232"/>
      <c r="C828" s="233"/>
      <c r="D828" s="225" t="s">
        <v>187</v>
      </c>
      <c r="E828" s="234" t="s">
        <v>19</v>
      </c>
      <c r="F828" s="235" t="s">
        <v>983</v>
      </c>
      <c r="G828" s="233"/>
      <c r="H828" s="236">
        <v>155.69200000000001</v>
      </c>
      <c r="I828" s="237"/>
      <c r="J828" s="233"/>
      <c r="K828" s="233"/>
      <c r="L828" s="238"/>
      <c r="M828" s="239"/>
      <c r="N828" s="240"/>
      <c r="O828" s="240"/>
      <c r="P828" s="240"/>
      <c r="Q828" s="240"/>
      <c r="R828" s="240"/>
      <c r="S828" s="240"/>
      <c r="T828" s="241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242" t="s">
        <v>187</v>
      </c>
      <c r="AU828" s="242" t="s">
        <v>82</v>
      </c>
      <c r="AV828" s="13" t="s">
        <v>82</v>
      </c>
      <c r="AW828" s="13" t="s">
        <v>34</v>
      </c>
      <c r="AX828" s="13" t="s">
        <v>72</v>
      </c>
      <c r="AY828" s="242" t="s">
        <v>127</v>
      </c>
    </row>
    <row r="829" s="16" customFormat="1">
      <c r="A829" s="16"/>
      <c r="B829" s="264"/>
      <c r="C829" s="265"/>
      <c r="D829" s="225" t="s">
        <v>187</v>
      </c>
      <c r="E829" s="266" t="s">
        <v>19</v>
      </c>
      <c r="F829" s="267" t="s">
        <v>299</v>
      </c>
      <c r="G829" s="265"/>
      <c r="H829" s="268">
        <v>155.69200000000001</v>
      </c>
      <c r="I829" s="269"/>
      <c r="J829" s="265"/>
      <c r="K829" s="265"/>
      <c r="L829" s="270"/>
      <c r="M829" s="271"/>
      <c r="N829" s="272"/>
      <c r="O829" s="272"/>
      <c r="P829" s="272"/>
      <c r="Q829" s="272"/>
      <c r="R829" s="272"/>
      <c r="S829" s="272"/>
      <c r="T829" s="273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T829" s="274" t="s">
        <v>187</v>
      </c>
      <c r="AU829" s="274" t="s">
        <v>82</v>
      </c>
      <c r="AV829" s="16" t="s">
        <v>148</v>
      </c>
      <c r="AW829" s="16" t="s">
        <v>34</v>
      </c>
      <c r="AX829" s="16" t="s">
        <v>72</v>
      </c>
      <c r="AY829" s="274" t="s">
        <v>127</v>
      </c>
    </row>
    <row r="830" s="14" customFormat="1">
      <c r="A830" s="14"/>
      <c r="B830" s="243"/>
      <c r="C830" s="244"/>
      <c r="D830" s="225" t="s">
        <v>187</v>
      </c>
      <c r="E830" s="245" t="s">
        <v>19</v>
      </c>
      <c r="F830" s="246" t="s">
        <v>227</v>
      </c>
      <c r="G830" s="244"/>
      <c r="H830" s="247">
        <v>285.32800000000003</v>
      </c>
      <c r="I830" s="248"/>
      <c r="J830" s="244"/>
      <c r="K830" s="244"/>
      <c r="L830" s="249"/>
      <c r="M830" s="250"/>
      <c r="N830" s="251"/>
      <c r="O830" s="251"/>
      <c r="P830" s="251"/>
      <c r="Q830" s="251"/>
      <c r="R830" s="251"/>
      <c r="S830" s="251"/>
      <c r="T830" s="252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253" t="s">
        <v>187</v>
      </c>
      <c r="AU830" s="253" t="s">
        <v>82</v>
      </c>
      <c r="AV830" s="14" t="s">
        <v>155</v>
      </c>
      <c r="AW830" s="14" t="s">
        <v>34</v>
      </c>
      <c r="AX830" s="14" t="s">
        <v>80</v>
      </c>
      <c r="AY830" s="253" t="s">
        <v>127</v>
      </c>
    </row>
    <row r="831" s="2" customFormat="1" ht="37.8" customHeight="1">
      <c r="A831" s="41"/>
      <c r="B831" s="42"/>
      <c r="C831" s="207" t="s">
        <v>1004</v>
      </c>
      <c r="D831" s="207" t="s">
        <v>130</v>
      </c>
      <c r="E831" s="208" t="s">
        <v>1005</v>
      </c>
      <c r="F831" s="209" t="s">
        <v>1006</v>
      </c>
      <c r="G831" s="210" t="s">
        <v>214</v>
      </c>
      <c r="H831" s="211">
        <v>285.32799999999997</v>
      </c>
      <c r="I831" s="212"/>
      <c r="J831" s="213">
        <f>ROUND(I831*H831,2)</f>
        <v>0</v>
      </c>
      <c r="K831" s="209" t="s">
        <v>134</v>
      </c>
      <c r="L831" s="47"/>
      <c r="M831" s="214" t="s">
        <v>19</v>
      </c>
      <c r="N831" s="215" t="s">
        <v>43</v>
      </c>
      <c r="O831" s="87"/>
      <c r="P831" s="216">
        <f>O831*H831</f>
        <v>0</v>
      </c>
      <c r="Q831" s="216">
        <v>1.0000000000000001E-05</v>
      </c>
      <c r="R831" s="216">
        <f>Q831*H831</f>
        <v>0.0028532800000000001</v>
      </c>
      <c r="S831" s="216">
        <v>0</v>
      </c>
      <c r="T831" s="217">
        <f>S831*H831</f>
        <v>0</v>
      </c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R831" s="218" t="s">
        <v>300</v>
      </c>
      <c r="AT831" s="218" t="s">
        <v>130</v>
      </c>
      <c r="AU831" s="218" t="s">
        <v>82</v>
      </c>
      <c r="AY831" s="20" t="s">
        <v>127</v>
      </c>
      <c r="BE831" s="219">
        <f>IF(N831="základní",J831,0)</f>
        <v>0</v>
      </c>
      <c r="BF831" s="219">
        <f>IF(N831="snížená",J831,0)</f>
        <v>0</v>
      </c>
      <c r="BG831" s="219">
        <f>IF(N831="zákl. přenesená",J831,0)</f>
        <v>0</v>
      </c>
      <c r="BH831" s="219">
        <f>IF(N831="sníž. přenesená",J831,0)</f>
        <v>0</v>
      </c>
      <c r="BI831" s="219">
        <f>IF(N831="nulová",J831,0)</f>
        <v>0</v>
      </c>
      <c r="BJ831" s="20" t="s">
        <v>80</v>
      </c>
      <c r="BK831" s="219">
        <f>ROUND(I831*H831,2)</f>
        <v>0</v>
      </c>
      <c r="BL831" s="20" t="s">
        <v>300</v>
      </c>
      <c r="BM831" s="218" t="s">
        <v>1007</v>
      </c>
    </row>
    <row r="832" s="2" customFormat="1">
      <c r="A832" s="41"/>
      <c r="B832" s="42"/>
      <c r="C832" s="43"/>
      <c r="D832" s="220" t="s">
        <v>137</v>
      </c>
      <c r="E832" s="43"/>
      <c r="F832" s="221" t="s">
        <v>1008</v>
      </c>
      <c r="G832" s="43"/>
      <c r="H832" s="43"/>
      <c r="I832" s="222"/>
      <c r="J832" s="43"/>
      <c r="K832" s="43"/>
      <c r="L832" s="47"/>
      <c r="M832" s="285"/>
      <c r="N832" s="286"/>
      <c r="O832" s="229"/>
      <c r="P832" s="229"/>
      <c r="Q832" s="229"/>
      <c r="R832" s="229"/>
      <c r="S832" s="229"/>
      <c r="T832" s="287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  <c r="AT832" s="20" t="s">
        <v>137</v>
      </c>
      <c r="AU832" s="20" t="s">
        <v>82</v>
      </c>
    </row>
    <row r="833" s="2" customFormat="1" ht="6.96" customHeight="1">
      <c r="A833" s="41"/>
      <c r="B833" s="62"/>
      <c r="C833" s="63"/>
      <c r="D833" s="63"/>
      <c r="E833" s="63"/>
      <c r="F833" s="63"/>
      <c r="G833" s="63"/>
      <c r="H833" s="63"/>
      <c r="I833" s="63"/>
      <c r="J833" s="63"/>
      <c r="K833" s="63"/>
      <c r="L833" s="47"/>
      <c r="M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</row>
  </sheetData>
  <sheetProtection sheet="1" autoFilter="0" formatColumns="0" formatRows="0" objects="1" scenarios="1" spinCount="100000" saltValue="tvqdzQ7fiSD00+kHs02bLEoJNjrCt5vDJYFNnJA7dYyzZA5AoDnGGV0yUuIF9GyUOQSN+8+OftoWN8+DfZRfkg==" hashValue="qrAOFv7Zog+wi+gZ4CQmlruKRecIZ7N5v1QbU95nWkPLWRl6gl6jbXOFQcBW0Rv32an43yXUq2Mzx/k6asYIrg==" algorithmName="SHA-512" password="CC35"/>
  <autoFilter ref="C93:K832"/>
  <mergeCells count="9">
    <mergeCell ref="E7:H7"/>
    <mergeCell ref="E9:H9"/>
    <mergeCell ref="E18:H18"/>
    <mergeCell ref="E27:H27"/>
    <mergeCell ref="E48:H48"/>
    <mergeCell ref="E50:H50"/>
    <mergeCell ref="E84:H84"/>
    <mergeCell ref="E86:H86"/>
    <mergeCell ref="L2:V2"/>
  </mergeCells>
  <hyperlinks>
    <hyperlink ref="F98" r:id="rId1" display="https://podminky.urs.cz/item/CS_URS_2025_02/310239411"/>
    <hyperlink ref="F101" r:id="rId2" display="https://podminky.urs.cz/item/CS_URS_2025_02/317142422"/>
    <hyperlink ref="F104" r:id="rId3" display="https://podminky.urs.cz/item/CS_URS_2025_02/317234410"/>
    <hyperlink ref="F107" r:id="rId4" display="https://podminky.urs.cz/item/CS_URS_2025_02/317944321"/>
    <hyperlink ref="F110" r:id="rId5" display="https://podminky.urs.cz/item/CS_URS_2025_02/317944323"/>
    <hyperlink ref="F113" r:id="rId6" display="https://podminky.urs.cz/item/CS_URS_2025_02/340271021"/>
    <hyperlink ref="F118" r:id="rId7" display="https://podminky.urs.cz/item/CS_URS_2025_02/340271025"/>
    <hyperlink ref="F123" r:id="rId8" display="https://podminky.urs.cz/item/CS_URS_2025_02/342272225"/>
    <hyperlink ref="F131" r:id="rId9" display="https://podminky.urs.cz/item/CS_URS_2025_02/342291121"/>
    <hyperlink ref="F139" r:id="rId10" display="https://podminky.urs.cz/item/CS_URS_2025_02/346244381"/>
    <hyperlink ref="F145" r:id="rId11" display="https://podminky.urs.cz/item/CS_URS_2025_02/413232211"/>
    <hyperlink ref="F149" r:id="rId12" display="https://podminky.urs.cz/item/CS_URS_2025_02/612131121"/>
    <hyperlink ref="F164" r:id="rId13" display="https://podminky.urs.cz/item/CS_URS_2025_02/612131102"/>
    <hyperlink ref="F179" r:id="rId14" display="https://podminky.urs.cz/item/CS_URS_2025_02/612142001"/>
    <hyperlink ref="F185" r:id="rId15" display="https://podminky.urs.cz/item/CS_URS_2025_02/612322421"/>
    <hyperlink ref="F200" r:id="rId16" display="https://podminky.urs.cz/item/CS_URS_2025_02/612322491"/>
    <hyperlink ref="F216" r:id="rId17" display="https://podminky.urs.cz/item/CS_URS_2025_02/612181001"/>
    <hyperlink ref="F231" r:id="rId18" display="https://podminky.urs.cz/item/CS_URS_2025_02/612325121"/>
    <hyperlink ref="F234" r:id="rId19" display="https://podminky.urs.cz/item/CS_URS_2025_02/612325225"/>
    <hyperlink ref="F237" r:id="rId20" display="https://podminky.urs.cz/item/CS_URS_2025_02/619991001"/>
    <hyperlink ref="F240" r:id="rId21" display="https://podminky.urs.cz/item/CS_URS_2025_02/619991011"/>
    <hyperlink ref="F243" r:id="rId22" display="https://podminky.urs.cz/item/CS_URS_2025_02/619991021"/>
    <hyperlink ref="F246" r:id="rId23" display="https://podminky.urs.cz/item/CS_URS_2025_02/631311125"/>
    <hyperlink ref="F249" r:id="rId24" display="https://podminky.urs.cz/item/CS_URS_2025_02/631312141"/>
    <hyperlink ref="F257" r:id="rId25" display="https://podminky.urs.cz/item/CS_URS_2025_02/631319012"/>
    <hyperlink ref="F260" r:id="rId26" display="https://podminky.urs.cz/item/CS_URS_2025_02/631319173"/>
    <hyperlink ref="F262" r:id="rId27" display="https://podminky.urs.cz/item/CS_URS_2025_02/631319199"/>
    <hyperlink ref="F264" r:id="rId28" display="https://podminky.urs.cz/item/CS_URS_2025_02/631362021"/>
    <hyperlink ref="F267" r:id="rId29" display="https://podminky.urs.cz/item/CS_URS_2025_02/632451021"/>
    <hyperlink ref="F270" r:id="rId30" display="https://podminky.urs.cz/item/CS_URS_2025_02/632481213"/>
    <hyperlink ref="F273" r:id="rId31" display="https://podminky.urs.cz/item/CS_URS_2025_02/634112127"/>
    <hyperlink ref="F276" r:id="rId32" display="https://podminky.urs.cz/item/CS_URS_2025_02/642944121"/>
    <hyperlink ref="F287" r:id="rId33" display="https://podminky.urs.cz/item/CS_URS_2025_02/949101111"/>
    <hyperlink ref="F290" r:id="rId34" display="https://podminky.urs.cz/item/CS_URS_2025_02/952901111"/>
    <hyperlink ref="F293" r:id="rId35" display="https://podminky.urs.cz/item/CS_URS_2025_02/965043441"/>
    <hyperlink ref="F296" r:id="rId36" display="https://podminky.urs.cz/item/CS_URS_2025_02/965049112"/>
    <hyperlink ref="F298" r:id="rId37" display="https://podminky.urs.cz/item/CS_URS_2025_02/968062455"/>
    <hyperlink ref="F306" r:id="rId38" display="https://podminky.urs.cz/item/CS_URS_2025_02/971033521"/>
    <hyperlink ref="F311" r:id="rId39" display="https://podminky.urs.cz/item/CS_URS_2025_02/971033561"/>
    <hyperlink ref="F314" r:id="rId40" display="https://podminky.urs.cz/item/CS_URS_2025_02/971033621"/>
    <hyperlink ref="F322" r:id="rId41" display="https://podminky.urs.cz/item/CS_URS_2025_02/971033651"/>
    <hyperlink ref="F325" r:id="rId42" display="https://podminky.urs.cz/item/CS_URS_2025_02/974031664"/>
    <hyperlink ref="F327" r:id="rId43" display="https://podminky.urs.cz/item/CS_URS_2025_02/978011191"/>
    <hyperlink ref="F330" r:id="rId44" display="https://podminky.urs.cz/item/CS_URS_2025_02/978012191"/>
    <hyperlink ref="F333" r:id="rId45" display="https://podminky.urs.cz/item/CS_URS_2025_02/978013191"/>
    <hyperlink ref="F347" r:id="rId46" display="https://podminky.urs.cz/item/CS_URS_2025_02/997013212"/>
    <hyperlink ref="F349" r:id="rId47" display="https://podminky.urs.cz/item/CS_URS_2025_02/997013501"/>
    <hyperlink ref="F351" r:id="rId48" display="https://podminky.urs.cz/item/CS_URS_2025_02/997013509"/>
    <hyperlink ref="F354" r:id="rId49" display="https://podminky.urs.cz/item/CS_URS_2025_02/997013871"/>
    <hyperlink ref="F357" r:id="rId50" display="https://podminky.urs.cz/item/CS_URS_2025_02/998018002"/>
    <hyperlink ref="F361" r:id="rId51" display="https://podminky.urs.cz/item/CS_URS_2025_02/713110812"/>
    <hyperlink ref="F365" r:id="rId52" display="https://podminky.urs.cz/item/CS_URS_2025_02/762841812"/>
    <hyperlink ref="F382" r:id="rId53" display="https://podminky.urs.cz/item/CS_URS_2025_02/763131714"/>
    <hyperlink ref="F396" r:id="rId54" display="https://podminky.urs.cz/item/CS_URS_2025_02/763131751"/>
    <hyperlink ref="F412" r:id="rId55" display="https://podminky.urs.cz/item/CS_URS_2025_02/763131752"/>
    <hyperlink ref="F429" r:id="rId56" display="https://podminky.urs.cz/item/CS_URS_2025_02/763131761"/>
    <hyperlink ref="F439" r:id="rId57" display="https://podminky.urs.cz/item/CS_URS_2025_02/763131765"/>
    <hyperlink ref="F447" r:id="rId58" display="https://podminky.urs.cz/item/CS_URS_2025_02/998763332"/>
    <hyperlink ref="F450" r:id="rId59" display="https://podminky.urs.cz/item/CS_URS_2025_02/766660001"/>
    <hyperlink ref="F465" r:id="rId60" display="https://podminky.urs.cz/item/CS_URS_2025_02/766691811"/>
    <hyperlink ref="F468" r:id="rId61" display="https://podminky.urs.cz/item/CS_URS_2025_02/766691914"/>
    <hyperlink ref="F476" r:id="rId62" display="https://podminky.urs.cz/item/CS_URS_2025_02/998766122"/>
    <hyperlink ref="F479" r:id="rId63" display="https://podminky.urs.cz/item/CS_URS_2025_02/771111011"/>
    <hyperlink ref="F484" r:id="rId64" display="https://podminky.urs.cz/item/CS_URS_2025_02/771121011"/>
    <hyperlink ref="F486" r:id="rId65" display="https://podminky.urs.cz/item/CS_URS_2025_02/771121021"/>
    <hyperlink ref="F488" r:id="rId66" display="https://podminky.urs.cz/item/CS_URS_2025_02/771121026"/>
    <hyperlink ref="F491" r:id="rId67" display="https://podminky.urs.cz/item/CS_URS_2025_02/771151011"/>
    <hyperlink ref="F493" r:id="rId68" display="https://podminky.urs.cz/item/CS_URS_2025_02/771161021"/>
    <hyperlink ref="F498" r:id="rId69" display="https://podminky.urs.cz/item/CS_URS_2025_02/771474113"/>
    <hyperlink ref="F503" r:id="rId70" display="https://podminky.urs.cz/item/CS_URS_2025_02/771573810"/>
    <hyperlink ref="F506" r:id="rId71" display="https://podminky.urs.cz/item/CS_URS_2025_02/771574416"/>
    <hyperlink ref="F513" r:id="rId72" display="https://podminky.urs.cz/item/CS_URS_2025_02/771591112"/>
    <hyperlink ref="F518" r:id="rId73" display="https://podminky.urs.cz/item/CS_URS_2025_02/771591115"/>
    <hyperlink ref="F530" r:id="rId74" display="https://podminky.urs.cz/item/CS_URS_2025_02/771591241"/>
    <hyperlink ref="F542" r:id="rId75" display="https://podminky.urs.cz/item/CS_URS_2025_02/771591242"/>
    <hyperlink ref="F547" r:id="rId76" display="https://podminky.urs.cz/item/CS_URS_2025_02/771591264"/>
    <hyperlink ref="F559" r:id="rId77" display="https://podminky.urs.cz/item/CS_URS_2025_02/771592011"/>
    <hyperlink ref="F562" r:id="rId78" display="https://podminky.urs.cz/item/CS_URS_2025_02/998771122"/>
    <hyperlink ref="F565" r:id="rId79" display="https://podminky.urs.cz/item/CS_URS_2025_02/781111011"/>
    <hyperlink ref="F580" r:id="rId80" display="https://podminky.urs.cz/item/CS_URS_2025_02/781121011"/>
    <hyperlink ref="F595" r:id="rId81" display="https://podminky.urs.cz/item/CS_URS_2025_02/781131112"/>
    <hyperlink ref="F606" r:id="rId82" display="https://podminky.urs.cz/item/CS_URS_2025_02/781472216"/>
    <hyperlink ref="F619" r:id="rId83" display="https://podminky.urs.cz/item/CS_URS_2025_02/781473810"/>
    <hyperlink ref="F631" r:id="rId84" display="https://podminky.urs.cz/item/CS_URS_2025_02/781491022"/>
    <hyperlink ref="F636" r:id="rId85" display="https://podminky.urs.cz/item/CS_URS_2025_02/781491811"/>
    <hyperlink ref="F644" r:id="rId86" display="https://podminky.urs.cz/item/CS_URS_2025_02/781491815"/>
    <hyperlink ref="F656" r:id="rId87" display="https://podminky.urs.cz/item/CS_URS_2025_02/781492211"/>
    <hyperlink ref="F663" r:id="rId88" display="https://podminky.urs.cz/item/CS_URS_2025_02/781492251"/>
    <hyperlink ref="F681" r:id="rId89" display="https://podminky.urs.cz/item/CS_URS_2025_02/781495115"/>
    <hyperlink ref="F684" r:id="rId90" display="https://podminky.urs.cz/item/CS_URS_2025_02/781495141"/>
    <hyperlink ref="F695" r:id="rId91" display="https://podminky.urs.cz/item/CS_URS_2025_02/781495142"/>
    <hyperlink ref="F703" r:id="rId92" display="https://podminky.urs.cz/item/CS_URS_2025_02/781495143"/>
    <hyperlink ref="F706" r:id="rId93" display="https://podminky.urs.cz/item/CS_URS_2025_02/781495211"/>
    <hyperlink ref="F721" r:id="rId94" display="https://podminky.urs.cz/item/CS_URS_2025_02/781571131"/>
    <hyperlink ref="F728" r:id="rId95" display="https://podminky.urs.cz/item/CS_URS_2025_02/781674113"/>
    <hyperlink ref="F735" r:id="rId96" display="https://podminky.urs.cz/item/CS_URS_2025_02/998781122"/>
    <hyperlink ref="F738" r:id="rId97" display="https://podminky.urs.cz/item/CS_URS_2025_02/784111001"/>
    <hyperlink ref="F766" r:id="rId98" display="https://podminky.urs.cz/item/CS_URS_2025_02/784121001"/>
    <hyperlink ref="F771" r:id="rId99" display="https://podminky.urs.cz/item/CS_URS_2025_02/784121011"/>
    <hyperlink ref="F776" r:id="rId100" display="https://podminky.urs.cz/item/CS_URS_2025_02/784181102"/>
    <hyperlink ref="F804" r:id="rId101" display="https://podminky.urs.cz/item/CS_URS_2025_02/784221101"/>
    <hyperlink ref="F832" r:id="rId102" display="https://podminky.urs.cz/item/CS_URS_2025_02/784221155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3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89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99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26.25" customHeight="1">
      <c r="B7" s="23"/>
      <c r="E7" s="136" t="str">
        <f>'Rekapitulace zakázky'!K6</f>
        <v>Rekonstrukce sociální zařízení ve 3.NP ZŠ a MŠ Bratislavská ve Varnsdorfu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100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1009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zakázky'!AN8</f>
        <v>14. 9. 2025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30</v>
      </c>
      <c r="E17" s="41"/>
      <c r="F17" s="41"/>
      <c r="G17" s="41"/>
      <c r="H17" s="41"/>
      <c r="I17" s="135" t="s">
        <v>26</v>
      </c>
      <c r="J17" s="36" t="str">
        <f>'Rekapitulace zakázky'!AN13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zakázky'!E14</f>
        <v>Vyplň údaj</v>
      </c>
      <c r="F18" s="139"/>
      <c r="G18" s="139"/>
      <c r="H18" s="139"/>
      <c r="I18" s="135" t="s">
        <v>29</v>
      </c>
      <c r="J18" s="36" t="str">
        <f>'Rekapitulace zakázky'!AN14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32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35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ROUND(J89,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ROUND((SUM(BE89:BE309)),  2)</f>
        <v>0</v>
      </c>
      <c r="G33" s="41"/>
      <c r="H33" s="41"/>
      <c r="I33" s="151">
        <v>0.20999999999999999</v>
      </c>
      <c r="J33" s="150">
        <f>ROUND(((SUM(BE89:BE309))*I33),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ROUND((SUM(BF89:BF309)),  2)</f>
        <v>0</v>
      </c>
      <c r="G34" s="41"/>
      <c r="H34" s="41"/>
      <c r="I34" s="151">
        <v>0.12</v>
      </c>
      <c r="J34" s="150">
        <f>ROUND(((SUM(BF89:BF309))*I34),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ROUND((SUM(BG89:BG309)),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ROUND((SUM(BH89:BH309)),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ROUND((SUM(BI89:BI309)),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102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63" t="str">
        <f>E7</f>
        <v>Rekonstrukce sociální zařízení ve 3.NP ZŠ a MŠ Bratislavská ve Varnsdorfu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100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2 - Zdravotně technická instalace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st.p.č.k. 2011, k.ú. Varnsdorf</v>
      </c>
      <c r="G52" s="43"/>
      <c r="H52" s="43"/>
      <c r="I52" s="35" t="s">
        <v>23</v>
      </c>
      <c r="J52" s="75" t="str">
        <f>IF(J12="","",J12)</f>
        <v>14. 9. 2025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Varnsdorf</v>
      </c>
      <c r="G54" s="43"/>
      <c r="H54" s="43"/>
      <c r="I54" s="35" t="s">
        <v>32</v>
      </c>
      <c r="J54" s="39" t="str">
        <f>E21</f>
        <v>Pavel Hruška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35</v>
      </c>
      <c r="J55" s="39" t="str">
        <f>E24</f>
        <v>Pavel Hruška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103</v>
      </c>
      <c r="D57" s="165"/>
      <c r="E57" s="165"/>
      <c r="F57" s="165"/>
      <c r="G57" s="165"/>
      <c r="H57" s="165"/>
      <c r="I57" s="165"/>
      <c r="J57" s="166" t="s">
        <v>104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J89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105</v>
      </c>
    </row>
    <row r="60" s="9" customFormat="1" ht="24.96" customHeight="1">
      <c r="A60" s="9"/>
      <c r="B60" s="168"/>
      <c r="C60" s="169"/>
      <c r="D60" s="170" t="s">
        <v>164</v>
      </c>
      <c r="E60" s="171"/>
      <c r="F60" s="171"/>
      <c r="G60" s="171"/>
      <c r="H60" s="171"/>
      <c r="I60" s="171"/>
      <c r="J60" s="172">
        <f>J90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165</v>
      </c>
      <c r="E61" s="177"/>
      <c r="F61" s="177"/>
      <c r="G61" s="177"/>
      <c r="H61" s="177"/>
      <c r="I61" s="177"/>
      <c r="J61" s="178">
        <f>J91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167</v>
      </c>
      <c r="E62" s="177"/>
      <c r="F62" s="177"/>
      <c r="G62" s="177"/>
      <c r="H62" s="177"/>
      <c r="I62" s="177"/>
      <c r="J62" s="178">
        <f>J94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168</v>
      </c>
      <c r="E63" s="177"/>
      <c r="F63" s="177"/>
      <c r="G63" s="177"/>
      <c r="H63" s="177"/>
      <c r="I63" s="177"/>
      <c r="J63" s="178">
        <f>J100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169</v>
      </c>
      <c r="E64" s="177"/>
      <c r="F64" s="177"/>
      <c r="G64" s="177"/>
      <c r="H64" s="177"/>
      <c r="I64" s="177"/>
      <c r="J64" s="178">
        <f>J130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170</v>
      </c>
      <c r="E65" s="177"/>
      <c r="F65" s="177"/>
      <c r="G65" s="177"/>
      <c r="H65" s="177"/>
      <c r="I65" s="177"/>
      <c r="J65" s="178">
        <f>J140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8"/>
      <c r="C66" s="169"/>
      <c r="D66" s="170" t="s">
        <v>171</v>
      </c>
      <c r="E66" s="171"/>
      <c r="F66" s="171"/>
      <c r="G66" s="171"/>
      <c r="H66" s="171"/>
      <c r="I66" s="171"/>
      <c r="J66" s="172">
        <f>J143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4"/>
      <c r="C67" s="175"/>
      <c r="D67" s="176" t="s">
        <v>1010</v>
      </c>
      <c r="E67" s="177"/>
      <c r="F67" s="177"/>
      <c r="G67" s="177"/>
      <c r="H67" s="177"/>
      <c r="I67" s="177"/>
      <c r="J67" s="178">
        <f>J144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1011</v>
      </c>
      <c r="E68" s="177"/>
      <c r="F68" s="177"/>
      <c r="G68" s="177"/>
      <c r="H68" s="177"/>
      <c r="I68" s="177"/>
      <c r="J68" s="178">
        <f>J176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1012</v>
      </c>
      <c r="E69" s="177"/>
      <c r="F69" s="177"/>
      <c r="G69" s="177"/>
      <c r="H69" s="177"/>
      <c r="I69" s="177"/>
      <c r="J69" s="178">
        <f>J228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5" s="2" customFormat="1" ht="6.96" customHeight="1">
      <c r="A75" s="41"/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24.96" customHeight="1">
      <c r="A76" s="41"/>
      <c r="B76" s="42"/>
      <c r="C76" s="26" t="s">
        <v>111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16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6.25" customHeight="1">
      <c r="A79" s="41"/>
      <c r="B79" s="42"/>
      <c r="C79" s="43"/>
      <c r="D79" s="43"/>
      <c r="E79" s="163" t="str">
        <f>E7</f>
        <v>Rekonstrukce sociální zařízení ve 3.NP ZŠ a MŠ Bratislavská ve Varnsdorfu</v>
      </c>
      <c r="F79" s="35"/>
      <c r="G79" s="35"/>
      <c r="H79" s="35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100</v>
      </c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72" t="str">
        <f>E9</f>
        <v>SO 2 - Zdravotně technická instalace</v>
      </c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21</v>
      </c>
      <c r="D83" s="43"/>
      <c r="E83" s="43"/>
      <c r="F83" s="30" t="str">
        <f>F12</f>
        <v>st.p.č.k. 2011, k.ú. Varnsdorf</v>
      </c>
      <c r="G83" s="43"/>
      <c r="H83" s="43"/>
      <c r="I83" s="35" t="s">
        <v>23</v>
      </c>
      <c r="J83" s="75" t="str">
        <f>IF(J12="","",J12)</f>
        <v>14. 9. 2025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25</v>
      </c>
      <c r="D85" s="43"/>
      <c r="E85" s="43"/>
      <c r="F85" s="30" t="str">
        <f>E15</f>
        <v>Město Varnsdorf</v>
      </c>
      <c r="G85" s="43"/>
      <c r="H85" s="43"/>
      <c r="I85" s="35" t="s">
        <v>32</v>
      </c>
      <c r="J85" s="39" t="str">
        <f>E21</f>
        <v>Pavel Hruška</v>
      </c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30</v>
      </c>
      <c r="D86" s="43"/>
      <c r="E86" s="43"/>
      <c r="F86" s="30" t="str">
        <f>IF(E18="","",E18)</f>
        <v>Vyplň údaj</v>
      </c>
      <c r="G86" s="43"/>
      <c r="H86" s="43"/>
      <c r="I86" s="35" t="s">
        <v>35</v>
      </c>
      <c r="J86" s="39" t="str">
        <f>E24</f>
        <v>Pavel Hruška</v>
      </c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0.32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11" customFormat="1" ht="29.28" customHeight="1">
      <c r="A88" s="180"/>
      <c r="B88" s="181"/>
      <c r="C88" s="182" t="s">
        <v>112</v>
      </c>
      <c r="D88" s="183" t="s">
        <v>57</v>
      </c>
      <c r="E88" s="183" t="s">
        <v>53</v>
      </c>
      <c r="F88" s="183" t="s">
        <v>54</v>
      </c>
      <c r="G88" s="183" t="s">
        <v>113</v>
      </c>
      <c r="H88" s="183" t="s">
        <v>114</v>
      </c>
      <c r="I88" s="183" t="s">
        <v>115</v>
      </c>
      <c r="J88" s="183" t="s">
        <v>104</v>
      </c>
      <c r="K88" s="184" t="s">
        <v>116</v>
      </c>
      <c r="L88" s="185"/>
      <c r="M88" s="95" t="s">
        <v>19</v>
      </c>
      <c r="N88" s="96" t="s">
        <v>42</v>
      </c>
      <c r="O88" s="96" t="s">
        <v>117</v>
      </c>
      <c r="P88" s="96" t="s">
        <v>118</v>
      </c>
      <c r="Q88" s="96" t="s">
        <v>119</v>
      </c>
      <c r="R88" s="96" t="s">
        <v>120</v>
      </c>
      <c r="S88" s="96" t="s">
        <v>121</v>
      </c>
      <c r="T88" s="97" t="s">
        <v>122</v>
      </c>
      <c r="U88" s="180"/>
      <c r="V88" s="180"/>
      <c r="W88" s="180"/>
      <c r="X88" s="180"/>
      <c r="Y88" s="180"/>
      <c r="Z88" s="180"/>
      <c r="AA88" s="180"/>
      <c r="AB88" s="180"/>
      <c r="AC88" s="180"/>
      <c r="AD88" s="180"/>
      <c r="AE88" s="180"/>
    </row>
    <row r="89" s="2" customFormat="1" ht="22.8" customHeight="1">
      <c r="A89" s="41"/>
      <c r="B89" s="42"/>
      <c r="C89" s="102" t="s">
        <v>123</v>
      </c>
      <c r="D89" s="43"/>
      <c r="E89" s="43"/>
      <c r="F89" s="43"/>
      <c r="G89" s="43"/>
      <c r="H89" s="43"/>
      <c r="I89" s="43"/>
      <c r="J89" s="186">
        <f>BK89</f>
        <v>0</v>
      </c>
      <c r="K89" s="43"/>
      <c r="L89" s="47"/>
      <c r="M89" s="98"/>
      <c r="N89" s="187"/>
      <c r="O89" s="99"/>
      <c r="P89" s="188">
        <f>P90+P143</f>
        <v>0</v>
      </c>
      <c r="Q89" s="99"/>
      <c r="R89" s="188">
        <f>R90+R143</f>
        <v>1.2209749999999999</v>
      </c>
      <c r="S89" s="99"/>
      <c r="T89" s="189">
        <f>T90+T143</f>
        <v>2.2659000000000002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71</v>
      </c>
      <c r="AU89" s="20" t="s">
        <v>105</v>
      </c>
      <c r="BK89" s="190">
        <f>BK90+BK143</f>
        <v>0</v>
      </c>
    </row>
    <row r="90" s="12" customFormat="1" ht="25.92" customHeight="1">
      <c r="A90" s="12"/>
      <c r="B90" s="191"/>
      <c r="C90" s="192"/>
      <c r="D90" s="193" t="s">
        <v>71</v>
      </c>
      <c r="E90" s="194" t="s">
        <v>179</v>
      </c>
      <c r="F90" s="194" t="s">
        <v>180</v>
      </c>
      <c r="G90" s="192"/>
      <c r="H90" s="192"/>
      <c r="I90" s="195"/>
      <c r="J90" s="196">
        <f>BK90</f>
        <v>0</v>
      </c>
      <c r="K90" s="192"/>
      <c r="L90" s="197"/>
      <c r="M90" s="198"/>
      <c r="N90" s="199"/>
      <c r="O90" s="199"/>
      <c r="P90" s="200">
        <f>P91+P94+P100+P130+P140</f>
        <v>0</v>
      </c>
      <c r="Q90" s="199"/>
      <c r="R90" s="200">
        <f>R91+R94+R100+R130+R140</f>
        <v>0.77161999999999997</v>
      </c>
      <c r="S90" s="199"/>
      <c r="T90" s="201">
        <f>T91+T94+T100+T130+T140</f>
        <v>1.2489999999999999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2" t="s">
        <v>80</v>
      </c>
      <c r="AT90" s="203" t="s">
        <v>71</v>
      </c>
      <c r="AU90" s="203" t="s">
        <v>72</v>
      </c>
      <c r="AY90" s="202" t="s">
        <v>127</v>
      </c>
      <c r="BK90" s="204">
        <f>BK91+BK94+BK100+BK130+BK140</f>
        <v>0</v>
      </c>
    </row>
    <row r="91" s="12" customFormat="1" ht="22.8" customHeight="1">
      <c r="A91" s="12"/>
      <c r="B91" s="191"/>
      <c r="C91" s="192"/>
      <c r="D91" s="193" t="s">
        <v>71</v>
      </c>
      <c r="E91" s="205" t="s">
        <v>148</v>
      </c>
      <c r="F91" s="205" t="s">
        <v>181</v>
      </c>
      <c r="G91" s="192"/>
      <c r="H91" s="192"/>
      <c r="I91" s="195"/>
      <c r="J91" s="206">
        <f>BK91</f>
        <v>0</v>
      </c>
      <c r="K91" s="192"/>
      <c r="L91" s="197"/>
      <c r="M91" s="198"/>
      <c r="N91" s="199"/>
      <c r="O91" s="199"/>
      <c r="P91" s="200">
        <f>SUM(P92:P93)</f>
        <v>0</v>
      </c>
      <c r="Q91" s="199"/>
      <c r="R91" s="200">
        <f>SUM(R92:R93)</f>
        <v>0.073669999999999999</v>
      </c>
      <c r="S91" s="199"/>
      <c r="T91" s="201">
        <f>SUM(T92:T93)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80</v>
      </c>
      <c r="AT91" s="203" t="s">
        <v>71</v>
      </c>
      <c r="AU91" s="203" t="s">
        <v>80</v>
      </c>
      <c r="AY91" s="202" t="s">
        <v>127</v>
      </c>
      <c r="BK91" s="204">
        <f>SUM(BK92:BK93)</f>
        <v>0</v>
      </c>
    </row>
    <row r="92" s="2" customFormat="1" ht="37.8" customHeight="1">
      <c r="A92" s="41"/>
      <c r="B92" s="42"/>
      <c r="C92" s="207" t="s">
        <v>80</v>
      </c>
      <c r="D92" s="207" t="s">
        <v>130</v>
      </c>
      <c r="E92" s="208" t="s">
        <v>1013</v>
      </c>
      <c r="F92" s="209" t="s">
        <v>1014</v>
      </c>
      <c r="G92" s="210" t="s">
        <v>191</v>
      </c>
      <c r="H92" s="211">
        <v>1</v>
      </c>
      <c r="I92" s="212"/>
      <c r="J92" s="213">
        <f>ROUND(I92*H92,2)</f>
        <v>0</v>
      </c>
      <c r="K92" s="209" t="s">
        <v>134</v>
      </c>
      <c r="L92" s="47"/>
      <c r="M92" s="214" t="s">
        <v>19</v>
      </c>
      <c r="N92" s="215" t="s">
        <v>43</v>
      </c>
      <c r="O92" s="87"/>
      <c r="P92" s="216">
        <f>O92*H92</f>
        <v>0</v>
      </c>
      <c r="Q92" s="216">
        <v>0.073669999999999999</v>
      </c>
      <c r="R92" s="216">
        <f>Q92*H92</f>
        <v>0.073669999999999999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155</v>
      </c>
      <c r="AT92" s="218" t="s">
        <v>130</v>
      </c>
      <c r="AU92" s="218" t="s">
        <v>82</v>
      </c>
      <c r="AY92" s="20" t="s">
        <v>127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80</v>
      </c>
      <c r="BK92" s="219">
        <f>ROUND(I92*H92,2)</f>
        <v>0</v>
      </c>
      <c r="BL92" s="20" t="s">
        <v>155</v>
      </c>
      <c r="BM92" s="218" t="s">
        <v>1015</v>
      </c>
    </row>
    <row r="93" s="2" customFormat="1">
      <c r="A93" s="41"/>
      <c r="B93" s="42"/>
      <c r="C93" s="43"/>
      <c r="D93" s="220" t="s">
        <v>137</v>
      </c>
      <c r="E93" s="43"/>
      <c r="F93" s="221" t="s">
        <v>1016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137</v>
      </c>
      <c r="AU93" s="20" t="s">
        <v>82</v>
      </c>
    </row>
    <row r="94" s="12" customFormat="1" ht="22.8" customHeight="1">
      <c r="A94" s="12"/>
      <c r="B94" s="191"/>
      <c r="C94" s="192"/>
      <c r="D94" s="193" t="s">
        <v>71</v>
      </c>
      <c r="E94" s="205" t="s">
        <v>211</v>
      </c>
      <c r="F94" s="205" t="s">
        <v>263</v>
      </c>
      <c r="G94" s="192"/>
      <c r="H94" s="192"/>
      <c r="I94" s="195"/>
      <c r="J94" s="206">
        <f>BK94</f>
        <v>0</v>
      </c>
      <c r="K94" s="192"/>
      <c r="L94" s="197"/>
      <c r="M94" s="198"/>
      <c r="N94" s="199"/>
      <c r="O94" s="199"/>
      <c r="P94" s="200">
        <f>SUM(P95:P99)</f>
        <v>0</v>
      </c>
      <c r="Q94" s="199"/>
      <c r="R94" s="200">
        <f>SUM(R95:R99)</f>
        <v>0.69794999999999996</v>
      </c>
      <c r="S94" s="199"/>
      <c r="T94" s="201">
        <f>SUM(T95:T99)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2" t="s">
        <v>80</v>
      </c>
      <c r="AT94" s="203" t="s">
        <v>71</v>
      </c>
      <c r="AU94" s="203" t="s">
        <v>80</v>
      </c>
      <c r="AY94" s="202" t="s">
        <v>127</v>
      </c>
      <c r="BK94" s="204">
        <f>SUM(BK95:BK99)</f>
        <v>0</v>
      </c>
    </row>
    <row r="95" s="2" customFormat="1" ht="24.15" customHeight="1">
      <c r="A95" s="41"/>
      <c r="B95" s="42"/>
      <c r="C95" s="207" t="s">
        <v>82</v>
      </c>
      <c r="D95" s="207" t="s">
        <v>130</v>
      </c>
      <c r="E95" s="208" t="s">
        <v>1017</v>
      </c>
      <c r="F95" s="209" t="s">
        <v>1018</v>
      </c>
      <c r="G95" s="210" t="s">
        <v>214</v>
      </c>
      <c r="H95" s="211">
        <v>6.75</v>
      </c>
      <c r="I95" s="212"/>
      <c r="J95" s="213">
        <f>ROUND(I95*H95,2)</f>
        <v>0</v>
      </c>
      <c r="K95" s="209" t="s">
        <v>134</v>
      </c>
      <c r="L95" s="47"/>
      <c r="M95" s="214" t="s">
        <v>19</v>
      </c>
      <c r="N95" s="215" t="s">
        <v>43</v>
      </c>
      <c r="O95" s="87"/>
      <c r="P95" s="216">
        <f>O95*H95</f>
        <v>0</v>
      </c>
      <c r="Q95" s="216">
        <v>0.047399999999999998</v>
      </c>
      <c r="R95" s="216">
        <f>Q95*H95</f>
        <v>0.31994999999999996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155</v>
      </c>
      <c r="AT95" s="218" t="s">
        <v>130</v>
      </c>
      <c r="AU95" s="218" t="s">
        <v>82</v>
      </c>
      <c r="AY95" s="20" t="s">
        <v>127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80</v>
      </c>
      <c r="BK95" s="219">
        <f>ROUND(I95*H95,2)</f>
        <v>0</v>
      </c>
      <c r="BL95" s="20" t="s">
        <v>155</v>
      </c>
      <c r="BM95" s="218" t="s">
        <v>1019</v>
      </c>
    </row>
    <row r="96" s="2" customFormat="1">
      <c r="A96" s="41"/>
      <c r="B96" s="42"/>
      <c r="C96" s="43"/>
      <c r="D96" s="220" t="s">
        <v>137</v>
      </c>
      <c r="E96" s="43"/>
      <c r="F96" s="221" t="s">
        <v>1020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137</v>
      </c>
      <c r="AU96" s="20" t="s">
        <v>82</v>
      </c>
    </row>
    <row r="97" s="13" customFormat="1">
      <c r="A97" s="13"/>
      <c r="B97" s="232"/>
      <c r="C97" s="233"/>
      <c r="D97" s="225" t="s">
        <v>187</v>
      </c>
      <c r="E97" s="234" t="s">
        <v>19</v>
      </c>
      <c r="F97" s="235" t="s">
        <v>1021</v>
      </c>
      <c r="G97" s="233"/>
      <c r="H97" s="236">
        <v>6.75</v>
      </c>
      <c r="I97" s="237"/>
      <c r="J97" s="233"/>
      <c r="K97" s="233"/>
      <c r="L97" s="238"/>
      <c r="M97" s="239"/>
      <c r="N97" s="240"/>
      <c r="O97" s="240"/>
      <c r="P97" s="240"/>
      <c r="Q97" s="240"/>
      <c r="R97" s="240"/>
      <c r="S97" s="240"/>
      <c r="T97" s="241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2" t="s">
        <v>187</v>
      </c>
      <c r="AU97" s="242" t="s">
        <v>82</v>
      </c>
      <c r="AV97" s="13" t="s">
        <v>82</v>
      </c>
      <c r="AW97" s="13" t="s">
        <v>34</v>
      </c>
      <c r="AX97" s="13" t="s">
        <v>80</v>
      </c>
      <c r="AY97" s="242" t="s">
        <v>127</v>
      </c>
    </row>
    <row r="98" s="2" customFormat="1" ht="21.75" customHeight="1">
      <c r="A98" s="41"/>
      <c r="B98" s="42"/>
      <c r="C98" s="207" t="s">
        <v>148</v>
      </c>
      <c r="D98" s="207" t="s">
        <v>130</v>
      </c>
      <c r="E98" s="208" t="s">
        <v>1022</v>
      </c>
      <c r="F98" s="209" t="s">
        <v>1023</v>
      </c>
      <c r="G98" s="210" t="s">
        <v>214</v>
      </c>
      <c r="H98" s="211">
        <v>6.75</v>
      </c>
      <c r="I98" s="212"/>
      <c r="J98" s="213">
        <f>ROUND(I98*H98,2)</f>
        <v>0</v>
      </c>
      <c r="K98" s="209" t="s">
        <v>134</v>
      </c>
      <c r="L98" s="47"/>
      <c r="M98" s="214" t="s">
        <v>19</v>
      </c>
      <c r="N98" s="215" t="s">
        <v>43</v>
      </c>
      <c r="O98" s="87"/>
      <c r="P98" s="216">
        <f>O98*H98</f>
        <v>0</v>
      </c>
      <c r="Q98" s="216">
        <v>0.056000000000000001</v>
      </c>
      <c r="R98" s="216">
        <f>Q98*H98</f>
        <v>0.378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155</v>
      </c>
      <c r="AT98" s="218" t="s">
        <v>130</v>
      </c>
      <c r="AU98" s="218" t="s">
        <v>82</v>
      </c>
      <c r="AY98" s="20" t="s">
        <v>127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80</v>
      </c>
      <c r="BK98" s="219">
        <f>ROUND(I98*H98,2)</f>
        <v>0</v>
      </c>
      <c r="BL98" s="20" t="s">
        <v>155</v>
      </c>
      <c r="BM98" s="218" t="s">
        <v>1024</v>
      </c>
    </row>
    <row r="99" s="2" customFormat="1">
      <c r="A99" s="41"/>
      <c r="B99" s="42"/>
      <c r="C99" s="43"/>
      <c r="D99" s="220" t="s">
        <v>137</v>
      </c>
      <c r="E99" s="43"/>
      <c r="F99" s="221" t="s">
        <v>1025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137</v>
      </c>
      <c r="AU99" s="20" t="s">
        <v>82</v>
      </c>
    </row>
    <row r="100" s="12" customFormat="1" ht="22.8" customHeight="1">
      <c r="A100" s="12"/>
      <c r="B100" s="191"/>
      <c r="C100" s="192"/>
      <c r="D100" s="193" t="s">
        <v>71</v>
      </c>
      <c r="E100" s="205" t="s">
        <v>238</v>
      </c>
      <c r="F100" s="205" t="s">
        <v>421</v>
      </c>
      <c r="G100" s="192"/>
      <c r="H100" s="192"/>
      <c r="I100" s="195"/>
      <c r="J100" s="206">
        <f>BK100</f>
        <v>0</v>
      </c>
      <c r="K100" s="192"/>
      <c r="L100" s="197"/>
      <c r="M100" s="198"/>
      <c r="N100" s="199"/>
      <c r="O100" s="199"/>
      <c r="P100" s="200">
        <f>SUM(P101:P129)</f>
        <v>0</v>
      </c>
      <c r="Q100" s="199"/>
      <c r="R100" s="200">
        <f>SUM(R101:R129)</f>
        <v>0</v>
      </c>
      <c r="S100" s="199"/>
      <c r="T100" s="201">
        <f>SUM(T101:T129)</f>
        <v>1.2489999999999999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2" t="s">
        <v>80</v>
      </c>
      <c r="AT100" s="203" t="s">
        <v>71</v>
      </c>
      <c r="AU100" s="203" t="s">
        <v>80</v>
      </c>
      <c r="AY100" s="202" t="s">
        <v>127</v>
      </c>
      <c r="BK100" s="204">
        <f>SUM(BK101:BK129)</f>
        <v>0</v>
      </c>
    </row>
    <row r="101" s="2" customFormat="1" ht="37.8" customHeight="1">
      <c r="A101" s="41"/>
      <c r="B101" s="42"/>
      <c r="C101" s="207" t="s">
        <v>155</v>
      </c>
      <c r="D101" s="207" t="s">
        <v>130</v>
      </c>
      <c r="E101" s="208" t="s">
        <v>423</v>
      </c>
      <c r="F101" s="209" t="s">
        <v>424</v>
      </c>
      <c r="G101" s="210" t="s">
        <v>214</v>
      </c>
      <c r="H101" s="211">
        <v>12</v>
      </c>
      <c r="I101" s="212"/>
      <c r="J101" s="213">
        <f>ROUND(I101*H101,2)</f>
        <v>0</v>
      </c>
      <c r="K101" s="209" t="s">
        <v>134</v>
      </c>
      <c r="L101" s="47"/>
      <c r="M101" s="214" t="s">
        <v>19</v>
      </c>
      <c r="N101" s="215" t="s">
        <v>43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155</v>
      </c>
      <c r="AT101" s="218" t="s">
        <v>130</v>
      </c>
      <c r="AU101" s="218" t="s">
        <v>82</v>
      </c>
      <c r="AY101" s="20" t="s">
        <v>127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80</v>
      </c>
      <c r="BK101" s="219">
        <f>ROUND(I101*H101,2)</f>
        <v>0</v>
      </c>
      <c r="BL101" s="20" t="s">
        <v>155</v>
      </c>
      <c r="BM101" s="218" t="s">
        <v>1026</v>
      </c>
    </row>
    <row r="102" s="2" customFormat="1">
      <c r="A102" s="41"/>
      <c r="B102" s="42"/>
      <c r="C102" s="43"/>
      <c r="D102" s="220" t="s">
        <v>137</v>
      </c>
      <c r="E102" s="43"/>
      <c r="F102" s="221" t="s">
        <v>426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137</v>
      </c>
      <c r="AU102" s="20" t="s">
        <v>82</v>
      </c>
    </row>
    <row r="103" s="13" customFormat="1">
      <c r="A103" s="13"/>
      <c r="B103" s="232"/>
      <c r="C103" s="233"/>
      <c r="D103" s="225" t="s">
        <v>187</v>
      </c>
      <c r="E103" s="234" t="s">
        <v>19</v>
      </c>
      <c r="F103" s="235" t="s">
        <v>1027</v>
      </c>
      <c r="G103" s="233"/>
      <c r="H103" s="236">
        <v>12</v>
      </c>
      <c r="I103" s="237"/>
      <c r="J103" s="233"/>
      <c r="K103" s="233"/>
      <c r="L103" s="238"/>
      <c r="M103" s="239"/>
      <c r="N103" s="240"/>
      <c r="O103" s="240"/>
      <c r="P103" s="240"/>
      <c r="Q103" s="240"/>
      <c r="R103" s="240"/>
      <c r="S103" s="240"/>
      <c r="T103" s="241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2" t="s">
        <v>187</v>
      </c>
      <c r="AU103" s="242" t="s">
        <v>82</v>
      </c>
      <c r="AV103" s="13" t="s">
        <v>82</v>
      </c>
      <c r="AW103" s="13" t="s">
        <v>34</v>
      </c>
      <c r="AX103" s="13" t="s">
        <v>80</v>
      </c>
      <c r="AY103" s="242" t="s">
        <v>127</v>
      </c>
    </row>
    <row r="104" s="2" customFormat="1" ht="55.5" customHeight="1">
      <c r="A104" s="41"/>
      <c r="B104" s="42"/>
      <c r="C104" s="207" t="s">
        <v>126</v>
      </c>
      <c r="D104" s="207" t="s">
        <v>130</v>
      </c>
      <c r="E104" s="208" t="s">
        <v>1028</v>
      </c>
      <c r="F104" s="209" t="s">
        <v>1029</v>
      </c>
      <c r="G104" s="210" t="s">
        <v>191</v>
      </c>
      <c r="H104" s="211">
        <v>8</v>
      </c>
      <c r="I104" s="212"/>
      <c r="J104" s="213">
        <f>ROUND(I104*H104,2)</f>
        <v>0</v>
      </c>
      <c r="K104" s="209" t="s">
        <v>134</v>
      </c>
      <c r="L104" s="47"/>
      <c r="M104" s="214" t="s">
        <v>19</v>
      </c>
      <c r="N104" s="215" t="s">
        <v>43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0.001</v>
      </c>
      <c r="T104" s="217">
        <f>S104*H104</f>
        <v>0.0080000000000000002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155</v>
      </c>
      <c r="AT104" s="218" t="s">
        <v>130</v>
      </c>
      <c r="AU104" s="218" t="s">
        <v>82</v>
      </c>
      <c r="AY104" s="20" t="s">
        <v>127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80</v>
      </c>
      <c r="BK104" s="219">
        <f>ROUND(I104*H104,2)</f>
        <v>0</v>
      </c>
      <c r="BL104" s="20" t="s">
        <v>155</v>
      </c>
      <c r="BM104" s="218" t="s">
        <v>1030</v>
      </c>
    </row>
    <row r="105" s="2" customFormat="1">
      <c r="A105" s="41"/>
      <c r="B105" s="42"/>
      <c r="C105" s="43"/>
      <c r="D105" s="220" t="s">
        <v>137</v>
      </c>
      <c r="E105" s="43"/>
      <c r="F105" s="221" t="s">
        <v>1031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137</v>
      </c>
      <c r="AU105" s="20" t="s">
        <v>82</v>
      </c>
    </row>
    <row r="106" s="13" customFormat="1">
      <c r="A106" s="13"/>
      <c r="B106" s="232"/>
      <c r="C106" s="233"/>
      <c r="D106" s="225" t="s">
        <v>187</v>
      </c>
      <c r="E106" s="234" t="s">
        <v>19</v>
      </c>
      <c r="F106" s="235" t="s">
        <v>1032</v>
      </c>
      <c r="G106" s="233"/>
      <c r="H106" s="236">
        <v>8</v>
      </c>
      <c r="I106" s="237"/>
      <c r="J106" s="233"/>
      <c r="K106" s="233"/>
      <c r="L106" s="238"/>
      <c r="M106" s="239"/>
      <c r="N106" s="240"/>
      <c r="O106" s="240"/>
      <c r="P106" s="240"/>
      <c r="Q106" s="240"/>
      <c r="R106" s="240"/>
      <c r="S106" s="240"/>
      <c r="T106" s="241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2" t="s">
        <v>187</v>
      </c>
      <c r="AU106" s="242" t="s">
        <v>82</v>
      </c>
      <c r="AV106" s="13" t="s">
        <v>82</v>
      </c>
      <c r="AW106" s="13" t="s">
        <v>34</v>
      </c>
      <c r="AX106" s="13" t="s">
        <v>80</v>
      </c>
      <c r="AY106" s="242" t="s">
        <v>127</v>
      </c>
    </row>
    <row r="107" s="2" customFormat="1" ht="55.5" customHeight="1">
      <c r="A107" s="41"/>
      <c r="B107" s="42"/>
      <c r="C107" s="207" t="s">
        <v>211</v>
      </c>
      <c r="D107" s="207" t="s">
        <v>130</v>
      </c>
      <c r="E107" s="208" t="s">
        <v>1033</v>
      </c>
      <c r="F107" s="209" t="s">
        <v>1034</v>
      </c>
      <c r="G107" s="210" t="s">
        <v>191</v>
      </c>
      <c r="H107" s="211">
        <v>2</v>
      </c>
      <c r="I107" s="212"/>
      <c r="J107" s="213">
        <f>ROUND(I107*H107,2)</f>
        <v>0</v>
      </c>
      <c r="K107" s="209" t="s">
        <v>134</v>
      </c>
      <c r="L107" s="47"/>
      <c r="M107" s="214" t="s">
        <v>19</v>
      </c>
      <c r="N107" s="215" t="s">
        <v>43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0.002</v>
      </c>
      <c r="T107" s="217">
        <f>S107*H107</f>
        <v>0.0040000000000000001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155</v>
      </c>
      <c r="AT107" s="218" t="s">
        <v>130</v>
      </c>
      <c r="AU107" s="218" t="s">
        <v>82</v>
      </c>
      <c r="AY107" s="20" t="s">
        <v>127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80</v>
      </c>
      <c r="BK107" s="219">
        <f>ROUND(I107*H107,2)</f>
        <v>0</v>
      </c>
      <c r="BL107" s="20" t="s">
        <v>155</v>
      </c>
      <c r="BM107" s="218" t="s">
        <v>1035</v>
      </c>
    </row>
    <row r="108" s="2" customFormat="1">
      <c r="A108" s="41"/>
      <c r="B108" s="42"/>
      <c r="C108" s="43"/>
      <c r="D108" s="220" t="s">
        <v>137</v>
      </c>
      <c r="E108" s="43"/>
      <c r="F108" s="221" t="s">
        <v>1036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137</v>
      </c>
      <c r="AU108" s="20" t="s">
        <v>82</v>
      </c>
    </row>
    <row r="109" s="13" customFormat="1">
      <c r="A109" s="13"/>
      <c r="B109" s="232"/>
      <c r="C109" s="233"/>
      <c r="D109" s="225" t="s">
        <v>187</v>
      </c>
      <c r="E109" s="234" t="s">
        <v>19</v>
      </c>
      <c r="F109" s="235" t="s">
        <v>1037</v>
      </c>
      <c r="G109" s="233"/>
      <c r="H109" s="236">
        <v>2</v>
      </c>
      <c r="I109" s="237"/>
      <c r="J109" s="233"/>
      <c r="K109" s="233"/>
      <c r="L109" s="238"/>
      <c r="M109" s="239"/>
      <c r="N109" s="240"/>
      <c r="O109" s="240"/>
      <c r="P109" s="240"/>
      <c r="Q109" s="240"/>
      <c r="R109" s="240"/>
      <c r="S109" s="240"/>
      <c r="T109" s="241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2" t="s">
        <v>187</v>
      </c>
      <c r="AU109" s="242" t="s">
        <v>82</v>
      </c>
      <c r="AV109" s="13" t="s">
        <v>82</v>
      </c>
      <c r="AW109" s="13" t="s">
        <v>34</v>
      </c>
      <c r="AX109" s="13" t="s">
        <v>80</v>
      </c>
      <c r="AY109" s="242" t="s">
        <v>127</v>
      </c>
    </row>
    <row r="110" s="2" customFormat="1" ht="55.5" customHeight="1">
      <c r="A110" s="41"/>
      <c r="B110" s="42"/>
      <c r="C110" s="207" t="s">
        <v>220</v>
      </c>
      <c r="D110" s="207" t="s">
        <v>130</v>
      </c>
      <c r="E110" s="208" t="s">
        <v>1038</v>
      </c>
      <c r="F110" s="209" t="s">
        <v>1039</v>
      </c>
      <c r="G110" s="210" t="s">
        <v>191</v>
      </c>
      <c r="H110" s="211">
        <v>5</v>
      </c>
      <c r="I110" s="212"/>
      <c r="J110" s="213">
        <f>ROUND(I110*H110,2)</f>
        <v>0</v>
      </c>
      <c r="K110" s="209" t="s">
        <v>134</v>
      </c>
      <c r="L110" s="47"/>
      <c r="M110" s="214" t="s">
        <v>19</v>
      </c>
      <c r="N110" s="215" t="s">
        <v>43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0.0040000000000000001</v>
      </c>
      <c r="T110" s="217">
        <f>S110*H110</f>
        <v>0.02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155</v>
      </c>
      <c r="AT110" s="218" t="s">
        <v>130</v>
      </c>
      <c r="AU110" s="218" t="s">
        <v>82</v>
      </c>
      <c r="AY110" s="20" t="s">
        <v>127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80</v>
      </c>
      <c r="BK110" s="219">
        <f>ROUND(I110*H110,2)</f>
        <v>0</v>
      </c>
      <c r="BL110" s="20" t="s">
        <v>155</v>
      </c>
      <c r="BM110" s="218" t="s">
        <v>1040</v>
      </c>
    </row>
    <row r="111" s="2" customFormat="1">
      <c r="A111" s="41"/>
      <c r="B111" s="42"/>
      <c r="C111" s="43"/>
      <c r="D111" s="220" t="s">
        <v>137</v>
      </c>
      <c r="E111" s="43"/>
      <c r="F111" s="221" t="s">
        <v>1041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137</v>
      </c>
      <c r="AU111" s="20" t="s">
        <v>82</v>
      </c>
    </row>
    <row r="112" s="13" customFormat="1">
      <c r="A112" s="13"/>
      <c r="B112" s="232"/>
      <c r="C112" s="233"/>
      <c r="D112" s="225" t="s">
        <v>187</v>
      </c>
      <c r="E112" s="234" t="s">
        <v>19</v>
      </c>
      <c r="F112" s="235" t="s">
        <v>1042</v>
      </c>
      <c r="G112" s="233"/>
      <c r="H112" s="236">
        <v>5</v>
      </c>
      <c r="I112" s="237"/>
      <c r="J112" s="233"/>
      <c r="K112" s="233"/>
      <c r="L112" s="238"/>
      <c r="M112" s="239"/>
      <c r="N112" s="240"/>
      <c r="O112" s="240"/>
      <c r="P112" s="240"/>
      <c r="Q112" s="240"/>
      <c r="R112" s="240"/>
      <c r="S112" s="240"/>
      <c r="T112" s="241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2" t="s">
        <v>187</v>
      </c>
      <c r="AU112" s="242" t="s">
        <v>82</v>
      </c>
      <c r="AV112" s="13" t="s">
        <v>82</v>
      </c>
      <c r="AW112" s="13" t="s">
        <v>34</v>
      </c>
      <c r="AX112" s="13" t="s">
        <v>80</v>
      </c>
      <c r="AY112" s="242" t="s">
        <v>127</v>
      </c>
    </row>
    <row r="113" s="2" customFormat="1" ht="55.5" customHeight="1">
      <c r="A113" s="41"/>
      <c r="B113" s="42"/>
      <c r="C113" s="207" t="s">
        <v>228</v>
      </c>
      <c r="D113" s="207" t="s">
        <v>130</v>
      </c>
      <c r="E113" s="208" t="s">
        <v>1043</v>
      </c>
      <c r="F113" s="209" t="s">
        <v>1044</v>
      </c>
      <c r="G113" s="210" t="s">
        <v>191</v>
      </c>
      <c r="H113" s="211">
        <v>1</v>
      </c>
      <c r="I113" s="212"/>
      <c r="J113" s="213">
        <f>ROUND(I113*H113,2)</f>
        <v>0</v>
      </c>
      <c r="K113" s="209" t="s">
        <v>134</v>
      </c>
      <c r="L113" s="47"/>
      <c r="M113" s="214" t="s">
        <v>19</v>
      </c>
      <c r="N113" s="215" t="s">
        <v>43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0.073999999999999996</v>
      </c>
      <c r="T113" s="217">
        <f>S113*H113</f>
        <v>0.073999999999999996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155</v>
      </c>
      <c r="AT113" s="218" t="s">
        <v>130</v>
      </c>
      <c r="AU113" s="218" t="s">
        <v>82</v>
      </c>
      <c r="AY113" s="20" t="s">
        <v>127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80</v>
      </c>
      <c r="BK113" s="219">
        <f>ROUND(I113*H113,2)</f>
        <v>0</v>
      </c>
      <c r="BL113" s="20" t="s">
        <v>155</v>
      </c>
      <c r="BM113" s="218" t="s">
        <v>1045</v>
      </c>
    </row>
    <row r="114" s="2" customFormat="1">
      <c r="A114" s="41"/>
      <c r="B114" s="42"/>
      <c r="C114" s="43"/>
      <c r="D114" s="220" t="s">
        <v>137</v>
      </c>
      <c r="E114" s="43"/>
      <c r="F114" s="221" t="s">
        <v>1046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137</v>
      </c>
      <c r="AU114" s="20" t="s">
        <v>82</v>
      </c>
    </row>
    <row r="115" s="13" customFormat="1">
      <c r="A115" s="13"/>
      <c r="B115" s="232"/>
      <c r="C115" s="233"/>
      <c r="D115" s="225" t="s">
        <v>187</v>
      </c>
      <c r="E115" s="234" t="s">
        <v>19</v>
      </c>
      <c r="F115" s="235" t="s">
        <v>1047</v>
      </c>
      <c r="G115" s="233"/>
      <c r="H115" s="236">
        <v>1</v>
      </c>
      <c r="I115" s="237"/>
      <c r="J115" s="233"/>
      <c r="K115" s="233"/>
      <c r="L115" s="238"/>
      <c r="M115" s="239"/>
      <c r="N115" s="240"/>
      <c r="O115" s="240"/>
      <c r="P115" s="240"/>
      <c r="Q115" s="240"/>
      <c r="R115" s="240"/>
      <c r="S115" s="240"/>
      <c r="T115" s="241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2" t="s">
        <v>187</v>
      </c>
      <c r="AU115" s="242" t="s">
        <v>82</v>
      </c>
      <c r="AV115" s="13" t="s">
        <v>82</v>
      </c>
      <c r="AW115" s="13" t="s">
        <v>34</v>
      </c>
      <c r="AX115" s="13" t="s">
        <v>80</v>
      </c>
      <c r="AY115" s="242" t="s">
        <v>127</v>
      </c>
    </row>
    <row r="116" s="2" customFormat="1" ht="37.8" customHeight="1">
      <c r="A116" s="41"/>
      <c r="B116" s="42"/>
      <c r="C116" s="207" t="s">
        <v>238</v>
      </c>
      <c r="D116" s="207" t="s">
        <v>130</v>
      </c>
      <c r="E116" s="208" t="s">
        <v>1048</v>
      </c>
      <c r="F116" s="209" t="s">
        <v>1049</v>
      </c>
      <c r="G116" s="210" t="s">
        <v>241</v>
      </c>
      <c r="H116" s="211">
        <v>16</v>
      </c>
      <c r="I116" s="212"/>
      <c r="J116" s="213">
        <f>ROUND(I116*H116,2)</f>
        <v>0</v>
      </c>
      <c r="K116" s="209" t="s">
        <v>134</v>
      </c>
      <c r="L116" s="47"/>
      <c r="M116" s="214" t="s">
        <v>19</v>
      </c>
      <c r="N116" s="215" t="s">
        <v>43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0.012999999999999999</v>
      </c>
      <c r="T116" s="217">
        <f>S116*H116</f>
        <v>0.20799999999999999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155</v>
      </c>
      <c r="AT116" s="218" t="s">
        <v>130</v>
      </c>
      <c r="AU116" s="218" t="s">
        <v>82</v>
      </c>
      <c r="AY116" s="20" t="s">
        <v>127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80</v>
      </c>
      <c r="BK116" s="219">
        <f>ROUND(I116*H116,2)</f>
        <v>0</v>
      </c>
      <c r="BL116" s="20" t="s">
        <v>155</v>
      </c>
      <c r="BM116" s="218" t="s">
        <v>1050</v>
      </c>
    </row>
    <row r="117" s="2" customFormat="1">
      <c r="A117" s="41"/>
      <c r="B117" s="42"/>
      <c r="C117" s="43"/>
      <c r="D117" s="220" t="s">
        <v>137</v>
      </c>
      <c r="E117" s="43"/>
      <c r="F117" s="221" t="s">
        <v>1051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137</v>
      </c>
      <c r="AU117" s="20" t="s">
        <v>82</v>
      </c>
    </row>
    <row r="118" s="13" customFormat="1">
      <c r="A118" s="13"/>
      <c r="B118" s="232"/>
      <c r="C118" s="233"/>
      <c r="D118" s="225" t="s">
        <v>187</v>
      </c>
      <c r="E118" s="234" t="s">
        <v>19</v>
      </c>
      <c r="F118" s="235" t="s">
        <v>1052</v>
      </c>
      <c r="G118" s="233"/>
      <c r="H118" s="236">
        <v>9.5</v>
      </c>
      <c r="I118" s="237"/>
      <c r="J118" s="233"/>
      <c r="K118" s="233"/>
      <c r="L118" s="238"/>
      <c r="M118" s="239"/>
      <c r="N118" s="240"/>
      <c r="O118" s="240"/>
      <c r="P118" s="240"/>
      <c r="Q118" s="240"/>
      <c r="R118" s="240"/>
      <c r="S118" s="240"/>
      <c r="T118" s="241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2" t="s">
        <v>187</v>
      </c>
      <c r="AU118" s="242" t="s">
        <v>82</v>
      </c>
      <c r="AV118" s="13" t="s">
        <v>82</v>
      </c>
      <c r="AW118" s="13" t="s">
        <v>34</v>
      </c>
      <c r="AX118" s="13" t="s">
        <v>72</v>
      </c>
      <c r="AY118" s="242" t="s">
        <v>127</v>
      </c>
    </row>
    <row r="119" s="13" customFormat="1">
      <c r="A119" s="13"/>
      <c r="B119" s="232"/>
      <c r="C119" s="233"/>
      <c r="D119" s="225" t="s">
        <v>187</v>
      </c>
      <c r="E119" s="234" t="s">
        <v>19</v>
      </c>
      <c r="F119" s="235" t="s">
        <v>1053</v>
      </c>
      <c r="G119" s="233"/>
      <c r="H119" s="236">
        <v>6.5</v>
      </c>
      <c r="I119" s="237"/>
      <c r="J119" s="233"/>
      <c r="K119" s="233"/>
      <c r="L119" s="238"/>
      <c r="M119" s="239"/>
      <c r="N119" s="240"/>
      <c r="O119" s="240"/>
      <c r="P119" s="240"/>
      <c r="Q119" s="240"/>
      <c r="R119" s="240"/>
      <c r="S119" s="240"/>
      <c r="T119" s="241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2" t="s">
        <v>187</v>
      </c>
      <c r="AU119" s="242" t="s">
        <v>82</v>
      </c>
      <c r="AV119" s="13" t="s">
        <v>82</v>
      </c>
      <c r="AW119" s="13" t="s">
        <v>34</v>
      </c>
      <c r="AX119" s="13" t="s">
        <v>72</v>
      </c>
      <c r="AY119" s="242" t="s">
        <v>127</v>
      </c>
    </row>
    <row r="120" s="14" customFormat="1">
      <c r="A120" s="14"/>
      <c r="B120" s="243"/>
      <c r="C120" s="244"/>
      <c r="D120" s="225" t="s">
        <v>187</v>
      </c>
      <c r="E120" s="245" t="s">
        <v>19</v>
      </c>
      <c r="F120" s="246" t="s">
        <v>227</v>
      </c>
      <c r="G120" s="244"/>
      <c r="H120" s="247">
        <v>16</v>
      </c>
      <c r="I120" s="248"/>
      <c r="J120" s="244"/>
      <c r="K120" s="244"/>
      <c r="L120" s="249"/>
      <c r="M120" s="250"/>
      <c r="N120" s="251"/>
      <c r="O120" s="251"/>
      <c r="P120" s="251"/>
      <c r="Q120" s="251"/>
      <c r="R120" s="251"/>
      <c r="S120" s="251"/>
      <c r="T120" s="252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3" t="s">
        <v>187</v>
      </c>
      <c r="AU120" s="253" t="s">
        <v>82</v>
      </c>
      <c r="AV120" s="14" t="s">
        <v>155</v>
      </c>
      <c r="AW120" s="14" t="s">
        <v>34</v>
      </c>
      <c r="AX120" s="14" t="s">
        <v>80</v>
      </c>
      <c r="AY120" s="253" t="s">
        <v>127</v>
      </c>
    </row>
    <row r="121" s="2" customFormat="1" ht="37.8" customHeight="1">
      <c r="A121" s="41"/>
      <c r="B121" s="42"/>
      <c r="C121" s="207" t="s">
        <v>249</v>
      </c>
      <c r="D121" s="207" t="s">
        <v>130</v>
      </c>
      <c r="E121" s="208" t="s">
        <v>1054</v>
      </c>
      <c r="F121" s="209" t="s">
        <v>1055</v>
      </c>
      <c r="G121" s="210" t="s">
        <v>241</v>
      </c>
      <c r="H121" s="211">
        <v>9</v>
      </c>
      <c r="I121" s="212"/>
      <c r="J121" s="213">
        <f>ROUND(I121*H121,2)</f>
        <v>0</v>
      </c>
      <c r="K121" s="209" t="s">
        <v>134</v>
      </c>
      <c r="L121" s="47"/>
      <c r="M121" s="214" t="s">
        <v>19</v>
      </c>
      <c r="N121" s="215" t="s">
        <v>43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0.017999999999999999</v>
      </c>
      <c r="T121" s="217">
        <f>S121*H121</f>
        <v>0.16199999999999998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155</v>
      </c>
      <c r="AT121" s="218" t="s">
        <v>130</v>
      </c>
      <c r="AU121" s="218" t="s">
        <v>82</v>
      </c>
      <c r="AY121" s="20" t="s">
        <v>127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80</v>
      </c>
      <c r="BK121" s="219">
        <f>ROUND(I121*H121,2)</f>
        <v>0</v>
      </c>
      <c r="BL121" s="20" t="s">
        <v>155</v>
      </c>
      <c r="BM121" s="218" t="s">
        <v>1056</v>
      </c>
    </row>
    <row r="122" s="2" customFormat="1">
      <c r="A122" s="41"/>
      <c r="B122" s="42"/>
      <c r="C122" s="43"/>
      <c r="D122" s="220" t="s">
        <v>137</v>
      </c>
      <c r="E122" s="43"/>
      <c r="F122" s="221" t="s">
        <v>1057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137</v>
      </c>
      <c r="AU122" s="20" t="s">
        <v>82</v>
      </c>
    </row>
    <row r="123" s="13" customFormat="1">
      <c r="A123" s="13"/>
      <c r="B123" s="232"/>
      <c r="C123" s="233"/>
      <c r="D123" s="225" t="s">
        <v>187</v>
      </c>
      <c r="E123" s="234" t="s">
        <v>19</v>
      </c>
      <c r="F123" s="235" t="s">
        <v>1058</v>
      </c>
      <c r="G123" s="233"/>
      <c r="H123" s="236">
        <v>9</v>
      </c>
      <c r="I123" s="237"/>
      <c r="J123" s="233"/>
      <c r="K123" s="233"/>
      <c r="L123" s="238"/>
      <c r="M123" s="239"/>
      <c r="N123" s="240"/>
      <c r="O123" s="240"/>
      <c r="P123" s="240"/>
      <c r="Q123" s="240"/>
      <c r="R123" s="240"/>
      <c r="S123" s="240"/>
      <c r="T123" s="241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2" t="s">
        <v>187</v>
      </c>
      <c r="AU123" s="242" t="s">
        <v>82</v>
      </c>
      <c r="AV123" s="13" t="s">
        <v>82</v>
      </c>
      <c r="AW123" s="13" t="s">
        <v>34</v>
      </c>
      <c r="AX123" s="13" t="s">
        <v>80</v>
      </c>
      <c r="AY123" s="242" t="s">
        <v>127</v>
      </c>
    </row>
    <row r="124" s="2" customFormat="1" ht="37.8" customHeight="1">
      <c r="A124" s="41"/>
      <c r="B124" s="42"/>
      <c r="C124" s="207" t="s">
        <v>257</v>
      </c>
      <c r="D124" s="207" t="s">
        <v>130</v>
      </c>
      <c r="E124" s="208" t="s">
        <v>1059</v>
      </c>
      <c r="F124" s="209" t="s">
        <v>1060</v>
      </c>
      <c r="G124" s="210" t="s">
        <v>241</v>
      </c>
      <c r="H124" s="211">
        <v>23</v>
      </c>
      <c r="I124" s="212"/>
      <c r="J124" s="213">
        <f>ROUND(I124*H124,2)</f>
        <v>0</v>
      </c>
      <c r="K124" s="209" t="s">
        <v>134</v>
      </c>
      <c r="L124" s="47"/>
      <c r="M124" s="214" t="s">
        <v>19</v>
      </c>
      <c r="N124" s="215" t="s">
        <v>43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0.027</v>
      </c>
      <c r="T124" s="217">
        <f>S124*H124</f>
        <v>0.621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155</v>
      </c>
      <c r="AT124" s="218" t="s">
        <v>130</v>
      </c>
      <c r="AU124" s="218" t="s">
        <v>82</v>
      </c>
      <c r="AY124" s="20" t="s">
        <v>127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80</v>
      </c>
      <c r="BK124" s="219">
        <f>ROUND(I124*H124,2)</f>
        <v>0</v>
      </c>
      <c r="BL124" s="20" t="s">
        <v>155</v>
      </c>
      <c r="BM124" s="218" t="s">
        <v>1061</v>
      </c>
    </row>
    <row r="125" s="2" customFormat="1">
      <c r="A125" s="41"/>
      <c r="B125" s="42"/>
      <c r="C125" s="43"/>
      <c r="D125" s="220" t="s">
        <v>137</v>
      </c>
      <c r="E125" s="43"/>
      <c r="F125" s="221" t="s">
        <v>1062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137</v>
      </c>
      <c r="AU125" s="20" t="s">
        <v>82</v>
      </c>
    </row>
    <row r="126" s="13" customFormat="1">
      <c r="A126" s="13"/>
      <c r="B126" s="232"/>
      <c r="C126" s="233"/>
      <c r="D126" s="225" t="s">
        <v>187</v>
      </c>
      <c r="E126" s="234" t="s">
        <v>19</v>
      </c>
      <c r="F126" s="235" t="s">
        <v>1063</v>
      </c>
      <c r="G126" s="233"/>
      <c r="H126" s="236">
        <v>23</v>
      </c>
      <c r="I126" s="237"/>
      <c r="J126" s="233"/>
      <c r="K126" s="233"/>
      <c r="L126" s="238"/>
      <c r="M126" s="239"/>
      <c r="N126" s="240"/>
      <c r="O126" s="240"/>
      <c r="P126" s="240"/>
      <c r="Q126" s="240"/>
      <c r="R126" s="240"/>
      <c r="S126" s="240"/>
      <c r="T126" s="24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2" t="s">
        <v>187</v>
      </c>
      <c r="AU126" s="242" t="s">
        <v>82</v>
      </c>
      <c r="AV126" s="13" t="s">
        <v>82</v>
      </c>
      <c r="AW126" s="13" t="s">
        <v>34</v>
      </c>
      <c r="AX126" s="13" t="s">
        <v>80</v>
      </c>
      <c r="AY126" s="242" t="s">
        <v>127</v>
      </c>
    </row>
    <row r="127" s="2" customFormat="1" ht="37.8" customHeight="1">
      <c r="A127" s="41"/>
      <c r="B127" s="42"/>
      <c r="C127" s="207" t="s">
        <v>8</v>
      </c>
      <c r="D127" s="207" t="s">
        <v>130</v>
      </c>
      <c r="E127" s="208" t="s">
        <v>1064</v>
      </c>
      <c r="F127" s="209" t="s">
        <v>1065</v>
      </c>
      <c r="G127" s="210" t="s">
        <v>241</v>
      </c>
      <c r="H127" s="211">
        <v>4</v>
      </c>
      <c r="I127" s="212"/>
      <c r="J127" s="213">
        <f>ROUND(I127*H127,2)</f>
        <v>0</v>
      </c>
      <c r="K127" s="209" t="s">
        <v>134</v>
      </c>
      <c r="L127" s="47"/>
      <c r="M127" s="214" t="s">
        <v>19</v>
      </c>
      <c r="N127" s="215" t="s">
        <v>43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0.037999999999999999</v>
      </c>
      <c r="T127" s="217">
        <f>S127*H127</f>
        <v>0.152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155</v>
      </c>
      <c r="AT127" s="218" t="s">
        <v>130</v>
      </c>
      <c r="AU127" s="218" t="s">
        <v>82</v>
      </c>
      <c r="AY127" s="20" t="s">
        <v>127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80</v>
      </c>
      <c r="BK127" s="219">
        <f>ROUND(I127*H127,2)</f>
        <v>0</v>
      </c>
      <c r="BL127" s="20" t="s">
        <v>155</v>
      </c>
      <c r="BM127" s="218" t="s">
        <v>1066</v>
      </c>
    </row>
    <row r="128" s="2" customFormat="1">
      <c r="A128" s="41"/>
      <c r="B128" s="42"/>
      <c r="C128" s="43"/>
      <c r="D128" s="220" t="s">
        <v>137</v>
      </c>
      <c r="E128" s="43"/>
      <c r="F128" s="221" t="s">
        <v>1067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137</v>
      </c>
      <c r="AU128" s="20" t="s">
        <v>82</v>
      </c>
    </row>
    <row r="129" s="13" customFormat="1">
      <c r="A129" s="13"/>
      <c r="B129" s="232"/>
      <c r="C129" s="233"/>
      <c r="D129" s="225" t="s">
        <v>187</v>
      </c>
      <c r="E129" s="234" t="s">
        <v>19</v>
      </c>
      <c r="F129" s="235" t="s">
        <v>1068</v>
      </c>
      <c r="G129" s="233"/>
      <c r="H129" s="236">
        <v>4</v>
      </c>
      <c r="I129" s="237"/>
      <c r="J129" s="233"/>
      <c r="K129" s="233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187</v>
      </c>
      <c r="AU129" s="242" t="s">
        <v>82</v>
      </c>
      <c r="AV129" s="13" t="s">
        <v>82</v>
      </c>
      <c r="AW129" s="13" t="s">
        <v>34</v>
      </c>
      <c r="AX129" s="13" t="s">
        <v>80</v>
      </c>
      <c r="AY129" s="242" t="s">
        <v>127</v>
      </c>
    </row>
    <row r="130" s="12" customFormat="1" ht="22.8" customHeight="1">
      <c r="A130" s="12"/>
      <c r="B130" s="191"/>
      <c r="C130" s="192"/>
      <c r="D130" s="193" t="s">
        <v>71</v>
      </c>
      <c r="E130" s="205" t="s">
        <v>505</v>
      </c>
      <c r="F130" s="205" t="s">
        <v>506</v>
      </c>
      <c r="G130" s="192"/>
      <c r="H130" s="192"/>
      <c r="I130" s="195"/>
      <c r="J130" s="206">
        <f>BK130</f>
        <v>0</v>
      </c>
      <c r="K130" s="192"/>
      <c r="L130" s="197"/>
      <c r="M130" s="198"/>
      <c r="N130" s="199"/>
      <c r="O130" s="199"/>
      <c r="P130" s="200">
        <f>SUM(P131:P139)</f>
        <v>0</v>
      </c>
      <c r="Q130" s="199"/>
      <c r="R130" s="200">
        <f>SUM(R131:R139)</f>
        <v>0</v>
      </c>
      <c r="S130" s="199"/>
      <c r="T130" s="201">
        <f>SUM(T131:T139)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2" t="s">
        <v>80</v>
      </c>
      <c r="AT130" s="203" t="s">
        <v>71</v>
      </c>
      <c r="AU130" s="203" t="s">
        <v>80</v>
      </c>
      <c r="AY130" s="202" t="s">
        <v>127</v>
      </c>
      <c r="BK130" s="204">
        <f>SUM(BK131:BK139)</f>
        <v>0</v>
      </c>
    </row>
    <row r="131" s="2" customFormat="1" ht="37.8" customHeight="1">
      <c r="A131" s="41"/>
      <c r="B131" s="42"/>
      <c r="C131" s="207" t="s">
        <v>280</v>
      </c>
      <c r="D131" s="207" t="s">
        <v>130</v>
      </c>
      <c r="E131" s="208" t="s">
        <v>508</v>
      </c>
      <c r="F131" s="209" t="s">
        <v>509</v>
      </c>
      <c r="G131" s="210" t="s">
        <v>202</v>
      </c>
      <c r="H131" s="211">
        <v>2.266</v>
      </c>
      <c r="I131" s="212"/>
      <c r="J131" s="213">
        <f>ROUND(I131*H131,2)</f>
        <v>0</v>
      </c>
      <c r="K131" s="209" t="s">
        <v>134</v>
      </c>
      <c r="L131" s="47"/>
      <c r="M131" s="214" t="s">
        <v>19</v>
      </c>
      <c r="N131" s="215" t="s">
        <v>43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155</v>
      </c>
      <c r="AT131" s="218" t="s">
        <v>130</v>
      </c>
      <c r="AU131" s="218" t="s">
        <v>82</v>
      </c>
      <c r="AY131" s="20" t="s">
        <v>127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80</v>
      </c>
      <c r="BK131" s="219">
        <f>ROUND(I131*H131,2)</f>
        <v>0</v>
      </c>
      <c r="BL131" s="20" t="s">
        <v>155</v>
      </c>
      <c r="BM131" s="218" t="s">
        <v>1069</v>
      </c>
    </row>
    <row r="132" s="2" customFormat="1">
      <c r="A132" s="41"/>
      <c r="B132" s="42"/>
      <c r="C132" s="43"/>
      <c r="D132" s="220" t="s">
        <v>137</v>
      </c>
      <c r="E132" s="43"/>
      <c r="F132" s="221" t="s">
        <v>511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137</v>
      </c>
      <c r="AU132" s="20" t="s">
        <v>82</v>
      </c>
    </row>
    <row r="133" s="2" customFormat="1" ht="33" customHeight="1">
      <c r="A133" s="41"/>
      <c r="B133" s="42"/>
      <c r="C133" s="207" t="s">
        <v>288</v>
      </c>
      <c r="D133" s="207" t="s">
        <v>130</v>
      </c>
      <c r="E133" s="208" t="s">
        <v>513</v>
      </c>
      <c r="F133" s="209" t="s">
        <v>514</v>
      </c>
      <c r="G133" s="210" t="s">
        <v>202</v>
      </c>
      <c r="H133" s="211">
        <v>2.266</v>
      </c>
      <c r="I133" s="212"/>
      <c r="J133" s="213">
        <f>ROUND(I133*H133,2)</f>
        <v>0</v>
      </c>
      <c r="K133" s="209" t="s">
        <v>134</v>
      </c>
      <c r="L133" s="47"/>
      <c r="M133" s="214" t="s">
        <v>19</v>
      </c>
      <c r="N133" s="215" t="s">
        <v>43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155</v>
      </c>
      <c r="AT133" s="218" t="s">
        <v>130</v>
      </c>
      <c r="AU133" s="218" t="s">
        <v>82</v>
      </c>
      <c r="AY133" s="20" t="s">
        <v>127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155</v>
      </c>
      <c r="BM133" s="218" t="s">
        <v>1070</v>
      </c>
    </row>
    <row r="134" s="2" customFormat="1">
      <c r="A134" s="41"/>
      <c r="B134" s="42"/>
      <c r="C134" s="43"/>
      <c r="D134" s="220" t="s">
        <v>137</v>
      </c>
      <c r="E134" s="43"/>
      <c r="F134" s="221" t="s">
        <v>516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137</v>
      </c>
      <c r="AU134" s="20" t="s">
        <v>82</v>
      </c>
    </row>
    <row r="135" s="2" customFormat="1" ht="44.25" customHeight="1">
      <c r="A135" s="41"/>
      <c r="B135" s="42"/>
      <c r="C135" s="207" t="s">
        <v>294</v>
      </c>
      <c r="D135" s="207" t="s">
        <v>130</v>
      </c>
      <c r="E135" s="208" t="s">
        <v>518</v>
      </c>
      <c r="F135" s="209" t="s">
        <v>519</v>
      </c>
      <c r="G135" s="210" t="s">
        <v>202</v>
      </c>
      <c r="H135" s="211">
        <v>88.373999999999995</v>
      </c>
      <c r="I135" s="212"/>
      <c r="J135" s="213">
        <f>ROUND(I135*H135,2)</f>
        <v>0</v>
      </c>
      <c r="K135" s="209" t="s">
        <v>134</v>
      </c>
      <c r="L135" s="47"/>
      <c r="M135" s="214" t="s">
        <v>19</v>
      </c>
      <c r="N135" s="215" t="s">
        <v>43</v>
      </c>
      <c r="O135" s="87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155</v>
      </c>
      <c r="AT135" s="218" t="s">
        <v>130</v>
      </c>
      <c r="AU135" s="218" t="s">
        <v>82</v>
      </c>
      <c r="AY135" s="20" t="s">
        <v>127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80</v>
      </c>
      <c r="BK135" s="219">
        <f>ROUND(I135*H135,2)</f>
        <v>0</v>
      </c>
      <c r="BL135" s="20" t="s">
        <v>155</v>
      </c>
      <c r="BM135" s="218" t="s">
        <v>1071</v>
      </c>
    </row>
    <row r="136" s="2" customFormat="1">
      <c r="A136" s="41"/>
      <c r="B136" s="42"/>
      <c r="C136" s="43"/>
      <c r="D136" s="220" t="s">
        <v>137</v>
      </c>
      <c r="E136" s="43"/>
      <c r="F136" s="221" t="s">
        <v>521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137</v>
      </c>
      <c r="AU136" s="20" t="s">
        <v>82</v>
      </c>
    </row>
    <row r="137" s="13" customFormat="1">
      <c r="A137" s="13"/>
      <c r="B137" s="232"/>
      <c r="C137" s="233"/>
      <c r="D137" s="225" t="s">
        <v>187</v>
      </c>
      <c r="E137" s="233"/>
      <c r="F137" s="235" t="s">
        <v>1072</v>
      </c>
      <c r="G137" s="233"/>
      <c r="H137" s="236">
        <v>88.373999999999995</v>
      </c>
      <c r="I137" s="237"/>
      <c r="J137" s="233"/>
      <c r="K137" s="233"/>
      <c r="L137" s="238"/>
      <c r="M137" s="239"/>
      <c r="N137" s="240"/>
      <c r="O137" s="240"/>
      <c r="P137" s="240"/>
      <c r="Q137" s="240"/>
      <c r="R137" s="240"/>
      <c r="S137" s="240"/>
      <c r="T137" s="24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2" t="s">
        <v>187</v>
      </c>
      <c r="AU137" s="242" t="s">
        <v>82</v>
      </c>
      <c r="AV137" s="13" t="s">
        <v>82</v>
      </c>
      <c r="AW137" s="13" t="s">
        <v>4</v>
      </c>
      <c r="AX137" s="13" t="s">
        <v>80</v>
      </c>
      <c r="AY137" s="242" t="s">
        <v>127</v>
      </c>
    </row>
    <row r="138" s="2" customFormat="1" ht="44.25" customHeight="1">
      <c r="A138" s="41"/>
      <c r="B138" s="42"/>
      <c r="C138" s="207" t="s">
        <v>300</v>
      </c>
      <c r="D138" s="207" t="s">
        <v>130</v>
      </c>
      <c r="E138" s="208" t="s">
        <v>1073</v>
      </c>
      <c r="F138" s="209" t="s">
        <v>1074</v>
      </c>
      <c r="G138" s="210" t="s">
        <v>202</v>
      </c>
      <c r="H138" s="211">
        <v>2.266</v>
      </c>
      <c r="I138" s="212"/>
      <c r="J138" s="213">
        <f>ROUND(I138*H138,2)</f>
        <v>0</v>
      </c>
      <c r="K138" s="209" t="s">
        <v>134</v>
      </c>
      <c r="L138" s="47"/>
      <c r="M138" s="214" t="s">
        <v>19</v>
      </c>
      <c r="N138" s="215" t="s">
        <v>43</v>
      </c>
      <c r="O138" s="87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155</v>
      </c>
      <c r="AT138" s="218" t="s">
        <v>130</v>
      </c>
      <c r="AU138" s="218" t="s">
        <v>82</v>
      </c>
      <c r="AY138" s="20" t="s">
        <v>127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80</v>
      </c>
      <c r="BK138" s="219">
        <f>ROUND(I138*H138,2)</f>
        <v>0</v>
      </c>
      <c r="BL138" s="20" t="s">
        <v>155</v>
      </c>
      <c r="BM138" s="218" t="s">
        <v>1075</v>
      </c>
    </row>
    <row r="139" s="2" customFormat="1">
      <c r="A139" s="41"/>
      <c r="B139" s="42"/>
      <c r="C139" s="43"/>
      <c r="D139" s="220" t="s">
        <v>137</v>
      </c>
      <c r="E139" s="43"/>
      <c r="F139" s="221" t="s">
        <v>1076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137</v>
      </c>
      <c r="AU139" s="20" t="s">
        <v>82</v>
      </c>
    </row>
    <row r="140" s="12" customFormat="1" ht="22.8" customHeight="1">
      <c r="A140" s="12"/>
      <c r="B140" s="191"/>
      <c r="C140" s="192"/>
      <c r="D140" s="193" t="s">
        <v>71</v>
      </c>
      <c r="E140" s="205" t="s">
        <v>528</v>
      </c>
      <c r="F140" s="205" t="s">
        <v>529</v>
      </c>
      <c r="G140" s="192"/>
      <c r="H140" s="192"/>
      <c r="I140" s="195"/>
      <c r="J140" s="206">
        <f>BK140</f>
        <v>0</v>
      </c>
      <c r="K140" s="192"/>
      <c r="L140" s="197"/>
      <c r="M140" s="198"/>
      <c r="N140" s="199"/>
      <c r="O140" s="199"/>
      <c r="P140" s="200">
        <f>SUM(P141:P142)</f>
        <v>0</v>
      </c>
      <c r="Q140" s="199"/>
      <c r="R140" s="200">
        <f>SUM(R141:R142)</f>
        <v>0</v>
      </c>
      <c r="S140" s="199"/>
      <c r="T140" s="201">
        <f>SUM(T141:T142)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2" t="s">
        <v>80</v>
      </c>
      <c r="AT140" s="203" t="s">
        <v>71</v>
      </c>
      <c r="AU140" s="203" t="s">
        <v>80</v>
      </c>
      <c r="AY140" s="202" t="s">
        <v>127</v>
      </c>
      <c r="BK140" s="204">
        <f>SUM(BK141:BK142)</f>
        <v>0</v>
      </c>
    </row>
    <row r="141" s="2" customFormat="1" ht="55.5" customHeight="1">
      <c r="A141" s="41"/>
      <c r="B141" s="42"/>
      <c r="C141" s="207" t="s">
        <v>306</v>
      </c>
      <c r="D141" s="207" t="s">
        <v>130</v>
      </c>
      <c r="E141" s="208" t="s">
        <v>531</v>
      </c>
      <c r="F141" s="209" t="s">
        <v>532</v>
      </c>
      <c r="G141" s="210" t="s">
        <v>202</v>
      </c>
      <c r="H141" s="211">
        <v>0.77200000000000002</v>
      </c>
      <c r="I141" s="212"/>
      <c r="J141" s="213">
        <f>ROUND(I141*H141,2)</f>
        <v>0</v>
      </c>
      <c r="K141" s="209" t="s">
        <v>134</v>
      </c>
      <c r="L141" s="47"/>
      <c r="M141" s="214" t="s">
        <v>19</v>
      </c>
      <c r="N141" s="215" t="s">
        <v>43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155</v>
      </c>
      <c r="AT141" s="218" t="s">
        <v>130</v>
      </c>
      <c r="AU141" s="218" t="s">
        <v>82</v>
      </c>
      <c r="AY141" s="20" t="s">
        <v>127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80</v>
      </c>
      <c r="BK141" s="219">
        <f>ROUND(I141*H141,2)</f>
        <v>0</v>
      </c>
      <c r="BL141" s="20" t="s">
        <v>155</v>
      </c>
      <c r="BM141" s="218" t="s">
        <v>1077</v>
      </c>
    </row>
    <row r="142" s="2" customFormat="1">
      <c r="A142" s="41"/>
      <c r="B142" s="42"/>
      <c r="C142" s="43"/>
      <c r="D142" s="220" t="s">
        <v>137</v>
      </c>
      <c r="E142" s="43"/>
      <c r="F142" s="221" t="s">
        <v>534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137</v>
      </c>
      <c r="AU142" s="20" t="s">
        <v>82</v>
      </c>
    </row>
    <row r="143" s="12" customFormat="1" ht="25.92" customHeight="1">
      <c r="A143" s="12"/>
      <c r="B143" s="191"/>
      <c r="C143" s="192"/>
      <c r="D143" s="193" t="s">
        <v>71</v>
      </c>
      <c r="E143" s="194" t="s">
        <v>535</v>
      </c>
      <c r="F143" s="194" t="s">
        <v>536</v>
      </c>
      <c r="G143" s="192"/>
      <c r="H143" s="192"/>
      <c r="I143" s="195"/>
      <c r="J143" s="196">
        <f>BK143</f>
        <v>0</v>
      </c>
      <c r="K143" s="192"/>
      <c r="L143" s="197"/>
      <c r="M143" s="198"/>
      <c r="N143" s="199"/>
      <c r="O143" s="199"/>
      <c r="P143" s="200">
        <f>P144+P176+P228</f>
        <v>0</v>
      </c>
      <c r="Q143" s="199"/>
      <c r="R143" s="200">
        <f>R144+R176+R228</f>
        <v>0.44935499999999995</v>
      </c>
      <c r="S143" s="199"/>
      <c r="T143" s="201">
        <f>T144+T176+T228</f>
        <v>1.0169000000000001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2" t="s">
        <v>82</v>
      </c>
      <c r="AT143" s="203" t="s">
        <v>71</v>
      </c>
      <c r="AU143" s="203" t="s">
        <v>72</v>
      </c>
      <c r="AY143" s="202" t="s">
        <v>127</v>
      </c>
      <c r="BK143" s="204">
        <f>BK144+BK176+BK228</f>
        <v>0</v>
      </c>
    </row>
    <row r="144" s="12" customFormat="1" ht="22.8" customHeight="1">
      <c r="A144" s="12"/>
      <c r="B144" s="191"/>
      <c r="C144" s="192"/>
      <c r="D144" s="193" t="s">
        <v>71</v>
      </c>
      <c r="E144" s="205" t="s">
        <v>1078</v>
      </c>
      <c r="F144" s="205" t="s">
        <v>1079</v>
      </c>
      <c r="G144" s="192"/>
      <c r="H144" s="192"/>
      <c r="I144" s="195"/>
      <c r="J144" s="206">
        <f>BK144</f>
        <v>0</v>
      </c>
      <c r="K144" s="192"/>
      <c r="L144" s="197"/>
      <c r="M144" s="198"/>
      <c r="N144" s="199"/>
      <c r="O144" s="199"/>
      <c r="P144" s="200">
        <f>SUM(P145:P175)</f>
        <v>0</v>
      </c>
      <c r="Q144" s="199"/>
      <c r="R144" s="200">
        <f>SUM(R145:R175)</f>
        <v>0.01367</v>
      </c>
      <c r="S144" s="199"/>
      <c r="T144" s="201">
        <f>SUM(T145:T175)</f>
        <v>0.0315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2" t="s">
        <v>82</v>
      </c>
      <c r="AT144" s="203" t="s">
        <v>71</v>
      </c>
      <c r="AU144" s="203" t="s">
        <v>80</v>
      </c>
      <c r="AY144" s="202" t="s">
        <v>127</v>
      </c>
      <c r="BK144" s="204">
        <f>SUM(BK145:BK175)</f>
        <v>0</v>
      </c>
    </row>
    <row r="145" s="2" customFormat="1" ht="24.15" customHeight="1">
      <c r="A145" s="41"/>
      <c r="B145" s="42"/>
      <c r="C145" s="207" t="s">
        <v>312</v>
      </c>
      <c r="D145" s="207" t="s">
        <v>130</v>
      </c>
      <c r="E145" s="208" t="s">
        <v>1080</v>
      </c>
      <c r="F145" s="209" t="s">
        <v>1081</v>
      </c>
      <c r="G145" s="210" t="s">
        <v>241</v>
      </c>
      <c r="H145" s="211">
        <v>15</v>
      </c>
      <c r="I145" s="212"/>
      <c r="J145" s="213">
        <f>ROUND(I145*H145,2)</f>
        <v>0</v>
      </c>
      <c r="K145" s="209" t="s">
        <v>134</v>
      </c>
      <c r="L145" s="47"/>
      <c r="M145" s="214" t="s">
        <v>19</v>
      </c>
      <c r="N145" s="215" t="s">
        <v>43</v>
      </c>
      <c r="O145" s="87"/>
      <c r="P145" s="216">
        <f>O145*H145</f>
        <v>0</v>
      </c>
      <c r="Q145" s="216">
        <v>0</v>
      </c>
      <c r="R145" s="216">
        <f>Q145*H145</f>
        <v>0</v>
      </c>
      <c r="S145" s="216">
        <v>0.0020999999999999999</v>
      </c>
      <c r="T145" s="217">
        <f>S145*H145</f>
        <v>0.0315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300</v>
      </c>
      <c r="AT145" s="218" t="s">
        <v>130</v>
      </c>
      <c r="AU145" s="218" t="s">
        <v>82</v>
      </c>
      <c r="AY145" s="20" t="s">
        <v>127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80</v>
      </c>
      <c r="BK145" s="219">
        <f>ROUND(I145*H145,2)</f>
        <v>0</v>
      </c>
      <c r="BL145" s="20" t="s">
        <v>300</v>
      </c>
      <c r="BM145" s="218" t="s">
        <v>1082</v>
      </c>
    </row>
    <row r="146" s="2" customFormat="1">
      <c r="A146" s="41"/>
      <c r="B146" s="42"/>
      <c r="C146" s="43"/>
      <c r="D146" s="220" t="s">
        <v>137</v>
      </c>
      <c r="E146" s="43"/>
      <c r="F146" s="221" t="s">
        <v>1083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137</v>
      </c>
      <c r="AU146" s="20" t="s">
        <v>82</v>
      </c>
    </row>
    <row r="147" s="2" customFormat="1" ht="21.75" customHeight="1">
      <c r="A147" s="41"/>
      <c r="B147" s="42"/>
      <c r="C147" s="207" t="s">
        <v>318</v>
      </c>
      <c r="D147" s="207" t="s">
        <v>130</v>
      </c>
      <c r="E147" s="208" t="s">
        <v>1084</v>
      </c>
      <c r="F147" s="209" t="s">
        <v>1085</v>
      </c>
      <c r="G147" s="210" t="s">
        <v>241</v>
      </c>
      <c r="H147" s="211">
        <v>10</v>
      </c>
      <c r="I147" s="212"/>
      <c r="J147" s="213">
        <f>ROUND(I147*H147,2)</f>
        <v>0</v>
      </c>
      <c r="K147" s="209" t="s">
        <v>134</v>
      </c>
      <c r="L147" s="47"/>
      <c r="M147" s="214" t="s">
        <v>19</v>
      </c>
      <c r="N147" s="215" t="s">
        <v>43</v>
      </c>
      <c r="O147" s="87"/>
      <c r="P147" s="216">
        <f>O147*H147</f>
        <v>0</v>
      </c>
      <c r="Q147" s="216">
        <v>0.00042999999999999999</v>
      </c>
      <c r="R147" s="216">
        <f>Q147*H147</f>
        <v>0.0043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300</v>
      </c>
      <c r="AT147" s="218" t="s">
        <v>130</v>
      </c>
      <c r="AU147" s="218" t="s">
        <v>82</v>
      </c>
      <c r="AY147" s="20" t="s">
        <v>127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80</v>
      </c>
      <c r="BK147" s="219">
        <f>ROUND(I147*H147,2)</f>
        <v>0</v>
      </c>
      <c r="BL147" s="20" t="s">
        <v>300</v>
      </c>
      <c r="BM147" s="218" t="s">
        <v>1086</v>
      </c>
    </row>
    <row r="148" s="2" customFormat="1">
      <c r="A148" s="41"/>
      <c r="B148" s="42"/>
      <c r="C148" s="43"/>
      <c r="D148" s="220" t="s">
        <v>137</v>
      </c>
      <c r="E148" s="43"/>
      <c r="F148" s="221" t="s">
        <v>1087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137</v>
      </c>
      <c r="AU148" s="20" t="s">
        <v>82</v>
      </c>
    </row>
    <row r="149" s="13" customFormat="1">
      <c r="A149" s="13"/>
      <c r="B149" s="232"/>
      <c r="C149" s="233"/>
      <c r="D149" s="225" t="s">
        <v>187</v>
      </c>
      <c r="E149" s="234" t="s">
        <v>19</v>
      </c>
      <c r="F149" s="235" t="s">
        <v>1088</v>
      </c>
      <c r="G149" s="233"/>
      <c r="H149" s="236">
        <v>6</v>
      </c>
      <c r="I149" s="237"/>
      <c r="J149" s="233"/>
      <c r="K149" s="233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187</v>
      </c>
      <c r="AU149" s="242" t="s">
        <v>82</v>
      </c>
      <c r="AV149" s="13" t="s">
        <v>82</v>
      </c>
      <c r="AW149" s="13" t="s">
        <v>34</v>
      </c>
      <c r="AX149" s="13" t="s">
        <v>72</v>
      </c>
      <c r="AY149" s="242" t="s">
        <v>127</v>
      </c>
    </row>
    <row r="150" s="13" customFormat="1">
      <c r="A150" s="13"/>
      <c r="B150" s="232"/>
      <c r="C150" s="233"/>
      <c r="D150" s="225" t="s">
        <v>187</v>
      </c>
      <c r="E150" s="234" t="s">
        <v>19</v>
      </c>
      <c r="F150" s="235" t="s">
        <v>1089</v>
      </c>
      <c r="G150" s="233"/>
      <c r="H150" s="236">
        <v>4</v>
      </c>
      <c r="I150" s="237"/>
      <c r="J150" s="233"/>
      <c r="K150" s="233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187</v>
      </c>
      <c r="AU150" s="242" t="s">
        <v>82</v>
      </c>
      <c r="AV150" s="13" t="s">
        <v>82</v>
      </c>
      <c r="AW150" s="13" t="s">
        <v>34</v>
      </c>
      <c r="AX150" s="13" t="s">
        <v>72</v>
      </c>
      <c r="AY150" s="242" t="s">
        <v>127</v>
      </c>
    </row>
    <row r="151" s="14" customFormat="1">
      <c r="A151" s="14"/>
      <c r="B151" s="243"/>
      <c r="C151" s="244"/>
      <c r="D151" s="225" t="s">
        <v>187</v>
      </c>
      <c r="E151" s="245" t="s">
        <v>19</v>
      </c>
      <c r="F151" s="246" t="s">
        <v>227</v>
      </c>
      <c r="G151" s="244"/>
      <c r="H151" s="247">
        <v>10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3" t="s">
        <v>187</v>
      </c>
      <c r="AU151" s="253" t="s">
        <v>82</v>
      </c>
      <c r="AV151" s="14" t="s">
        <v>155</v>
      </c>
      <c r="AW151" s="14" t="s">
        <v>34</v>
      </c>
      <c r="AX151" s="14" t="s">
        <v>80</v>
      </c>
      <c r="AY151" s="253" t="s">
        <v>127</v>
      </c>
    </row>
    <row r="152" s="2" customFormat="1" ht="21.75" customHeight="1">
      <c r="A152" s="41"/>
      <c r="B152" s="42"/>
      <c r="C152" s="207" t="s">
        <v>324</v>
      </c>
      <c r="D152" s="207" t="s">
        <v>130</v>
      </c>
      <c r="E152" s="208" t="s">
        <v>1090</v>
      </c>
      <c r="F152" s="209" t="s">
        <v>1091</v>
      </c>
      <c r="G152" s="210" t="s">
        <v>241</v>
      </c>
      <c r="H152" s="211">
        <v>6.5</v>
      </c>
      <c r="I152" s="212"/>
      <c r="J152" s="213">
        <f>ROUND(I152*H152,2)</f>
        <v>0</v>
      </c>
      <c r="K152" s="209" t="s">
        <v>134</v>
      </c>
      <c r="L152" s="47"/>
      <c r="M152" s="214" t="s">
        <v>19</v>
      </c>
      <c r="N152" s="215" t="s">
        <v>43</v>
      </c>
      <c r="O152" s="87"/>
      <c r="P152" s="216">
        <f>O152*H152</f>
        <v>0</v>
      </c>
      <c r="Q152" s="216">
        <v>0.00050000000000000001</v>
      </c>
      <c r="R152" s="216">
        <f>Q152*H152</f>
        <v>0.0032500000000000003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300</v>
      </c>
      <c r="AT152" s="218" t="s">
        <v>130</v>
      </c>
      <c r="AU152" s="218" t="s">
        <v>82</v>
      </c>
      <c r="AY152" s="20" t="s">
        <v>127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80</v>
      </c>
      <c r="BK152" s="219">
        <f>ROUND(I152*H152,2)</f>
        <v>0</v>
      </c>
      <c r="BL152" s="20" t="s">
        <v>300</v>
      </c>
      <c r="BM152" s="218" t="s">
        <v>1092</v>
      </c>
    </row>
    <row r="153" s="2" customFormat="1">
      <c r="A153" s="41"/>
      <c r="B153" s="42"/>
      <c r="C153" s="43"/>
      <c r="D153" s="220" t="s">
        <v>137</v>
      </c>
      <c r="E153" s="43"/>
      <c r="F153" s="221" t="s">
        <v>1093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137</v>
      </c>
      <c r="AU153" s="20" t="s">
        <v>82</v>
      </c>
    </row>
    <row r="154" s="13" customFormat="1">
      <c r="A154" s="13"/>
      <c r="B154" s="232"/>
      <c r="C154" s="233"/>
      <c r="D154" s="225" t="s">
        <v>187</v>
      </c>
      <c r="E154" s="234" t="s">
        <v>19</v>
      </c>
      <c r="F154" s="235" t="s">
        <v>1094</v>
      </c>
      <c r="G154" s="233"/>
      <c r="H154" s="236">
        <v>4</v>
      </c>
      <c r="I154" s="237"/>
      <c r="J154" s="233"/>
      <c r="K154" s="233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187</v>
      </c>
      <c r="AU154" s="242" t="s">
        <v>82</v>
      </c>
      <c r="AV154" s="13" t="s">
        <v>82</v>
      </c>
      <c r="AW154" s="13" t="s">
        <v>34</v>
      </c>
      <c r="AX154" s="13" t="s">
        <v>72</v>
      </c>
      <c r="AY154" s="242" t="s">
        <v>127</v>
      </c>
    </row>
    <row r="155" s="13" customFormat="1">
      <c r="A155" s="13"/>
      <c r="B155" s="232"/>
      <c r="C155" s="233"/>
      <c r="D155" s="225" t="s">
        <v>187</v>
      </c>
      <c r="E155" s="234" t="s">
        <v>19</v>
      </c>
      <c r="F155" s="235" t="s">
        <v>1095</v>
      </c>
      <c r="G155" s="233"/>
      <c r="H155" s="236">
        <v>2.5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187</v>
      </c>
      <c r="AU155" s="242" t="s">
        <v>82</v>
      </c>
      <c r="AV155" s="13" t="s">
        <v>82</v>
      </c>
      <c r="AW155" s="13" t="s">
        <v>34</v>
      </c>
      <c r="AX155" s="13" t="s">
        <v>72</v>
      </c>
      <c r="AY155" s="242" t="s">
        <v>127</v>
      </c>
    </row>
    <row r="156" s="14" customFormat="1">
      <c r="A156" s="14"/>
      <c r="B156" s="243"/>
      <c r="C156" s="244"/>
      <c r="D156" s="225" t="s">
        <v>187</v>
      </c>
      <c r="E156" s="245" t="s">
        <v>19</v>
      </c>
      <c r="F156" s="246" t="s">
        <v>227</v>
      </c>
      <c r="G156" s="244"/>
      <c r="H156" s="247">
        <v>6.5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187</v>
      </c>
      <c r="AU156" s="253" t="s">
        <v>82</v>
      </c>
      <c r="AV156" s="14" t="s">
        <v>155</v>
      </c>
      <c r="AW156" s="14" t="s">
        <v>34</v>
      </c>
      <c r="AX156" s="14" t="s">
        <v>80</v>
      </c>
      <c r="AY156" s="253" t="s">
        <v>127</v>
      </c>
    </row>
    <row r="157" s="2" customFormat="1" ht="21.75" customHeight="1">
      <c r="A157" s="41"/>
      <c r="B157" s="42"/>
      <c r="C157" s="207" t="s">
        <v>7</v>
      </c>
      <c r="D157" s="207" t="s">
        <v>130</v>
      </c>
      <c r="E157" s="208" t="s">
        <v>1096</v>
      </c>
      <c r="F157" s="209" t="s">
        <v>1097</v>
      </c>
      <c r="G157" s="210" t="s">
        <v>241</v>
      </c>
      <c r="H157" s="211">
        <v>4</v>
      </c>
      <c r="I157" s="212"/>
      <c r="J157" s="213">
        <f>ROUND(I157*H157,2)</f>
        <v>0</v>
      </c>
      <c r="K157" s="209" t="s">
        <v>134</v>
      </c>
      <c r="L157" s="47"/>
      <c r="M157" s="214" t="s">
        <v>19</v>
      </c>
      <c r="N157" s="215" t="s">
        <v>43</v>
      </c>
      <c r="O157" s="87"/>
      <c r="P157" s="216">
        <f>O157*H157</f>
        <v>0</v>
      </c>
      <c r="Q157" s="216">
        <v>0.0015299999999999999</v>
      </c>
      <c r="R157" s="216">
        <f>Q157*H157</f>
        <v>0.0061199999999999996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300</v>
      </c>
      <c r="AT157" s="218" t="s">
        <v>130</v>
      </c>
      <c r="AU157" s="218" t="s">
        <v>82</v>
      </c>
      <c r="AY157" s="20" t="s">
        <v>127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80</v>
      </c>
      <c r="BK157" s="219">
        <f>ROUND(I157*H157,2)</f>
        <v>0</v>
      </c>
      <c r="BL157" s="20" t="s">
        <v>300</v>
      </c>
      <c r="BM157" s="218" t="s">
        <v>1098</v>
      </c>
    </row>
    <row r="158" s="2" customFormat="1">
      <c r="A158" s="41"/>
      <c r="B158" s="42"/>
      <c r="C158" s="43"/>
      <c r="D158" s="220" t="s">
        <v>137</v>
      </c>
      <c r="E158" s="43"/>
      <c r="F158" s="221" t="s">
        <v>1099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137</v>
      </c>
      <c r="AU158" s="20" t="s">
        <v>82</v>
      </c>
    </row>
    <row r="159" s="2" customFormat="1" ht="21.75" customHeight="1">
      <c r="A159" s="41"/>
      <c r="B159" s="42"/>
      <c r="C159" s="207" t="s">
        <v>335</v>
      </c>
      <c r="D159" s="207" t="s">
        <v>130</v>
      </c>
      <c r="E159" s="208" t="s">
        <v>1100</v>
      </c>
      <c r="F159" s="209" t="s">
        <v>1101</v>
      </c>
      <c r="G159" s="210" t="s">
        <v>191</v>
      </c>
      <c r="H159" s="211">
        <v>5</v>
      </c>
      <c r="I159" s="212"/>
      <c r="J159" s="213">
        <f>ROUND(I159*H159,2)</f>
        <v>0</v>
      </c>
      <c r="K159" s="209" t="s">
        <v>19</v>
      </c>
      <c r="L159" s="47"/>
      <c r="M159" s="214" t="s">
        <v>19</v>
      </c>
      <c r="N159" s="215" t="s">
        <v>43</v>
      </c>
      <c r="O159" s="87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300</v>
      </c>
      <c r="AT159" s="218" t="s">
        <v>130</v>
      </c>
      <c r="AU159" s="218" t="s">
        <v>82</v>
      </c>
      <c r="AY159" s="20" t="s">
        <v>127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80</v>
      </c>
      <c r="BK159" s="219">
        <f>ROUND(I159*H159,2)</f>
        <v>0</v>
      </c>
      <c r="BL159" s="20" t="s">
        <v>300</v>
      </c>
      <c r="BM159" s="218" t="s">
        <v>1102</v>
      </c>
    </row>
    <row r="160" s="2" customFormat="1" ht="24.15" customHeight="1">
      <c r="A160" s="41"/>
      <c r="B160" s="42"/>
      <c r="C160" s="207" t="s">
        <v>341</v>
      </c>
      <c r="D160" s="207" t="s">
        <v>130</v>
      </c>
      <c r="E160" s="208" t="s">
        <v>1103</v>
      </c>
      <c r="F160" s="209" t="s">
        <v>1104</v>
      </c>
      <c r="G160" s="210" t="s">
        <v>191</v>
      </c>
      <c r="H160" s="211">
        <v>11</v>
      </c>
      <c r="I160" s="212"/>
      <c r="J160" s="213">
        <f>ROUND(I160*H160,2)</f>
        <v>0</v>
      </c>
      <c r="K160" s="209" t="s">
        <v>134</v>
      </c>
      <c r="L160" s="47"/>
      <c r="M160" s="214" t="s">
        <v>19</v>
      </c>
      <c r="N160" s="215" t="s">
        <v>43</v>
      </c>
      <c r="O160" s="87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300</v>
      </c>
      <c r="AT160" s="218" t="s">
        <v>130</v>
      </c>
      <c r="AU160" s="218" t="s">
        <v>82</v>
      </c>
      <c r="AY160" s="20" t="s">
        <v>127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80</v>
      </c>
      <c r="BK160" s="219">
        <f>ROUND(I160*H160,2)</f>
        <v>0</v>
      </c>
      <c r="BL160" s="20" t="s">
        <v>300</v>
      </c>
      <c r="BM160" s="218" t="s">
        <v>1105</v>
      </c>
    </row>
    <row r="161" s="2" customFormat="1">
      <c r="A161" s="41"/>
      <c r="B161" s="42"/>
      <c r="C161" s="43"/>
      <c r="D161" s="220" t="s">
        <v>137</v>
      </c>
      <c r="E161" s="43"/>
      <c r="F161" s="221" t="s">
        <v>1106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137</v>
      </c>
      <c r="AU161" s="20" t="s">
        <v>82</v>
      </c>
    </row>
    <row r="162" s="13" customFormat="1">
      <c r="A162" s="13"/>
      <c r="B162" s="232"/>
      <c r="C162" s="233"/>
      <c r="D162" s="225" t="s">
        <v>187</v>
      </c>
      <c r="E162" s="234" t="s">
        <v>19</v>
      </c>
      <c r="F162" s="235" t="s">
        <v>1107</v>
      </c>
      <c r="G162" s="233"/>
      <c r="H162" s="236">
        <v>7</v>
      </c>
      <c r="I162" s="237"/>
      <c r="J162" s="233"/>
      <c r="K162" s="233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187</v>
      </c>
      <c r="AU162" s="242" t="s">
        <v>82</v>
      </c>
      <c r="AV162" s="13" t="s">
        <v>82</v>
      </c>
      <c r="AW162" s="13" t="s">
        <v>34</v>
      </c>
      <c r="AX162" s="13" t="s">
        <v>72</v>
      </c>
      <c r="AY162" s="242" t="s">
        <v>127</v>
      </c>
    </row>
    <row r="163" s="13" customFormat="1">
      <c r="A163" s="13"/>
      <c r="B163" s="232"/>
      <c r="C163" s="233"/>
      <c r="D163" s="225" t="s">
        <v>187</v>
      </c>
      <c r="E163" s="234" t="s">
        <v>19</v>
      </c>
      <c r="F163" s="235" t="s">
        <v>1108</v>
      </c>
      <c r="G163" s="233"/>
      <c r="H163" s="236">
        <v>3</v>
      </c>
      <c r="I163" s="237"/>
      <c r="J163" s="233"/>
      <c r="K163" s="233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187</v>
      </c>
      <c r="AU163" s="242" t="s">
        <v>82</v>
      </c>
      <c r="AV163" s="13" t="s">
        <v>82</v>
      </c>
      <c r="AW163" s="13" t="s">
        <v>34</v>
      </c>
      <c r="AX163" s="13" t="s">
        <v>72</v>
      </c>
      <c r="AY163" s="242" t="s">
        <v>127</v>
      </c>
    </row>
    <row r="164" s="13" customFormat="1">
      <c r="A164" s="13"/>
      <c r="B164" s="232"/>
      <c r="C164" s="233"/>
      <c r="D164" s="225" t="s">
        <v>187</v>
      </c>
      <c r="E164" s="234" t="s">
        <v>19</v>
      </c>
      <c r="F164" s="235" t="s">
        <v>1109</v>
      </c>
      <c r="G164" s="233"/>
      <c r="H164" s="236">
        <v>1</v>
      </c>
      <c r="I164" s="237"/>
      <c r="J164" s="233"/>
      <c r="K164" s="233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187</v>
      </c>
      <c r="AU164" s="242" t="s">
        <v>82</v>
      </c>
      <c r="AV164" s="13" t="s">
        <v>82</v>
      </c>
      <c r="AW164" s="13" t="s">
        <v>34</v>
      </c>
      <c r="AX164" s="13" t="s">
        <v>72</v>
      </c>
      <c r="AY164" s="242" t="s">
        <v>127</v>
      </c>
    </row>
    <row r="165" s="14" customFormat="1">
      <c r="A165" s="14"/>
      <c r="B165" s="243"/>
      <c r="C165" s="244"/>
      <c r="D165" s="225" t="s">
        <v>187</v>
      </c>
      <c r="E165" s="245" t="s">
        <v>19</v>
      </c>
      <c r="F165" s="246" t="s">
        <v>227</v>
      </c>
      <c r="G165" s="244"/>
      <c r="H165" s="247">
        <v>11</v>
      </c>
      <c r="I165" s="248"/>
      <c r="J165" s="244"/>
      <c r="K165" s="244"/>
      <c r="L165" s="249"/>
      <c r="M165" s="250"/>
      <c r="N165" s="251"/>
      <c r="O165" s="251"/>
      <c r="P165" s="251"/>
      <c r="Q165" s="251"/>
      <c r="R165" s="251"/>
      <c r="S165" s="251"/>
      <c r="T165" s="25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3" t="s">
        <v>187</v>
      </c>
      <c r="AU165" s="253" t="s">
        <v>82</v>
      </c>
      <c r="AV165" s="14" t="s">
        <v>155</v>
      </c>
      <c r="AW165" s="14" t="s">
        <v>34</v>
      </c>
      <c r="AX165" s="14" t="s">
        <v>80</v>
      </c>
      <c r="AY165" s="253" t="s">
        <v>127</v>
      </c>
    </row>
    <row r="166" s="2" customFormat="1" ht="24.15" customHeight="1">
      <c r="A166" s="41"/>
      <c r="B166" s="42"/>
      <c r="C166" s="207" t="s">
        <v>347</v>
      </c>
      <c r="D166" s="207" t="s">
        <v>130</v>
      </c>
      <c r="E166" s="208" t="s">
        <v>1110</v>
      </c>
      <c r="F166" s="209" t="s">
        <v>1111</v>
      </c>
      <c r="G166" s="210" t="s">
        <v>191</v>
      </c>
      <c r="H166" s="211">
        <v>4</v>
      </c>
      <c r="I166" s="212"/>
      <c r="J166" s="213">
        <f>ROUND(I166*H166,2)</f>
        <v>0</v>
      </c>
      <c r="K166" s="209" t="s">
        <v>134</v>
      </c>
      <c r="L166" s="47"/>
      <c r="M166" s="214" t="s">
        <v>19</v>
      </c>
      <c r="N166" s="215" t="s">
        <v>43</v>
      </c>
      <c r="O166" s="87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8" t="s">
        <v>300</v>
      </c>
      <c r="AT166" s="218" t="s">
        <v>130</v>
      </c>
      <c r="AU166" s="218" t="s">
        <v>82</v>
      </c>
      <c r="AY166" s="20" t="s">
        <v>127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20" t="s">
        <v>80</v>
      </c>
      <c r="BK166" s="219">
        <f>ROUND(I166*H166,2)</f>
        <v>0</v>
      </c>
      <c r="BL166" s="20" t="s">
        <v>300</v>
      </c>
      <c r="BM166" s="218" t="s">
        <v>1112</v>
      </c>
    </row>
    <row r="167" s="2" customFormat="1">
      <c r="A167" s="41"/>
      <c r="B167" s="42"/>
      <c r="C167" s="43"/>
      <c r="D167" s="220" t="s">
        <v>137</v>
      </c>
      <c r="E167" s="43"/>
      <c r="F167" s="221" t="s">
        <v>1113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137</v>
      </c>
      <c r="AU167" s="20" t="s">
        <v>82</v>
      </c>
    </row>
    <row r="168" s="13" customFormat="1">
      <c r="A168" s="13"/>
      <c r="B168" s="232"/>
      <c r="C168" s="233"/>
      <c r="D168" s="225" t="s">
        <v>187</v>
      </c>
      <c r="E168" s="234" t="s">
        <v>19</v>
      </c>
      <c r="F168" s="235" t="s">
        <v>1114</v>
      </c>
      <c r="G168" s="233"/>
      <c r="H168" s="236">
        <v>3</v>
      </c>
      <c r="I168" s="237"/>
      <c r="J168" s="233"/>
      <c r="K168" s="233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187</v>
      </c>
      <c r="AU168" s="242" t="s">
        <v>82</v>
      </c>
      <c r="AV168" s="13" t="s">
        <v>82</v>
      </c>
      <c r="AW168" s="13" t="s">
        <v>34</v>
      </c>
      <c r="AX168" s="13" t="s">
        <v>72</v>
      </c>
      <c r="AY168" s="242" t="s">
        <v>127</v>
      </c>
    </row>
    <row r="169" s="13" customFormat="1">
      <c r="A169" s="13"/>
      <c r="B169" s="232"/>
      <c r="C169" s="233"/>
      <c r="D169" s="225" t="s">
        <v>187</v>
      </c>
      <c r="E169" s="234" t="s">
        <v>19</v>
      </c>
      <c r="F169" s="235" t="s">
        <v>1115</v>
      </c>
      <c r="G169" s="233"/>
      <c r="H169" s="236">
        <v>1</v>
      </c>
      <c r="I169" s="237"/>
      <c r="J169" s="233"/>
      <c r="K169" s="233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187</v>
      </c>
      <c r="AU169" s="242" t="s">
        <v>82</v>
      </c>
      <c r="AV169" s="13" t="s">
        <v>82</v>
      </c>
      <c r="AW169" s="13" t="s">
        <v>34</v>
      </c>
      <c r="AX169" s="13" t="s">
        <v>72</v>
      </c>
      <c r="AY169" s="242" t="s">
        <v>127</v>
      </c>
    </row>
    <row r="170" s="14" customFormat="1">
      <c r="A170" s="14"/>
      <c r="B170" s="243"/>
      <c r="C170" s="244"/>
      <c r="D170" s="225" t="s">
        <v>187</v>
      </c>
      <c r="E170" s="245" t="s">
        <v>19</v>
      </c>
      <c r="F170" s="246" t="s">
        <v>227</v>
      </c>
      <c r="G170" s="244"/>
      <c r="H170" s="247">
        <v>4</v>
      </c>
      <c r="I170" s="248"/>
      <c r="J170" s="244"/>
      <c r="K170" s="244"/>
      <c r="L170" s="249"/>
      <c r="M170" s="250"/>
      <c r="N170" s="251"/>
      <c r="O170" s="251"/>
      <c r="P170" s="251"/>
      <c r="Q170" s="251"/>
      <c r="R170" s="251"/>
      <c r="S170" s="251"/>
      <c r="T170" s="25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3" t="s">
        <v>187</v>
      </c>
      <c r="AU170" s="253" t="s">
        <v>82</v>
      </c>
      <c r="AV170" s="14" t="s">
        <v>155</v>
      </c>
      <c r="AW170" s="14" t="s">
        <v>34</v>
      </c>
      <c r="AX170" s="14" t="s">
        <v>80</v>
      </c>
      <c r="AY170" s="253" t="s">
        <v>127</v>
      </c>
    </row>
    <row r="171" s="2" customFormat="1" ht="24.15" customHeight="1">
      <c r="A171" s="41"/>
      <c r="B171" s="42"/>
      <c r="C171" s="207" t="s">
        <v>357</v>
      </c>
      <c r="D171" s="207" t="s">
        <v>130</v>
      </c>
      <c r="E171" s="208" t="s">
        <v>1116</v>
      </c>
      <c r="F171" s="209" t="s">
        <v>1117</v>
      </c>
      <c r="G171" s="210" t="s">
        <v>241</v>
      </c>
      <c r="H171" s="211">
        <v>20.5</v>
      </c>
      <c r="I171" s="212"/>
      <c r="J171" s="213">
        <f>ROUND(I171*H171,2)</f>
        <v>0</v>
      </c>
      <c r="K171" s="209" t="s">
        <v>134</v>
      </c>
      <c r="L171" s="47"/>
      <c r="M171" s="214" t="s">
        <v>19</v>
      </c>
      <c r="N171" s="215" t="s">
        <v>43</v>
      </c>
      <c r="O171" s="87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300</v>
      </c>
      <c r="AT171" s="218" t="s">
        <v>130</v>
      </c>
      <c r="AU171" s="218" t="s">
        <v>82</v>
      </c>
      <c r="AY171" s="20" t="s">
        <v>127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80</v>
      </c>
      <c r="BK171" s="219">
        <f>ROUND(I171*H171,2)</f>
        <v>0</v>
      </c>
      <c r="BL171" s="20" t="s">
        <v>300</v>
      </c>
      <c r="BM171" s="218" t="s">
        <v>1118</v>
      </c>
    </row>
    <row r="172" s="2" customFormat="1">
      <c r="A172" s="41"/>
      <c r="B172" s="42"/>
      <c r="C172" s="43"/>
      <c r="D172" s="220" t="s">
        <v>137</v>
      </c>
      <c r="E172" s="43"/>
      <c r="F172" s="221" t="s">
        <v>1119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137</v>
      </c>
      <c r="AU172" s="20" t="s">
        <v>82</v>
      </c>
    </row>
    <row r="173" s="13" customFormat="1">
      <c r="A173" s="13"/>
      <c r="B173" s="232"/>
      <c r="C173" s="233"/>
      <c r="D173" s="225" t="s">
        <v>187</v>
      </c>
      <c r="E173" s="234" t="s">
        <v>19</v>
      </c>
      <c r="F173" s="235" t="s">
        <v>1120</v>
      </c>
      <c r="G173" s="233"/>
      <c r="H173" s="236">
        <v>20.5</v>
      </c>
      <c r="I173" s="237"/>
      <c r="J173" s="233"/>
      <c r="K173" s="233"/>
      <c r="L173" s="238"/>
      <c r="M173" s="239"/>
      <c r="N173" s="240"/>
      <c r="O173" s="240"/>
      <c r="P173" s="240"/>
      <c r="Q173" s="240"/>
      <c r="R173" s="240"/>
      <c r="S173" s="240"/>
      <c r="T173" s="24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2" t="s">
        <v>187</v>
      </c>
      <c r="AU173" s="242" t="s">
        <v>82</v>
      </c>
      <c r="AV173" s="13" t="s">
        <v>82</v>
      </c>
      <c r="AW173" s="13" t="s">
        <v>34</v>
      </c>
      <c r="AX173" s="13" t="s">
        <v>80</v>
      </c>
      <c r="AY173" s="242" t="s">
        <v>127</v>
      </c>
    </row>
    <row r="174" s="2" customFormat="1" ht="55.5" customHeight="1">
      <c r="A174" s="41"/>
      <c r="B174" s="42"/>
      <c r="C174" s="207" t="s">
        <v>362</v>
      </c>
      <c r="D174" s="207" t="s">
        <v>130</v>
      </c>
      <c r="E174" s="208" t="s">
        <v>1121</v>
      </c>
      <c r="F174" s="209" t="s">
        <v>1122</v>
      </c>
      <c r="G174" s="210" t="s">
        <v>202</v>
      </c>
      <c r="H174" s="211">
        <v>0.014</v>
      </c>
      <c r="I174" s="212"/>
      <c r="J174" s="213">
        <f>ROUND(I174*H174,2)</f>
        <v>0</v>
      </c>
      <c r="K174" s="209" t="s">
        <v>134</v>
      </c>
      <c r="L174" s="47"/>
      <c r="M174" s="214" t="s">
        <v>19</v>
      </c>
      <c r="N174" s="215" t="s">
        <v>43</v>
      </c>
      <c r="O174" s="87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300</v>
      </c>
      <c r="AT174" s="218" t="s">
        <v>130</v>
      </c>
      <c r="AU174" s="218" t="s">
        <v>82</v>
      </c>
      <c r="AY174" s="20" t="s">
        <v>127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80</v>
      </c>
      <c r="BK174" s="219">
        <f>ROUND(I174*H174,2)</f>
        <v>0</v>
      </c>
      <c r="BL174" s="20" t="s">
        <v>300</v>
      </c>
      <c r="BM174" s="218" t="s">
        <v>1123</v>
      </c>
    </row>
    <row r="175" s="2" customFormat="1">
      <c r="A175" s="41"/>
      <c r="B175" s="42"/>
      <c r="C175" s="43"/>
      <c r="D175" s="220" t="s">
        <v>137</v>
      </c>
      <c r="E175" s="43"/>
      <c r="F175" s="221" t="s">
        <v>1124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137</v>
      </c>
      <c r="AU175" s="20" t="s">
        <v>82</v>
      </c>
    </row>
    <row r="176" s="12" customFormat="1" ht="22.8" customHeight="1">
      <c r="A176" s="12"/>
      <c r="B176" s="191"/>
      <c r="C176" s="192"/>
      <c r="D176" s="193" t="s">
        <v>71</v>
      </c>
      <c r="E176" s="205" t="s">
        <v>1125</v>
      </c>
      <c r="F176" s="205" t="s">
        <v>1126</v>
      </c>
      <c r="G176" s="192"/>
      <c r="H176" s="192"/>
      <c r="I176" s="195"/>
      <c r="J176" s="206">
        <f>BK176</f>
        <v>0</v>
      </c>
      <c r="K176" s="192"/>
      <c r="L176" s="197"/>
      <c r="M176" s="198"/>
      <c r="N176" s="199"/>
      <c r="O176" s="199"/>
      <c r="P176" s="200">
        <f>SUM(P177:P227)</f>
        <v>0</v>
      </c>
      <c r="Q176" s="199"/>
      <c r="R176" s="200">
        <f>SUM(R177:R227)</f>
        <v>0.10687499999999998</v>
      </c>
      <c r="S176" s="199"/>
      <c r="T176" s="201">
        <f>SUM(T177:T227)</f>
        <v>0.013999999999999999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2" t="s">
        <v>82</v>
      </c>
      <c r="AT176" s="203" t="s">
        <v>71</v>
      </c>
      <c r="AU176" s="203" t="s">
        <v>80</v>
      </c>
      <c r="AY176" s="202" t="s">
        <v>127</v>
      </c>
      <c r="BK176" s="204">
        <f>SUM(BK177:BK227)</f>
        <v>0</v>
      </c>
    </row>
    <row r="177" s="2" customFormat="1" ht="16.5" customHeight="1">
      <c r="A177" s="41"/>
      <c r="B177" s="42"/>
      <c r="C177" s="207" t="s">
        <v>367</v>
      </c>
      <c r="D177" s="207" t="s">
        <v>130</v>
      </c>
      <c r="E177" s="208" t="s">
        <v>1127</v>
      </c>
      <c r="F177" s="209" t="s">
        <v>1128</v>
      </c>
      <c r="G177" s="210" t="s">
        <v>241</v>
      </c>
      <c r="H177" s="211">
        <v>50</v>
      </c>
      <c r="I177" s="212"/>
      <c r="J177" s="213">
        <f>ROUND(I177*H177,2)</f>
        <v>0</v>
      </c>
      <c r="K177" s="209" t="s">
        <v>134</v>
      </c>
      <c r="L177" s="47"/>
      <c r="M177" s="214" t="s">
        <v>19</v>
      </c>
      <c r="N177" s="215" t="s">
        <v>43</v>
      </c>
      <c r="O177" s="87"/>
      <c r="P177" s="216">
        <f>O177*H177</f>
        <v>0</v>
      </c>
      <c r="Q177" s="216">
        <v>0</v>
      </c>
      <c r="R177" s="216">
        <f>Q177*H177</f>
        <v>0</v>
      </c>
      <c r="S177" s="216">
        <v>0.00027999999999999998</v>
      </c>
      <c r="T177" s="217">
        <f>S177*H177</f>
        <v>0.013999999999999999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155</v>
      </c>
      <c r="AT177" s="218" t="s">
        <v>130</v>
      </c>
      <c r="AU177" s="218" t="s">
        <v>82</v>
      </c>
      <c r="AY177" s="20" t="s">
        <v>127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80</v>
      </c>
      <c r="BK177" s="219">
        <f>ROUND(I177*H177,2)</f>
        <v>0</v>
      </c>
      <c r="BL177" s="20" t="s">
        <v>155</v>
      </c>
      <c r="BM177" s="218" t="s">
        <v>1129</v>
      </c>
    </row>
    <row r="178" s="2" customFormat="1">
      <c r="A178" s="41"/>
      <c r="B178" s="42"/>
      <c r="C178" s="43"/>
      <c r="D178" s="220" t="s">
        <v>137</v>
      </c>
      <c r="E178" s="43"/>
      <c r="F178" s="221" t="s">
        <v>1130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137</v>
      </c>
      <c r="AU178" s="20" t="s">
        <v>82</v>
      </c>
    </row>
    <row r="179" s="2" customFormat="1" ht="37.8" customHeight="1">
      <c r="A179" s="41"/>
      <c r="B179" s="42"/>
      <c r="C179" s="207" t="s">
        <v>372</v>
      </c>
      <c r="D179" s="207" t="s">
        <v>130</v>
      </c>
      <c r="E179" s="208" t="s">
        <v>1131</v>
      </c>
      <c r="F179" s="209" t="s">
        <v>1132</v>
      </c>
      <c r="G179" s="210" t="s">
        <v>241</v>
      </c>
      <c r="H179" s="211">
        <v>37</v>
      </c>
      <c r="I179" s="212"/>
      <c r="J179" s="213">
        <f>ROUND(I179*H179,2)</f>
        <v>0</v>
      </c>
      <c r="K179" s="209" t="s">
        <v>134</v>
      </c>
      <c r="L179" s="47"/>
      <c r="M179" s="214" t="s">
        <v>19</v>
      </c>
      <c r="N179" s="215" t="s">
        <v>43</v>
      </c>
      <c r="O179" s="87"/>
      <c r="P179" s="216">
        <f>O179*H179</f>
        <v>0</v>
      </c>
      <c r="Q179" s="216">
        <v>0.0011900000000000001</v>
      </c>
      <c r="R179" s="216">
        <f>Q179*H179</f>
        <v>0.04403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300</v>
      </c>
      <c r="AT179" s="218" t="s">
        <v>130</v>
      </c>
      <c r="AU179" s="218" t="s">
        <v>82</v>
      </c>
      <c r="AY179" s="20" t="s">
        <v>127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80</v>
      </c>
      <c r="BK179" s="219">
        <f>ROUND(I179*H179,2)</f>
        <v>0</v>
      </c>
      <c r="BL179" s="20" t="s">
        <v>300</v>
      </c>
      <c r="BM179" s="218" t="s">
        <v>1133</v>
      </c>
    </row>
    <row r="180" s="2" customFormat="1">
      <c r="A180" s="41"/>
      <c r="B180" s="42"/>
      <c r="C180" s="43"/>
      <c r="D180" s="220" t="s">
        <v>137</v>
      </c>
      <c r="E180" s="43"/>
      <c r="F180" s="221" t="s">
        <v>1134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137</v>
      </c>
      <c r="AU180" s="20" t="s">
        <v>82</v>
      </c>
    </row>
    <row r="181" s="13" customFormat="1">
      <c r="A181" s="13"/>
      <c r="B181" s="232"/>
      <c r="C181" s="233"/>
      <c r="D181" s="225" t="s">
        <v>187</v>
      </c>
      <c r="E181" s="234" t="s">
        <v>19</v>
      </c>
      <c r="F181" s="235" t="s">
        <v>1135</v>
      </c>
      <c r="G181" s="233"/>
      <c r="H181" s="236">
        <v>33</v>
      </c>
      <c r="I181" s="237"/>
      <c r="J181" s="233"/>
      <c r="K181" s="233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187</v>
      </c>
      <c r="AU181" s="242" t="s">
        <v>82</v>
      </c>
      <c r="AV181" s="13" t="s">
        <v>82</v>
      </c>
      <c r="AW181" s="13" t="s">
        <v>34</v>
      </c>
      <c r="AX181" s="13" t="s">
        <v>72</v>
      </c>
      <c r="AY181" s="242" t="s">
        <v>127</v>
      </c>
    </row>
    <row r="182" s="13" customFormat="1">
      <c r="A182" s="13"/>
      <c r="B182" s="232"/>
      <c r="C182" s="233"/>
      <c r="D182" s="225" t="s">
        <v>187</v>
      </c>
      <c r="E182" s="234" t="s">
        <v>19</v>
      </c>
      <c r="F182" s="235" t="s">
        <v>1136</v>
      </c>
      <c r="G182" s="233"/>
      <c r="H182" s="236">
        <v>4</v>
      </c>
      <c r="I182" s="237"/>
      <c r="J182" s="233"/>
      <c r="K182" s="233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187</v>
      </c>
      <c r="AU182" s="242" t="s">
        <v>82</v>
      </c>
      <c r="AV182" s="13" t="s">
        <v>82</v>
      </c>
      <c r="AW182" s="13" t="s">
        <v>34</v>
      </c>
      <c r="AX182" s="13" t="s">
        <v>72</v>
      </c>
      <c r="AY182" s="242" t="s">
        <v>127</v>
      </c>
    </row>
    <row r="183" s="14" customFormat="1">
      <c r="A183" s="14"/>
      <c r="B183" s="243"/>
      <c r="C183" s="244"/>
      <c r="D183" s="225" t="s">
        <v>187</v>
      </c>
      <c r="E183" s="245" t="s">
        <v>19</v>
      </c>
      <c r="F183" s="246" t="s">
        <v>227</v>
      </c>
      <c r="G183" s="244"/>
      <c r="H183" s="247">
        <v>37</v>
      </c>
      <c r="I183" s="248"/>
      <c r="J183" s="244"/>
      <c r="K183" s="244"/>
      <c r="L183" s="249"/>
      <c r="M183" s="250"/>
      <c r="N183" s="251"/>
      <c r="O183" s="251"/>
      <c r="P183" s="251"/>
      <c r="Q183" s="251"/>
      <c r="R183" s="251"/>
      <c r="S183" s="251"/>
      <c r="T183" s="25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3" t="s">
        <v>187</v>
      </c>
      <c r="AU183" s="253" t="s">
        <v>82</v>
      </c>
      <c r="AV183" s="14" t="s">
        <v>155</v>
      </c>
      <c r="AW183" s="14" t="s">
        <v>34</v>
      </c>
      <c r="AX183" s="14" t="s">
        <v>80</v>
      </c>
      <c r="AY183" s="253" t="s">
        <v>127</v>
      </c>
    </row>
    <row r="184" s="2" customFormat="1" ht="37.8" customHeight="1">
      <c r="A184" s="41"/>
      <c r="B184" s="42"/>
      <c r="C184" s="207" t="s">
        <v>378</v>
      </c>
      <c r="D184" s="207" t="s">
        <v>130</v>
      </c>
      <c r="E184" s="208" t="s">
        <v>1137</v>
      </c>
      <c r="F184" s="209" t="s">
        <v>1138</v>
      </c>
      <c r="G184" s="210" t="s">
        <v>241</v>
      </c>
      <c r="H184" s="211">
        <v>25.5</v>
      </c>
      <c r="I184" s="212"/>
      <c r="J184" s="213">
        <f>ROUND(I184*H184,2)</f>
        <v>0</v>
      </c>
      <c r="K184" s="209" t="s">
        <v>134</v>
      </c>
      <c r="L184" s="47"/>
      <c r="M184" s="214" t="s">
        <v>19</v>
      </c>
      <c r="N184" s="215" t="s">
        <v>43</v>
      </c>
      <c r="O184" s="87"/>
      <c r="P184" s="216">
        <f>O184*H184</f>
        <v>0</v>
      </c>
      <c r="Q184" s="216">
        <v>0.0012999999999999999</v>
      </c>
      <c r="R184" s="216">
        <f>Q184*H184</f>
        <v>0.033149999999999999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300</v>
      </c>
      <c r="AT184" s="218" t="s">
        <v>130</v>
      </c>
      <c r="AU184" s="218" t="s">
        <v>82</v>
      </c>
      <c r="AY184" s="20" t="s">
        <v>127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80</v>
      </c>
      <c r="BK184" s="219">
        <f>ROUND(I184*H184,2)</f>
        <v>0</v>
      </c>
      <c r="BL184" s="20" t="s">
        <v>300</v>
      </c>
      <c r="BM184" s="218" t="s">
        <v>1139</v>
      </c>
    </row>
    <row r="185" s="2" customFormat="1">
      <c r="A185" s="41"/>
      <c r="B185" s="42"/>
      <c r="C185" s="43"/>
      <c r="D185" s="220" t="s">
        <v>137</v>
      </c>
      <c r="E185" s="43"/>
      <c r="F185" s="221" t="s">
        <v>1140</v>
      </c>
      <c r="G185" s="43"/>
      <c r="H185" s="43"/>
      <c r="I185" s="222"/>
      <c r="J185" s="43"/>
      <c r="K185" s="43"/>
      <c r="L185" s="47"/>
      <c r="M185" s="223"/>
      <c r="N185" s="22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137</v>
      </c>
      <c r="AU185" s="20" t="s">
        <v>82</v>
      </c>
    </row>
    <row r="186" s="13" customFormat="1">
      <c r="A186" s="13"/>
      <c r="B186" s="232"/>
      <c r="C186" s="233"/>
      <c r="D186" s="225" t="s">
        <v>187</v>
      </c>
      <c r="E186" s="234" t="s">
        <v>19</v>
      </c>
      <c r="F186" s="235" t="s">
        <v>1141</v>
      </c>
      <c r="G186" s="233"/>
      <c r="H186" s="236">
        <v>23</v>
      </c>
      <c r="I186" s="237"/>
      <c r="J186" s="233"/>
      <c r="K186" s="233"/>
      <c r="L186" s="238"/>
      <c r="M186" s="239"/>
      <c r="N186" s="240"/>
      <c r="O186" s="240"/>
      <c r="P186" s="240"/>
      <c r="Q186" s="240"/>
      <c r="R186" s="240"/>
      <c r="S186" s="240"/>
      <c r="T186" s="24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2" t="s">
        <v>187</v>
      </c>
      <c r="AU186" s="242" t="s">
        <v>82</v>
      </c>
      <c r="AV186" s="13" t="s">
        <v>82</v>
      </c>
      <c r="AW186" s="13" t="s">
        <v>34</v>
      </c>
      <c r="AX186" s="13" t="s">
        <v>72</v>
      </c>
      <c r="AY186" s="242" t="s">
        <v>127</v>
      </c>
    </row>
    <row r="187" s="13" customFormat="1">
      <c r="A187" s="13"/>
      <c r="B187" s="232"/>
      <c r="C187" s="233"/>
      <c r="D187" s="225" t="s">
        <v>187</v>
      </c>
      <c r="E187" s="234" t="s">
        <v>19</v>
      </c>
      <c r="F187" s="235" t="s">
        <v>1142</v>
      </c>
      <c r="G187" s="233"/>
      <c r="H187" s="236">
        <v>2.5</v>
      </c>
      <c r="I187" s="237"/>
      <c r="J187" s="233"/>
      <c r="K187" s="233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187</v>
      </c>
      <c r="AU187" s="242" t="s">
        <v>82</v>
      </c>
      <c r="AV187" s="13" t="s">
        <v>82</v>
      </c>
      <c r="AW187" s="13" t="s">
        <v>34</v>
      </c>
      <c r="AX187" s="13" t="s">
        <v>72</v>
      </c>
      <c r="AY187" s="242" t="s">
        <v>127</v>
      </c>
    </row>
    <row r="188" s="14" customFormat="1">
      <c r="A188" s="14"/>
      <c r="B188" s="243"/>
      <c r="C188" s="244"/>
      <c r="D188" s="225" t="s">
        <v>187</v>
      </c>
      <c r="E188" s="245" t="s">
        <v>19</v>
      </c>
      <c r="F188" s="246" t="s">
        <v>227</v>
      </c>
      <c r="G188" s="244"/>
      <c r="H188" s="247">
        <v>25.5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187</v>
      </c>
      <c r="AU188" s="253" t="s">
        <v>82</v>
      </c>
      <c r="AV188" s="14" t="s">
        <v>155</v>
      </c>
      <c r="AW188" s="14" t="s">
        <v>34</v>
      </c>
      <c r="AX188" s="14" t="s">
        <v>80</v>
      </c>
      <c r="AY188" s="253" t="s">
        <v>127</v>
      </c>
    </row>
    <row r="189" s="2" customFormat="1" ht="37.8" customHeight="1">
      <c r="A189" s="41"/>
      <c r="B189" s="42"/>
      <c r="C189" s="207" t="s">
        <v>384</v>
      </c>
      <c r="D189" s="207" t="s">
        <v>130</v>
      </c>
      <c r="E189" s="208" t="s">
        <v>1143</v>
      </c>
      <c r="F189" s="209" t="s">
        <v>1144</v>
      </c>
      <c r="G189" s="210" t="s">
        <v>191</v>
      </c>
      <c r="H189" s="211">
        <v>9</v>
      </c>
      <c r="I189" s="212"/>
      <c r="J189" s="213">
        <f>ROUND(I189*H189,2)</f>
        <v>0</v>
      </c>
      <c r="K189" s="209" t="s">
        <v>134</v>
      </c>
      <c r="L189" s="47"/>
      <c r="M189" s="214" t="s">
        <v>19</v>
      </c>
      <c r="N189" s="215" t="s">
        <v>43</v>
      </c>
      <c r="O189" s="87"/>
      <c r="P189" s="216">
        <f>O189*H189</f>
        <v>0</v>
      </c>
      <c r="Q189" s="216">
        <v>0.00091</v>
      </c>
      <c r="R189" s="216">
        <f>Q189*H189</f>
        <v>0.0081899999999999994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300</v>
      </c>
      <c r="AT189" s="218" t="s">
        <v>130</v>
      </c>
      <c r="AU189" s="218" t="s">
        <v>82</v>
      </c>
      <c r="AY189" s="20" t="s">
        <v>127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80</v>
      </c>
      <c r="BK189" s="219">
        <f>ROUND(I189*H189,2)</f>
        <v>0</v>
      </c>
      <c r="BL189" s="20" t="s">
        <v>300</v>
      </c>
      <c r="BM189" s="218" t="s">
        <v>1145</v>
      </c>
    </row>
    <row r="190" s="2" customFormat="1">
      <c r="A190" s="41"/>
      <c r="B190" s="42"/>
      <c r="C190" s="43"/>
      <c r="D190" s="220" t="s">
        <v>137</v>
      </c>
      <c r="E190" s="43"/>
      <c r="F190" s="221" t="s">
        <v>1146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137</v>
      </c>
      <c r="AU190" s="20" t="s">
        <v>82</v>
      </c>
    </row>
    <row r="191" s="2" customFormat="1" ht="55.5" customHeight="1">
      <c r="A191" s="41"/>
      <c r="B191" s="42"/>
      <c r="C191" s="207" t="s">
        <v>390</v>
      </c>
      <c r="D191" s="207" t="s">
        <v>130</v>
      </c>
      <c r="E191" s="208" t="s">
        <v>1147</v>
      </c>
      <c r="F191" s="209" t="s">
        <v>1148</v>
      </c>
      <c r="G191" s="210" t="s">
        <v>241</v>
      </c>
      <c r="H191" s="211">
        <v>62.5</v>
      </c>
      <c r="I191" s="212"/>
      <c r="J191" s="213">
        <f>ROUND(I191*H191,2)</f>
        <v>0</v>
      </c>
      <c r="K191" s="209" t="s">
        <v>134</v>
      </c>
      <c r="L191" s="47"/>
      <c r="M191" s="214" t="s">
        <v>19</v>
      </c>
      <c r="N191" s="215" t="s">
        <v>43</v>
      </c>
      <c r="O191" s="87"/>
      <c r="P191" s="216">
        <f>O191*H191</f>
        <v>0</v>
      </c>
      <c r="Q191" s="216">
        <v>0.00024000000000000001</v>
      </c>
      <c r="R191" s="216">
        <f>Q191*H191</f>
        <v>0.015000000000000001</v>
      </c>
      <c r="S191" s="216">
        <v>0</v>
      </c>
      <c r="T191" s="217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8" t="s">
        <v>300</v>
      </c>
      <c r="AT191" s="218" t="s">
        <v>130</v>
      </c>
      <c r="AU191" s="218" t="s">
        <v>82</v>
      </c>
      <c r="AY191" s="20" t="s">
        <v>127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20" t="s">
        <v>80</v>
      </c>
      <c r="BK191" s="219">
        <f>ROUND(I191*H191,2)</f>
        <v>0</v>
      </c>
      <c r="BL191" s="20" t="s">
        <v>300</v>
      </c>
      <c r="BM191" s="218" t="s">
        <v>1149</v>
      </c>
    </row>
    <row r="192" s="2" customFormat="1">
      <c r="A192" s="41"/>
      <c r="B192" s="42"/>
      <c r="C192" s="43"/>
      <c r="D192" s="220" t="s">
        <v>137</v>
      </c>
      <c r="E192" s="43"/>
      <c r="F192" s="221" t="s">
        <v>1150</v>
      </c>
      <c r="G192" s="43"/>
      <c r="H192" s="43"/>
      <c r="I192" s="222"/>
      <c r="J192" s="43"/>
      <c r="K192" s="43"/>
      <c r="L192" s="47"/>
      <c r="M192" s="223"/>
      <c r="N192" s="224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137</v>
      </c>
      <c r="AU192" s="20" t="s">
        <v>82</v>
      </c>
    </row>
    <row r="193" s="13" customFormat="1">
      <c r="A193" s="13"/>
      <c r="B193" s="232"/>
      <c r="C193" s="233"/>
      <c r="D193" s="225" t="s">
        <v>187</v>
      </c>
      <c r="E193" s="234" t="s">
        <v>19</v>
      </c>
      <c r="F193" s="235" t="s">
        <v>1151</v>
      </c>
      <c r="G193" s="233"/>
      <c r="H193" s="236">
        <v>62.5</v>
      </c>
      <c r="I193" s="237"/>
      <c r="J193" s="233"/>
      <c r="K193" s="233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187</v>
      </c>
      <c r="AU193" s="242" t="s">
        <v>82</v>
      </c>
      <c r="AV193" s="13" t="s">
        <v>82</v>
      </c>
      <c r="AW193" s="13" t="s">
        <v>34</v>
      </c>
      <c r="AX193" s="13" t="s">
        <v>80</v>
      </c>
      <c r="AY193" s="242" t="s">
        <v>127</v>
      </c>
    </row>
    <row r="194" s="2" customFormat="1" ht="24.15" customHeight="1">
      <c r="A194" s="41"/>
      <c r="B194" s="42"/>
      <c r="C194" s="207" t="s">
        <v>396</v>
      </c>
      <c r="D194" s="207" t="s">
        <v>130</v>
      </c>
      <c r="E194" s="208" t="s">
        <v>1152</v>
      </c>
      <c r="F194" s="209" t="s">
        <v>1153</v>
      </c>
      <c r="G194" s="210" t="s">
        <v>191</v>
      </c>
      <c r="H194" s="211">
        <v>1</v>
      </c>
      <c r="I194" s="212"/>
      <c r="J194" s="213">
        <f>ROUND(I194*H194,2)</f>
        <v>0</v>
      </c>
      <c r="K194" s="209" t="s">
        <v>19</v>
      </c>
      <c r="L194" s="47"/>
      <c r="M194" s="214" t="s">
        <v>19</v>
      </c>
      <c r="N194" s="215" t="s">
        <v>43</v>
      </c>
      <c r="O194" s="87"/>
      <c r="P194" s="216">
        <f>O194*H194</f>
        <v>0</v>
      </c>
      <c r="Q194" s="216">
        <v>0</v>
      </c>
      <c r="R194" s="216">
        <f>Q194*H194</f>
        <v>0</v>
      </c>
      <c r="S194" s="216">
        <v>0</v>
      </c>
      <c r="T194" s="21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300</v>
      </c>
      <c r="AT194" s="218" t="s">
        <v>130</v>
      </c>
      <c r="AU194" s="218" t="s">
        <v>82</v>
      </c>
      <c r="AY194" s="20" t="s">
        <v>127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80</v>
      </c>
      <c r="BK194" s="219">
        <f>ROUND(I194*H194,2)</f>
        <v>0</v>
      </c>
      <c r="BL194" s="20" t="s">
        <v>300</v>
      </c>
      <c r="BM194" s="218" t="s">
        <v>1154</v>
      </c>
    </row>
    <row r="195" s="2" customFormat="1" ht="24.15" customHeight="1">
      <c r="A195" s="41"/>
      <c r="B195" s="42"/>
      <c r="C195" s="207" t="s">
        <v>404</v>
      </c>
      <c r="D195" s="207" t="s">
        <v>130</v>
      </c>
      <c r="E195" s="208" t="s">
        <v>1155</v>
      </c>
      <c r="F195" s="209" t="s">
        <v>1156</v>
      </c>
      <c r="G195" s="210" t="s">
        <v>191</v>
      </c>
      <c r="H195" s="211">
        <v>26</v>
      </c>
      <c r="I195" s="212"/>
      <c r="J195" s="213">
        <f>ROUND(I195*H195,2)</f>
        <v>0</v>
      </c>
      <c r="K195" s="209" t="s">
        <v>134</v>
      </c>
      <c r="L195" s="47"/>
      <c r="M195" s="214" t="s">
        <v>19</v>
      </c>
      <c r="N195" s="215" t="s">
        <v>43</v>
      </c>
      <c r="O195" s="87"/>
      <c r="P195" s="216">
        <f>O195*H195</f>
        <v>0</v>
      </c>
      <c r="Q195" s="216">
        <v>0</v>
      </c>
      <c r="R195" s="216">
        <f>Q195*H195</f>
        <v>0</v>
      </c>
      <c r="S195" s="216">
        <v>0</v>
      </c>
      <c r="T195" s="21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8" t="s">
        <v>300</v>
      </c>
      <c r="AT195" s="218" t="s">
        <v>130</v>
      </c>
      <c r="AU195" s="218" t="s">
        <v>82</v>
      </c>
      <c r="AY195" s="20" t="s">
        <v>127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20" t="s">
        <v>80</v>
      </c>
      <c r="BK195" s="219">
        <f>ROUND(I195*H195,2)</f>
        <v>0</v>
      </c>
      <c r="BL195" s="20" t="s">
        <v>300</v>
      </c>
      <c r="BM195" s="218" t="s">
        <v>1157</v>
      </c>
    </row>
    <row r="196" s="2" customFormat="1">
      <c r="A196" s="41"/>
      <c r="B196" s="42"/>
      <c r="C196" s="43"/>
      <c r="D196" s="220" t="s">
        <v>137</v>
      </c>
      <c r="E196" s="43"/>
      <c r="F196" s="221" t="s">
        <v>1158</v>
      </c>
      <c r="G196" s="43"/>
      <c r="H196" s="43"/>
      <c r="I196" s="222"/>
      <c r="J196" s="43"/>
      <c r="K196" s="43"/>
      <c r="L196" s="47"/>
      <c r="M196" s="223"/>
      <c r="N196" s="22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137</v>
      </c>
      <c r="AU196" s="20" t="s">
        <v>82</v>
      </c>
    </row>
    <row r="197" s="13" customFormat="1">
      <c r="A197" s="13"/>
      <c r="B197" s="232"/>
      <c r="C197" s="233"/>
      <c r="D197" s="225" t="s">
        <v>187</v>
      </c>
      <c r="E197" s="234" t="s">
        <v>19</v>
      </c>
      <c r="F197" s="235" t="s">
        <v>1159</v>
      </c>
      <c r="G197" s="233"/>
      <c r="H197" s="236">
        <v>3</v>
      </c>
      <c r="I197" s="237"/>
      <c r="J197" s="233"/>
      <c r="K197" s="233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187</v>
      </c>
      <c r="AU197" s="242" t="s">
        <v>82</v>
      </c>
      <c r="AV197" s="13" t="s">
        <v>82</v>
      </c>
      <c r="AW197" s="13" t="s">
        <v>34</v>
      </c>
      <c r="AX197" s="13" t="s">
        <v>72</v>
      </c>
      <c r="AY197" s="242" t="s">
        <v>127</v>
      </c>
    </row>
    <row r="198" s="13" customFormat="1">
      <c r="A198" s="13"/>
      <c r="B198" s="232"/>
      <c r="C198" s="233"/>
      <c r="D198" s="225" t="s">
        <v>187</v>
      </c>
      <c r="E198" s="234" t="s">
        <v>19</v>
      </c>
      <c r="F198" s="235" t="s">
        <v>1160</v>
      </c>
      <c r="G198" s="233"/>
      <c r="H198" s="236">
        <v>14</v>
      </c>
      <c r="I198" s="237"/>
      <c r="J198" s="233"/>
      <c r="K198" s="233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187</v>
      </c>
      <c r="AU198" s="242" t="s">
        <v>82</v>
      </c>
      <c r="AV198" s="13" t="s">
        <v>82</v>
      </c>
      <c r="AW198" s="13" t="s">
        <v>34</v>
      </c>
      <c r="AX198" s="13" t="s">
        <v>72</v>
      </c>
      <c r="AY198" s="242" t="s">
        <v>127</v>
      </c>
    </row>
    <row r="199" s="13" customFormat="1">
      <c r="A199" s="13"/>
      <c r="B199" s="232"/>
      <c r="C199" s="233"/>
      <c r="D199" s="225" t="s">
        <v>187</v>
      </c>
      <c r="E199" s="234" t="s">
        <v>19</v>
      </c>
      <c r="F199" s="235" t="s">
        <v>1108</v>
      </c>
      <c r="G199" s="233"/>
      <c r="H199" s="236">
        <v>3</v>
      </c>
      <c r="I199" s="237"/>
      <c r="J199" s="233"/>
      <c r="K199" s="233"/>
      <c r="L199" s="238"/>
      <c r="M199" s="239"/>
      <c r="N199" s="240"/>
      <c r="O199" s="240"/>
      <c r="P199" s="240"/>
      <c r="Q199" s="240"/>
      <c r="R199" s="240"/>
      <c r="S199" s="240"/>
      <c r="T199" s="24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2" t="s">
        <v>187</v>
      </c>
      <c r="AU199" s="242" t="s">
        <v>82</v>
      </c>
      <c r="AV199" s="13" t="s">
        <v>82</v>
      </c>
      <c r="AW199" s="13" t="s">
        <v>34</v>
      </c>
      <c r="AX199" s="13" t="s">
        <v>72</v>
      </c>
      <c r="AY199" s="242" t="s">
        <v>127</v>
      </c>
    </row>
    <row r="200" s="13" customFormat="1">
      <c r="A200" s="13"/>
      <c r="B200" s="232"/>
      <c r="C200" s="233"/>
      <c r="D200" s="225" t="s">
        <v>187</v>
      </c>
      <c r="E200" s="234" t="s">
        <v>19</v>
      </c>
      <c r="F200" s="235" t="s">
        <v>1161</v>
      </c>
      <c r="G200" s="233"/>
      <c r="H200" s="236">
        <v>2</v>
      </c>
      <c r="I200" s="237"/>
      <c r="J200" s="233"/>
      <c r="K200" s="233"/>
      <c r="L200" s="238"/>
      <c r="M200" s="239"/>
      <c r="N200" s="240"/>
      <c r="O200" s="240"/>
      <c r="P200" s="240"/>
      <c r="Q200" s="240"/>
      <c r="R200" s="240"/>
      <c r="S200" s="240"/>
      <c r="T200" s="24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2" t="s">
        <v>187</v>
      </c>
      <c r="AU200" s="242" t="s">
        <v>82</v>
      </c>
      <c r="AV200" s="13" t="s">
        <v>82</v>
      </c>
      <c r="AW200" s="13" t="s">
        <v>34</v>
      </c>
      <c r="AX200" s="13" t="s">
        <v>72</v>
      </c>
      <c r="AY200" s="242" t="s">
        <v>127</v>
      </c>
    </row>
    <row r="201" s="13" customFormat="1">
      <c r="A201" s="13"/>
      <c r="B201" s="232"/>
      <c r="C201" s="233"/>
      <c r="D201" s="225" t="s">
        <v>187</v>
      </c>
      <c r="E201" s="234" t="s">
        <v>19</v>
      </c>
      <c r="F201" s="235" t="s">
        <v>1162</v>
      </c>
      <c r="G201" s="233"/>
      <c r="H201" s="236">
        <v>4</v>
      </c>
      <c r="I201" s="237"/>
      <c r="J201" s="233"/>
      <c r="K201" s="233"/>
      <c r="L201" s="238"/>
      <c r="M201" s="239"/>
      <c r="N201" s="240"/>
      <c r="O201" s="240"/>
      <c r="P201" s="240"/>
      <c r="Q201" s="240"/>
      <c r="R201" s="240"/>
      <c r="S201" s="240"/>
      <c r="T201" s="24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2" t="s">
        <v>187</v>
      </c>
      <c r="AU201" s="242" t="s">
        <v>82</v>
      </c>
      <c r="AV201" s="13" t="s">
        <v>82</v>
      </c>
      <c r="AW201" s="13" t="s">
        <v>34</v>
      </c>
      <c r="AX201" s="13" t="s">
        <v>72</v>
      </c>
      <c r="AY201" s="242" t="s">
        <v>127</v>
      </c>
    </row>
    <row r="202" s="14" customFormat="1">
      <c r="A202" s="14"/>
      <c r="B202" s="243"/>
      <c r="C202" s="244"/>
      <c r="D202" s="225" t="s">
        <v>187</v>
      </c>
      <c r="E202" s="245" t="s">
        <v>19</v>
      </c>
      <c r="F202" s="246" t="s">
        <v>227</v>
      </c>
      <c r="G202" s="244"/>
      <c r="H202" s="247">
        <v>26</v>
      </c>
      <c r="I202" s="248"/>
      <c r="J202" s="244"/>
      <c r="K202" s="244"/>
      <c r="L202" s="249"/>
      <c r="M202" s="250"/>
      <c r="N202" s="251"/>
      <c r="O202" s="251"/>
      <c r="P202" s="251"/>
      <c r="Q202" s="251"/>
      <c r="R202" s="251"/>
      <c r="S202" s="251"/>
      <c r="T202" s="252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3" t="s">
        <v>187</v>
      </c>
      <c r="AU202" s="253" t="s">
        <v>82</v>
      </c>
      <c r="AV202" s="14" t="s">
        <v>155</v>
      </c>
      <c r="AW202" s="14" t="s">
        <v>34</v>
      </c>
      <c r="AX202" s="14" t="s">
        <v>80</v>
      </c>
      <c r="AY202" s="253" t="s">
        <v>127</v>
      </c>
    </row>
    <row r="203" s="2" customFormat="1" ht="24.15" customHeight="1">
      <c r="A203" s="41"/>
      <c r="B203" s="42"/>
      <c r="C203" s="207" t="s">
        <v>409</v>
      </c>
      <c r="D203" s="207" t="s">
        <v>130</v>
      </c>
      <c r="E203" s="208" t="s">
        <v>1163</v>
      </c>
      <c r="F203" s="209" t="s">
        <v>1164</v>
      </c>
      <c r="G203" s="210" t="s">
        <v>191</v>
      </c>
      <c r="H203" s="211">
        <v>10</v>
      </c>
      <c r="I203" s="212"/>
      <c r="J203" s="213">
        <f>ROUND(I203*H203,2)</f>
        <v>0</v>
      </c>
      <c r="K203" s="209" t="s">
        <v>134</v>
      </c>
      <c r="L203" s="47"/>
      <c r="M203" s="214" t="s">
        <v>19</v>
      </c>
      <c r="N203" s="215" t="s">
        <v>43</v>
      </c>
      <c r="O203" s="87"/>
      <c r="P203" s="216">
        <f>O203*H203</f>
        <v>0</v>
      </c>
      <c r="Q203" s="216">
        <v>0.00017000000000000001</v>
      </c>
      <c r="R203" s="216">
        <f>Q203*H203</f>
        <v>0.0017000000000000001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300</v>
      </c>
      <c r="AT203" s="218" t="s">
        <v>130</v>
      </c>
      <c r="AU203" s="218" t="s">
        <v>82</v>
      </c>
      <c r="AY203" s="20" t="s">
        <v>127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80</v>
      </c>
      <c r="BK203" s="219">
        <f>ROUND(I203*H203,2)</f>
        <v>0</v>
      </c>
      <c r="BL203" s="20" t="s">
        <v>300</v>
      </c>
      <c r="BM203" s="218" t="s">
        <v>1165</v>
      </c>
    </row>
    <row r="204" s="2" customFormat="1">
      <c r="A204" s="41"/>
      <c r="B204" s="42"/>
      <c r="C204" s="43"/>
      <c r="D204" s="220" t="s">
        <v>137</v>
      </c>
      <c r="E204" s="43"/>
      <c r="F204" s="221" t="s">
        <v>1166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137</v>
      </c>
      <c r="AU204" s="20" t="s">
        <v>82</v>
      </c>
    </row>
    <row r="205" s="13" customFormat="1">
      <c r="A205" s="13"/>
      <c r="B205" s="232"/>
      <c r="C205" s="233"/>
      <c r="D205" s="225" t="s">
        <v>187</v>
      </c>
      <c r="E205" s="234" t="s">
        <v>19</v>
      </c>
      <c r="F205" s="235" t="s">
        <v>1159</v>
      </c>
      <c r="G205" s="233"/>
      <c r="H205" s="236">
        <v>3</v>
      </c>
      <c r="I205" s="237"/>
      <c r="J205" s="233"/>
      <c r="K205" s="233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187</v>
      </c>
      <c r="AU205" s="242" t="s">
        <v>82</v>
      </c>
      <c r="AV205" s="13" t="s">
        <v>82</v>
      </c>
      <c r="AW205" s="13" t="s">
        <v>34</v>
      </c>
      <c r="AX205" s="13" t="s">
        <v>72</v>
      </c>
      <c r="AY205" s="242" t="s">
        <v>127</v>
      </c>
    </row>
    <row r="206" s="13" customFormat="1">
      <c r="A206" s="13"/>
      <c r="B206" s="232"/>
      <c r="C206" s="233"/>
      <c r="D206" s="225" t="s">
        <v>187</v>
      </c>
      <c r="E206" s="234" t="s">
        <v>19</v>
      </c>
      <c r="F206" s="235" t="s">
        <v>1108</v>
      </c>
      <c r="G206" s="233"/>
      <c r="H206" s="236">
        <v>3</v>
      </c>
      <c r="I206" s="237"/>
      <c r="J206" s="233"/>
      <c r="K206" s="233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187</v>
      </c>
      <c r="AU206" s="242" t="s">
        <v>82</v>
      </c>
      <c r="AV206" s="13" t="s">
        <v>82</v>
      </c>
      <c r="AW206" s="13" t="s">
        <v>34</v>
      </c>
      <c r="AX206" s="13" t="s">
        <v>72</v>
      </c>
      <c r="AY206" s="242" t="s">
        <v>127</v>
      </c>
    </row>
    <row r="207" s="13" customFormat="1">
      <c r="A207" s="13"/>
      <c r="B207" s="232"/>
      <c r="C207" s="233"/>
      <c r="D207" s="225" t="s">
        <v>187</v>
      </c>
      <c r="E207" s="234" t="s">
        <v>19</v>
      </c>
      <c r="F207" s="235" t="s">
        <v>1162</v>
      </c>
      <c r="G207" s="233"/>
      <c r="H207" s="236">
        <v>4</v>
      </c>
      <c r="I207" s="237"/>
      <c r="J207" s="233"/>
      <c r="K207" s="233"/>
      <c r="L207" s="238"/>
      <c r="M207" s="239"/>
      <c r="N207" s="240"/>
      <c r="O207" s="240"/>
      <c r="P207" s="240"/>
      <c r="Q207" s="240"/>
      <c r="R207" s="240"/>
      <c r="S207" s="240"/>
      <c r="T207" s="24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2" t="s">
        <v>187</v>
      </c>
      <c r="AU207" s="242" t="s">
        <v>82</v>
      </c>
      <c r="AV207" s="13" t="s">
        <v>82</v>
      </c>
      <c r="AW207" s="13" t="s">
        <v>34</v>
      </c>
      <c r="AX207" s="13" t="s">
        <v>72</v>
      </c>
      <c r="AY207" s="242" t="s">
        <v>127</v>
      </c>
    </row>
    <row r="208" s="14" customFormat="1">
      <c r="A208" s="14"/>
      <c r="B208" s="243"/>
      <c r="C208" s="244"/>
      <c r="D208" s="225" t="s">
        <v>187</v>
      </c>
      <c r="E208" s="245" t="s">
        <v>19</v>
      </c>
      <c r="F208" s="246" t="s">
        <v>227</v>
      </c>
      <c r="G208" s="244"/>
      <c r="H208" s="247">
        <v>10</v>
      </c>
      <c r="I208" s="248"/>
      <c r="J208" s="244"/>
      <c r="K208" s="244"/>
      <c r="L208" s="249"/>
      <c r="M208" s="250"/>
      <c r="N208" s="251"/>
      <c r="O208" s="251"/>
      <c r="P208" s="251"/>
      <c r="Q208" s="251"/>
      <c r="R208" s="251"/>
      <c r="S208" s="251"/>
      <c r="T208" s="25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3" t="s">
        <v>187</v>
      </c>
      <c r="AU208" s="253" t="s">
        <v>82</v>
      </c>
      <c r="AV208" s="14" t="s">
        <v>155</v>
      </c>
      <c r="AW208" s="14" t="s">
        <v>34</v>
      </c>
      <c r="AX208" s="14" t="s">
        <v>80</v>
      </c>
      <c r="AY208" s="253" t="s">
        <v>127</v>
      </c>
    </row>
    <row r="209" s="2" customFormat="1" ht="33" customHeight="1">
      <c r="A209" s="41"/>
      <c r="B209" s="42"/>
      <c r="C209" s="207" t="s">
        <v>413</v>
      </c>
      <c r="D209" s="207" t="s">
        <v>130</v>
      </c>
      <c r="E209" s="208" t="s">
        <v>1167</v>
      </c>
      <c r="F209" s="209" t="s">
        <v>1168</v>
      </c>
      <c r="G209" s="210" t="s">
        <v>1169</v>
      </c>
      <c r="H209" s="211">
        <v>8</v>
      </c>
      <c r="I209" s="212"/>
      <c r="J209" s="213">
        <f>ROUND(I209*H209,2)</f>
        <v>0</v>
      </c>
      <c r="K209" s="209" t="s">
        <v>134</v>
      </c>
      <c r="L209" s="47"/>
      <c r="M209" s="214" t="s">
        <v>19</v>
      </c>
      <c r="N209" s="215" t="s">
        <v>43</v>
      </c>
      <c r="O209" s="87"/>
      <c r="P209" s="216">
        <f>O209*H209</f>
        <v>0</v>
      </c>
      <c r="Q209" s="216">
        <v>0.00021000000000000001</v>
      </c>
      <c r="R209" s="216">
        <f>Q209*H209</f>
        <v>0.0016800000000000001</v>
      </c>
      <c r="S209" s="216">
        <v>0</v>
      </c>
      <c r="T209" s="21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8" t="s">
        <v>300</v>
      </c>
      <c r="AT209" s="218" t="s">
        <v>130</v>
      </c>
      <c r="AU209" s="218" t="s">
        <v>82</v>
      </c>
      <c r="AY209" s="20" t="s">
        <v>127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20" t="s">
        <v>80</v>
      </c>
      <c r="BK209" s="219">
        <f>ROUND(I209*H209,2)</f>
        <v>0</v>
      </c>
      <c r="BL209" s="20" t="s">
        <v>300</v>
      </c>
      <c r="BM209" s="218" t="s">
        <v>1170</v>
      </c>
    </row>
    <row r="210" s="2" customFormat="1">
      <c r="A210" s="41"/>
      <c r="B210" s="42"/>
      <c r="C210" s="43"/>
      <c r="D210" s="220" t="s">
        <v>137</v>
      </c>
      <c r="E210" s="43"/>
      <c r="F210" s="221" t="s">
        <v>1171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137</v>
      </c>
      <c r="AU210" s="20" t="s">
        <v>82</v>
      </c>
    </row>
    <row r="211" s="13" customFormat="1">
      <c r="A211" s="13"/>
      <c r="B211" s="232"/>
      <c r="C211" s="233"/>
      <c r="D211" s="225" t="s">
        <v>187</v>
      </c>
      <c r="E211" s="234" t="s">
        <v>19</v>
      </c>
      <c r="F211" s="235" t="s">
        <v>1172</v>
      </c>
      <c r="G211" s="233"/>
      <c r="H211" s="236">
        <v>7</v>
      </c>
      <c r="I211" s="237"/>
      <c r="J211" s="233"/>
      <c r="K211" s="233"/>
      <c r="L211" s="238"/>
      <c r="M211" s="239"/>
      <c r="N211" s="240"/>
      <c r="O211" s="240"/>
      <c r="P211" s="240"/>
      <c r="Q211" s="240"/>
      <c r="R211" s="240"/>
      <c r="S211" s="240"/>
      <c r="T211" s="24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2" t="s">
        <v>187</v>
      </c>
      <c r="AU211" s="242" t="s">
        <v>82</v>
      </c>
      <c r="AV211" s="13" t="s">
        <v>82</v>
      </c>
      <c r="AW211" s="13" t="s">
        <v>34</v>
      </c>
      <c r="AX211" s="13" t="s">
        <v>72</v>
      </c>
      <c r="AY211" s="242" t="s">
        <v>127</v>
      </c>
    </row>
    <row r="212" s="13" customFormat="1">
      <c r="A212" s="13"/>
      <c r="B212" s="232"/>
      <c r="C212" s="233"/>
      <c r="D212" s="225" t="s">
        <v>187</v>
      </c>
      <c r="E212" s="234" t="s">
        <v>19</v>
      </c>
      <c r="F212" s="235" t="s">
        <v>1115</v>
      </c>
      <c r="G212" s="233"/>
      <c r="H212" s="236">
        <v>1</v>
      </c>
      <c r="I212" s="237"/>
      <c r="J212" s="233"/>
      <c r="K212" s="233"/>
      <c r="L212" s="238"/>
      <c r="M212" s="239"/>
      <c r="N212" s="240"/>
      <c r="O212" s="240"/>
      <c r="P212" s="240"/>
      <c r="Q212" s="240"/>
      <c r="R212" s="240"/>
      <c r="S212" s="240"/>
      <c r="T212" s="24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2" t="s">
        <v>187</v>
      </c>
      <c r="AU212" s="242" t="s">
        <v>82</v>
      </c>
      <c r="AV212" s="13" t="s">
        <v>82</v>
      </c>
      <c r="AW212" s="13" t="s">
        <v>34</v>
      </c>
      <c r="AX212" s="13" t="s">
        <v>72</v>
      </c>
      <c r="AY212" s="242" t="s">
        <v>127</v>
      </c>
    </row>
    <row r="213" s="14" customFormat="1">
      <c r="A213" s="14"/>
      <c r="B213" s="243"/>
      <c r="C213" s="244"/>
      <c r="D213" s="225" t="s">
        <v>187</v>
      </c>
      <c r="E213" s="245" t="s">
        <v>19</v>
      </c>
      <c r="F213" s="246" t="s">
        <v>227</v>
      </c>
      <c r="G213" s="244"/>
      <c r="H213" s="247">
        <v>8</v>
      </c>
      <c r="I213" s="248"/>
      <c r="J213" s="244"/>
      <c r="K213" s="244"/>
      <c r="L213" s="249"/>
      <c r="M213" s="250"/>
      <c r="N213" s="251"/>
      <c r="O213" s="251"/>
      <c r="P213" s="251"/>
      <c r="Q213" s="251"/>
      <c r="R213" s="251"/>
      <c r="S213" s="251"/>
      <c r="T213" s="25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3" t="s">
        <v>187</v>
      </c>
      <c r="AU213" s="253" t="s">
        <v>82</v>
      </c>
      <c r="AV213" s="14" t="s">
        <v>155</v>
      </c>
      <c r="AW213" s="14" t="s">
        <v>34</v>
      </c>
      <c r="AX213" s="14" t="s">
        <v>80</v>
      </c>
      <c r="AY213" s="253" t="s">
        <v>127</v>
      </c>
    </row>
    <row r="214" s="2" customFormat="1" ht="37.8" customHeight="1">
      <c r="A214" s="41"/>
      <c r="B214" s="42"/>
      <c r="C214" s="207" t="s">
        <v>417</v>
      </c>
      <c r="D214" s="207" t="s">
        <v>130</v>
      </c>
      <c r="E214" s="208" t="s">
        <v>1173</v>
      </c>
      <c r="F214" s="209" t="s">
        <v>1174</v>
      </c>
      <c r="G214" s="210" t="s">
        <v>191</v>
      </c>
      <c r="H214" s="211">
        <v>1</v>
      </c>
      <c r="I214" s="212"/>
      <c r="J214" s="213">
        <f>ROUND(I214*H214,2)</f>
        <v>0</v>
      </c>
      <c r="K214" s="209" t="s">
        <v>134</v>
      </c>
      <c r="L214" s="47"/>
      <c r="M214" s="214" t="s">
        <v>19</v>
      </c>
      <c r="N214" s="215" t="s">
        <v>43</v>
      </c>
      <c r="O214" s="87"/>
      <c r="P214" s="216">
        <f>O214*H214</f>
        <v>0</v>
      </c>
      <c r="Q214" s="216">
        <v>8.0000000000000007E-05</v>
      </c>
      <c r="R214" s="216">
        <f>Q214*H214</f>
        <v>8.0000000000000007E-05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300</v>
      </c>
      <c r="AT214" s="218" t="s">
        <v>130</v>
      </c>
      <c r="AU214" s="218" t="s">
        <v>82</v>
      </c>
      <c r="AY214" s="20" t="s">
        <v>127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20" t="s">
        <v>80</v>
      </c>
      <c r="BK214" s="219">
        <f>ROUND(I214*H214,2)</f>
        <v>0</v>
      </c>
      <c r="BL214" s="20" t="s">
        <v>300</v>
      </c>
      <c r="BM214" s="218" t="s">
        <v>1175</v>
      </c>
    </row>
    <row r="215" s="2" customFormat="1">
      <c r="A215" s="41"/>
      <c r="B215" s="42"/>
      <c r="C215" s="43"/>
      <c r="D215" s="220" t="s">
        <v>137</v>
      </c>
      <c r="E215" s="43"/>
      <c r="F215" s="221" t="s">
        <v>1176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137</v>
      </c>
      <c r="AU215" s="20" t="s">
        <v>82</v>
      </c>
    </row>
    <row r="216" s="2" customFormat="1" ht="24.15" customHeight="1">
      <c r="A216" s="41"/>
      <c r="B216" s="42"/>
      <c r="C216" s="207" t="s">
        <v>422</v>
      </c>
      <c r="D216" s="207" t="s">
        <v>130</v>
      </c>
      <c r="E216" s="208" t="s">
        <v>1177</v>
      </c>
      <c r="F216" s="209" t="s">
        <v>1178</v>
      </c>
      <c r="G216" s="210" t="s">
        <v>191</v>
      </c>
      <c r="H216" s="211">
        <v>1</v>
      </c>
      <c r="I216" s="212"/>
      <c r="J216" s="213">
        <f>ROUND(I216*H216,2)</f>
        <v>0</v>
      </c>
      <c r="K216" s="209" t="s">
        <v>134</v>
      </c>
      <c r="L216" s="47"/>
      <c r="M216" s="214" t="s">
        <v>19</v>
      </c>
      <c r="N216" s="215" t="s">
        <v>43</v>
      </c>
      <c r="O216" s="87"/>
      <c r="P216" s="216">
        <f>O216*H216</f>
        <v>0</v>
      </c>
      <c r="Q216" s="216">
        <v>0.00022000000000000001</v>
      </c>
      <c r="R216" s="216">
        <f>Q216*H216</f>
        <v>0.00022000000000000001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300</v>
      </c>
      <c r="AT216" s="218" t="s">
        <v>130</v>
      </c>
      <c r="AU216" s="218" t="s">
        <v>82</v>
      </c>
      <c r="AY216" s="20" t="s">
        <v>127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80</v>
      </c>
      <c r="BK216" s="219">
        <f>ROUND(I216*H216,2)</f>
        <v>0</v>
      </c>
      <c r="BL216" s="20" t="s">
        <v>300</v>
      </c>
      <c r="BM216" s="218" t="s">
        <v>1179</v>
      </c>
    </row>
    <row r="217" s="2" customFormat="1">
      <c r="A217" s="41"/>
      <c r="B217" s="42"/>
      <c r="C217" s="43"/>
      <c r="D217" s="220" t="s">
        <v>137</v>
      </c>
      <c r="E217" s="43"/>
      <c r="F217" s="221" t="s">
        <v>1180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137</v>
      </c>
      <c r="AU217" s="20" t="s">
        <v>82</v>
      </c>
    </row>
    <row r="218" s="2" customFormat="1" ht="21.75" customHeight="1">
      <c r="A218" s="41"/>
      <c r="B218" s="42"/>
      <c r="C218" s="207" t="s">
        <v>428</v>
      </c>
      <c r="D218" s="207" t="s">
        <v>130</v>
      </c>
      <c r="E218" s="208" t="s">
        <v>1181</v>
      </c>
      <c r="F218" s="209" t="s">
        <v>1182</v>
      </c>
      <c r="G218" s="210" t="s">
        <v>191</v>
      </c>
      <c r="H218" s="211">
        <v>1</v>
      </c>
      <c r="I218" s="212"/>
      <c r="J218" s="213">
        <f>ROUND(I218*H218,2)</f>
        <v>0</v>
      </c>
      <c r="K218" s="209" t="s">
        <v>134</v>
      </c>
      <c r="L218" s="47"/>
      <c r="M218" s="214" t="s">
        <v>19</v>
      </c>
      <c r="N218" s="215" t="s">
        <v>43</v>
      </c>
      <c r="O218" s="87"/>
      <c r="P218" s="216">
        <f>O218*H218</f>
        <v>0</v>
      </c>
      <c r="Q218" s="216">
        <v>0.00095</v>
      </c>
      <c r="R218" s="216">
        <f>Q218*H218</f>
        <v>0.00095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300</v>
      </c>
      <c r="AT218" s="218" t="s">
        <v>130</v>
      </c>
      <c r="AU218" s="218" t="s">
        <v>82</v>
      </c>
      <c r="AY218" s="20" t="s">
        <v>127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80</v>
      </c>
      <c r="BK218" s="219">
        <f>ROUND(I218*H218,2)</f>
        <v>0</v>
      </c>
      <c r="BL218" s="20" t="s">
        <v>300</v>
      </c>
      <c r="BM218" s="218" t="s">
        <v>1183</v>
      </c>
    </row>
    <row r="219" s="2" customFormat="1">
      <c r="A219" s="41"/>
      <c r="B219" s="42"/>
      <c r="C219" s="43"/>
      <c r="D219" s="220" t="s">
        <v>137</v>
      </c>
      <c r="E219" s="43"/>
      <c r="F219" s="221" t="s">
        <v>1184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137</v>
      </c>
      <c r="AU219" s="20" t="s">
        <v>82</v>
      </c>
    </row>
    <row r="220" s="13" customFormat="1">
      <c r="A220" s="13"/>
      <c r="B220" s="232"/>
      <c r="C220" s="233"/>
      <c r="D220" s="225" t="s">
        <v>187</v>
      </c>
      <c r="E220" s="234" t="s">
        <v>19</v>
      </c>
      <c r="F220" s="235" t="s">
        <v>1185</v>
      </c>
      <c r="G220" s="233"/>
      <c r="H220" s="236">
        <v>1</v>
      </c>
      <c r="I220" s="237"/>
      <c r="J220" s="233"/>
      <c r="K220" s="233"/>
      <c r="L220" s="238"/>
      <c r="M220" s="239"/>
      <c r="N220" s="240"/>
      <c r="O220" s="240"/>
      <c r="P220" s="240"/>
      <c r="Q220" s="240"/>
      <c r="R220" s="240"/>
      <c r="S220" s="240"/>
      <c r="T220" s="241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2" t="s">
        <v>187</v>
      </c>
      <c r="AU220" s="242" t="s">
        <v>82</v>
      </c>
      <c r="AV220" s="13" t="s">
        <v>82</v>
      </c>
      <c r="AW220" s="13" t="s">
        <v>34</v>
      </c>
      <c r="AX220" s="13" t="s">
        <v>80</v>
      </c>
      <c r="AY220" s="242" t="s">
        <v>127</v>
      </c>
    </row>
    <row r="221" s="2" customFormat="1" ht="33" customHeight="1">
      <c r="A221" s="41"/>
      <c r="B221" s="42"/>
      <c r="C221" s="207" t="s">
        <v>433</v>
      </c>
      <c r="D221" s="207" t="s">
        <v>130</v>
      </c>
      <c r="E221" s="208" t="s">
        <v>1186</v>
      </c>
      <c r="F221" s="209" t="s">
        <v>1187</v>
      </c>
      <c r="G221" s="210" t="s">
        <v>241</v>
      </c>
      <c r="H221" s="211">
        <v>62.5</v>
      </c>
      <c r="I221" s="212"/>
      <c r="J221" s="213">
        <f>ROUND(I221*H221,2)</f>
        <v>0</v>
      </c>
      <c r="K221" s="209" t="s">
        <v>134</v>
      </c>
      <c r="L221" s="47"/>
      <c r="M221" s="214" t="s">
        <v>19</v>
      </c>
      <c r="N221" s="215" t="s">
        <v>43</v>
      </c>
      <c r="O221" s="87"/>
      <c r="P221" s="216">
        <f>O221*H221</f>
        <v>0</v>
      </c>
      <c r="Q221" s="216">
        <v>1.0000000000000001E-05</v>
      </c>
      <c r="R221" s="216">
        <f>Q221*H221</f>
        <v>0.00062500000000000001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300</v>
      </c>
      <c r="AT221" s="218" t="s">
        <v>130</v>
      </c>
      <c r="AU221" s="218" t="s">
        <v>82</v>
      </c>
      <c r="AY221" s="20" t="s">
        <v>127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80</v>
      </c>
      <c r="BK221" s="219">
        <f>ROUND(I221*H221,2)</f>
        <v>0</v>
      </c>
      <c r="BL221" s="20" t="s">
        <v>300</v>
      </c>
      <c r="BM221" s="218" t="s">
        <v>1188</v>
      </c>
    </row>
    <row r="222" s="2" customFormat="1">
      <c r="A222" s="41"/>
      <c r="B222" s="42"/>
      <c r="C222" s="43"/>
      <c r="D222" s="220" t="s">
        <v>137</v>
      </c>
      <c r="E222" s="43"/>
      <c r="F222" s="221" t="s">
        <v>1189</v>
      </c>
      <c r="G222" s="43"/>
      <c r="H222" s="43"/>
      <c r="I222" s="222"/>
      <c r="J222" s="43"/>
      <c r="K222" s="43"/>
      <c r="L222" s="47"/>
      <c r="M222" s="223"/>
      <c r="N222" s="22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137</v>
      </c>
      <c r="AU222" s="20" t="s">
        <v>82</v>
      </c>
    </row>
    <row r="223" s="13" customFormat="1">
      <c r="A223" s="13"/>
      <c r="B223" s="232"/>
      <c r="C223" s="233"/>
      <c r="D223" s="225" t="s">
        <v>187</v>
      </c>
      <c r="E223" s="234" t="s">
        <v>19</v>
      </c>
      <c r="F223" s="235" t="s">
        <v>1151</v>
      </c>
      <c r="G223" s="233"/>
      <c r="H223" s="236">
        <v>62.5</v>
      </c>
      <c r="I223" s="237"/>
      <c r="J223" s="233"/>
      <c r="K223" s="233"/>
      <c r="L223" s="238"/>
      <c r="M223" s="239"/>
      <c r="N223" s="240"/>
      <c r="O223" s="240"/>
      <c r="P223" s="240"/>
      <c r="Q223" s="240"/>
      <c r="R223" s="240"/>
      <c r="S223" s="240"/>
      <c r="T223" s="24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2" t="s">
        <v>187</v>
      </c>
      <c r="AU223" s="242" t="s">
        <v>82</v>
      </c>
      <c r="AV223" s="13" t="s">
        <v>82</v>
      </c>
      <c r="AW223" s="13" t="s">
        <v>34</v>
      </c>
      <c r="AX223" s="13" t="s">
        <v>80</v>
      </c>
      <c r="AY223" s="242" t="s">
        <v>127</v>
      </c>
    </row>
    <row r="224" s="2" customFormat="1" ht="37.8" customHeight="1">
      <c r="A224" s="41"/>
      <c r="B224" s="42"/>
      <c r="C224" s="207" t="s">
        <v>439</v>
      </c>
      <c r="D224" s="207" t="s">
        <v>130</v>
      </c>
      <c r="E224" s="208" t="s">
        <v>1190</v>
      </c>
      <c r="F224" s="209" t="s">
        <v>1191</v>
      </c>
      <c r="G224" s="210" t="s">
        <v>241</v>
      </c>
      <c r="H224" s="211">
        <v>62.5</v>
      </c>
      <c r="I224" s="212"/>
      <c r="J224" s="213">
        <f>ROUND(I224*H224,2)</f>
        <v>0</v>
      </c>
      <c r="K224" s="209" t="s">
        <v>134</v>
      </c>
      <c r="L224" s="47"/>
      <c r="M224" s="214" t="s">
        <v>19</v>
      </c>
      <c r="N224" s="215" t="s">
        <v>43</v>
      </c>
      <c r="O224" s="87"/>
      <c r="P224" s="216">
        <f>O224*H224</f>
        <v>0</v>
      </c>
      <c r="Q224" s="216">
        <v>2.0000000000000002E-05</v>
      </c>
      <c r="R224" s="216">
        <f>Q224*H224</f>
        <v>0.00125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300</v>
      </c>
      <c r="AT224" s="218" t="s">
        <v>130</v>
      </c>
      <c r="AU224" s="218" t="s">
        <v>82</v>
      </c>
      <c r="AY224" s="20" t="s">
        <v>127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80</v>
      </c>
      <c r="BK224" s="219">
        <f>ROUND(I224*H224,2)</f>
        <v>0</v>
      </c>
      <c r="BL224" s="20" t="s">
        <v>300</v>
      </c>
      <c r="BM224" s="218" t="s">
        <v>1192</v>
      </c>
    </row>
    <row r="225" s="2" customFormat="1">
      <c r="A225" s="41"/>
      <c r="B225" s="42"/>
      <c r="C225" s="43"/>
      <c r="D225" s="220" t="s">
        <v>137</v>
      </c>
      <c r="E225" s="43"/>
      <c r="F225" s="221" t="s">
        <v>1193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137</v>
      </c>
      <c r="AU225" s="20" t="s">
        <v>82</v>
      </c>
    </row>
    <row r="226" s="2" customFormat="1" ht="55.5" customHeight="1">
      <c r="A226" s="41"/>
      <c r="B226" s="42"/>
      <c r="C226" s="207" t="s">
        <v>444</v>
      </c>
      <c r="D226" s="207" t="s">
        <v>130</v>
      </c>
      <c r="E226" s="208" t="s">
        <v>1194</v>
      </c>
      <c r="F226" s="209" t="s">
        <v>1195</v>
      </c>
      <c r="G226" s="210" t="s">
        <v>202</v>
      </c>
      <c r="H226" s="211">
        <v>0.107</v>
      </c>
      <c r="I226" s="212"/>
      <c r="J226" s="213">
        <f>ROUND(I226*H226,2)</f>
        <v>0</v>
      </c>
      <c r="K226" s="209" t="s">
        <v>134</v>
      </c>
      <c r="L226" s="47"/>
      <c r="M226" s="214" t="s">
        <v>19</v>
      </c>
      <c r="N226" s="215" t="s">
        <v>43</v>
      </c>
      <c r="O226" s="87"/>
      <c r="P226" s="216">
        <f>O226*H226</f>
        <v>0</v>
      </c>
      <c r="Q226" s="216">
        <v>0</v>
      </c>
      <c r="R226" s="216">
        <f>Q226*H226</f>
        <v>0</v>
      </c>
      <c r="S226" s="216">
        <v>0</v>
      </c>
      <c r="T226" s="217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18" t="s">
        <v>300</v>
      </c>
      <c r="AT226" s="218" t="s">
        <v>130</v>
      </c>
      <c r="AU226" s="218" t="s">
        <v>82</v>
      </c>
      <c r="AY226" s="20" t="s">
        <v>127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20" t="s">
        <v>80</v>
      </c>
      <c r="BK226" s="219">
        <f>ROUND(I226*H226,2)</f>
        <v>0</v>
      </c>
      <c r="BL226" s="20" t="s">
        <v>300</v>
      </c>
      <c r="BM226" s="218" t="s">
        <v>1196</v>
      </c>
    </row>
    <row r="227" s="2" customFormat="1">
      <c r="A227" s="41"/>
      <c r="B227" s="42"/>
      <c r="C227" s="43"/>
      <c r="D227" s="220" t="s">
        <v>137</v>
      </c>
      <c r="E227" s="43"/>
      <c r="F227" s="221" t="s">
        <v>1197</v>
      </c>
      <c r="G227" s="43"/>
      <c r="H227" s="43"/>
      <c r="I227" s="222"/>
      <c r="J227" s="43"/>
      <c r="K227" s="43"/>
      <c r="L227" s="47"/>
      <c r="M227" s="223"/>
      <c r="N227" s="224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137</v>
      </c>
      <c r="AU227" s="20" t="s">
        <v>82</v>
      </c>
    </row>
    <row r="228" s="12" customFormat="1" ht="22.8" customHeight="1">
      <c r="A228" s="12"/>
      <c r="B228" s="191"/>
      <c r="C228" s="192"/>
      <c r="D228" s="193" t="s">
        <v>71</v>
      </c>
      <c r="E228" s="205" t="s">
        <v>1198</v>
      </c>
      <c r="F228" s="205" t="s">
        <v>1199</v>
      </c>
      <c r="G228" s="192"/>
      <c r="H228" s="192"/>
      <c r="I228" s="195"/>
      <c r="J228" s="206">
        <f>BK228</f>
        <v>0</v>
      </c>
      <c r="K228" s="192"/>
      <c r="L228" s="197"/>
      <c r="M228" s="198"/>
      <c r="N228" s="199"/>
      <c r="O228" s="199"/>
      <c r="P228" s="200">
        <f>SUM(P229:P309)</f>
        <v>0</v>
      </c>
      <c r="Q228" s="199"/>
      <c r="R228" s="200">
        <f>SUM(R229:R309)</f>
        <v>0.32880999999999999</v>
      </c>
      <c r="S228" s="199"/>
      <c r="T228" s="201">
        <f>SUM(T229:T309)</f>
        <v>0.97140000000000015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02" t="s">
        <v>82</v>
      </c>
      <c r="AT228" s="203" t="s">
        <v>71</v>
      </c>
      <c r="AU228" s="203" t="s">
        <v>80</v>
      </c>
      <c r="AY228" s="202" t="s">
        <v>127</v>
      </c>
      <c r="BK228" s="204">
        <f>SUM(BK229:BK309)</f>
        <v>0</v>
      </c>
    </row>
    <row r="229" s="2" customFormat="1" ht="16.5" customHeight="1">
      <c r="A229" s="41"/>
      <c r="B229" s="42"/>
      <c r="C229" s="207" t="s">
        <v>454</v>
      </c>
      <c r="D229" s="207" t="s">
        <v>130</v>
      </c>
      <c r="E229" s="208" t="s">
        <v>1200</v>
      </c>
      <c r="F229" s="209" t="s">
        <v>1201</v>
      </c>
      <c r="G229" s="210" t="s">
        <v>1169</v>
      </c>
      <c r="H229" s="211">
        <v>2</v>
      </c>
      <c r="I229" s="212"/>
      <c r="J229" s="213">
        <f>ROUND(I229*H229,2)</f>
        <v>0</v>
      </c>
      <c r="K229" s="209" t="s">
        <v>134</v>
      </c>
      <c r="L229" s="47"/>
      <c r="M229" s="214" t="s">
        <v>19</v>
      </c>
      <c r="N229" s="215" t="s">
        <v>43</v>
      </c>
      <c r="O229" s="87"/>
      <c r="P229" s="216">
        <f>O229*H229</f>
        <v>0</v>
      </c>
      <c r="Q229" s="216">
        <v>0</v>
      </c>
      <c r="R229" s="216">
        <f>Q229*H229</f>
        <v>0</v>
      </c>
      <c r="S229" s="216">
        <v>0.034200000000000001</v>
      </c>
      <c r="T229" s="217">
        <f>S229*H229</f>
        <v>0.068400000000000002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300</v>
      </c>
      <c r="AT229" s="218" t="s">
        <v>130</v>
      </c>
      <c r="AU229" s="218" t="s">
        <v>82</v>
      </c>
      <c r="AY229" s="20" t="s">
        <v>127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20" t="s">
        <v>80</v>
      </c>
      <c r="BK229" s="219">
        <f>ROUND(I229*H229,2)</f>
        <v>0</v>
      </c>
      <c r="BL229" s="20" t="s">
        <v>300</v>
      </c>
      <c r="BM229" s="218" t="s">
        <v>1202</v>
      </c>
    </row>
    <row r="230" s="2" customFormat="1">
      <c r="A230" s="41"/>
      <c r="B230" s="42"/>
      <c r="C230" s="43"/>
      <c r="D230" s="220" t="s">
        <v>137</v>
      </c>
      <c r="E230" s="43"/>
      <c r="F230" s="221" t="s">
        <v>1203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137</v>
      </c>
      <c r="AU230" s="20" t="s">
        <v>82</v>
      </c>
    </row>
    <row r="231" s="2" customFormat="1" ht="24.15" customHeight="1">
      <c r="A231" s="41"/>
      <c r="B231" s="42"/>
      <c r="C231" s="207" t="s">
        <v>461</v>
      </c>
      <c r="D231" s="207" t="s">
        <v>130</v>
      </c>
      <c r="E231" s="208" t="s">
        <v>1204</v>
      </c>
      <c r="F231" s="209" t="s">
        <v>1205</v>
      </c>
      <c r="G231" s="210" t="s">
        <v>1169</v>
      </c>
      <c r="H231" s="211">
        <v>3</v>
      </c>
      <c r="I231" s="212"/>
      <c r="J231" s="213">
        <f>ROUND(I231*H231,2)</f>
        <v>0</v>
      </c>
      <c r="K231" s="209" t="s">
        <v>134</v>
      </c>
      <c r="L231" s="47"/>
      <c r="M231" s="214" t="s">
        <v>19</v>
      </c>
      <c r="N231" s="215" t="s">
        <v>43</v>
      </c>
      <c r="O231" s="87"/>
      <c r="P231" s="216">
        <f>O231*H231</f>
        <v>0</v>
      </c>
      <c r="Q231" s="216">
        <v>0.028719999999999999</v>
      </c>
      <c r="R231" s="216">
        <f>Q231*H231</f>
        <v>0.08616</v>
      </c>
      <c r="S231" s="216">
        <v>0</v>
      </c>
      <c r="T231" s="217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8" t="s">
        <v>300</v>
      </c>
      <c r="AT231" s="218" t="s">
        <v>130</v>
      </c>
      <c r="AU231" s="218" t="s">
        <v>82</v>
      </c>
      <c r="AY231" s="20" t="s">
        <v>127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20" t="s">
        <v>80</v>
      </c>
      <c r="BK231" s="219">
        <f>ROUND(I231*H231,2)</f>
        <v>0</v>
      </c>
      <c r="BL231" s="20" t="s">
        <v>300</v>
      </c>
      <c r="BM231" s="218" t="s">
        <v>1206</v>
      </c>
    </row>
    <row r="232" s="2" customFormat="1">
      <c r="A232" s="41"/>
      <c r="B232" s="42"/>
      <c r="C232" s="43"/>
      <c r="D232" s="220" t="s">
        <v>137</v>
      </c>
      <c r="E232" s="43"/>
      <c r="F232" s="221" t="s">
        <v>1207</v>
      </c>
      <c r="G232" s="43"/>
      <c r="H232" s="43"/>
      <c r="I232" s="222"/>
      <c r="J232" s="43"/>
      <c r="K232" s="43"/>
      <c r="L232" s="47"/>
      <c r="M232" s="223"/>
      <c r="N232" s="224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137</v>
      </c>
      <c r="AU232" s="20" t="s">
        <v>82</v>
      </c>
    </row>
    <row r="233" s="2" customFormat="1" ht="24.15" customHeight="1">
      <c r="A233" s="41"/>
      <c r="B233" s="42"/>
      <c r="C233" s="207" t="s">
        <v>467</v>
      </c>
      <c r="D233" s="207" t="s">
        <v>130</v>
      </c>
      <c r="E233" s="208" t="s">
        <v>1208</v>
      </c>
      <c r="F233" s="209" t="s">
        <v>1209</v>
      </c>
      <c r="G233" s="210" t="s">
        <v>1169</v>
      </c>
      <c r="H233" s="211">
        <v>3</v>
      </c>
      <c r="I233" s="212"/>
      <c r="J233" s="213">
        <f>ROUND(I233*H233,2)</f>
        <v>0</v>
      </c>
      <c r="K233" s="209" t="s">
        <v>134</v>
      </c>
      <c r="L233" s="47"/>
      <c r="M233" s="214" t="s">
        <v>19</v>
      </c>
      <c r="N233" s="215" t="s">
        <v>43</v>
      </c>
      <c r="O233" s="87"/>
      <c r="P233" s="216">
        <f>O233*H233</f>
        <v>0</v>
      </c>
      <c r="Q233" s="216">
        <v>0.01908</v>
      </c>
      <c r="R233" s="216">
        <f>Q233*H233</f>
        <v>0.057239999999999999</v>
      </c>
      <c r="S233" s="216">
        <v>0</v>
      </c>
      <c r="T233" s="217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8" t="s">
        <v>300</v>
      </c>
      <c r="AT233" s="218" t="s">
        <v>130</v>
      </c>
      <c r="AU233" s="218" t="s">
        <v>82</v>
      </c>
      <c r="AY233" s="20" t="s">
        <v>127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20" t="s">
        <v>80</v>
      </c>
      <c r="BK233" s="219">
        <f>ROUND(I233*H233,2)</f>
        <v>0</v>
      </c>
      <c r="BL233" s="20" t="s">
        <v>300</v>
      </c>
      <c r="BM233" s="218" t="s">
        <v>1210</v>
      </c>
    </row>
    <row r="234" s="2" customFormat="1">
      <c r="A234" s="41"/>
      <c r="B234" s="42"/>
      <c r="C234" s="43"/>
      <c r="D234" s="220" t="s">
        <v>137</v>
      </c>
      <c r="E234" s="43"/>
      <c r="F234" s="221" t="s">
        <v>1211</v>
      </c>
      <c r="G234" s="43"/>
      <c r="H234" s="43"/>
      <c r="I234" s="222"/>
      <c r="J234" s="43"/>
      <c r="K234" s="43"/>
      <c r="L234" s="47"/>
      <c r="M234" s="223"/>
      <c r="N234" s="224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137</v>
      </c>
      <c r="AU234" s="20" t="s">
        <v>82</v>
      </c>
    </row>
    <row r="235" s="2" customFormat="1" ht="16.5" customHeight="1">
      <c r="A235" s="41"/>
      <c r="B235" s="42"/>
      <c r="C235" s="207" t="s">
        <v>477</v>
      </c>
      <c r="D235" s="207" t="s">
        <v>130</v>
      </c>
      <c r="E235" s="208" t="s">
        <v>1212</v>
      </c>
      <c r="F235" s="209" t="s">
        <v>1213</v>
      </c>
      <c r="G235" s="210" t="s">
        <v>1169</v>
      </c>
      <c r="H235" s="211">
        <v>3</v>
      </c>
      <c r="I235" s="212"/>
      <c r="J235" s="213">
        <f>ROUND(I235*H235,2)</f>
        <v>0</v>
      </c>
      <c r="K235" s="209" t="s">
        <v>134</v>
      </c>
      <c r="L235" s="47"/>
      <c r="M235" s="214" t="s">
        <v>19</v>
      </c>
      <c r="N235" s="215" t="s">
        <v>43</v>
      </c>
      <c r="O235" s="87"/>
      <c r="P235" s="216">
        <f>O235*H235</f>
        <v>0</v>
      </c>
      <c r="Q235" s="216">
        <v>0</v>
      </c>
      <c r="R235" s="216">
        <f>Q235*H235</f>
        <v>0</v>
      </c>
      <c r="S235" s="216">
        <v>0.0172</v>
      </c>
      <c r="T235" s="217">
        <f>S235*H235</f>
        <v>0.0516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8" t="s">
        <v>300</v>
      </c>
      <c r="AT235" s="218" t="s">
        <v>130</v>
      </c>
      <c r="AU235" s="218" t="s">
        <v>82</v>
      </c>
      <c r="AY235" s="20" t="s">
        <v>127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20" t="s">
        <v>80</v>
      </c>
      <c r="BK235" s="219">
        <f>ROUND(I235*H235,2)</f>
        <v>0</v>
      </c>
      <c r="BL235" s="20" t="s">
        <v>300</v>
      </c>
      <c r="BM235" s="218" t="s">
        <v>1214</v>
      </c>
    </row>
    <row r="236" s="2" customFormat="1">
      <c r="A236" s="41"/>
      <c r="B236" s="42"/>
      <c r="C236" s="43"/>
      <c r="D236" s="220" t="s">
        <v>137</v>
      </c>
      <c r="E236" s="43"/>
      <c r="F236" s="221" t="s">
        <v>1215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137</v>
      </c>
      <c r="AU236" s="20" t="s">
        <v>82</v>
      </c>
    </row>
    <row r="237" s="2" customFormat="1" ht="21.75" customHeight="1">
      <c r="A237" s="41"/>
      <c r="B237" s="42"/>
      <c r="C237" s="207" t="s">
        <v>483</v>
      </c>
      <c r="D237" s="207" t="s">
        <v>130</v>
      </c>
      <c r="E237" s="208" t="s">
        <v>1216</v>
      </c>
      <c r="F237" s="209" t="s">
        <v>1217</v>
      </c>
      <c r="G237" s="210" t="s">
        <v>1169</v>
      </c>
      <c r="H237" s="211">
        <v>6</v>
      </c>
      <c r="I237" s="212"/>
      <c r="J237" s="213">
        <f>ROUND(I237*H237,2)</f>
        <v>0</v>
      </c>
      <c r="K237" s="209" t="s">
        <v>134</v>
      </c>
      <c r="L237" s="47"/>
      <c r="M237" s="214" t="s">
        <v>19</v>
      </c>
      <c r="N237" s="215" t="s">
        <v>43</v>
      </c>
      <c r="O237" s="87"/>
      <c r="P237" s="216">
        <f>O237*H237</f>
        <v>0</v>
      </c>
      <c r="Q237" s="216">
        <v>0</v>
      </c>
      <c r="R237" s="216">
        <f>Q237*H237</f>
        <v>0</v>
      </c>
      <c r="S237" s="216">
        <v>0.019460000000000002</v>
      </c>
      <c r="T237" s="217">
        <f>S237*H237</f>
        <v>0.11676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8" t="s">
        <v>300</v>
      </c>
      <c r="AT237" s="218" t="s">
        <v>130</v>
      </c>
      <c r="AU237" s="218" t="s">
        <v>82</v>
      </c>
      <c r="AY237" s="20" t="s">
        <v>127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20" t="s">
        <v>80</v>
      </c>
      <c r="BK237" s="219">
        <f>ROUND(I237*H237,2)</f>
        <v>0</v>
      </c>
      <c r="BL237" s="20" t="s">
        <v>300</v>
      </c>
      <c r="BM237" s="218" t="s">
        <v>1218</v>
      </c>
    </row>
    <row r="238" s="2" customFormat="1">
      <c r="A238" s="41"/>
      <c r="B238" s="42"/>
      <c r="C238" s="43"/>
      <c r="D238" s="220" t="s">
        <v>137</v>
      </c>
      <c r="E238" s="43"/>
      <c r="F238" s="221" t="s">
        <v>1219</v>
      </c>
      <c r="G238" s="43"/>
      <c r="H238" s="43"/>
      <c r="I238" s="222"/>
      <c r="J238" s="43"/>
      <c r="K238" s="43"/>
      <c r="L238" s="47"/>
      <c r="M238" s="223"/>
      <c r="N238" s="224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137</v>
      </c>
      <c r="AU238" s="20" t="s">
        <v>82</v>
      </c>
    </row>
    <row r="239" s="2" customFormat="1" ht="37.8" customHeight="1">
      <c r="A239" s="41"/>
      <c r="B239" s="42"/>
      <c r="C239" s="207" t="s">
        <v>488</v>
      </c>
      <c r="D239" s="207" t="s">
        <v>130</v>
      </c>
      <c r="E239" s="208" t="s">
        <v>1220</v>
      </c>
      <c r="F239" s="209" t="s">
        <v>1221</v>
      </c>
      <c r="G239" s="210" t="s">
        <v>1169</v>
      </c>
      <c r="H239" s="211">
        <v>7</v>
      </c>
      <c r="I239" s="212"/>
      <c r="J239" s="213">
        <f>ROUND(I239*H239,2)</f>
        <v>0</v>
      </c>
      <c r="K239" s="209" t="s">
        <v>134</v>
      </c>
      <c r="L239" s="47"/>
      <c r="M239" s="214" t="s">
        <v>19</v>
      </c>
      <c r="N239" s="215" t="s">
        <v>43</v>
      </c>
      <c r="O239" s="87"/>
      <c r="P239" s="216">
        <f>O239*H239</f>
        <v>0</v>
      </c>
      <c r="Q239" s="216">
        <v>0.01247</v>
      </c>
      <c r="R239" s="216">
        <f>Q239*H239</f>
        <v>0.087290000000000006</v>
      </c>
      <c r="S239" s="216">
        <v>0</v>
      </c>
      <c r="T239" s="217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8" t="s">
        <v>300</v>
      </c>
      <c r="AT239" s="218" t="s">
        <v>130</v>
      </c>
      <c r="AU239" s="218" t="s">
        <v>82</v>
      </c>
      <c r="AY239" s="20" t="s">
        <v>127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20" t="s">
        <v>80</v>
      </c>
      <c r="BK239" s="219">
        <f>ROUND(I239*H239,2)</f>
        <v>0</v>
      </c>
      <c r="BL239" s="20" t="s">
        <v>300</v>
      </c>
      <c r="BM239" s="218" t="s">
        <v>1222</v>
      </c>
    </row>
    <row r="240" s="2" customFormat="1">
      <c r="A240" s="41"/>
      <c r="B240" s="42"/>
      <c r="C240" s="43"/>
      <c r="D240" s="220" t="s">
        <v>137</v>
      </c>
      <c r="E240" s="43"/>
      <c r="F240" s="221" t="s">
        <v>1223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137</v>
      </c>
      <c r="AU240" s="20" t="s">
        <v>82</v>
      </c>
    </row>
    <row r="241" s="2" customFormat="1" ht="21.75" customHeight="1">
      <c r="A241" s="41"/>
      <c r="B241" s="42"/>
      <c r="C241" s="207" t="s">
        <v>494</v>
      </c>
      <c r="D241" s="207" t="s">
        <v>130</v>
      </c>
      <c r="E241" s="208" t="s">
        <v>1224</v>
      </c>
      <c r="F241" s="209" t="s">
        <v>1225</v>
      </c>
      <c r="G241" s="210" t="s">
        <v>191</v>
      </c>
      <c r="H241" s="211">
        <v>3</v>
      </c>
      <c r="I241" s="212"/>
      <c r="J241" s="213">
        <f>ROUND(I241*H241,2)</f>
        <v>0</v>
      </c>
      <c r="K241" s="209" t="s">
        <v>19</v>
      </c>
      <c r="L241" s="47"/>
      <c r="M241" s="214" t="s">
        <v>19</v>
      </c>
      <c r="N241" s="215" t="s">
        <v>43</v>
      </c>
      <c r="O241" s="87"/>
      <c r="P241" s="216">
        <f>O241*H241</f>
        <v>0</v>
      </c>
      <c r="Q241" s="216">
        <v>0</v>
      </c>
      <c r="R241" s="216">
        <f>Q241*H241</f>
        <v>0</v>
      </c>
      <c r="S241" s="216">
        <v>0</v>
      </c>
      <c r="T241" s="217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8" t="s">
        <v>300</v>
      </c>
      <c r="AT241" s="218" t="s">
        <v>130</v>
      </c>
      <c r="AU241" s="218" t="s">
        <v>82</v>
      </c>
      <c r="AY241" s="20" t="s">
        <v>127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20" t="s">
        <v>80</v>
      </c>
      <c r="BK241" s="219">
        <f>ROUND(I241*H241,2)</f>
        <v>0</v>
      </c>
      <c r="BL241" s="20" t="s">
        <v>300</v>
      </c>
      <c r="BM241" s="218" t="s">
        <v>1226</v>
      </c>
    </row>
    <row r="242" s="2" customFormat="1" ht="24.15" customHeight="1">
      <c r="A242" s="41"/>
      <c r="B242" s="42"/>
      <c r="C242" s="275" t="s">
        <v>500</v>
      </c>
      <c r="D242" s="275" t="s">
        <v>405</v>
      </c>
      <c r="E242" s="276" t="s">
        <v>1227</v>
      </c>
      <c r="F242" s="277" t="s">
        <v>1228</v>
      </c>
      <c r="G242" s="278" t="s">
        <v>191</v>
      </c>
      <c r="H242" s="279">
        <v>3</v>
      </c>
      <c r="I242" s="280"/>
      <c r="J242" s="281">
        <f>ROUND(I242*H242,2)</f>
        <v>0</v>
      </c>
      <c r="K242" s="277" t="s">
        <v>134</v>
      </c>
      <c r="L242" s="282"/>
      <c r="M242" s="283" t="s">
        <v>19</v>
      </c>
      <c r="N242" s="284" t="s">
        <v>43</v>
      </c>
      <c r="O242" s="87"/>
      <c r="P242" s="216">
        <f>O242*H242</f>
        <v>0</v>
      </c>
      <c r="Q242" s="216">
        <v>0.00080000000000000004</v>
      </c>
      <c r="R242" s="216">
        <f>Q242*H242</f>
        <v>0.0024000000000000002</v>
      </c>
      <c r="S242" s="216">
        <v>0</v>
      </c>
      <c r="T242" s="217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8" t="s">
        <v>396</v>
      </c>
      <c r="AT242" s="218" t="s">
        <v>405</v>
      </c>
      <c r="AU242" s="218" t="s">
        <v>82</v>
      </c>
      <c r="AY242" s="20" t="s">
        <v>127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20" t="s">
        <v>80</v>
      </c>
      <c r="BK242" s="219">
        <f>ROUND(I242*H242,2)</f>
        <v>0</v>
      </c>
      <c r="BL242" s="20" t="s">
        <v>300</v>
      </c>
      <c r="BM242" s="218" t="s">
        <v>1229</v>
      </c>
    </row>
    <row r="243" s="2" customFormat="1" ht="24.15" customHeight="1">
      <c r="A243" s="41"/>
      <c r="B243" s="42"/>
      <c r="C243" s="207" t="s">
        <v>507</v>
      </c>
      <c r="D243" s="207" t="s">
        <v>130</v>
      </c>
      <c r="E243" s="208" t="s">
        <v>1230</v>
      </c>
      <c r="F243" s="209" t="s">
        <v>1231</v>
      </c>
      <c r="G243" s="210" t="s">
        <v>191</v>
      </c>
      <c r="H243" s="211">
        <v>5</v>
      </c>
      <c r="I243" s="212"/>
      <c r="J243" s="213">
        <f>ROUND(I243*H243,2)</f>
        <v>0</v>
      </c>
      <c r="K243" s="209" t="s">
        <v>134</v>
      </c>
      <c r="L243" s="47"/>
      <c r="M243" s="214" t="s">
        <v>19</v>
      </c>
      <c r="N243" s="215" t="s">
        <v>43</v>
      </c>
      <c r="O243" s="87"/>
      <c r="P243" s="216">
        <f>O243*H243</f>
        <v>0</v>
      </c>
      <c r="Q243" s="216">
        <v>0</v>
      </c>
      <c r="R243" s="216">
        <f>Q243*H243</f>
        <v>0</v>
      </c>
      <c r="S243" s="216">
        <v>0</v>
      </c>
      <c r="T243" s="217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8" t="s">
        <v>300</v>
      </c>
      <c r="AT243" s="218" t="s">
        <v>130</v>
      </c>
      <c r="AU243" s="218" t="s">
        <v>82</v>
      </c>
      <c r="AY243" s="20" t="s">
        <v>127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20" t="s">
        <v>80</v>
      </c>
      <c r="BK243" s="219">
        <f>ROUND(I243*H243,2)</f>
        <v>0</v>
      </c>
      <c r="BL243" s="20" t="s">
        <v>300</v>
      </c>
      <c r="BM243" s="218" t="s">
        <v>1232</v>
      </c>
    </row>
    <row r="244" s="2" customFormat="1">
      <c r="A244" s="41"/>
      <c r="B244" s="42"/>
      <c r="C244" s="43"/>
      <c r="D244" s="220" t="s">
        <v>137</v>
      </c>
      <c r="E244" s="43"/>
      <c r="F244" s="221" t="s">
        <v>1233</v>
      </c>
      <c r="G244" s="43"/>
      <c r="H244" s="43"/>
      <c r="I244" s="222"/>
      <c r="J244" s="43"/>
      <c r="K244" s="43"/>
      <c r="L244" s="47"/>
      <c r="M244" s="223"/>
      <c r="N244" s="224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137</v>
      </c>
      <c r="AU244" s="20" t="s">
        <v>82</v>
      </c>
    </row>
    <row r="245" s="2" customFormat="1" ht="16.5" customHeight="1">
      <c r="A245" s="41"/>
      <c r="B245" s="42"/>
      <c r="C245" s="275" t="s">
        <v>512</v>
      </c>
      <c r="D245" s="275" t="s">
        <v>405</v>
      </c>
      <c r="E245" s="276" t="s">
        <v>1234</v>
      </c>
      <c r="F245" s="277" t="s">
        <v>1235</v>
      </c>
      <c r="G245" s="278" t="s">
        <v>191</v>
      </c>
      <c r="H245" s="279">
        <v>5</v>
      </c>
      <c r="I245" s="280"/>
      <c r="J245" s="281">
        <f>ROUND(I245*H245,2)</f>
        <v>0</v>
      </c>
      <c r="K245" s="277" t="s">
        <v>134</v>
      </c>
      <c r="L245" s="282"/>
      <c r="M245" s="283" t="s">
        <v>19</v>
      </c>
      <c r="N245" s="284" t="s">
        <v>43</v>
      </c>
      <c r="O245" s="87"/>
      <c r="P245" s="216">
        <f>O245*H245</f>
        <v>0</v>
      </c>
      <c r="Q245" s="216">
        <v>0.00050000000000000001</v>
      </c>
      <c r="R245" s="216">
        <f>Q245*H245</f>
        <v>0.0025000000000000001</v>
      </c>
      <c r="S245" s="216">
        <v>0</v>
      </c>
      <c r="T245" s="217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8" t="s">
        <v>396</v>
      </c>
      <c r="AT245" s="218" t="s">
        <v>405</v>
      </c>
      <c r="AU245" s="218" t="s">
        <v>82</v>
      </c>
      <c r="AY245" s="20" t="s">
        <v>127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20" t="s">
        <v>80</v>
      </c>
      <c r="BK245" s="219">
        <f>ROUND(I245*H245,2)</f>
        <v>0</v>
      </c>
      <c r="BL245" s="20" t="s">
        <v>300</v>
      </c>
      <c r="BM245" s="218" t="s">
        <v>1236</v>
      </c>
    </row>
    <row r="246" s="2" customFormat="1" ht="24.15" customHeight="1">
      <c r="A246" s="41"/>
      <c r="B246" s="42"/>
      <c r="C246" s="207" t="s">
        <v>517</v>
      </c>
      <c r="D246" s="207" t="s">
        <v>130</v>
      </c>
      <c r="E246" s="208" t="s">
        <v>1237</v>
      </c>
      <c r="F246" s="209" t="s">
        <v>1238</v>
      </c>
      <c r="G246" s="210" t="s">
        <v>191</v>
      </c>
      <c r="H246" s="211">
        <v>3</v>
      </c>
      <c r="I246" s="212"/>
      <c r="J246" s="213">
        <f>ROUND(I246*H246,2)</f>
        <v>0</v>
      </c>
      <c r="K246" s="209" t="s">
        <v>134</v>
      </c>
      <c r="L246" s="47"/>
      <c r="M246" s="214" t="s">
        <v>19</v>
      </c>
      <c r="N246" s="215" t="s">
        <v>43</v>
      </c>
      <c r="O246" s="87"/>
      <c r="P246" s="216">
        <f>O246*H246</f>
        <v>0</v>
      </c>
      <c r="Q246" s="216">
        <v>0</v>
      </c>
      <c r="R246" s="216">
        <f>Q246*H246</f>
        <v>0</v>
      </c>
      <c r="S246" s="216">
        <v>0</v>
      </c>
      <c r="T246" s="217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18" t="s">
        <v>300</v>
      </c>
      <c r="AT246" s="218" t="s">
        <v>130</v>
      </c>
      <c r="AU246" s="218" t="s">
        <v>82</v>
      </c>
      <c r="AY246" s="20" t="s">
        <v>127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20" t="s">
        <v>80</v>
      </c>
      <c r="BK246" s="219">
        <f>ROUND(I246*H246,2)</f>
        <v>0</v>
      </c>
      <c r="BL246" s="20" t="s">
        <v>300</v>
      </c>
      <c r="BM246" s="218" t="s">
        <v>1239</v>
      </c>
    </row>
    <row r="247" s="2" customFormat="1">
      <c r="A247" s="41"/>
      <c r="B247" s="42"/>
      <c r="C247" s="43"/>
      <c r="D247" s="220" t="s">
        <v>137</v>
      </c>
      <c r="E247" s="43"/>
      <c r="F247" s="221" t="s">
        <v>1240</v>
      </c>
      <c r="G247" s="43"/>
      <c r="H247" s="43"/>
      <c r="I247" s="222"/>
      <c r="J247" s="43"/>
      <c r="K247" s="43"/>
      <c r="L247" s="47"/>
      <c r="M247" s="223"/>
      <c r="N247" s="224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137</v>
      </c>
      <c r="AU247" s="20" t="s">
        <v>82</v>
      </c>
    </row>
    <row r="248" s="2" customFormat="1" ht="16.5" customHeight="1">
      <c r="A248" s="41"/>
      <c r="B248" s="42"/>
      <c r="C248" s="275" t="s">
        <v>523</v>
      </c>
      <c r="D248" s="275" t="s">
        <v>405</v>
      </c>
      <c r="E248" s="276" t="s">
        <v>1241</v>
      </c>
      <c r="F248" s="277" t="s">
        <v>1242</v>
      </c>
      <c r="G248" s="278" t="s">
        <v>191</v>
      </c>
      <c r="H248" s="279">
        <v>3</v>
      </c>
      <c r="I248" s="280"/>
      <c r="J248" s="281">
        <f>ROUND(I248*H248,2)</f>
        <v>0</v>
      </c>
      <c r="K248" s="277" t="s">
        <v>134</v>
      </c>
      <c r="L248" s="282"/>
      <c r="M248" s="283" t="s">
        <v>19</v>
      </c>
      <c r="N248" s="284" t="s">
        <v>43</v>
      </c>
      <c r="O248" s="87"/>
      <c r="P248" s="216">
        <f>O248*H248</f>
        <v>0</v>
      </c>
      <c r="Q248" s="216">
        <v>0.00050000000000000001</v>
      </c>
      <c r="R248" s="216">
        <f>Q248*H248</f>
        <v>0.0015</v>
      </c>
      <c r="S248" s="216">
        <v>0</v>
      </c>
      <c r="T248" s="21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8" t="s">
        <v>396</v>
      </c>
      <c r="AT248" s="218" t="s">
        <v>405</v>
      </c>
      <c r="AU248" s="218" t="s">
        <v>82</v>
      </c>
      <c r="AY248" s="20" t="s">
        <v>127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20" t="s">
        <v>80</v>
      </c>
      <c r="BK248" s="219">
        <f>ROUND(I248*H248,2)</f>
        <v>0</v>
      </c>
      <c r="BL248" s="20" t="s">
        <v>300</v>
      </c>
      <c r="BM248" s="218" t="s">
        <v>1243</v>
      </c>
    </row>
    <row r="249" s="2" customFormat="1" ht="24.15" customHeight="1">
      <c r="A249" s="41"/>
      <c r="B249" s="42"/>
      <c r="C249" s="207" t="s">
        <v>530</v>
      </c>
      <c r="D249" s="207" t="s">
        <v>130</v>
      </c>
      <c r="E249" s="208" t="s">
        <v>1244</v>
      </c>
      <c r="F249" s="209" t="s">
        <v>1245</v>
      </c>
      <c r="G249" s="210" t="s">
        <v>191</v>
      </c>
      <c r="H249" s="211">
        <v>5</v>
      </c>
      <c r="I249" s="212"/>
      <c r="J249" s="213">
        <f>ROUND(I249*H249,2)</f>
        <v>0</v>
      </c>
      <c r="K249" s="209" t="s">
        <v>134</v>
      </c>
      <c r="L249" s="47"/>
      <c r="M249" s="214" t="s">
        <v>19</v>
      </c>
      <c r="N249" s="215" t="s">
        <v>43</v>
      </c>
      <c r="O249" s="87"/>
      <c r="P249" s="216">
        <f>O249*H249</f>
        <v>0</v>
      </c>
      <c r="Q249" s="216">
        <v>0</v>
      </c>
      <c r="R249" s="216">
        <f>Q249*H249</f>
        <v>0</v>
      </c>
      <c r="S249" s="216">
        <v>0</v>
      </c>
      <c r="T249" s="217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8" t="s">
        <v>300</v>
      </c>
      <c r="AT249" s="218" t="s">
        <v>130</v>
      </c>
      <c r="AU249" s="218" t="s">
        <v>82</v>
      </c>
      <c r="AY249" s="20" t="s">
        <v>127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20" t="s">
        <v>80</v>
      </c>
      <c r="BK249" s="219">
        <f>ROUND(I249*H249,2)</f>
        <v>0</v>
      </c>
      <c r="BL249" s="20" t="s">
        <v>300</v>
      </c>
      <c r="BM249" s="218" t="s">
        <v>1246</v>
      </c>
    </row>
    <row r="250" s="2" customFormat="1">
      <c r="A250" s="41"/>
      <c r="B250" s="42"/>
      <c r="C250" s="43"/>
      <c r="D250" s="220" t="s">
        <v>137</v>
      </c>
      <c r="E250" s="43"/>
      <c r="F250" s="221" t="s">
        <v>1247</v>
      </c>
      <c r="G250" s="43"/>
      <c r="H250" s="43"/>
      <c r="I250" s="222"/>
      <c r="J250" s="43"/>
      <c r="K250" s="43"/>
      <c r="L250" s="47"/>
      <c r="M250" s="223"/>
      <c r="N250" s="224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137</v>
      </c>
      <c r="AU250" s="20" t="s">
        <v>82</v>
      </c>
    </row>
    <row r="251" s="2" customFormat="1" ht="24.15" customHeight="1">
      <c r="A251" s="41"/>
      <c r="B251" s="42"/>
      <c r="C251" s="275" t="s">
        <v>539</v>
      </c>
      <c r="D251" s="275" t="s">
        <v>405</v>
      </c>
      <c r="E251" s="276" t="s">
        <v>1248</v>
      </c>
      <c r="F251" s="277" t="s">
        <v>1249</v>
      </c>
      <c r="G251" s="278" t="s">
        <v>191</v>
      </c>
      <c r="H251" s="279">
        <v>5</v>
      </c>
      <c r="I251" s="280"/>
      <c r="J251" s="281">
        <f>ROUND(I251*H251,2)</f>
        <v>0</v>
      </c>
      <c r="K251" s="277" t="s">
        <v>134</v>
      </c>
      <c r="L251" s="282"/>
      <c r="M251" s="283" t="s">
        <v>19</v>
      </c>
      <c r="N251" s="284" t="s">
        <v>43</v>
      </c>
      <c r="O251" s="87"/>
      <c r="P251" s="216">
        <f>O251*H251</f>
        <v>0</v>
      </c>
      <c r="Q251" s="216">
        <v>0.00050000000000000001</v>
      </c>
      <c r="R251" s="216">
        <f>Q251*H251</f>
        <v>0.0025000000000000001</v>
      </c>
      <c r="S251" s="216">
        <v>0</v>
      </c>
      <c r="T251" s="217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18" t="s">
        <v>396</v>
      </c>
      <c r="AT251" s="218" t="s">
        <v>405</v>
      </c>
      <c r="AU251" s="218" t="s">
        <v>82</v>
      </c>
      <c r="AY251" s="20" t="s">
        <v>127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20" t="s">
        <v>80</v>
      </c>
      <c r="BK251" s="219">
        <f>ROUND(I251*H251,2)</f>
        <v>0</v>
      </c>
      <c r="BL251" s="20" t="s">
        <v>300</v>
      </c>
      <c r="BM251" s="218" t="s">
        <v>1250</v>
      </c>
    </row>
    <row r="252" s="2" customFormat="1" ht="24.15" customHeight="1">
      <c r="A252" s="41"/>
      <c r="B252" s="42"/>
      <c r="C252" s="207" t="s">
        <v>546</v>
      </c>
      <c r="D252" s="207" t="s">
        <v>130</v>
      </c>
      <c r="E252" s="208" t="s">
        <v>1251</v>
      </c>
      <c r="F252" s="209" t="s">
        <v>1252</v>
      </c>
      <c r="G252" s="210" t="s">
        <v>191</v>
      </c>
      <c r="H252" s="211">
        <v>3</v>
      </c>
      <c r="I252" s="212"/>
      <c r="J252" s="213">
        <f>ROUND(I252*H252,2)</f>
        <v>0</v>
      </c>
      <c r="K252" s="209" t="s">
        <v>134</v>
      </c>
      <c r="L252" s="47"/>
      <c r="M252" s="214" t="s">
        <v>19</v>
      </c>
      <c r="N252" s="215" t="s">
        <v>43</v>
      </c>
      <c r="O252" s="87"/>
      <c r="P252" s="216">
        <f>O252*H252</f>
        <v>0</v>
      </c>
      <c r="Q252" s="216">
        <v>0</v>
      </c>
      <c r="R252" s="216">
        <f>Q252*H252</f>
        <v>0</v>
      </c>
      <c r="S252" s="216">
        <v>0</v>
      </c>
      <c r="T252" s="217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8" t="s">
        <v>300</v>
      </c>
      <c r="AT252" s="218" t="s">
        <v>130</v>
      </c>
      <c r="AU252" s="218" t="s">
        <v>82</v>
      </c>
      <c r="AY252" s="20" t="s">
        <v>127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20" t="s">
        <v>80</v>
      </c>
      <c r="BK252" s="219">
        <f>ROUND(I252*H252,2)</f>
        <v>0</v>
      </c>
      <c r="BL252" s="20" t="s">
        <v>300</v>
      </c>
      <c r="BM252" s="218" t="s">
        <v>1253</v>
      </c>
    </row>
    <row r="253" s="2" customFormat="1">
      <c r="A253" s="41"/>
      <c r="B253" s="42"/>
      <c r="C253" s="43"/>
      <c r="D253" s="220" t="s">
        <v>137</v>
      </c>
      <c r="E253" s="43"/>
      <c r="F253" s="221" t="s">
        <v>1254</v>
      </c>
      <c r="G253" s="43"/>
      <c r="H253" s="43"/>
      <c r="I253" s="222"/>
      <c r="J253" s="43"/>
      <c r="K253" s="43"/>
      <c r="L253" s="47"/>
      <c r="M253" s="223"/>
      <c r="N253" s="224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137</v>
      </c>
      <c r="AU253" s="20" t="s">
        <v>82</v>
      </c>
    </row>
    <row r="254" s="2" customFormat="1" ht="24.15" customHeight="1">
      <c r="A254" s="41"/>
      <c r="B254" s="42"/>
      <c r="C254" s="275" t="s">
        <v>553</v>
      </c>
      <c r="D254" s="275" t="s">
        <v>405</v>
      </c>
      <c r="E254" s="276" t="s">
        <v>1255</v>
      </c>
      <c r="F254" s="277" t="s">
        <v>1256</v>
      </c>
      <c r="G254" s="278" t="s">
        <v>191</v>
      </c>
      <c r="H254" s="279">
        <v>3</v>
      </c>
      <c r="I254" s="280"/>
      <c r="J254" s="281">
        <f>ROUND(I254*H254,2)</f>
        <v>0</v>
      </c>
      <c r="K254" s="277" t="s">
        <v>134</v>
      </c>
      <c r="L254" s="282"/>
      <c r="M254" s="283" t="s">
        <v>19</v>
      </c>
      <c r="N254" s="284" t="s">
        <v>43</v>
      </c>
      <c r="O254" s="87"/>
      <c r="P254" s="216">
        <f>O254*H254</f>
        <v>0</v>
      </c>
      <c r="Q254" s="216">
        <v>0.0012999999999999999</v>
      </c>
      <c r="R254" s="216">
        <f>Q254*H254</f>
        <v>0.0038999999999999998</v>
      </c>
      <c r="S254" s="216">
        <v>0</v>
      </c>
      <c r="T254" s="217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18" t="s">
        <v>396</v>
      </c>
      <c r="AT254" s="218" t="s">
        <v>405</v>
      </c>
      <c r="AU254" s="218" t="s">
        <v>82</v>
      </c>
      <c r="AY254" s="20" t="s">
        <v>127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20" t="s">
        <v>80</v>
      </c>
      <c r="BK254" s="219">
        <f>ROUND(I254*H254,2)</f>
        <v>0</v>
      </c>
      <c r="BL254" s="20" t="s">
        <v>300</v>
      </c>
      <c r="BM254" s="218" t="s">
        <v>1257</v>
      </c>
    </row>
    <row r="255" s="2" customFormat="1" ht="21.75" customHeight="1">
      <c r="A255" s="41"/>
      <c r="B255" s="42"/>
      <c r="C255" s="207" t="s">
        <v>568</v>
      </c>
      <c r="D255" s="207" t="s">
        <v>130</v>
      </c>
      <c r="E255" s="208" t="s">
        <v>1258</v>
      </c>
      <c r="F255" s="209" t="s">
        <v>1259</v>
      </c>
      <c r="G255" s="210" t="s">
        <v>191</v>
      </c>
      <c r="H255" s="211">
        <v>7</v>
      </c>
      <c r="I255" s="212"/>
      <c r="J255" s="213">
        <f>ROUND(I255*H255,2)</f>
        <v>0</v>
      </c>
      <c r="K255" s="209" t="s">
        <v>134</v>
      </c>
      <c r="L255" s="47"/>
      <c r="M255" s="214" t="s">
        <v>19</v>
      </c>
      <c r="N255" s="215" t="s">
        <v>43</v>
      </c>
      <c r="O255" s="87"/>
      <c r="P255" s="216">
        <f>O255*H255</f>
        <v>0</v>
      </c>
      <c r="Q255" s="216">
        <v>0</v>
      </c>
      <c r="R255" s="216">
        <f>Q255*H255</f>
        <v>0</v>
      </c>
      <c r="S255" s="216">
        <v>0</v>
      </c>
      <c r="T255" s="217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8" t="s">
        <v>300</v>
      </c>
      <c r="AT255" s="218" t="s">
        <v>130</v>
      </c>
      <c r="AU255" s="218" t="s">
        <v>82</v>
      </c>
      <c r="AY255" s="20" t="s">
        <v>127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20" t="s">
        <v>80</v>
      </c>
      <c r="BK255" s="219">
        <f>ROUND(I255*H255,2)</f>
        <v>0</v>
      </c>
      <c r="BL255" s="20" t="s">
        <v>300</v>
      </c>
      <c r="BM255" s="218" t="s">
        <v>1260</v>
      </c>
    </row>
    <row r="256" s="2" customFormat="1">
      <c r="A256" s="41"/>
      <c r="B256" s="42"/>
      <c r="C256" s="43"/>
      <c r="D256" s="220" t="s">
        <v>137</v>
      </c>
      <c r="E256" s="43"/>
      <c r="F256" s="221" t="s">
        <v>1261</v>
      </c>
      <c r="G256" s="43"/>
      <c r="H256" s="43"/>
      <c r="I256" s="222"/>
      <c r="J256" s="43"/>
      <c r="K256" s="43"/>
      <c r="L256" s="47"/>
      <c r="M256" s="223"/>
      <c r="N256" s="224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137</v>
      </c>
      <c r="AU256" s="20" t="s">
        <v>82</v>
      </c>
    </row>
    <row r="257" s="2" customFormat="1" ht="16.5" customHeight="1">
      <c r="A257" s="41"/>
      <c r="B257" s="42"/>
      <c r="C257" s="275" t="s">
        <v>573</v>
      </c>
      <c r="D257" s="275" t="s">
        <v>405</v>
      </c>
      <c r="E257" s="276" t="s">
        <v>1262</v>
      </c>
      <c r="F257" s="277" t="s">
        <v>1263</v>
      </c>
      <c r="G257" s="278" t="s">
        <v>191</v>
      </c>
      <c r="H257" s="279">
        <v>7</v>
      </c>
      <c r="I257" s="280"/>
      <c r="J257" s="281">
        <f>ROUND(I257*H257,2)</f>
        <v>0</v>
      </c>
      <c r="K257" s="277" t="s">
        <v>134</v>
      </c>
      <c r="L257" s="282"/>
      <c r="M257" s="283" t="s">
        <v>19</v>
      </c>
      <c r="N257" s="284" t="s">
        <v>43</v>
      </c>
      <c r="O257" s="87"/>
      <c r="P257" s="216">
        <f>O257*H257</f>
        <v>0</v>
      </c>
      <c r="Q257" s="216">
        <v>0.00012</v>
      </c>
      <c r="R257" s="216">
        <f>Q257*H257</f>
        <v>0.00084000000000000003</v>
      </c>
      <c r="S257" s="216">
        <v>0</v>
      </c>
      <c r="T257" s="217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18" t="s">
        <v>396</v>
      </c>
      <c r="AT257" s="218" t="s">
        <v>405</v>
      </c>
      <c r="AU257" s="218" t="s">
        <v>82</v>
      </c>
      <c r="AY257" s="20" t="s">
        <v>127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20" t="s">
        <v>80</v>
      </c>
      <c r="BK257" s="219">
        <f>ROUND(I257*H257,2)</f>
        <v>0</v>
      </c>
      <c r="BL257" s="20" t="s">
        <v>300</v>
      </c>
      <c r="BM257" s="218" t="s">
        <v>1264</v>
      </c>
    </row>
    <row r="258" s="2" customFormat="1" ht="24.15" customHeight="1">
      <c r="A258" s="41"/>
      <c r="B258" s="42"/>
      <c r="C258" s="207" t="s">
        <v>578</v>
      </c>
      <c r="D258" s="207" t="s">
        <v>130</v>
      </c>
      <c r="E258" s="208" t="s">
        <v>1265</v>
      </c>
      <c r="F258" s="209" t="s">
        <v>1266</v>
      </c>
      <c r="G258" s="210" t="s">
        <v>191</v>
      </c>
      <c r="H258" s="211">
        <v>3</v>
      </c>
      <c r="I258" s="212"/>
      <c r="J258" s="213">
        <f>ROUND(I258*H258,2)</f>
        <v>0</v>
      </c>
      <c r="K258" s="209" t="s">
        <v>134</v>
      </c>
      <c r="L258" s="47"/>
      <c r="M258" s="214" t="s">
        <v>19</v>
      </c>
      <c r="N258" s="215" t="s">
        <v>43</v>
      </c>
      <c r="O258" s="87"/>
      <c r="P258" s="216">
        <f>O258*H258</f>
        <v>0</v>
      </c>
      <c r="Q258" s="216">
        <v>0</v>
      </c>
      <c r="R258" s="216">
        <f>Q258*H258</f>
        <v>0</v>
      </c>
      <c r="S258" s="216">
        <v>0</v>
      </c>
      <c r="T258" s="217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8" t="s">
        <v>300</v>
      </c>
      <c r="AT258" s="218" t="s">
        <v>130</v>
      </c>
      <c r="AU258" s="218" t="s">
        <v>82</v>
      </c>
      <c r="AY258" s="20" t="s">
        <v>127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20" t="s">
        <v>80</v>
      </c>
      <c r="BK258" s="219">
        <f>ROUND(I258*H258,2)</f>
        <v>0</v>
      </c>
      <c r="BL258" s="20" t="s">
        <v>300</v>
      </c>
      <c r="BM258" s="218" t="s">
        <v>1267</v>
      </c>
    </row>
    <row r="259" s="2" customFormat="1">
      <c r="A259" s="41"/>
      <c r="B259" s="42"/>
      <c r="C259" s="43"/>
      <c r="D259" s="220" t="s">
        <v>137</v>
      </c>
      <c r="E259" s="43"/>
      <c r="F259" s="221" t="s">
        <v>1268</v>
      </c>
      <c r="G259" s="43"/>
      <c r="H259" s="43"/>
      <c r="I259" s="222"/>
      <c r="J259" s="43"/>
      <c r="K259" s="43"/>
      <c r="L259" s="47"/>
      <c r="M259" s="223"/>
      <c r="N259" s="224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137</v>
      </c>
      <c r="AU259" s="20" t="s">
        <v>82</v>
      </c>
    </row>
    <row r="260" s="2" customFormat="1" ht="24.15" customHeight="1">
      <c r="A260" s="41"/>
      <c r="B260" s="42"/>
      <c r="C260" s="275" t="s">
        <v>583</v>
      </c>
      <c r="D260" s="275" t="s">
        <v>405</v>
      </c>
      <c r="E260" s="276" t="s">
        <v>1269</v>
      </c>
      <c r="F260" s="277" t="s">
        <v>1270</v>
      </c>
      <c r="G260" s="278" t="s">
        <v>191</v>
      </c>
      <c r="H260" s="279">
        <v>3</v>
      </c>
      <c r="I260" s="280"/>
      <c r="J260" s="281">
        <f>ROUND(I260*H260,2)</f>
        <v>0</v>
      </c>
      <c r="K260" s="277" t="s">
        <v>134</v>
      </c>
      <c r="L260" s="282"/>
      <c r="M260" s="283" t="s">
        <v>19</v>
      </c>
      <c r="N260" s="284" t="s">
        <v>43</v>
      </c>
      <c r="O260" s="87"/>
      <c r="P260" s="216">
        <f>O260*H260</f>
        <v>0</v>
      </c>
      <c r="Q260" s="216">
        <v>0.00020000000000000001</v>
      </c>
      <c r="R260" s="216">
        <f>Q260*H260</f>
        <v>0.00060000000000000006</v>
      </c>
      <c r="S260" s="216">
        <v>0</v>
      </c>
      <c r="T260" s="217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8" t="s">
        <v>396</v>
      </c>
      <c r="AT260" s="218" t="s">
        <v>405</v>
      </c>
      <c r="AU260" s="218" t="s">
        <v>82</v>
      </c>
      <c r="AY260" s="20" t="s">
        <v>127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20" t="s">
        <v>80</v>
      </c>
      <c r="BK260" s="219">
        <f>ROUND(I260*H260,2)</f>
        <v>0</v>
      </c>
      <c r="BL260" s="20" t="s">
        <v>300</v>
      </c>
      <c r="BM260" s="218" t="s">
        <v>1271</v>
      </c>
    </row>
    <row r="261" s="2" customFormat="1" ht="24.15" customHeight="1">
      <c r="A261" s="41"/>
      <c r="B261" s="42"/>
      <c r="C261" s="207" t="s">
        <v>589</v>
      </c>
      <c r="D261" s="207" t="s">
        <v>130</v>
      </c>
      <c r="E261" s="208" t="s">
        <v>1272</v>
      </c>
      <c r="F261" s="209" t="s">
        <v>1273</v>
      </c>
      <c r="G261" s="210" t="s">
        <v>191</v>
      </c>
      <c r="H261" s="211">
        <v>1</v>
      </c>
      <c r="I261" s="212"/>
      <c r="J261" s="213">
        <f>ROUND(I261*H261,2)</f>
        <v>0</v>
      </c>
      <c r="K261" s="209" t="s">
        <v>134</v>
      </c>
      <c r="L261" s="47"/>
      <c r="M261" s="214" t="s">
        <v>19</v>
      </c>
      <c r="N261" s="215" t="s">
        <v>43</v>
      </c>
      <c r="O261" s="87"/>
      <c r="P261" s="216">
        <f>O261*H261</f>
        <v>0</v>
      </c>
      <c r="Q261" s="216">
        <v>0</v>
      </c>
      <c r="R261" s="216">
        <f>Q261*H261</f>
        <v>0</v>
      </c>
      <c r="S261" s="216">
        <v>0</v>
      </c>
      <c r="T261" s="217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8" t="s">
        <v>300</v>
      </c>
      <c r="AT261" s="218" t="s">
        <v>130</v>
      </c>
      <c r="AU261" s="218" t="s">
        <v>82</v>
      </c>
      <c r="AY261" s="20" t="s">
        <v>127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20" t="s">
        <v>80</v>
      </c>
      <c r="BK261" s="219">
        <f>ROUND(I261*H261,2)</f>
        <v>0</v>
      </c>
      <c r="BL261" s="20" t="s">
        <v>300</v>
      </c>
      <c r="BM261" s="218" t="s">
        <v>1274</v>
      </c>
    </row>
    <row r="262" s="2" customFormat="1">
      <c r="A262" s="41"/>
      <c r="B262" s="42"/>
      <c r="C262" s="43"/>
      <c r="D262" s="220" t="s">
        <v>137</v>
      </c>
      <c r="E262" s="43"/>
      <c r="F262" s="221" t="s">
        <v>1275</v>
      </c>
      <c r="G262" s="43"/>
      <c r="H262" s="43"/>
      <c r="I262" s="222"/>
      <c r="J262" s="43"/>
      <c r="K262" s="43"/>
      <c r="L262" s="47"/>
      <c r="M262" s="223"/>
      <c r="N262" s="224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137</v>
      </c>
      <c r="AU262" s="20" t="s">
        <v>82</v>
      </c>
    </row>
    <row r="263" s="2" customFormat="1" ht="16.5" customHeight="1">
      <c r="A263" s="41"/>
      <c r="B263" s="42"/>
      <c r="C263" s="275" t="s">
        <v>594</v>
      </c>
      <c r="D263" s="275" t="s">
        <v>405</v>
      </c>
      <c r="E263" s="276" t="s">
        <v>1276</v>
      </c>
      <c r="F263" s="277" t="s">
        <v>1277</v>
      </c>
      <c r="G263" s="278" t="s">
        <v>191</v>
      </c>
      <c r="H263" s="279">
        <v>1</v>
      </c>
      <c r="I263" s="280"/>
      <c r="J263" s="281">
        <f>ROUND(I263*H263,2)</f>
        <v>0</v>
      </c>
      <c r="K263" s="277" t="s">
        <v>134</v>
      </c>
      <c r="L263" s="282"/>
      <c r="M263" s="283" t="s">
        <v>19</v>
      </c>
      <c r="N263" s="284" t="s">
        <v>43</v>
      </c>
      <c r="O263" s="87"/>
      <c r="P263" s="216">
        <f>O263*H263</f>
        <v>0</v>
      </c>
      <c r="Q263" s="216">
        <v>0.0032000000000000002</v>
      </c>
      <c r="R263" s="216">
        <f>Q263*H263</f>
        <v>0.0032000000000000002</v>
      </c>
      <c r="S263" s="216">
        <v>0</v>
      </c>
      <c r="T263" s="217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18" t="s">
        <v>396</v>
      </c>
      <c r="AT263" s="218" t="s">
        <v>405</v>
      </c>
      <c r="AU263" s="218" t="s">
        <v>82</v>
      </c>
      <c r="AY263" s="20" t="s">
        <v>127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20" t="s">
        <v>80</v>
      </c>
      <c r="BK263" s="219">
        <f>ROUND(I263*H263,2)</f>
        <v>0</v>
      </c>
      <c r="BL263" s="20" t="s">
        <v>300</v>
      </c>
      <c r="BM263" s="218" t="s">
        <v>1278</v>
      </c>
    </row>
    <row r="264" s="2" customFormat="1" ht="33" customHeight="1">
      <c r="A264" s="41"/>
      <c r="B264" s="42"/>
      <c r="C264" s="207" t="s">
        <v>599</v>
      </c>
      <c r="D264" s="207" t="s">
        <v>130</v>
      </c>
      <c r="E264" s="208" t="s">
        <v>1279</v>
      </c>
      <c r="F264" s="209" t="s">
        <v>1280</v>
      </c>
      <c r="G264" s="210" t="s">
        <v>1169</v>
      </c>
      <c r="H264" s="211">
        <v>1</v>
      </c>
      <c r="I264" s="212"/>
      <c r="J264" s="213">
        <f>ROUND(I264*H264,2)</f>
        <v>0</v>
      </c>
      <c r="K264" s="209" t="s">
        <v>134</v>
      </c>
      <c r="L264" s="47"/>
      <c r="M264" s="214" t="s">
        <v>19</v>
      </c>
      <c r="N264" s="215" t="s">
        <v>43</v>
      </c>
      <c r="O264" s="87"/>
      <c r="P264" s="216">
        <f>O264*H264</f>
        <v>0</v>
      </c>
      <c r="Q264" s="216">
        <v>0</v>
      </c>
      <c r="R264" s="216">
        <f>Q264*H264</f>
        <v>0</v>
      </c>
      <c r="S264" s="216">
        <v>0.018800000000000001</v>
      </c>
      <c r="T264" s="217">
        <f>S264*H264</f>
        <v>0.018800000000000001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18" t="s">
        <v>300</v>
      </c>
      <c r="AT264" s="218" t="s">
        <v>130</v>
      </c>
      <c r="AU264" s="218" t="s">
        <v>82</v>
      </c>
      <c r="AY264" s="20" t="s">
        <v>127</v>
      </c>
      <c r="BE264" s="219">
        <f>IF(N264="základní",J264,0)</f>
        <v>0</v>
      </c>
      <c r="BF264" s="219">
        <f>IF(N264="snížená",J264,0)</f>
        <v>0</v>
      </c>
      <c r="BG264" s="219">
        <f>IF(N264="zákl. přenesená",J264,0)</f>
        <v>0</v>
      </c>
      <c r="BH264" s="219">
        <f>IF(N264="sníž. přenesená",J264,0)</f>
        <v>0</v>
      </c>
      <c r="BI264" s="219">
        <f>IF(N264="nulová",J264,0)</f>
        <v>0</v>
      </c>
      <c r="BJ264" s="20" t="s">
        <v>80</v>
      </c>
      <c r="BK264" s="219">
        <f>ROUND(I264*H264,2)</f>
        <v>0</v>
      </c>
      <c r="BL264" s="20" t="s">
        <v>300</v>
      </c>
      <c r="BM264" s="218" t="s">
        <v>1281</v>
      </c>
    </row>
    <row r="265" s="2" customFormat="1">
      <c r="A265" s="41"/>
      <c r="B265" s="42"/>
      <c r="C265" s="43"/>
      <c r="D265" s="220" t="s">
        <v>137</v>
      </c>
      <c r="E265" s="43"/>
      <c r="F265" s="221" t="s">
        <v>1282</v>
      </c>
      <c r="G265" s="43"/>
      <c r="H265" s="43"/>
      <c r="I265" s="222"/>
      <c r="J265" s="43"/>
      <c r="K265" s="43"/>
      <c r="L265" s="47"/>
      <c r="M265" s="223"/>
      <c r="N265" s="224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137</v>
      </c>
      <c r="AU265" s="20" t="s">
        <v>82</v>
      </c>
    </row>
    <row r="266" s="2" customFormat="1" ht="37.8" customHeight="1">
      <c r="A266" s="41"/>
      <c r="B266" s="42"/>
      <c r="C266" s="207" t="s">
        <v>604</v>
      </c>
      <c r="D266" s="207" t="s">
        <v>130</v>
      </c>
      <c r="E266" s="208" t="s">
        <v>1283</v>
      </c>
      <c r="F266" s="209" t="s">
        <v>1284</v>
      </c>
      <c r="G266" s="210" t="s">
        <v>1169</v>
      </c>
      <c r="H266" s="211">
        <v>1</v>
      </c>
      <c r="I266" s="212"/>
      <c r="J266" s="213">
        <f>ROUND(I266*H266,2)</f>
        <v>0</v>
      </c>
      <c r="K266" s="209" t="s">
        <v>134</v>
      </c>
      <c r="L266" s="47"/>
      <c r="M266" s="214" t="s">
        <v>19</v>
      </c>
      <c r="N266" s="215" t="s">
        <v>43</v>
      </c>
      <c r="O266" s="87"/>
      <c r="P266" s="216">
        <f>O266*H266</f>
        <v>0</v>
      </c>
      <c r="Q266" s="216">
        <v>0.01525</v>
      </c>
      <c r="R266" s="216">
        <f>Q266*H266</f>
        <v>0.01525</v>
      </c>
      <c r="S266" s="216">
        <v>0</v>
      </c>
      <c r="T266" s="217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18" t="s">
        <v>300</v>
      </c>
      <c r="AT266" s="218" t="s">
        <v>130</v>
      </c>
      <c r="AU266" s="218" t="s">
        <v>82</v>
      </c>
      <c r="AY266" s="20" t="s">
        <v>127</v>
      </c>
      <c r="BE266" s="219">
        <f>IF(N266="základní",J266,0)</f>
        <v>0</v>
      </c>
      <c r="BF266" s="219">
        <f>IF(N266="snížená",J266,0)</f>
        <v>0</v>
      </c>
      <c r="BG266" s="219">
        <f>IF(N266="zákl. přenesená",J266,0)</f>
        <v>0</v>
      </c>
      <c r="BH266" s="219">
        <f>IF(N266="sníž. přenesená",J266,0)</f>
        <v>0</v>
      </c>
      <c r="BI266" s="219">
        <f>IF(N266="nulová",J266,0)</f>
        <v>0</v>
      </c>
      <c r="BJ266" s="20" t="s">
        <v>80</v>
      </c>
      <c r="BK266" s="219">
        <f>ROUND(I266*H266,2)</f>
        <v>0</v>
      </c>
      <c r="BL266" s="20" t="s">
        <v>300</v>
      </c>
      <c r="BM266" s="218" t="s">
        <v>1285</v>
      </c>
    </row>
    <row r="267" s="2" customFormat="1">
      <c r="A267" s="41"/>
      <c r="B267" s="42"/>
      <c r="C267" s="43"/>
      <c r="D267" s="220" t="s">
        <v>137</v>
      </c>
      <c r="E267" s="43"/>
      <c r="F267" s="221" t="s">
        <v>1286</v>
      </c>
      <c r="G267" s="43"/>
      <c r="H267" s="43"/>
      <c r="I267" s="222"/>
      <c r="J267" s="43"/>
      <c r="K267" s="43"/>
      <c r="L267" s="47"/>
      <c r="M267" s="223"/>
      <c r="N267" s="224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137</v>
      </c>
      <c r="AU267" s="20" t="s">
        <v>82</v>
      </c>
    </row>
    <row r="268" s="2" customFormat="1" ht="24.15" customHeight="1">
      <c r="A268" s="41"/>
      <c r="B268" s="42"/>
      <c r="C268" s="207" t="s">
        <v>611</v>
      </c>
      <c r="D268" s="207" t="s">
        <v>130</v>
      </c>
      <c r="E268" s="208" t="s">
        <v>1287</v>
      </c>
      <c r="F268" s="209" t="s">
        <v>1288</v>
      </c>
      <c r="G268" s="210" t="s">
        <v>1169</v>
      </c>
      <c r="H268" s="211">
        <v>1</v>
      </c>
      <c r="I268" s="212"/>
      <c r="J268" s="213">
        <f>ROUND(I268*H268,2)</f>
        <v>0</v>
      </c>
      <c r="K268" s="209" t="s">
        <v>134</v>
      </c>
      <c r="L268" s="47"/>
      <c r="M268" s="214" t="s">
        <v>19</v>
      </c>
      <c r="N268" s="215" t="s">
        <v>43</v>
      </c>
      <c r="O268" s="87"/>
      <c r="P268" s="216">
        <f>O268*H268</f>
        <v>0</v>
      </c>
      <c r="Q268" s="216">
        <v>0</v>
      </c>
      <c r="R268" s="216">
        <f>Q268*H268</f>
        <v>0</v>
      </c>
      <c r="S268" s="216">
        <v>0.69347000000000003</v>
      </c>
      <c r="T268" s="217">
        <f>S268*H268</f>
        <v>0.69347000000000003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18" t="s">
        <v>300</v>
      </c>
      <c r="AT268" s="218" t="s">
        <v>130</v>
      </c>
      <c r="AU268" s="218" t="s">
        <v>82</v>
      </c>
      <c r="AY268" s="20" t="s">
        <v>127</v>
      </c>
      <c r="BE268" s="219">
        <f>IF(N268="základní",J268,0)</f>
        <v>0</v>
      </c>
      <c r="BF268" s="219">
        <f>IF(N268="snížená",J268,0)</f>
        <v>0</v>
      </c>
      <c r="BG268" s="219">
        <f>IF(N268="zákl. přenesená",J268,0)</f>
        <v>0</v>
      </c>
      <c r="BH268" s="219">
        <f>IF(N268="sníž. přenesená",J268,0)</f>
        <v>0</v>
      </c>
      <c r="BI268" s="219">
        <f>IF(N268="nulová",J268,0)</f>
        <v>0</v>
      </c>
      <c r="BJ268" s="20" t="s">
        <v>80</v>
      </c>
      <c r="BK268" s="219">
        <f>ROUND(I268*H268,2)</f>
        <v>0</v>
      </c>
      <c r="BL268" s="20" t="s">
        <v>300</v>
      </c>
      <c r="BM268" s="218" t="s">
        <v>1289</v>
      </c>
    </row>
    <row r="269" s="2" customFormat="1">
      <c r="A269" s="41"/>
      <c r="B269" s="42"/>
      <c r="C269" s="43"/>
      <c r="D269" s="220" t="s">
        <v>137</v>
      </c>
      <c r="E269" s="43"/>
      <c r="F269" s="221" t="s">
        <v>1290</v>
      </c>
      <c r="G269" s="43"/>
      <c r="H269" s="43"/>
      <c r="I269" s="222"/>
      <c r="J269" s="43"/>
      <c r="K269" s="43"/>
      <c r="L269" s="47"/>
      <c r="M269" s="223"/>
      <c r="N269" s="224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0" t="s">
        <v>137</v>
      </c>
      <c r="AU269" s="20" t="s">
        <v>82</v>
      </c>
    </row>
    <row r="270" s="2" customFormat="1" ht="44.25" customHeight="1">
      <c r="A270" s="41"/>
      <c r="B270" s="42"/>
      <c r="C270" s="207" t="s">
        <v>617</v>
      </c>
      <c r="D270" s="207" t="s">
        <v>130</v>
      </c>
      <c r="E270" s="208" t="s">
        <v>1291</v>
      </c>
      <c r="F270" s="209" t="s">
        <v>1292</v>
      </c>
      <c r="G270" s="210" t="s">
        <v>1169</v>
      </c>
      <c r="H270" s="211">
        <v>1</v>
      </c>
      <c r="I270" s="212"/>
      <c r="J270" s="213">
        <f>ROUND(I270*H270,2)</f>
        <v>0</v>
      </c>
      <c r="K270" s="209" t="s">
        <v>134</v>
      </c>
      <c r="L270" s="47"/>
      <c r="M270" s="214" t="s">
        <v>19</v>
      </c>
      <c r="N270" s="215" t="s">
        <v>43</v>
      </c>
      <c r="O270" s="87"/>
      <c r="P270" s="216">
        <f>O270*H270</f>
        <v>0</v>
      </c>
      <c r="Q270" s="216">
        <v>0.036339999999999997</v>
      </c>
      <c r="R270" s="216">
        <f>Q270*H270</f>
        <v>0.036339999999999997</v>
      </c>
      <c r="S270" s="216">
        <v>0</v>
      </c>
      <c r="T270" s="217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18" t="s">
        <v>300</v>
      </c>
      <c r="AT270" s="218" t="s">
        <v>130</v>
      </c>
      <c r="AU270" s="218" t="s">
        <v>82</v>
      </c>
      <c r="AY270" s="20" t="s">
        <v>127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20" t="s">
        <v>80</v>
      </c>
      <c r="BK270" s="219">
        <f>ROUND(I270*H270,2)</f>
        <v>0</v>
      </c>
      <c r="BL270" s="20" t="s">
        <v>300</v>
      </c>
      <c r="BM270" s="218" t="s">
        <v>1293</v>
      </c>
    </row>
    <row r="271" s="2" customFormat="1">
      <c r="A271" s="41"/>
      <c r="B271" s="42"/>
      <c r="C271" s="43"/>
      <c r="D271" s="220" t="s">
        <v>137</v>
      </c>
      <c r="E271" s="43"/>
      <c r="F271" s="221" t="s">
        <v>1294</v>
      </c>
      <c r="G271" s="43"/>
      <c r="H271" s="43"/>
      <c r="I271" s="222"/>
      <c r="J271" s="43"/>
      <c r="K271" s="43"/>
      <c r="L271" s="47"/>
      <c r="M271" s="223"/>
      <c r="N271" s="224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137</v>
      </c>
      <c r="AU271" s="20" t="s">
        <v>82</v>
      </c>
    </row>
    <row r="272" s="2" customFormat="1" ht="16.5" customHeight="1">
      <c r="A272" s="41"/>
      <c r="B272" s="42"/>
      <c r="C272" s="207" t="s">
        <v>622</v>
      </c>
      <c r="D272" s="207" t="s">
        <v>130</v>
      </c>
      <c r="E272" s="208" t="s">
        <v>1295</v>
      </c>
      <c r="F272" s="209" t="s">
        <v>1296</v>
      </c>
      <c r="G272" s="210" t="s">
        <v>191</v>
      </c>
      <c r="H272" s="211">
        <v>11</v>
      </c>
      <c r="I272" s="212"/>
      <c r="J272" s="213">
        <f>ROUND(I272*H272,2)</f>
        <v>0</v>
      </c>
      <c r="K272" s="209" t="s">
        <v>134</v>
      </c>
      <c r="L272" s="47"/>
      <c r="M272" s="214" t="s">
        <v>19</v>
      </c>
      <c r="N272" s="215" t="s">
        <v>43</v>
      </c>
      <c r="O272" s="87"/>
      <c r="P272" s="216">
        <f>O272*H272</f>
        <v>0</v>
      </c>
      <c r="Q272" s="216">
        <v>0</v>
      </c>
      <c r="R272" s="216">
        <f>Q272*H272</f>
        <v>0</v>
      </c>
      <c r="S272" s="216">
        <v>0.00048999999999999998</v>
      </c>
      <c r="T272" s="217">
        <f>S272*H272</f>
        <v>0.0053899999999999998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18" t="s">
        <v>300</v>
      </c>
      <c r="AT272" s="218" t="s">
        <v>130</v>
      </c>
      <c r="AU272" s="218" t="s">
        <v>82</v>
      </c>
      <c r="AY272" s="20" t="s">
        <v>127</v>
      </c>
      <c r="BE272" s="219">
        <f>IF(N272="základní",J272,0)</f>
        <v>0</v>
      </c>
      <c r="BF272" s="219">
        <f>IF(N272="snížená",J272,0)</f>
        <v>0</v>
      </c>
      <c r="BG272" s="219">
        <f>IF(N272="zákl. přenesená",J272,0)</f>
        <v>0</v>
      </c>
      <c r="BH272" s="219">
        <f>IF(N272="sníž. přenesená",J272,0)</f>
        <v>0</v>
      </c>
      <c r="BI272" s="219">
        <f>IF(N272="nulová",J272,0)</f>
        <v>0</v>
      </c>
      <c r="BJ272" s="20" t="s">
        <v>80</v>
      </c>
      <c r="BK272" s="219">
        <f>ROUND(I272*H272,2)</f>
        <v>0</v>
      </c>
      <c r="BL272" s="20" t="s">
        <v>300</v>
      </c>
      <c r="BM272" s="218" t="s">
        <v>1297</v>
      </c>
    </row>
    <row r="273" s="2" customFormat="1">
      <c r="A273" s="41"/>
      <c r="B273" s="42"/>
      <c r="C273" s="43"/>
      <c r="D273" s="220" t="s">
        <v>137</v>
      </c>
      <c r="E273" s="43"/>
      <c r="F273" s="221" t="s">
        <v>1298</v>
      </c>
      <c r="G273" s="43"/>
      <c r="H273" s="43"/>
      <c r="I273" s="222"/>
      <c r="J273" s="43"/>
      <c r="K273" s="43"/>
      <c r="L273" s="47"/>
      <c r="M273" s="223"/>
      <c r="N273" s="224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137</v>
      </c>
      <c r="AU273" s="20" t="s">
        <v>82</v>
      </c>
    </row>
    <row r="274" s="13" customFormat="1">
      <c r="A274" s="13"/>
      <c r="B274" s="232"/>
      <c r="C274" s="233"/>
      <c r="D274" s="225" t="s">
        <v>187</v>
      </c>
      <c r="E274" s="234" t="s">
        <v>19</v>
      </c>
      <c r="F274" s="235" t="s">
        <v>1299</v>
      </c>
      <c r="G274" s="233"/>
      <c r="H274" s="236">
        <v>2</v>
      </c>
      <c r="I274" s="237"/>
      <c r="J274" s="233"/>
      <c r="K274" s="233"/>
      <c r="L274" s="238"/>
      <c r="M274" s="239"/>
      <c r="N274" s="240"/>
      <c r="O274" s="240"/>
      <c r="P274" s="240"/>
      <c r="Q274" s="240"/>
      <c r="R274" s="240"/>
      <c r="S274" s="240"/>
      <c r="T274" s="24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2" t="s">
        <v>187</v>
      </c>
      <c r="AU274" s="242" t="s">
        <v>82</v>
      </c>
      <c r="AV274" s="13" t="s">
        <v>82</v>
      </c>
      <c r="AW274" s="13" t="s">
        <v>34</v>
      </c>
      <c r="AX274" s="13" t="s">
        <v>72</v>
      </c>
      <c r="AY274" s="242" t="s">
        <v>127</v>
      </c>
    </row>
    <row r="275" s="13" customFormat="1">
      <c r="A275" s="13"/>
      <c r="B275" s="232"/>
      <c r="C275" s="233"/>
      <c r="D275" s="225" t="s">
        <v>187</v>
      </c>
      <c r="E275" s="234" t="s">
        <v>19</v>
      </c>
      <c r="F275" s="235" t="s">
        <v>1300</v>
      </c>
      <c r="G275" s="233"/>
      <c r="H275" s="236">
        <v>6</v>
      </c>
      <c r="I275" s="237"/>
      <c r="J275" s="233"/>
      <c r="K275" s="233"/>
      <c r="L275" s="238"/>
      <c r="M275" s="239"/>
      <c r="N275" s="240"/>
      <c r="O275" s="240"/>
      <c r="P275" s="240"/>
      <c r="Q275" s="240"/>
      <c r="R275" s="240"/>
      <c r="S275" s="240"/>
      <c r="T275" s="241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2" t="s">
        <v>187</v>
      </c>
      <c r="AU275" s="242" t="s">
        <v>82</v>
      </c>
      <c r="AV275" s="13" t="s">
        <v>82</v>
      </c>
      <c r="AW275" s="13" t="s">
        <v>34</v>
      </c>
      <c r="AX275" s="13" t="s">
        <v>72</v>
      </c>
      <c r="AY275" s="242" t="s">
        <v>127</v>
      </c>
    </row>
    <row r="276" s="13" customFormat="1">
      <c r="A276" s="13"/>
      <c r="B276" s="232"/>
      <c r="C276" s="233"/>
      <c r="D276" s="225" t="s">
        <v>187</v>
      </c>
      <c r="E276" s="234" t="s">
        <v>19</v>
      </c>
      <c r="F276" s="235" t="s">
        <v>1108</v>
      </c>
      <c r="G276" s="233"/>
      <c r="H276" s="236">
        <v>3</v>
      </c>
      <c r="I276" s="237"/>
      <c r="J276" s="233"/>
      <c r="K276" s="233"/>
      <c r="L276" s="238"/>
      <c r="M276" s="239"/>
      <c r="N276" s="240"/>
      <c r="O276" s="240"/>
      <c r="P276" s="240"/>
      <c r="Q276" s="240"/>
      <c r="R276" s="240"/>
      <c r="S276" s="240"/>
      <c r="T276" s="24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2" t="s">
        <v>187</v>
      </c>
      <c r="AU276" s="242" t="s">
        <v>82</v>
      </c>
      <c r="AV276" s="13" t="s">
        <v>82</v>
      </c>
      <c r="AW276" s="13" t="s">
        <v>34</v>
      </c>
      <c r="AX276" s="13" t="s">
        <v>72</v>
      </c>
      <c r="AY276" s="242" t="s">
        <v>127</v>
      </c>
    </row>
    <row r="277" s="14" customFormat="1">
      <c r="A277" s="14"/>
      <c r="B277" s="243"/>
      <c r="C277" s="244"/>
      <c r="D277" s="225" t="s">
        <v>187</v>
      </c>
      <c r="E277" s="245" t="s">
        <v>19</v>
      </c>
      <c r="F277" s="246" t="s">
        <v>227</v>
      </c>
      <c r="G277" s="244"/>
      <c r="H277" s="247">
        <v>11</v>
      </c>
      <c r="I277" s="248"/>
      <c r="J277" s="244"/>
      <c r="K277" s="244"/>
      <c r="L277" s="249"/>
      <c r="M277" s="250"/>
      <c r="N277" s="251"/>
      <c r="O277" s="251"/>
      <c r="P277" s="251"/>
      <c r="Q277" s="251"/>
      <c r="R277" s="251"/>
      <c r="S277" s="251"/>
      <c r="T277" s="252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3" t="s">
        <v>187</v>
      </c>
      <c r="AU277" s="253" t="s">
        <v>82</v>
      </c>
      <c r="AV277" s="14" t="s">
        <v>155</v>
      </c>
      <c r="AW277" s="14" t="s">
        <v>34</v>
      </c>
      <c r="AX277" s="14" t="s">
        <v>80</v>
      </c>
      <c r="AY277" s="253" t="s">
        <v>127</v>
      </c>
    </row>
    <row r="278" s="2" customFormat="1" ht="24.15" customHeight="1">
      <c r="A278" s="41"/>
      <c r="B278" s="42"/>
      <c r="C278" s="207" t="s">
        <v>626</v>
      </c>
      <c r="D278" s="207" t="s">
        <v>130</v>
      </c>
      <c r="E278" s="208" t="s">
        <v>1301</v>
      </c>
      <c r="F278" s="209" t="s">
        <v>1302</v>
      </c>
      <c r="G278" s="210" t="s">
        <v>1169</v>
      </c>
      <c r="H278" s="211">
        <v>20</v>
      </c>
      <c r="I278" s="212"/>
      <c r="J278" s="213">
        <f>ROUND(I278*H278,2)</f>
        <v>0</v>
      </c>
      <c r="K278" s="209" t="s">
        <v>134</v>
      </c>
      <c r="L278" s="47"/>
      <c r="M278" s="214" t="s">
        <v>19</v>
      </c>
      <c r="N278" s="215" t="s">
        <v>43</v>
      </c>
      <c r="O278" s="87"/>
      <c r="P278" s="216">
        <f>O278*H278</f>
        <v>0</v>
      </c>
      <c r="Q278" s="216">
        <v>9.0000000000000006E-05</v>
      </c>
      <c r="R278" s="216">
        <f>Q278*H278</f>
        <v>0.0018000000000000002</v>
      </c>
      <c r="S278" s="216">
        <v>0</v>
      </c>
      <c r="T278" s="217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18" t="s">
        <v>300</v>
      </c>
      <c r="AT278" s="218" t="s">
        <v>130</v>
      </c>
      <c r="AU278" s="218" t="s">
        <v>82</v>
      </c>
      <c r="AY278" s="20" t="s">
        <v>127</v>
      </c>
      <c r="BE278" s="219">
        <f>IF(N278="základní",J278,0)</f>
        <v>0</v>
      </c>
      <c r="BF278" s="219">
        <f>IF(N278="snížená",J278,0)</f>
        <v>0</v>
      </c>
      <c r="BG278" s="219">
        <f>IF(N278="zákl. přenesená",J278,0)</f>
        <v>0</v>
      </c>
      <c r="BH278" s="219">
        <f>IF(N278="sníž. přenesená",J278,0)</f>
        <v>0</v>
      </c>
      <c r="BI278" s="219">
        <f>IF(N278="nulová",J278,0)</f>
        <v>0</v>
      </c>
      <c r="BJ278" s="20" t="s">
        <v>80</v>
      </c>
      <c r="BK278" s="219">
        <f>ROUND(I278*H278,2)</f>
        <v>0</v>
      </c>
      <c r="BL278" s="20" t="s">
        <v>300</v>
      </c>
      <c r="BM278" s="218" t="s">
        <v>1303</v>
      </c>
    </row>
    <row r="279" s="2" customFormat="1">
      <c r="A279" s="41"/>
      <c r="B279" s="42"/>
      <c r="C279" s="43"/>
      <c r="D279" s="220" t="s">
        <v>137</v>
      </c>
      <c r="E279" s="43"/>
      <c r="F279" s="221" t="s">
        <v>1304</v>
      </c>
      <c r="G279" s="43"/>
      <c r="H279" s="43"/>
      <c r="I279" s="222"/>
      <c r="J279" s="43"/>
      <c r="K279" s="43"/>
      <c r="L279" s="47"/>
      <c r="M279" s="223"/>
      <c r="N279" s="224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137</v>
      </c>
      <c r="AU279" s="20" t="s">
        <v>82</v>
      </c>
    </row>
    <row r="280" s="13" customFormat="1">
      <c r="A280" s="13"/>
      <c r="B280" s="232"/>
      <c r="C280" s="233"/>
      <c r="D280" s="225" t="s">
        <v>187</v>
      </c>
      <c r="E280" s="234" t="s">
        <v>19</v>
      </c>
      <c r="F280" s="235" t="s">
        <v>1159</v>
      </c>
      <c r="G280" s="233"/>
      <c r="H280" s="236">
        <v>3</v>
      </c>
      <c r="I280" s="237"/>
      <c r="J280" s="233"/>
      <c r="K280" s="233"/>
      <c r="L280" s="238"/>
      <c r="M280" s="239"/>
      <c r="N280" s="240"/>
      <c r="O280" s="240"/>
      <c r="P280" s="240"/>
      <c r="Q280" s="240"/>
      <c r="R280" s="240"/>
      <c r="S280" s="240"/>
      <c r="T280" s="24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2" t="s">
        <v>187</v>
      </c>
      <c r="AU280" s="242" t="s">
        <v>82</v>
      </c>
      <c r="AV280" s="13" t="s">
        <v>82</v>
      </c>
      <c r="AW280" s="13" t="s">
        <v>34</v>
      </c>
      <c r="AX280" s="13" t="s">
        <v>72</v>
      </c>
      <c r="AY280" s="242" t="s">
        <v>127</v>
      </c>
    </row>
    <row r="281" s="13" customFormat="1">
      <c r="A281" s="13"/>
      <c r="B281" s="232"/>
      <c r="C281" s="233"/>
      <c r="D281" s="225" t="s">
        <v>187</v>
      </c>
      <c r="E281" s="234" t="s">
        <v>19</v>
      </c>
      <c r="F281" s="235" t="s">
        <v>1160</v>
      </c>
      <c r="G281" s="233"/>
      <c r="H281" s="236">
        <v>14</v>
      </c>
      <c r="I281" s="237"/>
      <c r="J281" s="233"/>
      <c r="K281" s="233"/>
      <c r="L281" s="238"/>
      <c r="M281" s="239"/>
      <c r="N281" s="240"/>
      <c r="O281" s="240"/>
      <c r="P281" s="240"/>
      <c r="Q281" s="240"/>
      <c r="R281" s="240"/>
      <c r="S281" s="240"/>
      <c r="T281" s="241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2" t="s">
        <v>187</v>
      </c>
      <c r="AU281" s="242" t="s">
        <v>82</v>
      </c>
      <c r="AV281" s="13" t="s">
        <v>82</v>
      </c>
      <c r="AW281" s="13" t="s">
        <v>34</v>
      </c>
      <c r="AX281" s="13" t="s">
        <v>72</v>
      </c>
      <c r="AY281" s="242" t="s">
        <v>127</v>
      </c>
    </row>
    <row r="282" s="13" customFormat="1">
      <c r="A282" s="13"/>
      <c r="B282" s="232"/>
      <c r="C282" s="233"/>
      <c r="D282" s="225" t="s">
        <v>187</v>
      </c>
      <c r="E282" s="234" t="s">
        <v>19</v>
      </c>
      <c r="F282" s="235" t="s">
        <v>1108</v>
      </c>
      <c r="G282" s="233"/>
      <c r="H282" s="236">
        <v>3</v>
      </c>
      <c r="I282" s="237"/>
      <c r="J282" s="233"/>
      <c r="K282" s="233"/>
      <c r="L282" s="238"/>
      <c r="M282" s="239"/>
      <c r="N282" s="240"/>
      <c r="O282" s="240"/>
      <c r="P282" s="240"/>
      <c r="Q282" s="240"/>
      <c r="R282" s="240"/>
      <c r="S282" s="240"/>
      <c r="T282" s="24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2" t="s">
        <v>187</v>
      </c>
      <c r="AU282" s="242" t="s">
        <v>82</v>
      </c>
      <c r="AV282" s="13" t="s">
        <v>82</v>
      </c>
      <c r="AW282" s="13" t="s">
        <v>34</v>
      </c>
      <c r="AX282" s="13" t="s">
        <v>72</v>
      </c>
      <c r="AY282" s="242" t="s">
        <v>127</v>
      </c>
    </row>
    <row r="283" s="14" customFormat="1">
      <c r="A283" s="14"/>
      <c r="B283" s="243"/>
      <c r="C283" s="244"/>
      <c r="D283" s="225" t="s">
        <v>187</v>
      </c>
      <c r="E283" s="245" t="s">
        <v>19</v>
      </c>
      <c r="F283" s="246" t="s">
        <v>227</v>
      </c>
      <c r="G283" s="244"/>
      <c r="H283" s="247">
        <v>20</v>
      </c>
      <c r="I283" s="248"/>
      <c r="J283" s="244"/>
      <c r="K283" s="244"/>
      <c r="L283" s="249"/>
      <c r="M283" s="250"/>
      <c r="N283" s="251"/>
      <c r="O283" s="251"/>
      <c r="P283" s="251"/>
      <c r="Q283" s="251"/>
      <c r="R283" s="251"/>
      <c r="S283" s="251"/>
      <c r="T283" s="252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3" t="s">
        <v>187</v>
      </c>
      <c r="AU283" s="253" t="s">
        <v>82</v>
      </c>
      <c r="AV283" s="14" t="s">
        <v>155</v>
      </c>
      <c r="AW283" s="14" t="s">
        <v>34</v>
      </c>
      <c r="AX283" s="14" t="s">
        <v>80</v>
      </c>
      <c r="AY283" s="253" t="s">
        <v>127</v>
      </c>
    </row>
    <row r="284" s="2" customFormat="1" ht="24.15" customHeight="1">
      <c r="A284" s="41"/>
      <c r="B284" s="42"/>
      <c r="C284" s="275" t="s">
        <v>630</v>
      </c>
      <c r="D284" s="275" t="s">
        <v>405</v>
      </c>
      <c r="E284" s="276" t="s">
        <v>1305</v>
      </c>
      <c r="F284" s="277" t="s">
        <v>1306</v>
      </c>
      <c r="G284" s="278" t="s">
        <v>191</v>
      </c>
      <c r="H284" s="279">
        <v>20</v>
      </c>
      <c r="I284" s="280"/>
      <c r="J284" s="281">
        <f>ROUND(I284*H284,2)</f>
        <v>0</v>
      </c>
      <c r="K284" s="277" t="s">
        <v>134</v>
      </c>
      <c r="L284" s="282"/>
      <c r="M284" s="283" t="s">
        <v>19</v>
      </c>
      <c r="N284" s="284" t="s">
        <v>43</v>
      </c>
      <c r="O284" s="87"/>
      <c r="P284" s="216">
        <f>O284*H284</f>
        <v>0</v>
      </c>
      <c r="Q284" s="216">
        <v>0.00031</v>
      </c>
      <c r="R284" s="216">
        <f>Q284*H284</f>
        <v>0.0061999999999999998</v>
      </c>
      <c r="S284" s="216">
        <v>0</v>
      </c>
      <c r="T284" s="217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18" t="s">
        <v>396</v>
      </c>
      <c r="AT284" s="218" t="s">
        <v>405</v>
      </c>
      <c r="AU284" s="218" t="s">
        <v>82</v>
      </c>
      <c r="AY284" s="20" t="s">
        <v>127</v>
      </c>
      <c r="BE284" s="219">
        <f>IF(N284="základní",J284,0)</f>
        <v>0</v>
      </c>
      <c r="BF284" s="219">
        <f>IF(N284="snížená",J284,0)</f>
        <v>0</v>
      </c>
      <c r="BG284" s="219">
        <f>IF(N284="zákl. přenesená",J284,0)</f>
        <v>0</v>
      </c>
      <c r="BH284" s="219">
        <f>IF(N284="sníž. přenesená",J284,0)</f>
        <v>0</v>
      </c>
      <c r="BI284" s="219">
        <f>IF(N284="nulová",J284,0)</f>
        <v>0</v>
      </c>
      <c r="BJ284" s="20" t="s">
        <v>80</v>
      </c>
      <c r="BK284" s="219">
        <f>ROUND(I284*H284,2)</f>
        <v>0</v>
      </c>
      <c r="BL284" s="20" t="s">
        <v>300</v>
      </c>
      <c r="BM284" s="218" t="s">
        <v>1307</v>
      </c>
    </row>
    <row r="285" s="2" customFormat="1" ht="16.5" customHeight="1">
      <c r="A285" s="41"/>
      <c r="B285" s="42"/>
      <c r="C285" s="275" t="s">
        <v>634</v>
      </c>
      <c r="D285" s="275" t="s">
        <v>405</v>
      </c>
      <c r="E285" s="276" t="s">
        <v>1308</v>
      </c>
      <c r="F285" s="277" t="s">
        <v>1309</v>
      </c>
      <c r="G285" s="278" t="s">
        <v>241</v>
      </c>
      <c r="H285" s="279">
        <v>10</v>
      </c>
      <c r="I285" s="280"/>
      <c r="J285" s="281">
        <f>ROUND(I285*H285,2)</f>
        <v>0</v>
      </c>
      <c r="K285" s="277" t="s">
        <v>134</v>
      </c>
      <c r="L285" s="282"/>
      <c r="M285" s="283" t="s">
        <v>19</v>
      </c>
      <c r="N285" s="284" t="s">
        <v>43</v>
      </c>
      <c r="O285" s="87"/>
      <c r="P285" s="216">
        <f>O285*H285</f>
        <v>0</v>
      </c>
      <c r="Q285" s="216">
        <v>0.00025000000000000001</v>
      </c>
      <c r="R285" s="216">
        <f>Q285*H285</f>
        <v>0.0025000000000000001</v>
      </c>
      <c r="S285" s="216">
        <v>0</v>
      </c>
      <c r="T285" s="217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18" t="s">
        <v>396</v>
      </c>
      <c r="AT285" s="218" t="s">
        <v>405</v>
      </c>
      <c r="AU285" s="218" t="s">
        <v>82</v>
      </c>
      <c r="AY285" s="20" t="s">
        <v>127</v>
      </c>
      <c r="BE285" s="219">
        <f>IF(N285="základní",J285,0)</f>
        <v>0</v>
      </c>
      <c r="BF285" s="219">
        <f>IF(N285="snížená",J285,0)</f>
        <v>0</v>
      </c>
      <c r="BG285" s="219">
        <f>IF(N285="zákl. přenesená",J285,0)</f>
        <v>0</v>
      </c>
      <c r="BH285" s="219">
        <f>IF(N285="sníž. přenesená",J285,0)</f>
        <v>0</v>
      </c>
      <c r="BI285" s="219">
        <f>IF(N285="nulová",J285,0)</f>
        <v>0</v>
      </c>
      <c r="BJ285" s="20" t="s">
        <v>80</v>
      </c>
      <c r="BK285" s="219">
        <f>ROUND(I285*H285,2)</f>
        <v>0</v>
      </c>
      <c r="BL285" s="20" t="s">
        <v>300</v>
      </c>
      <c r="BM285" s="218" t="s">
        <v>1310</v>
      </c>
    </row>
    <row r="286" s="13" customFormat="1">
      <c r="A286" s="13"/>
      <c r="B286" s="232"/>
      <c r="C286" s="233"/>
      <c r="D286" s="225" t="s">
        <v>187</v>
      </c>
      <c r="E286" s="233"/>
      <c r="F286" s="235" t="s">
        <v>1311</v>
      </c>
      <c r="G286" s="233"/>
      <c r="H286" s="236">
        <v>10</v>
      </c>
      <c r="I286" s="237"/>
      <c r="J286" s="233"/>
      <c r="K286" s="233"/>
      <c r="L286" s="238"/>
      <c r="M286" s="239"/>
      <c r="N286" s="240"/>
      <c r="O286" s="240"/>
      <c r="P286" s="240"/>
      <c r="Q286" s="240"/>
      <c r="R286" s="240"/>
      <c r="S286" s="240"/>
      <c r="T286" s="241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2" t="s">
        <v>187</v>
      </c>
      <c r="AU286" s="242" t="s">
        <v>82</v>
      </c>
      <c r="AV286" s="13" t="s">
        <v>82</v>
      </c>
      <c r="AW286" s="13" t="s">
        <v>4</v>
      </c>
      <c r="AX286" s="13" t="s">
        <v>80</v>
      </c>
      <c r="AY286" s="242" t="s">
        <v>127</v>
      </c>
    </row>
    <row r="287" s="2" customFormat="1" ht="16.5" customHeight="1">
      <c r="A287" s="41"/>
      <c r="B287" s="42"/>
      <c r="C287" s="207" t="s">
        <v>640</v>
      </c>
      <c r="D287" s="207" t="s">
        <v>130</v>
      </c>
      <c r="E287" s="208" t="s">
        <v>1312</v>
      </c>
      <c r="F287" s="209" t="s">
        <v>1313</v>
      </c>
      <c r="G287" s="210" t="s">
        <v>1169</v>
      </c>
      <c r="H287" s="211">
        <v>1</v>
      </c>
      <c r="I287" s="212"/>
      <c r="J287" s="213">
        <f>ROUND(I287*H287,2)</f>
        <v>0</v>
      </c>
      <c r="K287" s="209" t="s">
        <v>134</v>
      </c>
      <c r="L287" s="47"/>
      <c r="M287" s="214" t="s">
        <v>19</v>
      </c>
      <c r="N287" s="215" t="s">
        <v>43</v>
      </c>
      <c r="O287" s="87"/>
      <c r="P287" s="216">
        <f>O287*H287</f>
        <v>0</v>
      </c>
      <c r="Q287" s="216">
        <v>0</v>
      </c>
      <c r="R287" s="216">
        <f>Q287*H287</f>
        <v>0</v>
      </c>
      <c r="S287" s="216">
        <v>0.00156</v>
      </c>
      <c r="T287" s="217">
        <f>S287*H287</f>
        <v>0.00156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18" t="s">
        <v>300</v>
      </c>
      <c r="AT287" s="218" t="s">
        <v>130</v>
      </c>
      <c r="AU287" s="218" t="s">
        <v>82</v>
      </c>
      <c r="AY287" s="20" t="s">
        <v>127</v>
      </c>
      <c r="BE287" s="219">
        <f>IF(N287="základní",J287,0)</f>
        <v>0</v>
      </c>
      <c r="BF287" s="219">
        <f>IF(N287="snížená",J287,0)</f>
        <v>0</v>
      </c>
      <c r="BG287" s="219">
        <f>IF(N287="zákl. přenesená",J287,0)</f>
        <v>0</v>
      </c>
      <c r="BH287" s="219">
        <f>IF(N287="sníž. přenesená",J287,0)</f>
        <v>0</v>
      </c>
      <c r="BI287" s="219">
        <f>IF(N287="nulová",J287,0)</f>
        <v>0</v>
      </c>
      <c r="BJ287" s="20" t="s">
        <v>80</v>
      </c>
      <c r="BK287" s="219">
        <f>ROUND(I287*H287,2)</f>
        <v>0</v>
      </c>
      <c r="BL287" s="20" t="s">
        <v>300</v>
      </c>
      <c r="BM287" s="218" t="s">
        <v>1314</v>
      </c>
    </row>
    <row r="288" s="2" customFormat="1">
      <c r="A288" s="41"/>
      <c r="B288" s="42"/>
      <c r="C288" s="43"/>
      <c r="D288" s="220" t="s">
        <v>137</v>
      </c>
      <c r="E288" s="43"/>
      <c r="F288" s="221" t="s">
        <v>1315</v>
      </c>
      <c r="G288" s="43"/>
      <c r="H288" s="43"/>
      <c r="I288" s="222"/>
      <c r="J288" s="43"/>
      <c r="K288" s="43"/>
      <c r="L288" s="47"/>
      <c r="M288" s="223"/>
      <c r="N288" s="224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137</v>
      </c>
      <c r="AU288" s="20" t="s">
        <v>82</v>
      </c>
    </row>
    <row r="289" s="2" customFormat="1" ht="16.5" customHeight="1">
      <c r="A289" s="41"/>
      <c r="B289" s="42"/>
      <c r="C289" s="207" t="s">
        <v>647</v>
      </c>
      <c r="D289" s="207" t="s">
        <v>130</v>
      </c>
      <c r="E289" s="208" t="s">
        <v>1316</v>
      </c>
      <c r="F289" s="209" t="s">
        <v>1317</v>
      </c>
      <c r="G289" s="210" t="s">
        <v>1169</v>
      </c>
      <c r="H289" s="211">
        <v>6</v>
      </c>
      <c r="I289" s="212"/>
      <c r="J289" s="213">
        <f>ROUND(I289*H289,2)</f>
        <v>0</v>
      </c>
      <c r="K289" s="209" t="s">
        <v>134</v>
      </c>
      <c r="L289" s="47"/>
      <c r="M289" s="214" t="s">
        <v>19</v>
      </c>
      <c r="N289" s="215" t="s">
        <v>43</v>
      </c>
      <c r="O289" s="87"/>
      <c r="P289" s="216">
        <f>O289*H289</f>
        <v>0</v>
      </c>
      <c r="Q289" s="216">
        <v>0</v>
      </c>
      <c r="R289" s="216">
        <f>Q289*H289</f>
        <v>0</v>
      </c>
      <c r="S289" s="216">
        <v>0.00085999999999999998</v>
      </c>
      <c r="T289" s="217">
        <f>S289*H289</f>
        <v>0.0051599999999999997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18" t="s">
        <v>300</v>
      </c>
      <c r="AT289" s="218" t="s">
        <v>130</v>
      </c>
      <c r="AU289" s="218" t="s">
        <v>82</v>
      </c>
      <c r="AY289" s="20" t="s">
        <v>127</v>
      </c>
      <c r="BE289" s="219">
        <f>IF(N289="základní",J289,0)</f>
        <v>0</v>
      </c>
      <c r="BF289" s="219">
        <f>IF(N289="snížená",J289,0)</f>
        <v>0</v>
      </c>
      <c r="BG289" s="219">
        <f>IF(N289="zákl. přenesená",J289,0)</f>
        <v>0</v>
      </c>
      <c r="BH289" s="219">
        <f>IF(N289="sníž. přenesená",J289,0)</f>
        <v>0</v>
      </c>
      <c r="BI289" s="219">
        <f>IF(N289="nulová",J289,0)</f>
        <v>0</v>
      </c>
      <c r="BJ289" s="20" t="s">
        <v>80</v>
      </c>
      <c r="BK289" s="219">
        <f>ROUND(I289*H289,2)</f>
        <v>0</v>
      </c>
      <c r="BL289" s="20" t="s">
        <v>300</v>
      </c>
      <c r="BM289" s="218" t="s">
        <v>1318</v>
      </c>
    </row>
    <row r="290" s="2" customFormat="1">
      <c r="A290" s="41"/>
      <c r="B290" s="42"/>
      <c r="C290" s="43"/>
      <c r="D290" s="220" t="s">
        <v>137</v>
      </c>
      <c r="E290" s="43"/>
      <c r="F290" s="221" t="s">
        <v>1319</v>
      </c>
      <c r="G290" s="43"/>
      <c r="H290" s="43"/>
      <c r="I290" s="222"/>
      <c r="J290" s="43"/>
      <c r="K290" s="43"/>
      <c r="L290" s="47"/>
      <c r="M290" s="223"/>
      <c r="N290" s="224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137</v>
      </c>
      <c r="AU290" s="20" t="s">
        <v>82</v>
      </c>
    </row>
    <row r="291" s="2" customFormat="1" ht="24.15" customHeight="1">
      <c r="A291" s="41"/>
      <c r="B291" s="42"/>
      <c r="C291" s="207" t="s">
        <v>651</v>
      </c>
      <c r="D291" s="207" t="s">
        <v>130</v>
      </c>
      <c r="E291" s="208" t="s">
        <v>1320</v>
      </c>
      <c r="F291" s="209" t="s">
        <v>1321</v>
      </c>
      <c r="G291" s="210" t="s">
        <v>1169</v>
      </c>
      <c r="H291" s="211">
        <v>1</v>
      </c>
      <c r="I291" s="212"/>
      <c r="J291" s="213">
        <f>ROUND(I291*H291,2)</f>
        <v>0</v>
      </c>
      <c r="K291" s="209" t="s">
        <v>134</v>
      </c>
      <c r="L291" s="47"/>
      <c r="M291" s="214" t="s">
        <v>19</v>
      </c>
      <c r="N291" s="215" t="s">
        <v>43</v>
      </c>
      <c r="O291" s="87"/>
      <c r="P291" s="216">
        <f>O291*H291</f>
        <v>0</v>
      </c>
      <c r="Q291" s="216">
        <v>0.00172</v>
      </c>
      <c r="R291" s="216">
        <f>Q291*H291</f>
        <v>0.00172</v>
      </c>
      <c r="S291" s="216">
        <v>0</v>
      </c>
      <c r="T291" s="217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18" t="s">
        <v>300</v>
      </c>
      <c r="AT291" s="218" t="s">
        <v>130</v>
      </c>
      <c r="AU291" s="218" t="s">
        <v>82</v>
      </c>
      <c r="AY291" s="20" t="s">
        <v>127</v>
      </c>
      <c r="BE291" s="219">
        <f>IF(N291="základní",J291,0)</f>
        <v>0</v>
      </c>
      <c r="BF291" s="219">
        <f>IF(N291="snížená",J291,0)</f>
        <v>0</v>
      </c>
      <c r="BG291" s="219">
        <f>IF(N291="zákl. přenesená",J291,0)</f>
        <v>0</v>
      </c>
      <c r="BH291" s="219">
        <f>IF(N291="sníž. přenesená",J291,0)</f>
        <v>0</v>
      </c>
      <c r="BI291" s="219">
        <f>IF(N291="nulová",J291,0)</f>
        <v>0</v>
      </c>
      <c r="BJ291" s="20" t="s">
        <v>80</v>
      </c>
      <c r="BK291" s="219">
        <f>ROUND(I291*H291,2)</f>
        <v>0</v>
      </c>
      <c r="BL291" s="20" t="s">
        <v>300</v>
      </c>
      <c r="BM291" s="218" t="s">
        <v>1322</v>
      </c>
    </row>
    <row r="292" s="2" customFormat="1">
      <c r="A292" s="41"/>
      <c r="B292" s="42"/>
      <c r="C292" s="43"/>
      <c r="D292" s="220" t="s">
        <v>137</v>
      </c>
      <c r="E292" s="43"/>
      <c r="F292" s="221" t="s">
        <v>1323</v>
      </c>
      <c r="G292" s="43"/>
      <c r="H292" s="43"/>
      <c r="I292" s="222"/>
      <c r="J292" s="43"/>
      <c r="K292" s="43"/>
      <c r="L292" s="47"/>
      <c r="M292" s="223"/>
      <c r="N292" s="224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137</v>
      </c>
      <c r="AU292" s="20" t="s">
        <v>82</v>
      </c>
    </row>
    <row r="293" s="13" customFormat="1">
      <c r="A293" s="13"/>
      <c r="B293" s="232"/>
      <c r="C293" s="233"/>
      <c r="D293" s="225" t="s">
        <v>187</v>
      </c>
      <c r="E293" s="234" t="s">
        <v>19</v>
      </c>
      <c r="F293" s="235" t="s">
        <v>1324</v>
      </c>
      <c r="G293" s="233"/>
      <c r="H293" s="236">
        <v>1</v>
      </c>
      <c r="I293" s="237"/>
      <c r="J293" s="233"/>
      <c r="K293" s="233"/>
      <c r="L293" s="238"/>
      <c r="M293" s="239"/>
      <c r="N293" s="240"/>
      <c r="O293" s="240"/>
      <c r="P293" s="240"/>
      <c r="Q293" s="240"/>
      <c r="R293" s="240"/>
      <c r="S293" s="240"/>
      <c r="T293" s="24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2" t="s">
        <v>187</v>
      </c>
      <c r="AU293" s="242" t="s">
        <v>82</v>
      </c>
      <c r="AV293" s="13" t="s">
        <v>82</v>
      </c>
      <c r="AW293" s="13" t="s">
        <v>34</v>
      </c>
      <c r="AX293" s="13" t="s">
        <v>80</v>
      </c>
      <c r="AY293" s="242" t="s">
        <v>127</v>
      </c>
    </row>
    <row r="294" s="2" customFormat="1" ht="16.5" customHeight="1">
      <c r="A294" s="41"/>
      <c r="B294" s="42"/>
      <c r="C294" s="207" t="s">
        <v>656</v>
      </c>
      <c r="D294" s="207" t="s">
        <v>130</v>
      </c>
      <c r="E294" s="208" t="s">
        <v>1325</v>
      </c>
      <c r="F294" s="209" t="s">
        <v>1326</v>
      </c>
      <c r="G294" s="210" t="s">
        <v>1169</v>
      </c>
      <c r="H294" s="211">
        <v>7</v>
      </c>
      <c r="I294" s="212"/>
      <c r="J294" s="213">
        <f>ROUND(I294*H294,2)</f>
        <v>0</v>
      </c>
      <c r="K294" s="209" t="s">
        <v>134</v>
      </c>
      <c r="L294" s="47"/>
      <c r="M294" s="214" t="s">
        <v>19</v>
      </c>
      <c r="N294" s="215" t="s">
        <v>43</v>
      </c>
      <c r="O294" s="87"/>
      <c r="P294" s="216">
        <f>O294*H294</f>
        <v>0</v>
      </c>
      <c r="Q294" s="216">
        <v>0.0018400000000000001</v>
      </c>
      <c r="R294" s="216">
        <f>Q294*H294</f>
        <v>0.012880000000000001</v>
      </c>
      <c r="S294" s="216">
        <v>0</v>
      </c>
      <c r="T294" s="217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18" t="s">
        <v>300</v>
      </c>
      <c r="AT294" s="218" t="s">
        <v>130</v>
      </c>
      <c r="AU294" s="218" t="s">
        <v>82</v>
      </c>
      <c r="AY294" s="20" t="s">
        <v>127</v>
      </c>
      <c r="BE294" s="219">
        <f>IF(N294="základní",J294,0)</f>
        <v>0</v>
      </c>
      <c r="BF294" s="219">
        <f>IF(N294="snížená",J294,0)</f>
        <v>0</v>
      </c>
      <c r="BG294" s="219">
        <f>IF(N294="zákl. přenesená",J294,0)</f>
        <v>0</v>
      </c>
      <c r="BH294" s="219">
        <f>IF(N294="sníž. přenesená",J294,0)</f>
        <v>0</v>
      </c>
      <c r="BI294" s="219">
        <f>IF(N294="nulová",J294,0)</f>
        <v>0</v>
      </c>
      <c r="BJ294" s="20" t="s">
        <v>80</v>
      </c>
      <c r="BK294" s="219">
        <f>ROUND(I294*H294,2)</f>
        <v>0</v>
      </c>
      <c r="BL294" s="20" t="s">
        <v>300</v>
      </c>
      <c r="BM294" s="218" t="s">
        <v>1327</v>
      </c>
    </row>
    <row r="295" s="2" customFormat="1">
      <c r="A295" s="41"/>
      <c r="B295" s="42"/>
      <c r="C295" s="43"/>
      <c r="D295" s="220" t="s">
        <v>137</v>
      </c>
      <c r="E295" s="43"/>
      <c r="F295" s="221" t="s">
        <v>1328</v>
      </c>
      <c r="G295" s="43"/>
      <c r="H295" s="43"/>
      <c r="I295" s="222"/>
      <c r="J295" s="43"/>
      <c r="K295" s="43"/>
      <c r="L295" s="47"/>
      <c r="M295" s="223"/>
      <c r="N295" s="224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137</v>
      </c>
      <c r="AU295" s="20" t="s">
        <v>82</v>
      </c>
    </row>
    <row r="296" s="13" customFormat="1">
      <c r="A296" s="13"/>
      <c r="B296" s="232"/>
      <c r="C296" s="233"/>
      <c r="D296" s="225" t="s">
        <v>187</v>
      </c>
      <c r="E296" s="234" t="s">
        <v>19</v>
      </c>
      <c r="F296" s="235" t="s">
        <v>1329</v>
      </c>
      <c r="G296" s="233"/>
      <c r="H296" s="236">
        <v>7</v>
      </c>
      <c r="I296" s="237"/>
      <c r="J296" s="233"/>
      <c r="K296" s="233"/>
      <c r="L296" s="238"/>
      <c r="M296" s="239"/>
      <c r="N296" s="240"/>
      <c r="O296" s="240"/>
      <c r="P296" s="240"/>
      <c r="Q296" s="240"/>
      <c r="R296" s="240"/>
      <c r="S296" s="240"/>
      <c r="T296" s="241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2" t="s">
        <v>187</v>
      </c>
      <c r="AU296" s="242" t="s">
        <v>82</v>
      </c>
      <c r="AV296" s="13" t="s">
        <v>82</v>
      </c>
      <c r="AW296" s="13" t="s">
        <v>34</v>
      </c>
      <c r="AX296" s="13" t="s">
        <v>80</v>
      </c>
      <c r="AY296" s="242" t="s">
        <v>127</v>
      </c>
    </row>
    <row r="297" s="2" customFormat="1" ht="24.15" customHeight="1">
      <c r="A297" s="41"/>
      <c r="B297" s="42"/>
      <c r="C297" s="207" t="s">
        <v>663</v>
      </c>
      <c r="D297" s="207" t="s">
        <v>130</v>
      </c>
      <c r="E297" s="208" t="s">
        <v>1330</v>
      </c>
      <c r="F297" s="209" t="s">
        <v>1331</v>
      </c>
      <c r="G297" s="210" t="s">
        <v>191</v>
      </c>
      <c r="H297" s="211">
        <v>6</v>
      </c>
      <c r="I297" s="212"/>
      <c r="J297" s="213">
        <f>ROUND(I297*H297,2)</f>
        <v>0</v>
      </c>
      <c r="K297" s="209" t="s">
        <v>134</v>
      </c>
      <c r="L297" s="47"/>
      <c r="M297" s="214" t="s">
        <v>19</v>
      </c>
      <c r="N297" s="215" t="s">
        <v>43</v>
      </c>
      <c r="O297" s="87"/>
      <c r="P297" s="216">
        <f>O297*H297</f>
        <v>0</v>
      </c>
      <c r="Q297" s="216">
        <v>0</v>
      </c>
      <c r="R297" s="216">
        <f>Q297*H297</f>
        <v>0</v>
      </c>
      <c r="S297" s="216">
        <v>0.00085999999999999998</v>
      </c>
      <c r="T297" s="217">
        <f>S297*H297</f>
        <v>0.0051599999999999997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18" t="s">
        <v>300</v>
      </c>
      <c r="AT297" s="218" t="s">
        <v>130</v>
      </c>
      <c r="AU297" s="218" t="s">
        <v>82</v>
      </c>
      <c r="AY297" s="20" t="s">
        <v>127</v>
      </c>
      <c r="BE297" s="219">
        <f>IF(N297="základní",J297,0)</f>
        <v>0</v>
      </c>
      <c r="BF297" s="219">
        <f>IF(N297="snížená",J297,0)</f>
        <v>0</v>
      </c>
      <c r="BG297" s="219">
        <f>IF(N297="zákl. přenesená",J297,0)</f>
        <v>0</v>
      </c>
      <c r="BH297" s="219">
        <f>IF(N297="sníž. přenesená",J297,0)</f>
        <v>0</v>
      </c>
      <c r="BI297" s="219">
        <f>IF(N297="nulová",J297,0)</f>
        <v>0</v>
      </c>
      <c r="BJ297" s="20" t="s">
        <v>80</v>
      </c>
      <c r="BK297" s="219">
        <f>ROUND(I297*H297,2)</f>
        <v>0</v>
      </c>
      <c r="BL297" s="20" t="s">
        <v>300</v>
      </c>
      <c r="BM297" s="218" t="s">
        <v>1332</v>
      </c>
    </row>
    <row r="298" s="2" customFormat="1">
      <c r="A298" s="41"/>
      <c r="B298" s="42"/>
      <c r="C298" s="43"/>
      <c r="D298" s="220" t="s">
        <v>137</v>
      </c>
      <c r="E298" s="43"/>
      <c r="F298" s="221" t="s">
        <v>1333</v>
      </c>
      <c r="G298" s="43"/>
      <c r="H298" s="43"/>
      <c r="I298" s="222"/>
      <c r="J298" s="43"/>
      <c r="K298" s="43"/>
      <c r="L298" s="47"/>
      <c r="M298" s="223"/>
      <c r="N298" s="224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137</v>
      </c>
      <c r="AU298" s="20" t="s">
        <v>82</v>
      </c>
    </row>
    <row r="299" s="2" customFormat="1" ht="24.15" customHeight="1">
      <c r="A299" s="41"/>
      <c r="B299" s="42"/>
      <c r="C299" s="207" t="s">
        <v>670</v>
      </c>
      <c r="D299" s="207" t="s">
        <v>130</v>
      </c>
      <c r="E299" s="208" t="s">
        <v>1334</v>
      </c>
      <c r="F299" s="209" t="s">
        <v>1335</v>
      </c>
      <c r="G299" s="210" t="s">
        <v>191</v>
      </c>
      <c r="H299" s="211">
        <v>7</v>
      </c>
      <c r="I299" s="212"/>
      <c r="J299" s="213">
        <f>ROUND(I299*H299,2)</f>
        <v>0</v>
      </c>
      <c r="K299" s="209" t="s">
        <v>134</v>
      </c>
      <c r="L299" s="47"/>
      <c r="M299" s="214" t="s">
        <v>19</v>
      </c>
      <c r="N299" s="215" t="s">
        <v>43</v>
      </c>
      <c r="O299" s="87"/>
      <c r="P299" s="216">
        <f>O299*H299</f>
        <v>0</v>
      </c>
      <c r="Q299" s="216">
        <v>0.00013999999999999999</v>
      </c>
      <c r="R299" s="216">
        <f>Q299*H299</f>
        <v>0.00097999999999999997</v>
      </c>
      <c r="S299" s="216">
        <v>0</v>
      </c>
      <c r="T299" s="217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18" t="s">
        <v>300</v>
      </c>
      <c r="AT299" s="218" t="s">
        <v>130</v>
      </c>
      <c r="AU299" s="218" t="s">
        <v>82</v>
      </c>
      <c r="AY299" s="20" t="s">
        <v>127</v>
      </c>
      <c r="BE299" s="219">
        <f>IF(N299="základní",J299,0)</f>
        <v>0</v>
      </c>
      <c r="BF299" s="219">
        <f>IF(N299="snížená",J299,0)</f>
        <v>0</v>
      </c>
      <c r="BG299" s="219">
        <f>IF(N299="zákl. přenesená",J299,0)</f>
        <v>0</v>
      </c>
      <c r="BH299" s="219">
        <f>IF(N299="sníž. přenesená",J299,0)</f>
        <v>0</v>
      </c>
      <c r="BI299" s="219">
        <f>IF(N299="nulová",J299,0)</f>
        <v>0</v>
      </c>
      <c r="BJ299" s="20" t="s">
        <v>80</v>
      </c>
      <c r="BK299" s="219">
        <f>ROUND(I299*H299,2)</f>
        <v>0</v>
      </c>
      <c r="BL299" s="20" t="s">
        <v>300</v>
      </c>
      <c r="BM299" s="218" t="s">
        <v>1336</v>
      </c>
    </row>
    <row r="300" s="2" customFormat="1">
      <c r="A300" s="41"/>
      <c r="B300" s="42"/>
      <c r="C300" s="43"/>
      <c r="D300" s="220" t="s">
        <v>137</v>
      </c>
      <c r="E300" s="43"/>
      <c r="F300" s="221" t="s">
        <v>1337</v>
      </c>
      <c r="G300" s="43"/>
      <c r="H300" s="43"/>
      <c r="I300" s="222"/>
      <c r="J300" s="43"/>
      <c r="K300" s="43"/>
      <c r="L300" s="47"/>
      <c r="M300" s="223"/>
      <c r="N300" s="224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137</v>
      </c>
      <c r="AU300" s="20" t="s">
        <v>82</v>
      </c>
    </row>
    <row r="301" s="2" customFormat="1" ht="24.15" customHeight="1">
      <c r="A301" s="41"/>
      <c r="B301" s="42"/>
      <c r="C301" s="207" t="s">
        <v>675</v>
      </c>
      <c r="D301" s="207" t="s">
        <v>130</v>
      </c>
      <c r="E301" s="208" t="s">
        <v>1338</v>
      </c>
      <c r="F301" s="209" t="s">
        <v>1339</v>
      </c>
      <c r="G301" s="210" t="s">
        <v>191</v>
      </c>
      <c r="H301" s="211">
        <v>6</v>
      </c>
      <c r="I301" s="212"/>
      <c r="J301" s="213">
        <f>ROUND(I301*H301,2)</f>
        <v>0</v>
      </c>
      <c r="K301" s="209" t="s">
        <v>134</v>
      </c>
      <c r="L301" s="47"/>
      <c r="M301" s="214" t="s">
        <v>19</v>
      </c>
      <c r="N301" s="215" t="s">
        <v>43</v>
      </c>
      <c r="O301" s="87"/>
      <c r="P301" s="216">
        <f>O301*H301</f>
        <v>0</v>
      </c>
      <c r="Q301" s="216">
        <v>0</v>
      </c>
      <c r="R301" s="216">
        <f>Q301*H301</f>
        <v>0</v>
      </c>
      <c r="S301" s="216">
        <v>0.00084999999999999995</v>
      </c>
      <c r="T301" s="217">
        <f>S301*H301</f>
        <v>0.0050999999999999995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18" t="s">
        <v>300</v>
      </c>
      <c r="AT301" s="218" t="s">
        <v>130</v>
      </c>
      <c r="AU301" s="218" t="s">
        <v>82</v>
      </c>
      <c r="AY301" s="20" t="s">
        <v>127</v>
      </c>
      <c r="BE301" s="219">
        <f>IF(N301="základní",J301,0)</f>
        <v>0</v>
      </c>
      <c r="BF301" s="219">
        <f>IF(N301="snížená",J301,0)</f>
        <v>0</v>
      </c>
      <c r="BG301" s="219">
        <f>IF(N301="zákl. přenesená",J301,0)</f>
        <v>0</v>
      </c>
      <c r="BH301" s="219">
        <f>IF(N301="sníž. přenesená",J301,0)</f>
        <v>0</v>
      </c>
      <c r="BI301" s="219">
        <f>IF(N301="nulová",J301,0)</f>
        <v>0</v>
      </c>
      <c r="BJ301" s="20" t="s">
        <v>80</v>
      </c>
      <c r="BK301" s="219">
        <f>ROUND(I301*H301,2)</f>
        <v>0</v>
      </c>
      <c r="BL301" s="20" t="s">
        <v>300</v>
      </c>
      <c r="BM301" s="218" t="s">
        <v>1340</v>
      </c>
    </row>
    <row r="302" s="2" customFormat="1">
      <c r="A302" s="41"/>
      <c r="B302" s="42"/>
      <c r="C302" s="43"/>
      <c r="D302" s="220" t="s">
        <v>137</v>
      </c>
      <c r="E302" s="43"/>
      <c r="F302" s="221" t="s">
        <v>1341</v>
      </c>
      <c r="G302" s="43"/>
      <c r="H302" s="43"/>
      <c r="I302" s="222"/>
      <c r="J302" s="43"/>
      <c r="K302" s="43"/>
      <c r="L302" s="47"/>
      <c r="M302" s="223"/>
      <c r="N302" s="224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137</v>
      </c>
      <c r="AU302" s="20" t="s">
        <v>82</v>
      </c>
    </row>
    <row r="303" s="2" customFormat="1" ht="24.15" customHeight="1">
      <c r="A303" s="41"/>
      <c r="B303" s="42"/>
      <c r="C303" s="207" t="s">
        <v>680</v>
      </c>
      <c r="D303" s="207" t="s">
        <v>130</v>
      </c>
      <c r="E303" s="208" t="s">
        <v>1342</v>
      </c>
      <c r="F303" s="209" t="s">
        <v>1343</v>
      </c>
      <c r="G303" s="210" t="s">
        <v>191</v>
      </c>
      <c r="H303" s="211">
        <v>7</v>
      </c>
      <c r="I303" s="212"/>
      <c r="J303" s="213">
        <f>ROUND(I303*H303,2)</f>
        <v>0</v>
      </c>
      <c r="K303" s="209" t="s">
        <v>19</v>
      </c>
      <c r="L303" s="47"/>
      <c r="M303" s="214" t="s">
        <v>19</v>
      </c>
      <c r="N303" s="215" t="s">
        <v>43</v>
      </c>
      <c r="O303" s="87"/>
      <c r="P303" s="216">
        <f>O303*H303</f>
        <v>0</v>
      </c>
      <c r="Q303" s="216">
        <v>0.00024000000000000001</v>
      </c>
      <c r="R303" s="216">
        <f>Q303*H303</f>
        <v>0.0016800000000000001</v>
      </c>
      <c r="S303" s="216">
        <v>0</v>
      </c>
      <c r="T303" s="217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8" t="s">
        <v>300</v>
      </c>
      <c r="AT303" s="218" t="s">
        <v>130</v>
      </c>
      <c r="AU303" s="218" t="s">
        <v>82</v>
      </c>
      <c r="AY303" s="20" t="s">
        <v>127</v>
      </c>
      <c r="BE303" s="219">
        <f>IF(N303="základní",J303,0)</f>
        <v>0</v>
      </c>
      <c r="BF303" s="219">
        <f>IF(N303="snížená",J303,0)</f>
        <v>0</v>
      </c>
      <c r="BG303" s="219">
        <f>IF(N303="zákl. přenesená",J303,0)</f>
        <v>0</v>
      </c>
      <c r="BH303" s="219">
        <f>IF(N303="sníž. přenesená",J303,0)</f>
        <v>0</v>
      </c>
      <c r="BI303" s="219">
        <f>IF(N303="nulová",J303,0)</f>
        <v>0</v>
      </c>
      <c r="BJ303" s="20" t="s">
        <v>80</v>
      </c>
      <c r="BK303" s="219">
        <f>ROUND(I303*H303,2)</f>
        <v>0</v>
      </c>
      <c r="BL303" s="20" t="s">
        <v>300</v>
      </c>
      <c r="BM303" s="218" t="s">
        <v>1344</v>
      </c>
    </row>
    <row r="304" s="2" customFormat="1" ht="24.15" customHeight="1">
      <c r="A304" s="41"/>
      <c r="B304" s="42"/>
      <c r="C304" s="207" t="s">
        <v>686</v>
      </c>
      <c r="D304" s="207" t="s">
        <v>130</v>
      </c>
      <c r="E304" s="208" t="s">
        <v>1345</v>
      </c>
      <c r="F304" s="209" t="s">
        <v>1346</v>
      </c>
      <c r="G304" s="210" t="s">
        <v>191</v>
      </c>
      <c r="H304" s="211">
        <v>3</v>
      </c>
      <c r="I304" s="212"/>
      <c r="J304" s="213">
        <f>ROUND(I304*H304,2)</f>
        <v>0</v>
      </c>
      <c r="K304" s="209" t="s">
        <v>134</v>
      </c>
      <c r="L304" s="47"/>
      <c r="M304" s="214" t="s">
        <v>19</v>
      </c>
      <c r="N304" s="215" t="s">
        <v>43</v>
      </c>
      <c r="O304" s="87"/>
      <c r="P304" s="216">
        <f>O304*H304</f>
        <v>0</v>
      </c>
      <c r="Q304" s="216">
        <v>0.00027999999999999998</v>
      </c>
      <c r="R304" s="216">
        <f>Q304*H304</f>
        <v>0.00083999999999999993</v>
      </c>
      <c r="S304" s="216">
        <v>0</v>
      </c>
      <c r="T304" s="217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8" t="s">
        <v>300</v>
      </c>
      <c r="AT304" s="218" t="s">
        <v>130</v>
      </c>
      <c r="AU304" s="218" t="s">
        <v>82</v>
      </c>
      <c r="AY304" s="20" t="s">
        <v>127</v>
      </c>
      <c r="BE304" s="219">
        <f>IF(N304="základní",J304,0)</f>
        <v>0</v>
      </c>
      <c r="BF304" s="219">
        <f>IF(N304="snížená",J304,0)</f>
        <v>0</v>
      </c>
      <c r="BG304" s="219">
        <f>IF(N304="zákl. přenesená",J304,0)</f>
        <v>0</v>
      </c>
      <c r="BH304" s="219">
        <f>IF(N304="sníž. přenesená",J304,0)</f>
        <v>0</v>
      </c>
      <c r="BI304" s="219">
        <f>IF(N304="nulová",J304,0)</f>
        <v>0</v>
      </c>
      <c r="BJ304" s="20" t="s">
        <v>80</v>
      </c>
      <c r="BK304" s="219">
        <f>ROUND(I304*H304,2)</f>
        <v>0</v>
      </c>
      <c r="BL304" s="20" t="s">
        <v>300</v>
      </c>
      <c r="BM304" s="218" t="s">
        <v>1347</v>
      </c>
    </row>
    <row r="305" s="2" customFormat="1">
      <c r="A305" s="41"/>
      <c r="B305" s="42"/>
      <c r="C305" s="43"/>
      <c r="D305" s="220" t="s">
        <v>137</v>
      </c>
      <c r="E305" s="43"/>
      <c r="F305" s="221" t="s">
        <v>1348</v>
      </c>
      <c r="G305" s="43"/>
      <c r="H305" s="43"/>
      <c r="I305" s="222"/>
      <c r="J305" s="43"/>
      <c r="K305" s="43"/>
      <c r="L305" s="47"/>
      <c r="M305" s="223"/>
      <c r="N305" s="224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137</v>
      </c>
      <c r="AU305" s="20" t="s">
        <v>82</v>
      </c>
    </row>
    <row r="306" s="2" customFormat="1" ht="16.5" customHeight="1">
      <c r="A306" s="41"/>
      <c r="B306" s="42"/>
      <c r="C306" s="207" t="s">
        <v>691</v>
      </c>
      <c r="D306" s="207" t="s">
        <v>130</v>
      </c>
      <c r="E306" s="208" t="s">
        <v>1349</v>
      </c>
      <c r="F306" s="209" t="s">
        <v>1350</v>
      </c>
      <c r="G306" s="210" t="s">
        <v>191</v>
      </c>
      <c r="H306" s="211">
        <v>7</v>
      </c>
      <c r="I306" s="212"/>
      <c r="J306" s="213">
        <f>ROUND(I306*H306,2)</f>
        <v>0</v>
      </c>
      <c r="K306" s="209" t="s">
        <v>134</v>
      </c>
      <c r="L306" s="47"/>
      <c r="M306" s="214" t="s">
        <v>19</v>
      </c>
      <c r="N306" s="215" t="s">
        <v>43</v>
      </c>
      <c r="O306" s="87"/>
      <c r="P306" s="216">
        <f>O306*H306</f>
        <v>0</v>
      </c>
      <c r="Q306" s="216">
        <v>6.9999999999999994E-05</v>
      </c>
      <c r="R306" s="216">
        <f>Q306*H306</f>
        <v>0.00048999999999999998</v>
      </c>
      <c r="S306" s="216">
        <v>0</v>
      </c>
      <c r="T306" s="217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18" t="s">
        <v>300</v>
      </c>
      <c r="AT306" s="218" t="s">
        <v>130</v>
      </c>
      <c r="AU306" s="218" t="s">
        <v>82</v>
      </c>
      <c r="AY306" s="20" t="s">
        <v>127</v>
      </c>
      <c r="BE306" s="219">
        <f>IF(N306="základní",J306,0)</f>
        <v>0</v>
      </c>
      <c r="BF306" s="219">
        <f>IF(N306="snížená",J306,0)</f>
        <v>0</v>
      </c>
      <c r="BG306" s="219">
        <f>IF(N306="zákl. přenesená",J306,0)</f>
        <v>0</v>
      </c>
      <c r="BH306" s="219">
        <f>IF(N306="sníž. přenesená",J306,0)</f>
        <v>0</v>
      </c>
      <c r="BI306" s="219">
        <f>IF(N306="nulová",J306,0)</f>
        <v>0</v>
      </c>
      <c r="BJ306" s="20" t="s">
        <v>80</v>
      </c>
      <c r="BK306" s="219">
        <f>ROUND(I306*H306,2)</f>
        <v>0</v>
      </c>
      <c r="BL306" s="20" t="s">
        <v>300</v>
      </c>
      <c r="BM306" s="218" t="s">
        <v>1351</v>
      </c>
    </row>
    <row r="307" s="2" customFormat="1">
      <c r="A307" s="41"/>
      <c r="B307" s="42"/>
      <c r="C307" s="43"/>
      <c r="D307" s="220" t="s">
        <v>137</v>
      </c>
      <c r="E307" s="43"/>
      <c r="F307" s="221" t="s">
        <v>1352</v>
      </c>
      <c r="G307" s="43"/>
      <c r="H307" s="43"/>
      <c r="I307" s="222"/>
      <c r="J307" s="43"/>
      <c r="K307" s="43"/>
      <c r="L307" s="47"/>
      <c r="M307" s="223"/>
      <c r="N307" s="224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137</v>
      </c>
      <c r="AU307" s="20" t="s">
        <v>82</v>
      </c>
    </row>
    <row r="308" s="2" customFormat="1" ht="55.5" customHeight="1">
      <c r="A308" s="41"/>
      <c r="B308" s="42"/>
      <c r="C308" s="207" t="s">
        <v>697</v>
      </c>
      <c r="D308" s="207" t="s">
        <v>130</v>
      </c>
      <c r="E308" s="208" t="s">
        <v>1353</v>
      </c>
      <c r="F308" s="209" t="s">
        <v>1354</v>
      </c>
      <c r="G308" s="210" t="s">
        <v>202</v>
      </c>
      <c r="H308" s="211">
        <v>0.32900000000000001</v>
      </c>
      <c r="I308" s="212"/>
      <c r="J308" s="213">
        <f>ROUND(I308*H308,2)</f>
        <v>0</v>
      </c>
      <c r="K308" s="209" t="s">
        <v>134</v>
      </c>
      <c r="L308" s="47"/>
      <c r="M308" s="214" t="s">
        <v>19</v>
      </c>
      <c r="N308" s="215" t="s">
        <v>43</v>
      </c>
      <c r="O308" s="87"/>
      <c r="P308" s="216">
        <f>O308*H308</f>
        <v>0</v>
      </c>
      <c r="Q308" s="216">
        <v>0</v>
      </c>
      <c r="R308" s="216">
        <f>Q308*H308</f>
        <v>0</v>
      </c>
      <c r="S308" s="216">
        <v>0</v>
      </c>
      <c r="T308" s="217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18" t="s">
        <v>300</v>
      </c>
      <c r="AT308" s="218" t="s">
        <v>130</v>
      </c>
      <c r="AU308" s="218" t="s">
        <v>82</v>
      </c>
      <c r="AY308" s="20" t="s">
        <v>127</v>
      </c>
      <c r="BE308" s="219">
        <f>IF(N308="základní",J308,0)</f>
        <v>0</v>
      </c>
      <c r="BF308" s="219">
        <f>IF(N308="snížená",J308,0)</f>
        <v>0</v>
      </c>
      <c r="BG308" s="219">
        <f>IF(N308="zákl. přenesená",J308,0)</f>
        <v>0</v>
      </c>
      <c r="BH308" s="219">
        <f>IF(N308="sníž. přenesená",J308,0)</f>
        <v>0</v>
      </c>
      <c r="BI308" s="219">
        <f>IF(N308="nulová",J308,0)</f>
        <v>0</v>
      </c>
      <c r="BJ308" s="20" t="s">
        <v>80</v>
      </c>
      <c r="BK308" s="219">
        <f>ROUND(I308*H308,2)</f>
        <v>0</v>
      </c>
      <c r="BL308" s="20" t="s">
        <v>300</v>
      </c>
      <c r="BM308" s="218" t="s">
        <v>1355</v>
      </c>
    </row>
    <row r="309" s="2" customFormat="1">
      <c r="A309" s="41"/>
      <c r="B309" s="42"/>
      <c r="C309" s="43"/>
      <c r="D309" s="220" t="s">
        <v>137</v>
      </c>
      <c r="E309" s="43"/>
      <c r="F309" s="221" t="s">
        <v>1356</v>
      </c>
      <c r="G309" s="43"/>
      <c r="H309" s="43"/>
      <c r="I309" s="222"/>
      <c r="J309" s="43"/>
      <c r="K309" s="43"/>
      <c r="L309" s="47"/>
      <c r="M309" s="285"/>
      <c r="N309" s="286"/>
      <c r="O309" s="229"/>
      <c r="P309" s="229"/>
      <c r="Q309" s="229"/>
      <c r="R309" s="229"/>
      <c r="S309" s="229"/>
      <c r="T309" s="287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137</v>
      </c>
      <c r="AU309" s="20" t="s">
        <v>82</v>
      </c>
    </row>
    <row r="310" s="2" customFormat="1" ht="6.96" customHeight="1">
      <c r="A310" s="41"/>
      <c r="B310" s="62"/>
      <c r="C310" s="63"/>
      <c r="D310" s="63"/>
      <c r="E310" s="63"/>
      <c r="F310" s="63"/>
      <c r="G310" s="63"/>
      <c r="H310" s="63"/>
      <c r="I310" s="63"/>
      <c r="J310" s="63"/>
      <c r="K310" s="63"/>
      <c r="L310" s="47"/>
      <c r="M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</row>
  </sheetData>
  <sheetProtection sheet="1" autoFilter="0" formatColumns="0" formatRows="0" objects="1" scenarios="1" spinCount="100000" saltValue="Rl8RNCFHkzdbQ/82CVMdzgMD7NNuO1Y0sVdVydNv8ezA+Uu5VxS2xwuS7oPFWEjTbB4MpymPTiaREaQQc8IrZQ==" hashValue="kt2IicHF1MdxUEAwn5VdE7UjiGLQun5YmnZyAjnNBNl6TcqH3eqoATziYviQa+bdOZCd/DhBsVMQFvxDZHUcRg==" algorithmName="SHA-512" password="CC35"/>
  <autoFilter ref="C88:K309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3" r:id="rId1" display="https://podminky.urs.cz/item/CS_URS_2025_02/310236251"/>
    <hyperlink ref="F96" r:id="rId2" display="https://podminky.urs.cz/item/CS_URS_2025_02/611335101"/>
    <hyperlink ref="F99" r:id="rId3" display="https://podminky.urs.cz/item/CS_URS_2025_02/612135101"/>
    <hyperlink ref="F102" r:id="rId4" display="https://podminky.urs.cz/item/CS_URS_2025_02/949101111"/>
    <hyperlink ref="F105" r:id="rId5" display="https://podminky.urs.cz/item/CS_URS_2025_02/971033131"/>
    <hyperlink ref="F108" r:id="rId6" display="https://podminky.urs.cz/item/CS_URS_2025_02/971033151"/>
    <hyperlink ref="F111" r:id="rId7" display="https://podminky.urs.cz/item/CS_URS_2025_02/971033231"/>
    <hyperlink ref="F114" r:id="rId8" display="https://podminky.urs.cz/item/CS_URS_2025_02/971033351"/>
    <hyperlink ref="F117" r:id="rId9" display="https://podminky.urs.cz/item/CS_URS_2025_02/974031143"/>
    <hyperlink ref="F122" r:id="rId10" display="https://podminky.urs.cz/item/CS_URS_2025_02/974031153"/>
    <hyperlink ref="F125" r:id="rId11" display="https://podminky.urs.cz/item/CS_URS_2025_02/974031154"/>
    <hyperlink ref="F128" r:id="rId12" display="https://podminky.urs.cz/item/CS_URS_2025_02/974031155"/>
    <hyperlink ref="F132" r:id="rId13" display="https://podminky.urs.cz/item/CS_URS_2025_02/997013212"/>
    <hyperlink ref="F134" r:id="rId14" display="https://podminky.urs.cz/item/CS_URS_2025_02/997013501"/>
    <hyperlink ref="F136" r:id="rId15" display="https://podminky.urs.cz/item/CS_URS_2025_02/997013509"/>
    <hyperlink ref="F139" r:id="rId16" display="https://podminky.urs.cz/item/CS_URS_2025_02/997013863"/>
    <hyperlink ref="F142" r:id="rId17" display="https://podminky.urs.cz/item/CS_URS_2025_02/998018002"/>
    <hyperlink ref="F146" r:id="rId18" display="https://podminky.urs.cz/item/CS_URS_2025_02/721171803"/>
    <hyperlink ref="F148" r:id="rId19" display="https://podminky.urs.cz/item/CS_URS_2025_02/721174042"/>
    <hyperlink ref="F153" r:id="rId20" display="https://podminky.urs.cz/item/CS_URS_2025_02/721174043"/>
    <hyperlink ref="F158" r:id="rId21" display="https://podminky.urs.cz/item/CS_URS_2025_02/721174045"/>
    <hyperlink ref="F161" r:id="rId22" display="https://podminky.urs.cz/item/CS_URS_2025_02/721194104"/>
    <hyperlink ref="F167" r:id="rId23" display="https://podminky.urs.cz/item/CS_URS_2025_02/721194109"/>
    <hyperlink ref="F172" r:id="rId24" display="https://podminky.urs.cz/item/CS_URS_2025_02/721290111"/>
    <hyperlink ref="F175" r:id="rId25" display="https://podminky.urs.cz/item/CS_URS_2025_02/998721122"/>
    <hyperlink ref="F178" r:id="rId26" display="https://podminky.urs.cz/item/CS_URS_2025_02/722170801"/>
    <hyperlink ref="F180" r:id="rId27" display="https://podminky.urs.cz/item/CS_URS_2025_02/722174003"/>
    <hyperlink ref="F185" r:id="rId28" display="https://podminky.urs.cz/item/CS_URS_2025_02/722174023"/>
    <hyperlink ref="F190" r:id="rId29" display="https://podminky.urs.cz/item/CS_URS_2025_02/722175063"/>
    <hyperlink ref="F192" r:id="rId30" display="https://podminky.urs.cz/item/CS_URS_2025_02/722181252"/>
    <hyperlink ref="F196" r:id="rId31" display="https://podminky.urs.cz/item/CS_URS_2025_02/722190401"/>
    <hyperlink ref="F204" r:id="rId32" display="https://podminky.urs.cz/item/CS_URS_2025_02/722220152"/>
    <hyperlink ref="F210" r:id="rId33" display="https://podminky.urs.cz/item/CS_URS_2025_02/722220161"/>
    <hyperlink ref="F215" r:id="rId34" display="https://podminky.urs.cz/item/CS_URS_2025_02/722220215"/>
    <hyperlink ref="F217" r:id="rId35" display="https://podminky.urs.cz/item/CS_URS_2025_02/722224115"/>
    <hyperlink ref="F219" r:id="rId36" display="https://podminky.urs.cz/item/CS_URS_2025_02/722240102"/>
    <hyperlink ref="F222" r:id="rId37" display="https://podminky.urs.cz/item/CS_URS_2025_02/722290234"/>
    <hyperlink ref="F225" r:id="rId38" display="https://podminky.urs.cz/item/CS_URS_2025_02/722290246"/>
    <hyperlink ref="F227" r:id="rId39" display="https://podminky.urs.cz/item/CS_URS_2025_02/998722122"/>
    <hyperlink ref="F230" r:id="rId40" display="https://podminky.urs.cz/item/CS_URS_2025_02/725110814"/>
    <hyperlink ref="F232" r:id="rId41" display="https://podminky.urs.cz/item/CS_URS_2025_02/725112183"/>
    <hyperlink ref="F234" r:id="rId42" display="https://podminky.urs.cz/item/CS_URS_2025_02/725121527"/>
    <hyperlink ref="F236" r:id="rId43" display="https://podminky.urs.cz/item/CS_URS_2025_02/725122813"/>
    <hyperlink ref="F238" r:id="rId44" display="https://podminky.urs.cz/item/CS_URS_2025_02/725210821"/>
    <hyperlink ref="F240" r:id="rId45" display="https://podminky.urs.cz/item/CS_URS_2025_02/725211601"/>
    <hyperlink ref="F244" r:id="rId46" display="https://podminky.urs.cz/item/CS_URS_2025_02/725291652"/>
    <hyperlink ref="F247" r:id="rId47" display="https://podminky.urs.cz/item/CS_URS_2025_02/725291653"/>
    <hyperlink ref="F250" r:id="rId48" display="https://podminky.urs.cz/item/CS_URS_2025_02/725291654"/>
    <hyperlink ref="F253" r:id="rId49" display="https://podminky.urs.cz/item/CS_URS_2025_02/725291664"/>
    <hyperlink ref="F256" r:id="rId50" display="https://podminky.urs.cz/item/CS_URS_2025_02/725291666"/>
    <hyperlink ref="F259" r:id="rId51" display="https://podminky.urs.cz/item/CS_URS_2025_02/725291667"/>
    <hyperlink ref="F262" r:id="rId52" display="https://podminky.urs.cz/item/CS_URS_2025_02/725291678"/>
    <hyperlink ref="F265" r:id="rId53" display="https://podminky.urs.cz/item/CS_URS_2025_02/725330840"/>
    <hyperlink ref="F267" r:id="rId54" display="https://podminky.urs.cz/item/CS_URS_2025_02/725331111"/>
    <hyperlink ref="F269" r:id="rId55" display="https://podminky.urs.cz/item/CS_URS_2025_02/725530826"/>
    <hyperlink ref="F271" r:id="rId56" display="https://podminky.urs.cz/item/CS_URS_2025_02/725532114"/>
    <hyperlink ref="F273" r:id="rId57" display="https://podminky.urs.cz/item/CS_URS_2025_02/725810811"/>
    <hyperlink ref="F279" r:id="rId58" display="https://podminky.urs.cz/item/CS_URS_2025_02/725819401"/>
    <hyperlink ref="F288" r:id="rId59" display="https://podminky.urs.cz/item/CS_URS_2025_02/725820801"/>
    <hyperlink ref="F290" r:id="rId60" display="https://podminky.urs.cz/item/CS_URS_2025_02/725820802"/>
    <hyperlink ref="F292" r:id="rId61" display="https://podminky.urs.cz/item/CS_URS_2025_02/725821312"/>
    <hyperlink ref="F295" r:id="rId62" display="https://podminky.urs.cz/item/CS_URS_2025_02/725822613"/>
    <hyperlink ref="F298" r:id="rId63" display="https://podminky.urs.cz/item/CS_URS_2025_02/725850800"/>
    <hyperlink ref="F300" r:id="rId64" display="https://podminky.urs.cz/item/CS_URS_2025_02/725851325"/>
    <hyperlink ref="F302" r:id="rId65" display="https://podminky.urs.cz/item/CS_URS_2025_02/725860811"/>
    <hyperlink ref="F305" r:id="rId66" display="https://podminky.urs.cz/item/CS_URS_2025_02/725865411"/>
    <hyperlink ref="F307" r:id="rId67" display="https://podminky.urs.cz/item/CS_URS_2025_02/725980121"/>
    <hyperlink ref="F309" r:id="rId68" display="https://podminky.urs.cz/item/CS_URS_2025_02/99872512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9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92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99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26.25" customHeight="1">
      <c r="B7" s="23"/>
      <c r="E7" s="136" t="str">
        <f>'Rekapitulace zakázky'!K6</f>
        <v>Rekonstrukce sociální zařízení ve 3.NP ZŠ a MŠ Bratislavská ve Varnsdorfu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100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1357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zakázky'!AN8</f>
        <v>14. 9. 2025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30</v>
      </c>
      <c r="E17" s="41"/>
      <c r="F17" s="41"/>
      <c r="G17" s="41"/>
      <c r="H17" s="41"/>
      <c r="I17" s="135" t="s">
        <v>26</v>
      </c>
      <c r="J17" s="36" t="str">
        <f>'Rekapitulace zakázky'!AN13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zakázky'!E14</f>
        <v>Vyplň údaj</v>
      </c>
      <c r="F18" s="139"/>
      <c r="G18" s="139"/>
      <c r="H18" s="139"/>
      <c r="I18" s="135" t="s">
        <v>29</v>
      </c>
      <c r="J18" s="36" t="str">
        <f>'Rekapitulace zakázky'!AN14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32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35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ROUND(J90,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ROUND((SUM(BE90:BE167)),  2)</f>
        <v>0</v>
      </c>
      <c r="G33" s="41"/>
      <c r="H33" s="41"/>
      <c r="I33" s="151">
        <v>0.20999999999999999</v>
      </c>
      <c r="J33" s="150">
        <f>ROUND(((SUM(BE90:BE167))*I33),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ROUND((SUM(BF90:BF167)),  2)</f>
        <v>0</v>
      </c>
      <c r="G34" s="41"/>
      <c r="H34" s="41"/>
      <c r="I34" s="151">
        <v>0.12</v>
      </c>
      <c r="J34" s="150">
        <f>ROUND(((SUM(BF90:BF167))*I34),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ROUND((SUM(BG90:BG167)),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ROUND((SUM(BH90:BH167)),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ROUND((SUM(BI90:BI167)),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102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63" t="str">
        <f>E7</f>
        <v>Rekonstrukce sociální zařízení ve 3.NP ZŠ a MŠ Bratislavská ve Varnsdorfu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100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3 - Zařízení pro vytápění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st.p.č.k. 2011, k.ú. Varnsdorf</v>
      </c>
      <c r="G52" s="43"/>
      <c r="H52" s="43"/>
      <c r="I52" s="35" t="s">
        <v>23</v>
      </c>
      <c r="J52" s="75" t="str">
        <f>IF(J12="","",J12)</f>
        <v>14. 9. 2025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Varnsdorf</v>
      </c>
      <c r="G54" s="43"/>
      <c r="H54" s="43"/>
      <c r="I54" s="35" t="s">
        <v>32</v>
      </c>
      <c r="J54" s="39" t="str">
        <f>E21</f>
        <v>Pavel Hruška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35</v>
      </c>
      <c r="J55" s="39" t="str">
        <f>E24</f>
        <v>Pavel Hruška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103</v>
      </c>
      <c r="D57" s="165"/>
      <c r="E57" s="165"/>
      <c r="F57" s="165"/>
      <c r="G57" s="165"/>
      <c r="H57" s="165"/>
      <c r="I57" s="165"/>
      <c r="J57" s="166" t="s">
        <v>104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J90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105</v>
      </c>
    </row>
    <row r="60" s="9" customFormat="1" ht="24.96" customHeight="1">
      <c r="A60" s="9"/>
      <c r="B60" s="168"/>
      <c r="C60" s="169"/>
      <c r="D60" s="170" t="s">
        <v>164</v>
      </c>
      <c r="E60" s="171"/>
      <c r="F60" s="171"/>
      <c r="G60" s="171"/>
      <c r="H60" s="171"/>
      <c r="I60" s="171"/>
      <c r="J60" s="172">
        <f>J91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167</v>
      </c>
      <c r="E61" s="177"/>
      <c r="F61" s="177"/>
      <c r="G61" s="177"/>
      <c r="H61" s="177"/>
      <c r="I61" s="177"/>
      <c r="J61" s="178">
        <f>J92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168</v>
      </c>
      <c r="E62" s="177"/>
      <c r="F62" s="177"/>
      <c r="G62" s="177"/>
      <c r="H62" s="177"/>
      <c r="I62" s="177"/>
      <c r="J62" s="178">
        <f>J101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169</v>
      </c>
      <c r="E63" s="177"/>
      <c r="F63" s="177"/>
      <c r="G63" s="177"/>
      <c r="H63" s="177"/>
      <c r="I63" s="177"/>
      <c r="J63" s="178">
        <f>J110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170</v>
      </c>
      <c r="E64" s="177"/>
      <c r="F64" s="177"/>
      <c r="G64" s="177"/>
      <c r="H64" s="177"/>
      <c r="I64" s="177"/>
      <c r="J64" s="178">
        <f>J120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8"/>
      <c r="C65" s="169"/>
      <c r="D65" s="170" t="s">
        <v>171</v>
      </c>
      <c r="E65" s="171"/>
      <c r="F65" s="171"/>
      <c r="G65" s="171"/>
      <c r="H65" s="171"/>
      <c r="I65" s="171"/>
      <c r="J65" s="172">
        <f>J123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4"/>
      <c r="C66" s="175"/>
      <c r="D66" s="176" t="s">
        <v>1358</v>
      </c>
      <c r="E66" s="177"/>
      <c r="F66" s="177"/>
      <c r="G66" s="177"/>
      <c r="H66" s="177"/>
      <c r="I66" s="177"/>
      <c r="J66" s="178">
        <f>J124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1359</v>
      </c>
      <c r="E67" s="177"/>
      <c r="F67" s="177"/>
      <c r="G67" s="177"/>
      <c r="H67" s="177"/>
      <c r="I67" s="177"/>
      <c r="J67" s="178">
        <f>J145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1360</v>
      </c>
      <c r="E68" s="177"/>
      <c r="F68" s="177"/>
      <c r="G68" s="177"/>
      <c r="H68" s="177"/>
      <c r="I68" s="177"/>
      <c r="J68" s="178">
        <f>J154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8"/>
      <c r="C69" s="169"/>
      <c r="D69" s="170" t="s">
        <v>106</v>
      </c>
      <c r="E69" s="171"/>
      <c r="F69" s="171"/>
      <c r="G69" s="171"/>
      <c r="H69" s="171"/>
      <c r="I69" s="171"/>
      <c r="J69" s="172">
        <f>J164</f>
        <v>0</v>
      </c>
      <c r="K69" s="169"/>
      <c r="L69" s="17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4"/>
      <c r="C70" s="175"/>
      <c r="D70" s="176" t="s">
        <v>109</v>
      </c>
      <c r="E70" s="177"/>
      <c r="F70" s="177"/>
      <c r="G70" s="177"/>
      <c r="H70" s="177"/>
      <c r="I70" s="177"/>
      <c r="J70" s="178">
        <f>J165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6" s="2" customFormat="1" ht="6.96" customHeight="1">
      <c r="A76" s="41"/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4.96" customHeight="1">
      <c r="A77" s="41"/>
      <c r="B77" s="42"/>
      <c r="C77" s="26" t="s">
        <v>111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16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6.25" customHeight="1">
      <c r="A80" s="41"/>
      <c r="B80" s="42"/>
      <c r="C80" s="43"/>
      <c r="D80" s="43"/>
      <c r="E80" s="163" t="str">
        <f>E7</f>
        <v>Rekonstrukce sociální zařízení ve 3.NP ZŠ a MŠ Bratislavská ve Varnsdorfu</v>
      </c>
      <c r="F80" s="35"/>
      <c r="G80" s="35"/>
      <c r="H80" s="35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100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72" t="str">
        <f>E9</f>
        <v>SO 3 - Zařízení pro vytápění</v>
      </c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21</v>
      </c>
      <c r="D84" s="43"/>
      <c r="E84" s="43"/>
      <c r="F84" s="30" t="str">
        <f>F12</f>
        <v>st.p.č.k. 2011, k.ú. Varnsdorf</v>
      </c>
      <c r="G84" s="43"/>
      <c r="H84" s="43"/>
      <c r="I84" s="35" t="s">
        <v>23</v>
      </c>
      <c r="J84" s="75" t="str">
        <f>IF(J12="","",J12)</f>
        <v>14. 9. 2025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25</v>
      </c>
      <c r="D86" s="43"/>
      <c r="E86" s="43"/>
      <c r="F86" s="30" t="str">
        <f>E15</f>
        <v>Město Varnsdorf</v>
      </c>
      <c r="G86" s="43"/>
      <c r="H86" s="43"/>
      <c r="I86" s="35" t="s">
        <v>32</v>
      </c>
      <c r="J86" s="39" t="str">
        <f>E21</f>
        <v>Pavel Hruška</v>
      </c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30</v>
      </c>
      <c r="D87" s="43"/>
      <c r="E87" s="43"/>
      <c r="F87" s="30" t="str">
        <f>IF(E18="","",E18)</f>
        <v>Vyplň údaj</v>
      </c>
      <c r="G87" s="43"/>
      <c r="H87" s="43"/>
      <c r="I87" s="35" t="s">
        <v>35</v>
      </c>
      <c r="J87" s="39" t="str">
        <f>E24</f>
        <v>Pavel Hruška</v>
      </c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0.32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11" customFormat="1" ht="29.28" customHeight="1">
      <c r="A89" s="180"/>
      <c r="B89" s="181"/>
      <c r="C89" s="182" t="s">
        <v>112</v>
      </c>
      <c r="D89" s="183" t="s">
        <v>57</v>
      </c>
      <c r="E89" s="183" t="s">
        <v>53</v>
      </c>
      <c r="F89" s="183" t="s">
        <v>54</v>
      </c>
      <c r="G89" s="183" t="s">
        <v>113</v>
      </c>
      <c r="H89" s="183" t="s">
        <v>114</v>
      </c>
      <c r="I89" s="183" t="s">
        <v>115</v>
      </c>
      <c r="J89" s="183" t="s">
        <v>104</v>
      </c>
      <c r="K89" s="184" t="s">
        <v>116</v>
      </c>
      <c r="L89" s="185"/>
      <c r="M89" s="95" t="s">
        <v>19</v>
      </c>
      <c r="N89" s="96" t="s">
        <v>42</v>
      </c>
      <c r="O89" s="96" t="s">
        <v>117</v>
      </c>
      <c r="P89" s="96" t="s">
        <v>118</v>
      </c>
      <c r="Q89" s="96" t="s">
        <v>119</v>
      </c>
      <c r="R89" s="96" t="s">
        <v>120</v>
      </c>
      <c r="S89" s="96" t="s">
        <v>121</v>
      </c>
      <c r="T89" s="97" t="s">
        <v>122</v>
      </c>
      <c r="U89" s="180"/>
      <c r="V89" s="180"/>
      <c r="W89" s="180"/>
      <c r="X89" s="180"/>
      <c r="Y89" s="180"/>
      <c r="Z89" s="180"/>
      <c r="AA89" s="180"/>
      <c r="AB89" s="180"/>
      <c r="AC89" s="180"/>
      <c r="AD89" s="180"/>
      <c r="AE89" s="180"/>
    </row>
    <row r="90" s="2" customFormat="1" ht="22.8" customHeight="1">
      <c r="A90" s="41"/>
      <c r="B90" s="42"/>
      <c r="C90" s="102" t="s">
        <v>123</v>
      </c>
      <c r="D90" s="43"/>
      <c r="E90" s="43"/>
      <c r="F90" s="43"/>
      <c r="G90" s="43"/>
      <c r="H90" s="43"/>
      <c r="I90" s="43"/>
      <c r="J90" s="186">
        <f>BK90</f>
        <v>0</v>
      </c>
      <c r="K90" s="43"/>
      <c r="L90" s="47"/>
      <c r="M90" s="98"/>
      <c r="N90" s="187"/>
      <c r="O90" s="99"/>
      <c r="P90" s="188">
        <f>P91+P123+P164</f>
        <v>0</v>
      </c>
      <c r="Q90" s="99"/>
      <c r="R90" s="188">
        <f>R91+R123+R164</f>
        <v>0.35338000000000003</v>
      </c>
      <c r="S90" s="99"/>
      <c r="T90" s="189">
        <f>T91+T123+T164</f>
        <v>0.56262999999999996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71</v>
      </c>
      <c r="AU90" s="20" t="s">
        <v>105</v>
      </c>
      <c r="BK90" s="190">
        <f>BK91+BK123+BK164</f>
        <v>0</v>
      </c>
    </row>
    <row r="91" s="12" customFormat="1" ht="25.92" customHeight="1">
      <c r="A91" s="12"/>
      <c r="B91" s="191"/>
      <c r="C91" s="192"/>
      <c r="D91" s="193" t="s">
        <v>71</v>
      </c>
      <c r="E91" s="194" t="s">
        <v>179</v>
      </c>
      <c r="F91" s="194" t="s">
        <v>180</v>
      </c>
      <c r="G91" s="192"/>
      <c r="H91" s="192"/>
      <c r="I91" s="195"/>
      <c r="J91" s="196">
        <f>BK91</f>
        <v>0</v>
      </c>
      <c r="K91" s="192"/>
      <c r="L91" s="197"/>
      <c r="M91" s="198"/>
      <c r="N91" s="199"/>
      <c r="O91" s="199"/>
      <c r="P91" s="200">
        <f>P92+P101+P110+P120</f>
        <v>0</v>
      </c>
      <c r="Q91" s="199"/>
      <c r="R91" s="200">
        <f>R92+R101+R110+R120</f>
        <v>0.17980000000000002</v>
      </c>
      <c r="S91" s="199"/>
      <c r="T91" s="201">
        <f>T92+T101+T110+T120</f>
        <v>0.30799999999999994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80</v>
      </c>
      <c r="AT91" s="203" t="s">
        <v>71</v>
      </c>
      <c r="AU91" s="203" t="s">
        <v>72</v>
      </c>
      <c r="AY91" s="202" t="s">
        <v>127</v>
      </c>
      <c r="BK91" s="204">
        <f>BK92+BK101+BK110+BK120</f>
        <v>0</v>
      </c>
    </row>
    <row r="92" s="12" customFormat="1" ht="22.8" customHeight="1">
      <c r="A92" s="12"/>
      <c r="B92" s="191"/>
      <c r="C92" s="192"/>
      <c r="D92" s="193" t="s">
        <v>71</v>
      </c>
      <c r="E92" s="205" t="s">
        <v>211</v>
      </c>
      <c r="F92" s="205" t="s">
        <v>263</v>
      </c>
      <c r="G92" s="192"/>
      <c r="H92" s="192"/>
      <c r="I92" s="195"/>
      <c r="J92" s="206">
        <f>BK92</f>
        <v>0</v>
      </c>
      <c r="K92" s="192"/>
      <c r="L92" s="197"/>
      <c r="M92" s="198"/>
      <c r="N92" s="199"/>
      <c r="O92" s="199"/>
      <c r="P92" s="200">
        <f>SUM(P93:P100)</f>
        <v>0</v>
      </c>
      <c r="Q92" s="199"/>
      <c r="R92" s="200">
        <f>SUM(R93:R100)</f>
        <v>0.17980000000000002</v>
      </c>
      <c r="S92" s="199"/>
      <c r="T92" s="201">
        <f>SUM(T93:T100)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80</v>
      </c>
      <c r="AT92" s="203" t="s">
        <v>71</v>
      </c>
      <c r="AU92" s="203" t="s">
        <v>80</v>
      </c>
      <c r="AY92" s="202" t="s">
        <v>127</v>
      </c>
      <c r="BK92" s="204">
        <f>SUM(BK93:BK100)</f>
        <v>0</v>
      </c>
    </row>
    <row r="93" s="2" customFormat="1" ht="33" customHeight="1">
      <c r="A93" s="41"/>
      <c r="B93" s="42"/>
      <c r="C93" s="207" t="s">
        <v>80</v>
      </c>
      <c r="D93" s="207" t="s">
        <v>130</v>
      </c>
      <c r="E93" s="208" t="s">
        <v>1361</v>
      </c>
      <c r="F93" s="209" t="s">
        <v>1362</v>
      </c>
      <c r="G93" s="210" t="s">
        <v>191</v>
      </c>
      <c r="H93" s="211">
        <v>2</v>
      </c>
      <c r="I93" s="212"/>
      <c r="J93" s="213">
        <f>ROUND(I93*H93,2)</f>
        <v>0</v>
      </c>
      <c r="K93" s="209" t="s">
        <v>134</v>
      </c>
      <c r="L93" s="47"/>
      <c r="M93" s="214" t="s">
        <v>19</v>
      </c>
      <c r="N93" s="215" t="s">
        <v>43</v>
      </c>
      <c r="O93" s="87"/>
      <c r="P93" s="216">
        <f>O93*H93</f>
        <v>0</v>
      </c>
      <c r="Q93" s="216">
        <v>0.01235</v>
      </c>
      <c r="R93" s="216">
        <f>Q93*H93</f>
        <v>0.0247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155</v>
      </c>
      <c r="AT93" s="218" t="s">
        <v>130</v>
      </c>
      <c r="AU93" s="218" t="s">
        <v>82</v>
      </c>
      <c r="AY93" s="20" t="s">
        <v>127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80</v>
      </c>
      <c r="BK93" s="219">
        <f>ROUND(I93*H93,2)</f>
        <v>0</v>
      </c>
      <c r="BL93" s="20" t="s">
        <v>155</v>
      </c>
      <c r="BM93" s="218" t="s">
        <v>1363</v>
      </c>
    </row>
    <row r="94" s="2" customFormat="1">
      <c r="A94" s="41"/>
      <c r="B94" s="42"/>
      <c r="C94" s="43"/>
      <c r="D94" s="220" t="s">
        <v>137</v>
      </c>
      <c r="E94" s="43"/>
      <c r="F94" s="221" t="s">
        <v>1364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137</v>
      </c>
      <c r="AU94" s="20" t="s">
        <v>82</v>
      </c>
    </row>
    <row r="95" s="2" customFormat="1" ht="21.75" customHeight="1">
      <c r="A95" s="41"/>
      <c r="B95" s="42"/>
      <c r="C95" s="207" t="s">
        <v>82</v>
      </c>
      <c r="D95" s="207" t="s">
        <v>130</v>
      </c>
      <c r="E95" s="208" t="s">
        <v>1022</v>
      </c>
      <c r="F95" s="209" t="s">
        <v>1023</v>
      </c>
      <c r="G95" s="210" t="s">
        <v>214</v>
      </c>
      <c r="H95" s="211">
        <v>1.5</v>
      </c>
      <c r="I95" s="212"/>
      <c r="J95" s="213">
        <f>ROUND(I95*H95,2)</f>
        <v>0</v>
      </c>
      <c r="K95" s="209" t="s">
        <v>134</v>
      </c>
      <c r="L95" s="47"/>
      <c r="M95" s="214" t="s">
        <v>19</v>
      </c>
      <c r="N95" s="215" t="s">
        <v>43</v>
      </c>
      <c r="O95" s="87"/>
      <c r="P95" s="216">
        <f>O95*H95</f>
        <v>0</v>
      </c>
      <c r="Q95" s="216">
        <v>0.056000000000000001</v>
      </c>
      <c r="R95" s="216">
        <f>Q95*H95</f>
        <v>0.084000000000000005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155</v>
      </c>
      <c r="AT95" s="218" t="s">
        <v>130</v>
      </c>
      <c r="AU95" s="218" t="s">
        <v>82</v>
      </c>
      <c r="AY95" s="20" t="s">
        <v>127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80</v>
      </c>
      <c r="BK95" s="219">
        <f>ROUND(I95*H95,2)</f>
        <v>0</v>
      </c>
      <c r="BL95" s="20" t="s">
        <v>155</v>
      </c>
      <c r="BM95" s="218" t="s">
        <v>1365</v>
      </c>
    </row>
    <row r="96" s="2" customFormat="1">
      <c r="A96" s="41"/>
      <c r="B96" s="42"/>
      <c r="C96" s="43"/>
      <c r="D96" s="220" t="s">
        <v>137</v>
      </c>
      <c r="E96" s="43"/>
      <c r="F96" s="221" t="s">
        <v>1025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137</v>
      </c>
      <c r="AU96" s="20" t="s">
        <v>82</v>
      </c>
    </row>
    <row r="97" s="13" customFormat="1">
      <c r="A97" s="13"/>
      <c r="B97" s="232"/>
      <c r="C97" s="233"/>
      <c r="D97" s="225" t="s">
        <v>187</v>
      </c>
      <c r="E97" s="234" t="s">
        <v>19</v>
      </c>
      <c r="F97" s="235" t="s">
        <v>1366</v>
      </c>
      <c r="G97" s="233"/>
      <c r="H97" s="236">
        <v>1.5</v>
      </c>
      <c r="I97" s="237"/>
      <c r="J97" s="233"/>
      <c r="K97" s="233"/>
      <c r="L97" s="238"/>
      <c r="M97" s="239"/>
      <c r="N97" s="240"/>
      <c r="O97" s="240"/>
      <c r="P97" s="240"/>
      <c r="Q97" s="240"/>
      <c r="R97" s="240"/>
      <c r="S97" s="240"/>
      <c r="T97" s="241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2" t="s">
        <v>187</v>
      </c>
      <c r="AU97" s="242" t="s">
        <v>82</v>
      </c>
      <c r="AV97" s="13" t="s">
        <v>82</v>
      </c>
      <c r="AW97" s="13" t="s">
        <v>34</v>
      </c>
      <c r="AX97" s="13" t="s">
        <v>80</v>
      </c>
      <c r="AY97" s="242" t="s">
        <v>127</v>
      </c>
    </row>
    <row r="98" s="2" customFormat="1" ht="24.15" customHeight="1">
      <c r="A98" s="41"/>
      <c r="B98" s="42"/>
      <c r="C98" s="207" t="s">
        <v>148</v>
      </c>
      <c r="D98" s="207" t="s">
        <v>130</v>
      </c>
      <c r="E98" s="208" t="s">
        <v>1367</v>
      </c>
      <c r="F98" s="209" t="s">
        <v>1368</v>
      </c>
      <c r="G98" s="210" t="s">
        <v>214</v>
      </c>
      <c r="H98" s="211">
        <v>1.5</v>
      </c>
      <c r="I98" s="212"/>
      <c r="J98" s="213">
        <f>ROUND(I98*H98,2)</f>
        <v>0</v>
      </c>
      <c r="K98" s="209" t="s">
        <v>134</v>
      </c>
      <c r="L98" s="47"/>
      <c r="M98" s="214" t="s">
        <v>19</v>
      </c>
      <c r="N98" s="215" t="s">
        <v>43</v>
      </c>
      <c r="O98" s="87"/>
      <c r="P98" s="216">
        <f>O98*H98</f>
        <v>0</v>
      </c>
      <c r="Q98" s="216">
        <v>0.047399999999999998</v>
      </c>
      <c r="R98" s="216">
        <f>Q98*H98</f>
        <v>0.071099999999999997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155</v>
      </c>
      <c r="AT98" s="218" t="s">
        <v>130</v>
      </c>
      <c r="AU98" s="218" t="s">
        <v>82</v>
      </c>
      <c r="AY98" s="20" t="s">
        <v>127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80</v>
      </c>
      <c r="BK98" s="219">
        <f>ROUND(I98*H98,2)</f>
        <v>0</v>
      </c>
      <c r="BL98" s="20" t="s">
        <v>155</v>
      </c>
      <c r="BM98" s="218" t="s">
        <v>1369</v>
      </c>
    </row>
    <row r="99" s="2" customFormat="1">
      <c r="A99" s="41"/>
      <c r="B99" s="42"/>
      <c r="C99" s="43"/>
      <c r="D99" s="220" t="s">
        <v>137</v>
      </c>
      <c r="E99" s="43"/>
      <c r="F99" s="221" t="s">
        <v>1370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137</v>
      </c>
      <c r="AU99" s="20" t="s">
        <v>82</v>
      </c>
    </row>
    <row r="100" s="13" customFormat="1">
      <c r="A100" s="13"/>
      <c r="B100" s="232"/>
      <c r="C100" s="233"/>
      <c r="D100" s="225" t="s">
        <v>187</v>
      </c>
      <c r="E100" s="234" t="s">
        <v>19</v>
      </c>
      <c r="F100" s="235" t="s">
        <v>1366</v>
      </c>
      <c r="G100" s="233"/>
      <c r="H100" s="236">
        <v>1.5</v>
      </c>
      <c r="I100" s="237"/>
      <c r="J100" s="233"/>
      <c r="K100" s="233"/>
      <c r="L100" s="238"/>
      <c r="M100" s="239"/>
      <c r="N100" s="240"/>
      <c r="O100" s="240"/>
      <c r="P100" s="240"/>
      <c r="Q100" s="240"/>
      <c r="R100" s="240"/>
      <c r="S100" s="240"/>
      <c r="T100" s="241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2" t="s">
        <v>187</v>
      </c>
      <c r="AU100" s="242" t="s">
        <v>82</v>
      </c>
      <c r="AV100" s="13" t="s">
        <v>82</v>
      </c>
      <c r="AW100" s="13" t="s">
        <v>34</v>
      </c>
      <c r="AX100" s="13" t="s">
        <v>80</v>
      </c>
      <c r="AY100" s="242" t="s">
        <v>127</v>
      </c>
    </row>
    <row r="101" s="12" customFormat="1" ht="22.8" customHeight="1">
      <c r="A101" s="12"/>
      <c r="B101" s="191"/>
      <c r="C101" s="192"/>
      <c r="D101" s="193" t="s">
        <v>71</v>
      </c>
      <c r="E101" s="205" t="s">
        <v>238</v>
      </c>
      <c r="F101" s="205" t="s">
        <v>421</v>
      </c>
      <c r="G101" s="192"/>
      <c r="H101" s="192"/>
      <c r="I101" s="195"/>
      <c r="J101" s="206">
        <f>BK101</f>
        <v>0</v>
      </c>
      <c r="K101" s="192"/>
      <c r="L101" s="197"/>
      <c r="M101" s="198"/>
      <c r="N101" s="199"/>
      <c r="O101" s="199"/>
      <c r="P101" s="200">
        <f>SUM(P102:P109)</f>
        <v>0</v>
      </c>
      <c r="Q101" s="199"/>
      <c r="R101" s="200">
        <f>SUM(R102:R109)</f>
        <v>0</v>
      </c>
      <c r="S101" s="199"/>
      <c r="T101" s="201">
        <f>SUM(T102:T109)</f>
        <v>0.30799999999999994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2" t="s">
        <v>80</v>
      </c>
      <c r="AT101" s="203" t="s">
        <v>71</v>
      </c>
      <c r="AU101" s="203" t="s">
        <v>80</v>
      </c>
      <c r="AY101" s="202" t="s">
        <v>127</v>
      </c>
      <c r="BK101" s="204">
        <f>SUM(BK102:BK109)</f>
        <v>0</v>
      </c>
    </row>
    <row r="102" s="2" customFormat="1" ht="55.5" customHeight="1">
      <c r="A102" s="41"/>
      <c r="B102" s="42"/>
      <c r="C102" s="207" t="s">
        <v>155</v>
      </c>
      <c r="D102" s="207" t="s">
        <v>130</v>
      </c>
      <c r="E102" s="208" t="s">
        <v>1028</v>
      </c>
      <c r="F102" s="209" t="s">
        <v>1029</v>
      </c>
      <c r="G102" s="210" t="s">
        <v>191</v>
      </c>
      <c r="H102" s="211">
        <v>4</v>
      </c>
      <c r="I102" s="212"/>
      <c r="J102" s="213">
        <f>ROUND(I102*H102,2)</f>
        <v>0</v>
      </c>
      <c r="K102" s="209" t="s">
        <v>134</v>
      </c>
      <c r="L102" s="47"/>
      <c r="M102" s="214" t="s">
        <v>19</v>
      </c>
      <c r="N102" s="215" t="s">
        <v>43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0.001</v>
      </c>
      <c r="T102" s="217">
        <f>S102*H102</f>
        <v>0.0040000000000000001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155</v>
      </c>
      <c r="AT102" s="218" t="s">
        <v>130</v>
      </c>
      <c r="AU102" s="218" t="s">
        <v>82</v>
      </c>
      <c r="AY102" s="20" t="s">
        <v>127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80</v>
      </c>
      <c r="BK102" s="219">
        <f>ROUND(I102*H102,2)</f>
        <v>0</v>
      </c>
      <c r="BL102" s="20" t="s">
        <v>155</v>
      </c>
      <c r="BM102" s="218" t="s">
        <v>1371</v>
      </c>
    </row>
    <row r="103" s="2" customFormat="1">
      <c r="A103" s="41"/>
      <c r="B103" s="42"/>
      <c r="C103" s="43"/>
      <c r="D103" s="220" t="s">
        <v>137</v>
      </c>
      <c r="E103" s="43"/>
      <c r="F103" s="221" t="s">
        <v>1031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137</v>
      </c>
      <c r="AU103" s="20" t="s">
        <v>82</v>
      </c>
    </row>
    <row r="104" s="2" customFormat="1" ht="55.5" customHeight="1">
      <c r="A104" s="41"/>
      <c r="B104" s="42"/>
      <c r="C104" s="207" t="s">
        <v>126</v>
      </c>
      <c r="D104" s="207" t="s">
        <v>130</v>
      </c>
      <c r="E104" s="208" t="s">
        <v>1372</v>
      </c>
      <c r="F104" s="209" t="s">
        <v>1373</v>
      </c>
      <c r="G104" s="210" t="s">
        <v>191</v>
      </c>
      <c r="H104" s="211">
        <v>2</v>
      </c>
      <c r="I104" s="212"/>
      <c r="J104" s="213">
        <f>ROUND(I104*H104,2)</f>
        <v>0</v>
      </c>
      <c r="K104" s="209" t="s">
        <v>134</v>
      </c>
      <c r="L104" s="47"/>
      <c r="M104" s="214" t="s">
        <v>19</v>
      </c>
      <c r="N104" s="215" t="s">
        <v>43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0.002</v>
      </c>
      <c r="T104" s="217">
        <f>S104*H104</f>
        <v>0.0040000000000000001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155</v>
      </c>
      <c r="AT104" s="218" t="s">
        <v>130</v>
      </c>
      <c r="AU104" s="218" t="s">
        <v>82</v>
      </c>
      <c r="AY104" s="20" t="s">
        <v>127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80</v>
      </c>
      <c r="BK104" s="219">
        <f>ROUND(I104*H104,2)</f>
        <v>0</v>
      </c>
      <c r="BL104" s="20" t="s">
        <v>155</v>
      </c>
      <c r="BM104" s="218" t="s">
        <v>1374</v>
      </c>
    </row>
    <row r="105" s="2" customFormat="1">
      <c r="A105" s="41"/>
      <c r="B105" s="42"/>
      <c r="C105" s="43"/>
      <c r="D105" s="220" t="s">
        <v>137</v>
      </c>
      <c r="E105" s="43"/>
      <c r="F105" s="221" t="s">
        <v>1375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137</v>
      </c>
      <c r="AU105" s="20" t="s">
        <v>82</v>
      </c>
    </row>
    <row r="106" s="2" customFormat="1" ht="37.8" customHeight="1">
      <c r="A106" s="41"/>
      <c r="B106" s="42"/>
      <c r="C106" s="207" t="s">
        <v>211</v>
      </c>
      <c r="D106" s="207" t="s">
        <v>130</v>
      </c>
      <c r="E106" s="208" t="s">
        <v>1376</v>
      </c>
      <c r="F106" s="209" t="s">
        <v>1377</v>
      </c>
      <c r="G106" s="210" t="s">
        <v>191</v>
      </c>
      <c r="H106" s="211">
        <v>2</v>
      </c>
      <c r="I106" s="212"/>
      <c r="J106" s="213">
        <f>ROUND(I106*H106,2)</f>
        <v>0</v>
      </c>
      <c r="K106" s="209" t="s">
        <v>134</v>
      </c>
      <c r="L106" s="47"/>
      <c r="M106" s="214" t="s">
        <v>19</v>
      </c>
      <c r="N106" s="215" t="s">
        <v>43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0.014999999999999999</v>
      </c>
      <c r="T106" s="217">
        <f>S106*H106</f>
        <v>0.029999999999999999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155</v>
      </c>
      <c r="AT106" s="218" t="s">
        <v>130</v>
      </c>
      <c r="AU106" s="218" t="s">
        <v>82</v>
      </c>
      <c r="AY106" s="20" t="s">
        <v>127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80</v>
      </c>
      <c r="BK106" s="219">
        <f>ROUND(I106*H106,2)</f>
        <v>0</v>
      </c>
      <c r="BL106" s="20" t="s">
        <v>155</v>
      </c>
      <c r="BM106" s="218" t="s">
        <v>1378</v>
      </c>
    </row>
    <row r="107" s="2" customFormat="1">
      <c r="A107" s="41"/>
      <c r="B107" s="42"/>
      <c r="C107" s="43"/>
      <c r="D107" s="220" t="s">
        <v>137</v>
      </c>
      <c r="E107" s="43"/>
      <c r="F107" s="221" t="s">
        <v>1379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137</v>
      </c>
      <c r="AU107" s="20" t="s">
        <v>82</v>
      </c>
    </row>
    <row r="108" s="2" customFormat="1" ht="37.8" customHeight="1">
      <c r="A108" s="41"/>
      <c r="B108" s="42"/>
      <c r="C108" s="207" t="s">
        <v>220</v>
      </c>
      <c r="D108" s="207" t="s">
        <v>130</v>
      </c>
      <c r="E108" s="208" t="s">
        <v>1054</v>
      </c>
      <c r="F108" s="209" t="s">
        <v>1055</v>
      </c>
      <c r="G108" s="210" t="s">
        <v>241</v>
      </c>
      <c r="H108" s="211">
        <v>15</v>
      </c>
      <c r="I108" s="212"/>
      <c r="J108" s="213">
        <f>ROUND(I108*H108,2)</f>
        <v>0</v>
      </c>
      <c r="K108" s="209" t="s">
        <v>134</v>
      </c>
      <c r="L108" s="47"/>
      <c r="M108" s="214" t="s">
        <v>19</v>
      </c>
      <c r="N108" s="215" t="s">
        <v>43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0.017999999999999999</v>
      </c>
      <c r="T108" s="217">
        <f>S108*H108</f>
        <v>0.26999999999999996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155</v>
      </c>
      <c r="AT108" s="218" t="s">
        <v>130</v>
      </c>
      <c r="AU108" s="218" t="s">
        <v>82</v>
      </c>
      <c r="AY108" s="20" t="s">
        <v>127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80</v>
      </c>
      <c r="BK108" s="219">
        <f>ROUND(I108*H108,2)</f>
        <v>0</v>
      </c>
      <c r="BL108" s="20" t="s">
        <v>155</v>
      </c>
      <c r="BM108" s="218" t="s">
        <v>1380</v>
      </c>
    </row>
    <row r="109" s="2" customFormat="1">
      <c r="A109" s="41"/>
      <c r="B109" s="42"/>
      <c r="C109" s="43"/>
      <c r="D109" s="220" t="s">
        <v>137</v>
      </c>
      <c r="E109" s="43"/>
      <c r="F109" s="221" t="s">
        <v>1057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137</v>
      </c>
      <c r="AU109" s="20" t="s">
        <v>82</v>
      </c>
    </row>
    <row r="110" s="12" customFormat="1" ht="22.8" customHeight="1">
      <c r="A110" s="12"/>
      <c r="B110" s="191"/>
      <c r="C110" s="192"/>
      <c r="D110" s="193" t="s">
        <v>71</v>
      </c>
      <c r="E110" s="205" t="s">
        <v>505</v>
      </c>
      <c r="F110" s="205" t="s">
        <v>506</v>
      </c>
      <c r="G110" s="192"/>
      <c r="H110" s="192"/>
      <c r="I110" s="195"/>
      <c r="J110" s="206">
        <f>BK110</f>
        <v>0</v>
      </c>
      <c r="K110" s="192"/>
      <c r="L110" s="197"/>
      <c r="M110" s="198"/>
      <c r="N110" s="199"/>
      <c r="O110" s="199"/>
      <c r="P110" s="200">
        <f>SUM(P111:P119)</f>
        <v>0</v>
      </c>
      <c r="Q110" s="199"/>
      <c r="R110" s="200">
        <f>SUM(R111:R119)</f>
        <v>0</v>
      </c>
      <c r="S110" s="199"/>
      <c r="T110" s="201">
        <f>SUM(T111:T119)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2" t="s">
        <v>80</v>
      </c>
      <c r="AT110" s="203" t="s">
        <v>71</v>
      </c>
      <c r="AU110" s="203" t="s">
        <v>80</v>
      </c>
      <c r="AY110" s="202" t="s">
        <v>127</v>
      </c>
      <c r="BK110" s="204">
        <f>SUM(BK111:BK119)</f>
        <v>0</v>
      </c>
    </row>
    <row r="111" s="2" customFormat="1" ht="37.8" customHeight="1">
      <c r="A111" s="41"/>
      <c r="B111" s="42"/>
      <c r="C111" s="207" t="s">
        <v>228</v>
      </c>
      <c r="D111" s="207" t="s">
        <v>130</v>
      </c>
      <c r="E111" s="208" t="s">
        <v>508</v>
      </c>
      <c r="F111" s="209" t="s">
        <v>509</v>
      </c>
      <c r="G111" s="210" t="s">
        <v>202</v>
      </c>
      <c r="H111" s="211">
        <v>0.56299999999999994</v>
      </c>
      <c r="I111" s="212"/>
      <c r="J111" s="213">
        <f>ROUND(I111*H111,2)</f>
        <v>0</v>
      </c>
      <c r="K111" s="209" t="s">
        <v>134</v>
      </c>
      <c r="L111" s="47"/>
      <c r="M111" s="214" t="s">
        <v>19</v>
      </c>
      <c r="N111" s="215" t="s">
        <v>43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155</v>
      </c>
      <c r="AT111" s="218" t="s">
        <v>130</v>
      </c>
      <c r="AU111" s="218" t="s">
        <v>82</v>
      </c>
      <c r="AY111" s="20" t="s">
        <v>127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80</v>
      </c>
      <c r="BK111" s="219">
        <f>ROUND(I111*H111,2)</f>
        <v>0</v>
      </c>
      <c r="BL111" s="20" t="s">
        <v>155</v>
      </c>
      <c r="BM111" s="218" t="s">
        <v>1381</v>
      </c>
    </row>
    <row r="112" s="2" customFormat="1">
      <c r="A112" s="41"/>
      <c r="B112" s="42"/>
      <c r="C112" s="43"/>
      <c r="D112" s="220" t="s">
        <v>137</v>
      </c>
      <c r="E112" s="43"/>
      <c r="F112" s="221" t="s">
        <v>511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137</v>
      </c>
      <c r="AU112" s="20" t="s">
        <v>82</v>
      </c>
    </row>
    <row r="113" s="2" customFormat="1" ht="33" customHeight="1">
      <c r="A113" s="41"/>
      <c r="B113" s="42"/>
      <c r="C113" s="207" t="s">
        <v>238</v>
      </c>
      <c r="D113" s="207" t="s">
        <v>130</v>
      </c>
      <c r="E113" s="208" t="s">
        <v>513</v>
      </c>
      <c r="F113" s="209" t="s">
        <v>514</v>
      </c>
      <c r="G113" s="210" t="s">
        <v>202</v>
      </c>
      <c r="H113" s="211">
        <v>0.56299999999999994</v>
      </c>
      <c r="I113" s="212"/>
      <c r="J113" s="213">
        <f>ROUND(I113*H113,2)</f>
        <v>0</v>
      </c>
      <c r="K113" s="209" t="s">
        <v>134</v>
      </c>
      <c r="L113" s="47"/>
      <c r="M113" s="214" t="s">
        <v>19</v>
      </c>
      <c r="N113" s="215" t="s">
        <v>43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155</v>
      </c>
      <c r="AT113" s="218" t="s">
        <v>130</v>
      </c>
      <c r="AU113" s="218" t="s">
        <v>82</v>
      </c>
      <c r="AY113" s="20" t="s">
        <v>127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80</v>
      </c>
      <c r="BK113" s="219">
        <f>ROUND(I113*H113,2)</f>
        <v>0</v>
      </c>
      <c r="BL113" s="20" t="s">
        <v>155</v>
      </c>
      <c r="BM113" s="218" t="s">
        <v>1382</v>
      </c>
    </row>
    <row r="114" s="2" customFormat="1">
      <c r="A114" s="41"/>
      <c r="B114" s="42"/>
      <c r="C114" s="43"/>
      <c r="D114" s="220" t="s">
        <v>137</v>
      </c>
      <c r="E114" s="43"/>
      <c r="F114" s="221" t="s">
        <v>516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137</v>
      </c>
      <c r="AU114" s="20" t="s">
        <v>82</v>
      </c>
    </row>
    <row r="115" s="2" customFormat="1" ht="44.25" customHeight="1">
      <c r="A115" s="41"/>
      <c r="B115" s="42"/>
      <c r="C115" s="207" t="s">
        <v>249</v>
      </c>
      <c r="D115" s="207" t="s">
        <v>130</v>
      </c>
      <c r="E115" s="208" t="s">
        <v>518</v>
      </c>
      <c r="F115" s="209" t="s">
        <v>519</v>
      </c>
      <c r="G115" s="210" t="s">
        <v>202</v>
      </c>
      <c r="H115" s="211">
        <v>21.957000000000001</v>
      </c>
      <c r="I115" s="212"/>
      <c r="J115" s="213">
        <f>ROUND(I115*H115,2)</f>
        <v>0</v>
      </c>
      <c r="K115" s="209" t="s">
        <v>134</v>
      </c>
      <c r="L115" s="47"/>
      <c r="M115" s="214" t="s">
        <v>19</v>
      </c>
      <c r="N115" s="215" t="s">
        <v>43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155</v>
      </c>
      <c r="AT115" s="218" t="s">
        <v>130</v>
      </c>
      <c r="AU115" s="218" t="s">
        <v>82</v>
      </c>
      <c r="AY115" s="20" t="s">
        <v>127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80</v>
      </c>
      <c r="BK115" s="219">
        <f>ROUND(I115*H115,2)</f>
        <v>0</v>
      </c>
      <c r="BL115" s="20" t="s">
        <v>155</v>
      </c>
      <c r="BM115" s="218" t="s">
        <v>1383</v>
      </c>
    </row>
    <row r="116" s="2" customFormat="1">
      <c r="A116" s="41"/>
      <c r="B116" s="42"/>
      <c r="C116" s="43"/>
      <c r="D116" s="220" t="s">
        <v>137</v>
      </c>
      <c r="E116" s="43"/>
      <c r="F116" s="221" t="s">
        <v>521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137</v>
      </c>
      <c r="AU116" s="20" t="s">
        <v>82</v>
      </c>
    </row>
    <row r="117" s="13" customFormat="1">
      <c r="A117" s="13"/>
      <c r="B117" s="232"/>
      <c r="C117" s="233"/>
      <c r="D117" s="225" t="s">
        <v>187</v>
      </c>
      <c r="E117" s="233"/>
      <c r="F117" s="235" t="s">
        <v>1384</v>
      </c>
      <c r="G117" s="233"/>
      <c r="H117" s="236">
        <v>21.957000000000001</v>
      </c>
      <c r="I117" s="237"/>
      <c r="J117" s="233"/>
      <c r="K117" s="233"/>
      <c r="L117" s="238"/>
      <c r="M117" s="239"/>
      <c r="N117" s="240"/>
      <c r="O117" s="240"/>
      <c r="P117" s="240"/>
      <c r="Q117" s="240"/>
      <c r="R117" s="240"/>
      <c r="S117" s="240"/>
      <c r="T117" s="241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2" t="s">
        <v>187</v>
      </c>
      <c r="AU117" s="242" t="s">
        <v>82</v>
      </c>
      <c r="AV117" s="13" t="s">
        <v>82</v>
      </c>
      <c r="AW117" s="13" t="s">
        <v>4</v>
      </c>
      <c r="AX117" s="13" t="s">
        <v>80</v>
      </c>
      <c r="AY117" s="242" t="s">
        <v>127</v>
      </c>
    </row>
    <row r="118" s="2" customFormat="1" ht="49.05" customHeight="1">
      <c r="A118" s="41"/>
      <c r="B118" s="42"/>
      <c r="C118" s="207" t="s">
        <v>257</v>
      </c>
      <c r="D118" s="207" t="s">
        <v>130</v>
      </c>
      <c r="E118" s="208" t="s">
        <v>524</v>
      </c>
      <c r="F118" s="209" t="s">
        <v>525</v>
      </c>
      <c r="G118" s="210" t="s">
        <v>202</v>
      </c>
      <c r="H118" s="211">
        <v>0.56299999999999994</v>
      </c>
      <c r="I118" s="212"/>
      <c r="J118" s="213">
        <f>ROUND(I118*H118,2)</f>
        <v>0</v>
      </c>
      <c r="K118" s="209" t="s">
        <v>134</v>
      </c>
      <c r="L118" s="47"/>
      <c r="M118" s="214" t="s">
        <v>19</v>
      </c>
      <c r="N118" s="215" t="s">
        <v>43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155</v>
      </c>
      <c r="AT118" s="218" t="s">
        <v>130</v>
      </c>
      <c r="AU118" s="218" t="s">
        <v>82</v>
      </c>
      <c r="AY118" s="20" t="s">
        <v>127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80</v>
      </c>
      <c r="BK118" s="219">
        <f>ROUND(I118*H118,2)</f>
        <v>0</v>
      </c>
      <c r="BL118" s="20" t="s">
        <v>155</v>
      </c>
      <c r="BM118" s="218" t="s">
        <v>1385</v>
      </c>
    </row>
    <row r="119" s="2" customFormat="1">
      <c r="A119" s="41"/>
      <c r="B119" s="42"/>
      <c r="C119" s="43"/>
      <c r="D119" s="220" t="s">
        <v>137</v>
      </c>
      <c r="E119" s="43"/>
      <c r="F119" s="221" t="s">
        <v>527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137</v>
      </c>
      <c r="AU119" s="20" t="s">
        <v>82</v>
      </c>
    </row>
    <row r="120" s="12" customFormat="1" ht="22.8" customHeight="1">
      <c r="A120" s="12"/>
      <c r="B120" s="191"/>
      <c r="C120" s="192"/>
      <c r="D120" s="193" t="s">
        <v>71</v>
      </c>
      <c r="E120" s="205" t="s">
        <v>528</v>
      </c>
      <c r="F120" s="205" t="s">
        <v>529</v>
      </c>
      <c r="G120" s="192"/>
      <c r="H120" s="192"/>
      <c r="I120" s="195"/>
      <c r="J120" s="206">
        <f>BK120</f>
        <v>0</v>
      </c>
      <c r="K120" s="192"/>
      <c r="L120" s="197"/>
      <c r="M120" s="198"/>
      <c r="N120" s="199"/>
      <c r="O120" s="199"/>
      <c r="P120" s="200">
        <f>SUM(P121:P122)</f>
        <v>0</v>
      </c>
      <c r="Q120" s="199"/>
      <c r="R120" s="200">
        <f>SUM(R121:R122)</f>
        <v>0</v>
      </c>
      <c r="S120" s="199"/>
      <c r="T120" s="201">
        <f>SUM(T121:T122)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2" t="s">
        <v>80</v>
      </c>
      <c r="AT120" s="203" t="s">
        <v>71</v>
      </c>
      <c r="AU120" s="203" t="s">
        <v>80</v>
      </c>
      <c r="AY120" s="202" t="s">
        <v>127</v>
      </c>
      <c r="BK120" s="204">
        <f>SUM(BK121:BK122)</f>
        <v>0</v>
      </c>
    </row>
    <row r="121" s="2" customFormat="1" ht="55.5" customHeight="1">
      <c r="A121" s="41"/>
      <c r="B121" s="42"/>
      <c r="C121" s="207" t="s">
        <v>8</v>
      </c>
      <c r="D121" s="207" t="s">
        <v>130</v>
      </c>
      <c r="E121" s="208" t="s">
        <v>531</v>
      </c>
      <c r="F121" s="209" t="s">
        <v>532</v>
      </c>
      <c r="G121" s="210" t="s">
        <v>202</v>
      </c>
      <c r="H121" s="211">
        <v>0.17999999999999999</v>
      </c>
      <c r="I121" s="212"/>
      <c r="J121" s="213">
        <f>ROUND(I121*H121,2)</f>
        <v>0</v>
      </c>
      <c r="K121" s="209" t="s">
        <v>134</v>
      </c>
      <c r="L121" s="47"/>
      <c r="M121" s="214" t="s">
        <v>19</v>
      </c>
      <c r="N121" s="215" t="s">
        <v>43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155</v>
      </c>
      <c r="AT121" s="218" t="s">
        <v>130</v>
      </c>
      <c r="AU121" s="218" t="s">
        <v>82</v>
      </c>
      <c r="AY121" s="20" t="s">
        <v>127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80</v>
      </c>
      <c r="BK121" s="219">
        <f>ROUND(I121*H121,2)</f>
        <v>0</v>
      </c>
      <c r="BL121" s="20" t="s">
        <v>155</v>
      </c>
      <c r="BM121" s="218" t="s">
        <v>1386</v>
      </c>
    </row>
    <row r="122" s="2" customFormat="1">
      <c r="A122" s="41"/>
      <c r="B122" s="42"/>
      <c r="C122" s="43"/>
      <c r="D122" s="220" t="s">
        <v>137</v>
      </c>
      <c r="E122" s="43"/>
      <c r="F122" s="221" t="s">
        <v>534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137</v>
      </c>
      <c r="AU122" s="20" t="s">
        <v>82</v>
      </c>
    </row>
    <row r="123" s="12" customFormat="1" ht="25.92" customHeight="1">
      <c r="A123" s="12"/>
      <c r="B123" s="191"/>
      <c r="C123" s="192"/>
      <c r="D123" s="193" t="s">
        <v>71</v>
      </c>
      <c r="E123" s="194" t="s">
        <v>535</v>
      </c>
      <c r="F123" s="194" t="s">
        <v>536</v>
      </c>
      <c r="G123" s="192"/>
      <c r="H123" s="192"/>
      <c r="I123" s="195"/>
      <c r="J123" s="196">
        <f>BK123</f>
        <v>0</v>
      </c>
      <c r="K123" s="192"/>
      <c r="L123" s="197"/>
      <c r="M123" s="198"/>
      <c r="N123" s="199"/>
      <c r="O123" s="199"/>
      <c r="P123" s="200">
        <f>P124+P145+P154</f>
        <v>0</v>
      </c>
      <c r="Q123" s="199"/>
      <c r="R123" s="200">
        <f>R124+R145+R154</f>
        <v>0.17358000000000001</v>
      </c>
      <c r="S123" s="199"/>
      <c r="T123" s="201">
        <f>T124+T145+T154</f>
        <v>0.25463000000000002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2" t="s">
        <v>82</v>
      </c>
      <c r="AT123" s="203" t="s">
        <v>71</v>
      </c>
      <c r="AU123" s="203" t="s">
        <v>72</v>
      </c>
      <c r="AY123" s="202" t="s">
        <v>127</v>
      </c>
      <c r="BK123" s="204">
        <f>BK124+BK145+BK154</f>
        <v>0</v>
      </c>
    </row>
    <row r="124" s="12" customFormat="1" ht="22.8" customHeight="1">
      <c r="A124" s="12"/>
      <c r="B124" s="191"/>
      <c r="C124" s="192"/>
      <c r="D124" s="193" t="s">
        <v>71</v>
      </c>
      <c r="E124" s="205" t="s">
        <v>1387</v>
      </c>
      <c r="F124" s="205" t="s">
        <v>1388</v>
      </c>
      <c r="G124" s="192"/>
      <c r="H124" s="192"/>
      <c r="I124" s="195"/>
      <c r="J124" s="206">
        <f>BK124</f>
        <v>0</v>
      </c>
      <c r="K124" s="192"/>
      <c r="L124" s="197"/>
      <c r="M124" s="198"/>
      <c r="N124" s="199"/>
      <c r="O124" s="199"/>
      <c r="P124" s="200">
        <f>SUM(P125:P144)</f>
        <v>0</v>
      </c>
      <c r="Q124" s="199"/>
      <c r="R124" s="200">
        <f>SUM(R125:R144)</f>
        <v>0.029840000000000005</v>
      </c>
      <c r="S124" s="199"/>
      <c r="T124" s="201">
        <f>SUM(T125:T144)</f>
        <v>0.1673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2" t="s">
        <v>82</v>
      </c>
      <c r="AT124" s="203" t="s">
        <v>71</v>
      </c>
      <c r="AU124" s="203" t="s">
        <v>80</v>
      </c>
      <c r="AY124" s="202" t="s">
        <v>127</v>
      </c>
      <c r="BK124" s="204">
        <f>SUM(BK125:BK144)</f>
        <v>0</v>
      </c>
    </row>
    <row r="125" s="2" customFormat="1" ht="21.75" customHeight="1">
      <c r="A125" s="41"/>
      <c r="B125" s="42"/>
      <c r="C125" s="207" t="s">
        <v>280</v>
      </c>
      <c r="D125" s="207" t="s">
        <v>130</v>
      </c>
      <c r="E125" s="208" t="s">
        <v>1389</v>
      </c>
      <c r="F125" s="209" t="s">
        <v>1390</v>
      </c>
      <c r="G125" s="210" t="s">
        <v>241</v>
      </c>
      <c r="H125" s="211">
        <v>10</v>
      </c>
      <c r="I125" s="212"/>
      <c r="J125" s="213">
        <f>ROUND(I125*H125,2)</f>
        <v>0</v>
      </c>
      <c r="K125" s="209" t="s">
        <v>134</v>
      </c>
      <c r="L125" s="47"/>
      <c r="M125" s="214" t="s">
        <v>19</v>
      </c>
      <c r="N125" s="215" t="s">
        <v>43</v>
      </c>
      <c r="O125" s="87"/>
      <c r="P125" s="216">
        <f>O125*H125</f>
        <v>0</v>
      </c>
      <c r="Q125" s="216">
        <v>4.0000000000000003E-05</v>
      </c>
      <c r="R125" s="216">
        <f>Q125*H125</f>
        <v>0.00040000000000000002</v>
      </c>
      <c r="S125" s="216">
        <v>0.0025400000000000002</v>
      </c>
      <c r="T125" s="217">
        <f>S125*H125</f>
        <v>0.025400000000000002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300</v>
      </c>
      <c r="AT125" s="218" t="s">
        <v>130</v>
      </c>
      <c r="AU125" s="218" t="s">
        <v>82</v>
      </c>
      <c r="AY125" s="20" t="s">
        <v>127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80</v>
      </c>
      <c r="BK125" s="219">
        <f>ROUND(I125*H125,2)</f>
        <v>0</v>
      </c>
      <c r="BL125" s="20" t="s">
        <v>300</v>
      </c>
      <c r="BM125" s="218" t="s">
        <v>1391</v>
      </c>
    </row>
    <row r="126" s="2" customFormat="1">
      <c r="A126" s="41"/>
      <c r="B126" s="42"/>
      <c r="C126" s="43"/>
      <c r="D126" s="220" t="s">
        <v>137</v>
      </c>
      <c r="E126" s="43"/>
      <c r="F126" s="221" t="s">
        <v>1392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137</v>
      </c>
      <c r="AU126" s="20" t="s">
        <v>82</v>
      </c>
    </row>
    <row r="127" s="2" customFormat="1" ht="24.15" customHeight="1">
      <c r="A127" s="41"/>
      <c r="B127" s="42"/>
      <c r="C127" s="207" t="s">
        <v>288</v>
      </c>
      <c r="D127" s="207" t="s">
        <v>130</v>
      </c>
      <c r="E127" s="208" t="s">
        <v>1393</v>
      </c>
      <c r="F127" s="209" t="s">
        <v>1394</v>
      </c>
      <c r="G127" s="210" t="s">
        <v>241</v>
      </c>
      <c r="H127" s="211">
        <v>30</v>
      </c>
      <c r="I127" s="212"/>
      <c r="J127" s="213">
        <f>ROUND(I127*H127,2)</f>
        <v>0</v>
      </c>
      <c r="K127" s="209" t="s">
        <v>134</v>
      </c>
      <c r="L127" s="47"/>
      <c r="M127" s="214" t="s">
        <v>19</v>
      </c>
      <c r="N127" s="215" t="s">
        <v>43</v>
      </c>
      <c r="O127" s="87"/>
      <c r="P127" s="216">
        <f>O127*H127</f>
        <v>0</v>
      </c>
      <c r="Q127" s="216">
        <v>5.0000000000000002E-05</v>
      </c>
      <c r="R127" s="216">
        <f>Q127*H127</f>
        <v>0.0015</v>
      </c>
      <c r="S127" s="216">
        <v>0.0047299999999999998</v>
      </c>
      <c r="T127" s="217">
        <f>S127*H127</f>
        <v>0.1419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300</v>
      </c>
      <c r="AT127" s="218" t="s">
        <v>130</v>
      </c>
      <c r="AU127" s="218" t="s">
        <v>82</v>
      </c>
      <c r="AY127" s="20" t="s">
        <v>127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80</v>
      </c>
      <c r="BK127" s="219">
        <f>ROUND(I127*H127,2)</f>
        <v>0</v>
      </c>
      <c r="BL127" s="20" t="s">
        <v>300</v>
      </c>
      <c r="BM127" s="218" t="s">
        <v>1395</v>
      </c>
    </row>
    <row r="128" s="2" customFormat="1">
      <c r="A128" s="41"/>
      <c r="B128" s="42"/>
      <c r="C128" s="43"/>
      <c r="D128" s="220" t="s">
        <v>137</v>
      </c>
      <c r="E128" s="43"/>
      <c r="F128" s="221" t="s">
        <v>1396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137</v>
      </c>
      <c r="AU128" s="20" t="s">
        <v>82</v>
      </c>
    </row>
    <row r="129" s="2" customFormat="1" ht="37.8" customHeight="1">
      <c r="A129" s="41"/>
      <c r="B129" s="42"/>
      <c r="C129" s="207" t="s">
        <v>294</v>
      </c>
      <c r="D129" s="207" t="s">
        <v>130</v>
      </c>
      <c r="E129" s="208" t="s">
        <v>1397</v>
      </c>
      <c r="F129" s="209" t="s">
        <v>1398</v>
      </c>
      <c r="G129" s="210" t="s">
        <v>191</v>
      </c>
      <c r="H129" s="211">
        <v>4</v>
      </c>
      <c r="I129" s="212"/>
      <c r="J129" s="213">
        <f>ROUND(I129*H129,2)</f>
        <v>0</v>
      </c>
      <c r="K129" s="209" t="s">
        <v>134</v>
      </c>
      <c r="L129" s="47"/>
      <c r="M129" s="214" t="s">
        <v>19</v>
      </c>
      <c r="N129" s="215" t="s">
        <v>43</v>
      </c>
      <c r="O129" s="87"/>
      <c r="P129" s="216">
        <f>O129*H129</f>
        <v>0</v>
      </c>
      <c r="Q129" s="216">
        <v>0.00080000000000000004</v>
      </c>
      <c r="R129" s="216">
        <f>Q129*H129</f>
        <v>0.0032000000000000002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300</v>
      </c>
      <c r="AT129" s="218" t="s">
        <v>130</v>
      </c>
      <c r="AU129" s="218" t="s">
        <v>82</v>
      </c>
      <c r="AY129" s="20" t="s">
        <v>127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80</v>
      </c>
      <c r="BK129" s="219">
        <f>ROUND(I129*H129,2)</f>
        <v>0</v>
      </c>
      <c r="BL129" s="20" t="s">
        <v>300</v>
      </c>
      <c r="BM129" s="218" t="s">
        <v>1399</v>
      </c>
    </row>
    <row r="130" s="2" customFormat="1">
      <c r="A130" s="41"/>
      <c r="B130" s="42"/>
      <c r="C130" s="43"/>
      <c r="D130" s="220" t="s">
        <v>137</v>
      </c>
      <c r="E130" s="43"/>
      <c r="F130" s="221" t="s">
        <v>1400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137</v>
      </c>
      <c r="AU130" s="20" t="s">
        <v>82</v>
      </c>
    </row>
    <row r="131" s="2" customFormat="1" ht="24.15" customHeight="1">
      <c r="A131" s="41"/>
      <c r="B131" s="42"/>
      <c r="C131" s="207" t="s">
        <v>300</v>
      </c>
      <c r="D131" s="207" t="s">
        <v>130</v>
      </c>
      <c r="E131" s="208" t="s">
        <v>1401</v>
      </c>
      <c r="F131" s="209" t="s">
        <v>1402</v>
      </c>
      <c r="G131" s="210" t="s">
        <v>241</v>
      </c>
      <c r="H131" s="211">
        <v>30</v>
      </c>
      <c r="I131" s="212"/>
      <c r="J131" s="213">
        <f>ROUND(I131*H131,2)</f>
        <v>0</v>
      </c>
      <c r="K131" s="209" t="s">
        <v>134</v>
      </c>
      <c r="L131" s="47"/>
      <c r="M131" s="214" t="s">
        <v>19</v>
      </c>
      <c r="N131" s="215" t="s">
        <v>43</v>
      </c>
      <c r="O131" s="87"/>
      <c r="P131" s="216">
        <f>O131*H131</f>
        <v>0</v>
      </c>
      <c r="Q131" s="216">
        <v>0.00048000000000000001</v>
      </c>
      <c r="R131" s="216">
        <f>Q131*H131</f>
        <v>0.0144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300</v>
      </c>
      <c r="AT131" s="218" t="s">
        <v>130</v>
      </c>
      <c r="AU131" s="218" t="s">
        <v>82</v>
      </c>
      <c r="AY131" s="20" t="s">
        <v>127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80</v>
      </c>
      <c r="BK131" s="219">
        <f>ROUND(I131*H131,2)</f>
        <v>0</v>
      </c>
      <c r="BL131" s="20" t="s">
        <v>300</v>
      </c>
      <c r="BM131" s="218" t="s">
        <v>1403</v>
      </c>
    </row>
    <row r="132" s="2" customFormat="1">
      <c r="A132" s="41"/>
      <c r="B132" s="42"/>
      <c r="C132" s="43"/>
      <c r="D132" s="220" t="s">
        <v>137</v>
      </c>
      <c r="E132" s="43"/>
      <c r="F132" s="221" t="s">
        <v>1404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137</v>
      </c>
      <c r="AU132" s="20" t="s">
        <v>82</v>
      </c>
    </row>
    <row r="133" s="13" customFormat="1">
      <c r="A133" s="13"/>
      <c r="B133" s="232"/>
      <c r="C133" s="233"/>
      <c r="D133" s="225" t="s">
        <v>187</v>
      </c>
      <c r="E133" s="234" t="s">
        <v>19</v>
      </c>
      <c r="F133" s="235" t="s">
        <v>1405</v>
      </c>
      <c r="G133" s="233"/>
      <c r="H133" s="236">
        <v>30</v>
      </c>
      <c r="I133" s="237"/>
      <c r="J133" s="233"/>
      <c r="K133" s="233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187</v>
      </c>
      <c r="AU133" s="242" t="s">
        <v>82</v>
      </c>
      <c r="AV133" s="13" t="s">
        <v>82</v>
      </c>
      <c r="AW133" s="13" t="s">
        <v>34</v>
      </c>
      <c r="AX133" s="13" t="s">
        <v>80</v>
      </c>
      <c r="AY133" s="242" t="s">
        <v>127</v>
      </c>
    </row>
    <row r="134" s="2" customFormat="1" ht="24.15" customHeight="1">
      <c r="A134" s="41"/>
      <c r="B134" s="42"/>
      <c r="C134" s="207" t="s">
        <v>306</v>
      </c>
      <c r="D134" s="207" t="s">
        <v>130</v>
      </c>
      <c r="E134" s="208" t="s">
        <v>1406</v>
      </c>
      <c r="F134" s="209" t="s">
        <v>1407</v>
      </c>
      <c r="G134" s="210" t="s">
        <v>191</v>
      </c>
      <c r="H134" s="211">
        <v>6</v>
      </c>
      <c r="I134" s="212"/>
      <c r="J134" s="213">
        <f>ROUND(I134*H134,2)</f>
        <v>0</v>
      </c>
      <c r="K134" s="209" t="s">
        <v>134</v>
      </c>
      <c r="L134" s="47"/>
      <c r="M134" s="214" t="s">
        <v>19</v>
      </c>
      <c r="N134" s="215" t="s">
        <v>43</v>
      </c>
      <c r="O134" s="87"/>
      <c r="P134" s="216">
        <f>O134*H134</f>
        <v>0</v>
      </c>
      <c r="Q134" s="216">
        <v>1.0000000000000001E-05</v>
      </c>
      <c r="R134" s="216">
        <f>Q134*H134</f>
        <v>6.0000000000000008E-05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300</v>
      </c>
      <c r="AT134" s="218" t="s">
        <v>130</v>
      </c>
      <c r="AU134" s="218" t="s">
        <v>82</v>
      </c>
      <c r="AY134" s="20" t="s">
        <v>127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80</v>
      </c>
      <c r="BK134" s="219">
        <f>ROUND(I134*H134,2)</f>
        <v>0</v>
      </c>
      <c r="BL134" s="20" t="s">
        <v>300</v>
      </c>
      <c r="BM134" s="218" t="s">
        <v>1408</v>
      </c>
    </row>
    <row r="135" s="2" customFormat="1">
      <c r="A135" s="41"/>
      <c r="B135" s="42"/>
      <c r="C135" s="43"/>
      <c r="D135" s="220" t="s">
        <v>137</v>
      </c>
      <c r="E135" s="43"/>
      <c r="F135" s="221" t="s">
        <v>1409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137</v>
      </c>
      <c r="AU135" s="20" t="s">
        <v>82</v>
      </c>
    </row>
    <row r="136" s="13" customFormat="1">
      <c r="A136" s="13"/>
      <c r="B136" s="232"/>
      <c r="C136" s="233"/>
      <c r="D136" s="225" t="s">
        <v>187</v>
      </c>
      <c r="E136" s="234" t="s">
        <v>19</v>
      </c>
      <c r="F136" s="235" t="s">
        <v>1410</v>
      </c>
      <c r="G136" s="233"/>
      <c r="H136" s="236">
        <v>6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187</v>
      </c>
      <c r="AU136" s="242" t="s">
        <v>82</v>
      </c>
      <c r="AV136" s="13" t="s">
        <v>82</v>
      </c>
      <c r="AW136" s="13" t="s">
        <v>34</v>
      </c>
      <c r="AX136" s="13" t="s">
        <v>80</v>
      </c>
      <c r="AY136" s="242" t="s">
        <v>127</v>
      </c>
    </row>
    <row r="137" s="2" customFormat="1" ht="24.15" customHeight="1">
      <c r="A137" s="41"/>
      <c r="B137" s="42"/>
      <c r="C137" s="207" t="s">
        <v>312</v>
      </c>
      <c r="D137" s="207" t="s">
        <v>130</v>
      </c>
      <c r="E137" s="208" t="s">
        <v>1411</v>
      </c>
      <c r="F137" s="209" t="s">
        <v>1412</v>
      </c>
      <c r="G137" s="210" t="s">
        <v>241</v>
      </c>
      <c r="H137" s="211">
        <v>30</v>
      </c>
      <c r="I137" s="212"/>
      <c r="J137" s="213">
        <f>ROUND(I137*H137,2)</f>
        <v>0</v>
      </c>
      <c r="K137" s="209" t="s">
        <v>134</v>
      </c>
      <c r="L137" s="47"/>
      <c r="M137" s="214" t="s">
        <v>19</v>
      </c>
      <c r="N137" s="215" t="s">
        <v>43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300</v>
      </c>
      <c r="AT137" s="218" t="s">
        <v>130</v>
      </c>
      <c r="AU137" s="218" t="s">
        <v>82</v>
      </c>
      <c r="AY137" s="20" t="s">
        <v>127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80</v>
      </c>
      <c r="BK137" s="219">
        <f>ROUND(I137*H137,2)</f>
        <v>0</v>
      </c>
      <c r="BL137" s="20" t="s">
        <v>300</v>
      </c>
      <c r="BM137" s="218" t="s">
        <v>1413</v>
      </c>
    </row>
    <row r="138" s="2" customFormat="1">
      <c r="A138" s="41"/>
      <c r="B138" s="42"/>
      <c r="C138" s="43"/>
      <c r="D138" s="220" t="s">
        <v>137</v>
      </c>
      <c r="E138" s="43"/>
      <c r="F138" s="221" t="s">
        <v>1414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137</v>
      </c>
      <c r="AU138" s="20" t="s">
        <v>82</v>
      </c>
    </row>
    <row r="139" s="2" customFormat="1" ht="55.5" customHeight="1">
      <c r="A139" s="41"/>
      <c r="B139" s="42"/>
      <c r="C139" s="207" t="s">
        <v>318</v>
      </c>
      <c r="D139" s="207" t="s">
        <v>130</v>
      </c>
      <c r="E139" s="208" t="s">
        <v>1415</v>
      </c>
      <c r="F139" s="209" t="s">
        <v>1416</v>
      </c>
      <c r="G139" s="210" t="s">
        <v>241</v>
      </c>
      <c r="H139" s="211">
        <v>30</v>
      </c>
      <c r="I139" s="212"/>
      <c r="J139" s="213">
        <f>ROUND(I139*H139,2)</f>
        <v>0</v>
      </c>
      <c r="K139" s="209" t="s">
        <v>134</v>
      </c>
      <c r="L139" s="47"/>
      <c r="M139" s="214" t="s">
        <v>19</v>
      </c>
      <c r="N139" s="215" t="s">
        <v>43</v>
      </c>
      <c r="O139" s="87"/>
      <c r="P139" s="216">
        <f>O139*H139</f>
        <v>0</v>
      </c>
      <c r="Q139" s="216">
        <v>0.00034000000000000002</v>
      </c>
      <c r="R139" s="216">
        <f>Q139*H139</f>
        <v>0.010200000000000001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300</v>
      </c>
      <c r="AT139" s="218" t="s">
        <v>130</v>
      </c>
      <c r="AU139" s="218" t="s">
        <v>82</v>
      </c>
      <c r="AY139" s="20" t="s">
        <v>127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80</v>
      </c>
      <c r="BK139" s="219">
        <f>ROUND(I139*H139,2)</f>
        <v>0</v>
      </c>
      <c r="BL139" s="20" t="s">
        <v>300</v>
      </c>
      <c r="BM139" s="218" t="s">
        <v>1417</v>
      </c>
    </row>
    <row r="140" s="2" customFormat="1">
      <c r="A140" s="41"/>
      <c r="B140" s="42"/>
      <c r="C140" s="43"/>
      <c r="D140" s="220" t="s">
        <v>137</v>
      </c>
      <c r="E140" s="43"/>
      <c r="F140" s="221" t="s">
        <v>1418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137</v>
      </c>
      <c r="AU140" s="20" t="s">
        <v>82</v>
      </c>
    </row>
    <row r="141" s="2" customFormat="1" ht="37.8" customHeight="1">
      <c r="A141" s="41"/>
      <c r="B141" s="42"/>
      <c r="C141" s="207" t="s">
        <v>324</v>
      </c>
      <c r="D141" s="207" t="s">
        <v>130</v>
      </c>
      <c r="E141" s="208" t="s">
        <v>1419</v>
      </c>
      <c r="F141" s="209" t="s">
        <v>1420</v>
      </c>
      <c r="G141" s="210" t="s">
        <v>191</v>
      </c>
      <c r="H141" s="211">
        <v>4</v>
      </c>
      <c r="I141" s="212"/>
      <c r="J141" s="213">
        <f>ROUND(I141*H141,2)</f>
        <v>0</v>
      </c>
      <c r="K141" s="209" t="s">
        <v>134</v>
      </c>
      <c r="L141" s="47"/>
      <c r="M141" s="214" t="s">
        <v>19</v>
      </c>
      <c r="N141" s="215" t="s">
        <v>43</v>
      </c>
      <c r="O141" s="87"/>
      <c r="P141" s="216">
        <f>O141*H141</f>
        <v>0</v>
      </c>
      <c r="Q141" s="216">
        <v>2.0000000000000002E-05</v>
      </c>
      <c r="R141" s="216">
        <f>Q141*H141</f>
        <v>8.0000000000000007E-05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300</v>
      </c>
      <c r="AT141" s="218" t="s">
        <v>130</v>
      </c>
      <c r="AU141" s="218" t="s">
        <v>82</v>
      </c>
      <c r="AY141" s="20" t="s">
        <v>127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80</v>
      </c>
      <c r="BK141" s="219">
        <f>ROUND(I141*H141,2)</f>
        <v>0</v>
      </c>
      <c r="BL141" s="20" t="s">
        <v>300</v>
      </c>
      <c r="BM141" s="218" t="s">
        <v>1421</v>
      </c>
    </row>
    <row r="142" s="2" customFormat="1">
      <c r="A142" s="41"/>
      <c r="B142" s="42"/>
      <c r="C142" s="43"/>
      <c r="D142" s="220" t="s">
        <v>137</v>
      </c>
      <c r="E142" s="43"/>
      <c r="F142" s="221" t="s">
        <v>1422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137</v>
      </c>
      <c r="AU142" s="20" t="s">
        <v>82</v>
      </c>
    </row>
    <row r="143" s="2" customFormat="1" ht="55.5" customHeight="1">
      <c r="A143" s="41"/>
      <c r="B143" s="42"/>
      <c r="C143" s="207" t="s">
        <v>7</v>
      </c>
      <c r="D143" s="207" t="s">
        <v>130</v>
      </c>
      <c r="E143" s="208" t="s">
        <v>1423</v>
      </c>
      <c r="F143" s="209" t="s">
        <v>1424</v>
      </c>
      <c r="G143" s="210" t="s">
        <v>202</v>
      </c>
      <c r="H143" s="211">
        <v>0.029999999999999999</v>
      </c>
      <c r="I143" s="212"/>
      <c r="J143" s="213">
        <f>ROUND(I143*H143,2)</f>
        <v>0</v>
      </c>
      <c r="K143" s="209" t="s">
        <v>134</v>
      </c>
      <c r="L143" s="47"/>
      <c r="M143" s="214" t="s">
        <v>19</v>
      </c>
      <c r="N143" s="215" t="s">
        <v>43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300</v>
      </c>
      <c r="AT143" s="218" t="s">
        <v>130</v>
      </c>
      <c r="AU143" s="218" t="s">
        <v>82</v>
      </c>
      <c r="AY143" s="20" t="s">
        <v>127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80</v>
      </c>
      <c r="BK143" s="219">
        <f>ROUND(I143*H143,2)</f>
        <v>0</v>
      </c>
      <c r="BL143" s="20" t="s">
        <v>300</v>
      </c>
      <c r="BM143" s="218" t="s">
        <v>1425</v>
      </c>
    </row>
    <row r="144" s="2" customFormat="1">
      <c r="A144" s="41"/>
      <c r="B144" s="42"/>
      <c r="C144" s="43"/>
      <c r="D144" s="220" t="s">
        <v>137</v>
      </c>
      <c r="E144" s="43"/>
      <c r="F144" s="221" t="s">
        <v>1426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137</v>
      </c>
      <c r="AU144" s="20" t="s">
        <v>82</v>
      </c>
    </row>
    <row r="145" s="12" customFormat="1" ht="22.8" customHeight="1">
      <c r="A145" s="12"/>
      <c r="B145" s="191"/>
      <c r="C145" s="192"/>
      <c r="D145" s="193" t="s">
        <v>71</v>
      </c>
      <c r="E145" s="205" t="s">
        <v>1427</v>
      </c>
      <c r="F145" s="205" t="s">
        <v>1428</v>
      </c>
      <c r="G145" s="192"/>
      <c r="H145" s="192"/>
      <c r="I145" s="195"/>
      <c r="J145" s="206">
        <f>BK145</f>
        <v>0</v>
      </c>
      <c r="K145" s="192"/>
      <c r="L145" s="197"/>
      <c r="M145" s="198"/>
      <c r="N145" s="199"/>
      <c r="O145" s="199"/>
      <c r="P145" s="200">
        <f>SUM(P146:P153)</f>
        <v>0</v>
      </c>
      <c r="Q145" s="199"/>
      <c r="R145" s="200">
        <f>SUM(R146:R153)</f>
        <v>0.0029699999999999996</v>
      </c>
      <c r="S145" s="199"/>
      <c r="T145" s="201">
        <f>SUM(T146:T153)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2" t="s">
        <v>82</v>
      </c>
      <c r="AT145" s="203" t="s">
        <v>71</v>
      </c>
      <c r="AU145" s="203" t="s">
        <v>80</v>
      </c>
      <c r="AY145" s="202" t="s">
        <v>127</v>
      </c>
      <c r="BK145" s="204">
        <f>SUM(BK146:BK153)</f>
        <v>0</v>
      </c>
    </row>
    <row r="146" s="2" customFormat="1" ht="37.8" customHeight="1">
      <c r="A146" s="41"/>
      <c r="B146" s="42"/>
      <c r="C146" s="207" t="s">
        <v>335</v>
      </c>
      <c r="D146" s="207" t="s">
        <v>130</v>
      </c>
      <c r="E146" s="208" t="s">
        <v>1429</v>
      </c>
      <c r="F146" s="209" t="s">
        <v>1430</v>
      </c>
      <c r="G146" s="210" t="s">
        <v>191</v>
      </c>
      <c r="H146" s="211">
        <v>3</v>
      </c>
      <c r="I146" s="212"/>
      <c r="J146" s="213">
        <f>ROUND(I146*H146,2)</f>
        <v>0</v>
      </c>
      <c r="K146" s="209" t="s">
        <v>134</v>
      </c>
      <c r="L146" s="47"/>
      <c r="M146" s="214" t="s">
        <v>19</v>
      </c>
      <c r="N146" s="215" t="s">
        <v>43</v>
      </c>
      <c r="O146" s="87"/>
      <c r="P146" s="216">
        <f>O146*H146</f>
        <v>0</v>
      </c>
      <c r="Q146" s="216">
        <v>0.00013999999999999999</v>
      </c>
      <c r="R146" s="216">
        <f>Q146*H146</f>
        <v>0.00041999999999999996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300</v>
      </c>
      <c r="AT146" s="218" t="s">
        <v>130</v>
      </c>
      <c r="AU146" s="218" t="s">
        <v>82</v>
      </c>
      <c r="AY146" s="20" t="s">
        <v>127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80</v>
      </c>
      <c r="BK146" s="219">
        <f>ROUND(I146*H146,2)</f>
        <v>0</v>
      </c>
      <c r="BL146" s="20" t="s">
        <v>300</v>
      </c>
      <c r="BM146" s="218" t="s">
        <v>1431</v>
      </c>
    </row>
    <row r="147" s="2" customFormat="1">
      <c r="A147" s="41"/>
      <c r="B147" s="42"/>
      <c r="C147" s="43"/>
      <c r="D147" s="220" t="s">
        <v>137</v>
      </c>
      <c r="E147" s="43"/>
      <c r="F147" s="221" t="s">
        <v>1432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137</v>
      </c>
      <c r="AU147" s="20" t="s">
        <v>82</v>
      </c>
    </row>
    <row r="148" s="2" customFormat="1" ht="33" customHeight="1">
      <c r="A148" s="41"/>
      <c r="B148" s="42"/>
      <c r="C148" s="207" t="s">
        <v>341</v>
      </c>
      <c r="D148" s="207" t="s">
        <v>130</v>
      </c>
      <c r="E148" s="208" t="s">
        <v>1433</v>
      </c>
      <c r="F148" s="209" t="s">
        <v>1434</v>
      </c>
      <c r="G148" s="210" t="s">
        <v>191</v>
      </c>
      <c r="H148" s="211">
        <v>3</v>
      </c>
      <c r="I148" s="212"/>
      <c r="J148" s="213">
        <f>ROUND(I148*H148,2)</f>
        <v>0</v>
      </c>
      <c r="K148" s="209" t="s">
        <v>134</v>
      </c>
      <c r="L148" s="47"/>
      <c r="M148" s="214" t="s">
        <v>19</v>
      </c>
      <c r="N148" s="215" t="s">
        <v>43</v>
      </c>
      <c r="O148" s="87"/>
      <c r="P148" s="216">
        <f>O148*H148</f>
        <v>0</v>
      </c>
      <c r="Q148" s="216">
        <v>0.00069999999999999999</v>
      </c>
      <c r="R148" s="216">
        <f>Q148*H148</f>
        <v>0.0020999999999999999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300</v>
      </c>
      <c r="AT148" s="218" t="s">
        <v>130</v>
      </c>
      <c r="AU148" s="218" t="s">
        <v>82</v>
      </c>
      <c r="AY148" s="20" t="s">
        <v>127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80</v>
      </c>
      <c r="BK148" s="219">
        <f>ROUND(I148*H148,2)</f>
        <v>0</v>
      </c>
      <c r="BL148" s="20" t="s">
        <v>300</v>
      </c>
      <c r="BM148" s="218" t="s">
        <v>1435</v>
      </c>
    </row>
    <row r="149" s="2" customFormat="1">
      <c r="A149" s="41"/>
      <c r="B149" s="42"/>
      <c r="C149" s="43"/>
      <c r="D149" s="220" t="s">
        <v>137</v>
      </c>
      <c r="E149" s="43"/>
      <c r="F149" s="221" t="s">
        <v>1436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137</v>
      </c>
      <c r="AU149" s="20" t="s">
        <v>82</v>
      </c>
    </row>
    <row r="150" s="2" customFormat="1" ht="16.5" customHeight="1">
      <c r="A150" s="41"/>
      <c r="B150" s="42"/>
      <c r="C150" s="275" t="s">
        <v>347</v>
      </c>
      <c r="D150" s="275" t="s">
        <v>405</v>
      </c>
      <c r="E150" s="276" t="s">
        <v>1437</v>
      </c>
      <c r="F150" s="277" t="s">
        <v>1438</v>
      </c>
      <c r="G150" s="278" t="s">
        <v>191</v>
      </c>
      <c r="H150" s="279">
        <v>9</v>
      </c>
      <c r="I150" s="280"/>
      <c r="J150" s="281">
        <f>ROUND(I150*H150,2)</f>
        <v>0</v>
      </c>
      <c r="K150" s="277" t="s">
        <v>134</v>
      </c>
      <c r="L150" s="282"/>
      <c r="M150" s="283" t="s">
        <v>19</v>
      </c>
      <c r="N150" s="284" t="s">
        <v>43</v>
      </c>
      <c r="O150" s="87"/>
      <c r="P150" s="216">
        <f>O150*H150</f>
        <v>0</v>
      </c>
      <c r="Q150" s="216">
        <v>5.0000000000000002E-05</v>
      </c>
      <c r="R150" s="216">
        <f>Q150*H150</f>
        <v>0.00045000000000000004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396</v>
      </c>
      <c r="AT150" s="218" t="s">
        <v>405</v>
      </c>
      <c r="AU150" s="218" t="s">
        <v>82</v>
      </c>
      <c r="AY150" s="20" t="s">
        <v>127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80</v>
      </c>
      <c r="BK150" s="219">
        <f>ROUND(I150*H150,2)</f>
        <v>0</v>
      </c>
      <c r="BL150" s="20" t="s">
        <v>300</v>
      </c>
      <c r="BM150" s="218" t="s">
        <v>1439</v>
      </c>
    </row>
    <row r="151" s="13" customFormat="1">
      <c r="A151" s="13"/>
      <c r="B151" s="232"/>
      <c r="C151" s="233"/>
      <c r="D151" s="225" t="s">
        <v>187</v>
      </c>
      <c r="E151" s="234" t="s">
        <v>19</v>
      </c>
      <c r="F151" s="235" t="s">
        <v>1440</v>
      </c>
      <c r="G151" s="233"/>
      <c r="H151" s="236">
        <v>9</v>
      </c>
      <c r="I151" s="237"/>
      <c r="J151" s="233"/>
      <c r="K151" s="233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187</v>
      </c>
      <c r="AU151" s="242" t="s">
        <v>82</v>
      </c>
      <c r="AV151" s="13" t="s">
        <v>82</v>
      </c>
      <c r="AW151" s="13" t="s">
        <v>34</v>
      </c>
      <c r="AX151" s="13" t="s">
        <v>80</v>
      </c>
      <c r="AY151" s="242" t="s">
        <v>127</v>
      </c>
    </row>
    <row r="152" s="2" customFormat="1" ht="55.5" customHeight="1">
      <c r="A152" s="41"/>
      <c r="B152" s="42"/>
      <c r="C152" s="207" t="s">
        <v>357</v>
      </c>
      <c r="D152" s="207" t="s">
        <v>130</v>
      </c>
      <c r="E152" s="208" t="s">
        <v>1441</v>
      </c>
      <c r="F152" s="209" t="s">
        <v>1442</v>
      </c>
      <c r="G152" s="210" t="s">
        <v>202</v>
      </c>
      <c r="H152" s="211">
        <v>0.0030000000000000001</v>
      </c>
      <c r="I152" s="212"/>
      <c r="J152" s="213">
        <f>ROUND(I152*H152,2)</f>
        <v>0</v>
      </c>
      <c r="K152" s="209" t="s">
        <v>134</v>
      </c>
      <c r="L152" s="47"/>
      <c r="M152" s="214" t="s">
        <v>19</v>
      </c>
      <c r="N152" s="215" t="s">
        <v>43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300</v>
      </c>
      <c r="AT152" s="218" t="s">
        <v>130</v>
      </c>
      <c r="AU152" s="218" t="s">
        <v>82</v>
      </c>
      <c r="AY152" s="20" t="s">
        <v>127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80</v>
      </c>
      <c r="BK152" s="219">
        <f>ROUND(I152*H152,2)</f>
        <v>0</v>
      </c>
      <c r="BL152" s="20" t="s">
        <v>300</v>
      </c>
      <c r="BM152" s="218" t="s">
        <v>1443</v>
      </c>
    </row>
    <row r="153" s="2" customFormat="1">
      <c r="A153" s="41"/>
      <c r="B153" s="42"/>
      <c r="C153" s="43"/>
      <c r="D153" s="220" t="s">
        <v>137</v>
      </c>
      <c r="E153" s="43"/>
      <c r="F153" s="221" t="s">
        <v>1444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137</v>
      </c>
      <c r="AU153" s="20" t="s">
        <v>82</v>
      </c>
    </row>
    <row r="154" s="12" customFormat="1" ht="22.8" customHeight="1">
      <c r="A154" s="12"/>
      <c r="B154" s="191"/>
      <c r="C154" s="192"/>
      <c r="D154" s="193" t="s">
        <v>71</v>
      </c>
      <c r="E154" s="205" t="s">
        <v>1445</v>
      </c>
      <c r="F154" s="205" t="s">
        <v>1446</v>
      </c>
      <c r="G154" s="192"/>
      <c r="H154" s="192"/>
      <c r="I154" s="195"/>
      <c r="J154" s="206">
        <f>BK154</f>
        <v>0</v>
      </c>
      <c r="K154" s="192"/>
      <c r="L154" s="197"/>
      <c r="M154" s="198"/>
      <c r="N154" s="199"/>
      <c r="O154" s="199"/>
      <c r="P154" s="200">
        <f>SUM(P155:P163)</f>
        <v>0</v>
      </c>
      <c r="Q154" s="199"/>
      <c r="R154" s="200">
        <f>SUM(R155:R163)</f>
        <v>0.14077000000000001</v>
      </c>
      <c r="S154" s="199"/>
      <c r="T154" s="201">
        <f>SUM(T155:T163)</f>
        <v>0.087330000000000005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2" t="s">
        <v>82</v>
      </c>
      <c r="AT154" s="203" t="s">
        <v>71</v>
      </c>
      <c r="AU154" s="203" t="s">
        <v>80</v>
      </c>
      <c r="AY154" s="202" t="s">
        <v>127</v>
      </c>
      <c r="BK154" s="204">
        <f>SUM(BK155:BK163)</f>
        <v>0</v>
      </c>
    </row>
    <row r="155" s="2" customFormat="1" ht="24.15" customHeight="1">
      <c r="A155" s="41"/>
      <c r="B155" s="42"/>
      <c r="C155" s="207" t="s">
        <v>362</v>
      </c>
      <c r="D155" s="207" t="s">
        <v>130</v>
      </c>
      <c r="E155" s="208" t="s">
        <v>1447</v>
      </c>
      <c r="F155" s="209" t="s">
        <v>1448</v>
      </c>
      <c r="G155" s="210" t="s">
        <v>191</v>
      </c>
      <c r="H155" s="211">
        <v>1</v>
      </c>
      <c r="I155" s="212"/>
      <c r="J155" s="213">
        <f>ROUND(I155*H155,2)</f>
        <v>0</v>
      </c>
      <c r="K155" s="209" t="s">
        <v>134</v>
      </c>
      <c r="L155" s="47"/>
      <c r="M155" s="214" t="s">
        <v>19</v>
      </c>
      <c r="N155" s="215" t="s">
        <v>43</v>
      </c>
      <c r="O155" s="87"/>
      <c r="P155" s="216">
        <f>O155*H155</f>
        <v>0</v>
      </c>
      <c r="Q155" s="216">
        <v>5.0000000000000002E-05</v>
      </c>
      <c r="R155" s="216">
        <f>Q155*H155</f>
        <v>5.0000000000000002E-05</v>
      </c>
      <c r="S155" s="216">
        <v>0.01235</v>
      </c>
      <c r="T155" s="217">
        <f>S155*H155</f>
        <v>0.01235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300</v>
      </c>
      <c r="AT155" s="218" t="s">
        <v>130</v>
      </c>
      <c r="AU155" s="218" t="s">
        <v>82</v>
      </c>
      <c r="AY155" s="20" t="s">
        <v>127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80</v>
      </c>
      <c r="BK155" s="219">
        <f>ROUND(I155*H155,2)</f>
        <v>0</v>
      </c>
      <c r="BL155" s="20" t="s">
        <v>300</v>
      </c>
      <c r="BM155" s="218" t="s">
        <v>1449</v>
      </c>
    </row>
    <row r="156" s="2" customFormat="1">
      <c r="A156" s="41"/>
      <c r="B156" s="42"/>
      <c r="C156" s="43"/>
      <c r="D156" s="220" t="s">
        <v>137</v>
      </c>
      <c r="E156" s="43"/>
      <c r="F156" s="221" t="s">
        <v>1450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137</v>
      </c>
      <c r="AU156" s="20" t="s">
        <v>82</v>
      </c>
    </row>
    <row r="157" s="2" customFormat="1" ht="24.15" customHeight="1">
      <c r="A157" s="41"/>
      <c r="B157" s="42"/>
      <c r="C157" s="207" t="s">
        <v>367</v>
      </c>
      <c r="D157" s="207" t="s">
        <v>130</v>
      </c>
      <c r="E157" s="208" t="s">
        <v>1451</v>
      </c>
      <c r="F157" s="209" t="s">
        <v>1452</v>
      </c>
      <c r="G157" s="210" t="s">
        <v>191</v>
      </c>
      <c r="H157" s="211">
        <v>2</v>
      </c>
      <c r="I157" s="212"/>
      <c r="J157" s="213">
        <f>ROUND(I157*H157,2)</f>
        <v>0</v>
      </c>
      <c r="K157" s="209" t="s">
        <v>134</v>
      </c>
      <c r="L157" s="47"/>
      <c r="M157" s="214" t="s">
        <v>19</v>
      </c>
      <c r="N157" s="215" t="s">
        <v>43</v>
      </c>
      <c r="O157" s="87"/>
      <c r="P157" s="216">
        <f>O157*H157</f>
        <v>0</v>
      </c>
      <c r="Q157" s="216">
        <v>0.00010000000000000001</v>
      </c>
      <c r="R157" s="216">
        <f>Q157*H157</f>
        <v>0.00020000000000000001</v>
      </c>
      <c r="S157" s="216">
        <v>0.037490000000000002</v>
      </c>
      <c r="T157" s="217">
        <f>S157*H157</f>
        <v>0.074980000000000005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300</v>
      </c>
      <c r="AT157" s="218" t="s">
        <v>130</v>
      </c>
      <c r="AU157" s="218" t="s">
        <v>82</v>
      </c>
      <c r="AY157" s="20" t="s">
        <v>127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80</v>
      </c>
      <c r="BK157" s="219">
        <f>ROUND(I157*H157,2)</f>
        <v>0</v>
      </c>
      <c r="BL157" s="20" t="s">
        <v>300</v>
      </c>
      <c r="BM157" s="218" t="s">
        <v>1453</v>
      </c>
    </row>
    <row r="158" s="2" customFormat="1">
      <c r="A158" s="41"/>
      <c r="B158" s="42"/>
      <c r="C158" s="43"/>
      <c r="D158" s="220" t="s">
        <v>137</v>
      </c>
      <c r="E158" s="43"/>
      <c r="F158" s="221" t="s">
        <v>1454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137</v>
      </c>
      <c r="AU158" s="20" t="s">
        <v>82</v>
      </c>
    </row>
    <row r="159" s="2" customFormat="1" ht="49.05" customHeight="1">
      <c r="A159" s="41"/>
      <c r="B159" s="42"/>
      <c r="C159" s="207" t="s">
        <v>372</v>
      </c>
      <c r="D159" s="207" t="s">
        <v>130</v>
      </c>
      <c r="E159" s="208" t="s">
        <v>1455</v>
      </c>
      <c r="F159" s="209" t="s">
        <v>1456</v>
      </c>
      <c r="G159" s="210" t="s">
        <v>191</v>
      </c>
      <c r="H159" s="211">
        <v>3</v>
      </c>
      <c r="I159" s="212"/>
      <c r="J159" s="213">
        <f>ROUND(I159*H159,2)</f>
        <v>0</v>
      </c>
      <c r="K159" s="209" t="s">
        <v>134</v>
      </c>
      <c r="L159" s="47"/>
      <c r="M159" s="214" t="s">
        <v>19</v>
      </c>
      <c r="N159" s="215" t="s">
        <v>43</v>
      </c>
      <c r="O159" s="87"/>
      <c r="P159" s="216">
        <f>O159*H159</f>
        <v>0</v>
      </c>
      <c r="Q159" s="216">
        <v>0.04684</v>
      </c>
      <c r="R159" s="216">
        <f>Q159*H159</f>
        <v>0.14052000000000001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300</v>
      </c>
      <c r="AT159" s="218" t="s">
        <v>130</v>
      </c>
      <c r="AU159" s="218" t="s">
        <v>82</v>
      </c>
      <c r="AY159" s="20" t="s">
        <v>127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80</v>
      </c>
      <c r="BK159" s="219">
        <f>ROUND(I159*H159,2)</f>
        <v>0</v>
      </c>
      <c r="BL159" s="20" t="s">
        <v>300</v>
      </c>
      <c r="BM159" s="218" t="s">
        <v>1457</v>
      </c>
    </row>
    <row r="160" s="2" customFormat="1">
      <c r="A160" s="41"/>
      <c r="B160" s="42"/>
      <c r="C160" s="43"/>
      <c r="D160" s="220" t="s">
        <v>137</v>
      </c>
      <c r="E160" s="43"/>
      <c r="F160" s="221" t="s">
        <v>1458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137</v>
      </c>
      <c r="AU160" s="20" t="s">
        <v>82</v>
      </c>
    </row>
    <row r="161" s="2" customFormat="1" ht="16.5" customHeight="1">
      <c r="A161" s="41"/>
      <c r="B161" s="42"/>
      <c r="C161" s="207" t="s">
        <v>378</v>
      </c>
      <c r="D161" s="207" t="s">
        <v>130</v>
      </c>
      <c r="E161" s="208" t="s">
        <v>1459</v>
      </c>
      <c r="F161" s="209" t="s">
        <v>1460</v>
      </c>
      <c r="G161" s="210" t="s">
        <v>191</v>
      </c>
      <c r="H161" s="211">
        <v>1</v>
      </c>
      <c r="I161" s="212"/>
      <c r="J161" s="213">
        <f>ROUND(I161*H161,2)</f>
        <v>0</v>
      </c>
      <c r="K161" s="209" t="s">
        <v>19</v>
      </c>
      <c r="L161" s="47"/>
      <c r="M161" s="214" t="s">
        <v>19</v>
      </c>
      <c r="N161" s="215" t="s">
        <v>43</v>
      </c>
      <c r="O161" s="87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300</v>
      </c>
      <c r="AT161" s="218" t="s">
        <v>130</v>
      </c>
      <c r="AU161" s="218" t="s">
        <v>82</v>
      </c>
      <c r="AY161" s="20" t="s">
        <v>127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80</v>
      </c>
      <c r="BK161" s="219">
        <f>ROUND(I161*H161,2)</f>
        <v>0</v>
      </c>
      <c r="BL161" s="20" t="s">
        <v>300</v>
      </c>
      <c r="BM161" s="218" t="s">
        <v>1461</v>
      </c>
    </row>
    <row r="162" s="2" customFormat="1" ht="55.5" customHeight="1">
      <c r="A162" s="41"/>
      <c r="B162" s="42"/>
      <c r="C162" s="207" t="s">
        <v>384</v>
      </c>
      <c r="D162" s="207" t="s">
        <v>130</v>
      </c>
      <c r="E162" s="208" t="s">
        <v>1462</v>
      </c>
      <c r="F162" s="209" t="s">
        <v>1463</v>
      </c>
      <c r="G162" s="210" t="s">
        <v>202</v>
      </c>
      <c r="H162" s="211">
        <v>0.14099999999999999</v>
      </c>
      <c r="I162" s="212"/>
      <c r="J162" s="213">
        <f>ROUND(I162*H162,2)</f>
        <v>0</v>
      </c>
      <c r="K162" s="209" t="s">
        <v>134</v>
      </c>
      <c r="L162" s="47"/>
      <c r="M162" s="214" t="s">
        <v>19</v>
      </c>
      <c r="N162" s="215" t="s">
        <v>43</v>
      </c>
      <c r="O162" s="87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300</v>
      </c>
      <c r="AT162" s="218" t="s">
        <v>130</v>
      </c>
      <c r="AU162" s="218" t="s">
        <v>82</v>
      </c>
      <c r="AY162" s="20" t="s">
        <v>127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80</v>
      </c>
      <c r="BK162" s="219">
        <f>ROUND(I162*H162,2)</f>
        <v>0</v>
      </c>
      <c r="BL162" s="20" t="s">
        <v>300</v>
      </c>
      <c r="BM162" s="218" t="s">
        <v>1464</v>
      </c>
    </row>
    <row r="163" s="2" customFormat="1">
      <c r="A163" s="41"/>
      <c r="B163" s="42"/>
      <c r="C163" s="43"/>
      <c r="D163" s="220" t="s">
        <v>137</v>
      </c>
      <c r="E163" s="43"/>
      <c r="F163" s="221" t="s">
        <v>1465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137</v>
      </c>
      <c r="AU163" s="20" t="s">
        <v>82</v>
      </c>
    </row>
    <row r="164" s="12" customFormat="1" ht="25.92" customHeight="1">
      <c r="A164" s="12"/>
      <c r="B164" s="191"/>
      <c r="C164" s="192"/>
      <c r="D164" s="193" t="s">
        <v>71</v>
      </c>
      <c r="E164" s="194" t="s">
        <v>124</v>
      </c>
      <c r="F164" s="194" t="s">
        <v>125</v>
      </c>
      <c r="G164" s="192"/>
      <c r="H164" s="192"/>
      <c r="I164" s="195"/>
      <c r="J164" s="196">
        <f>BK164</f>
        <v>0</v>
      </c>
      <c r="K164" s="192"/>
      <c r="L164" s="197"/>
      <c r="M164" s="198"/>
      <c r="N164" s="199"/>
      <c r="O164" s="199"/>
      <c r="P164" s="200">
        <f>P165</f>
        <v>0</v>
      </c>
      <c r="Q164" s="199"/>
      <c r="R164" s="200">
        <f>R165</f>
        <v>0</v>
      </c>
      <c r="S164" s="199"/>
      <c r="T164" s="201">
        <f>T165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2" t="s">
        <v>126</v>
      </c>
      <c r="AT164" s="203" t="s">
        <v>71</v>
      </c>
      <c r="AU164" s="203" t="s">
        <v>72</v>
      </c>
      <c r="AY164" s="202" t="s">
        <v>127</v>
      </c>
      <c r="BK164" s="204">
        <f>BK165</f>
        <v>0</v>
      </c>
    </row>
    <row r="165" s="12" customFormat="1" ht="22.8" customHeight="1">
      <c r="A165" s="12"/>
      <c r="B165" s="191"/>
      <c r="C165" s="192"/>
      <c r="D165" s="193" t="s">
        <v>71</v>
      </c>
      <c r="E165" s="205" t="s">
        <v>146</v>
      </c>
      <c r="F165" s="205" t="s">
        <v>147</v>
      </c>
      <c r="G165" s="192"/>
      <c r="H165" s="192"/>
      <c r="I165" s="195"/>
      <c r="J165" s="206">
        <f>BK165</f>
        <v>0</v>
      </c>
      <c r="K165" s="192"/>
      <c r="L165" s="197"/>
      <c r="M165" s="198"/>
      <c r="N165" s="199"/>
      <c r="O165" s="199"/>
      <c r="P165" s="200">
        <f>SUM(P166:P167)</f>
        <v>0</v>
      </c>
      <c r="Q165" s="199"/>
      <c r="R165" s="200">
        <f>SUM(R166:R167)</f>
        <v>0</v>
      </c>
      <c r="S165" s="199"/>
      <c r="T165" s="201">
        <f>SUM(T166:T167)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2" t="s">
        <v>126</v>
      </c>
      <c r="AT165" s="203" t="s">
        <v>71</v>
      </c>
      <c r="AU165" s="203" t="s">
        <v>80</v>
      </c>
      <c r="AY165" s="202" t="s">
        <v>127</v>
      </c>
      <c r="BK165" s="204">
        <f>SUM(BK166:BK167)</f>
        <v>0</v>
      </c>
    </row>
    <row r="166" s="2" customFormat="1" ht="16.5" customHeight="1">
      <c r="A166" s="41"/>
      <c r="B166" s="42"/>
      <c r="C166" s="207" t="s">
        <v>390</v>
      </c>
      <c r="D166" s="207" t="s">
        <v>130</v>
      </c>
      <c r="E166" s="208" t="s">
        <v>1466</v>
      </c>
      <c r="F166" s="209" t="s">
        <v>1467</v>
      </c>
      <c r="G166" s="210" t="s">
        <v>133</v>
      </c>
      <c r="H166" s="211">
        <v>1</v>
      </c>
      <c r="I166" s="212"/>
      <c r="J166" s="213">
        <f>ROUND(I166*H166,2)</f>
        <v>0</v>
      </c>
      <c r="K166" s="209" t="s">
        <v>134</v>
      </c>
      <c r="L166" s="47"/>
      <c r="M166" s="214" t="s">
        <v>19</v>
      </c>
      <c r="N166" s="215" t="s">
        <v>43</v>
      </c>
      <c r="O166" s="87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8" t="s">
        <v>135</v>
      </c>
      <c r="AT166" s="218" t="s">
        <v>130</v>
      </c>
      <c r="AU166" s="218" t="s">
        <v>82</v>
      </c>
      <c r="AY166" s="20" t="s">
        <v>127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20" t="s">
        <v>80</v>
      </c>
      <c r="BK166" s="219">
        <f>ROUND(I166*H166,2)</f>
        <v>0</v>
      </c>
      <c r="BL166" s="20" t="s">
        <v>135</v>
      </c>
      <c r="BM166" s="218" t="s">
        <v>1468</v>
      </c>
    </row>
    <row r="167" s="2" customFormat="1">
      <c r="A167" s="41"/>
      <c r="B167" s="42"/>
      <c r="C167" s="43"/>
      <c r="D167" s="220" t="s">
        <v>137</v>
      </c>
      <c r="E167" s="43"/>
      <c r="F167" s="221" t="s">
        <v>1469</v>
      </c>
      <c r="G167" s="43"/>
      <c r="H167" s="43"/>
      <c r="I167" s="222"/>
      <c r="J167" s="43"/>
      <c r="K167" s="43"/>
      <c r="L167" s="47"/>
      <c r="M167" s="285"/>
      <c r="N167" s="286"/>
      <c r="O167" s="229"/>
      <c r="P167" s="229"/>
      <c r="Q167" s="229"/>
      <c r="R167" s="229"/>
      <c r="S167" s="229"/>
      <c r="T167" s="287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137</v>
      </c>
      <c r="AU167" s="20" t="s">
        <v>82</v>
      </c>
    </row>
    <row r="168" s="2" customFormat="1" ht="6.96" customHeight="1">
      <c r="A168" s="41"/>
      <c r="B168" s="62"/>
      <c r="C168" s="63"/>
      <c r="D168" s="63"/>
      <c r="E168" s="63"/>
      <c r="F168" s="63"/>
      <c r="G168" s="63"/>
      <c r="H168" s="63"/>
      <c r="I168" s="63"/>
      <c r="J168" s="63"/>
      <c r="K168" s="63"/>
      <c r="L168" s="47"/>
      <c r="M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</row>
  </sheetData>
  <sheetProtection sheet="1" autoFilter="0" formatColumns="0" formatRows="0" objects="1" scenarios="1" spinCount="100000" saltValue="PuIje6qete0+pR+3AVVoc+bbA/cNH5QFoy8XypOc4ScsuXPjzhZwtc7e+xoyoCZ0j9AisAw/l3TUnHC92dfigQ==" hashValue="EdpGi56czIrL2LOHv5xUm9aDicoIaSPhgD4OFSm9RPnE828juN9Xz7iysFlmayFSy5vm0KQZZvIruecbVqLm3w==" algorithmName="SHA-512" password="CC35"/>
  <autoFilter ref="C89:K167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5_02/611335212"/>
    <hyperlink ref="F96" r:id="rId2" display="https://podminky.urs.cz/item/CS_URS_2025_02/612135101"/>
    <hyperlink ref="F99" r:id="rId3" display="https://podminky.urs.cz/item/CS_URS_2025_02/612335101"/>
    <hyperlink ref="F103" r:id="rId4" display="https://podminky.urs.cz/item/CS_URS_2025_02/971033131"/>
    <hyperlink ref="F105" r:id="rId5" display="https://podminky.urs.cz/item/CS_URS_2025_02/971033161"/>
    <hyperlink ref="F107" r:id="rId6" display="https://podminky.urs.cz/item/CS_URS_2025_02/973031324"/>
    <hyperlink ref="F109" r:id="rId7" display="https://podminky.urs.cz/item/CS_URS_2025_02/974031153"/>
    <hyperlink ref="F112" r:id="rId8" display="https://podminky.urs.cz/item/CS_URS_2025_02/997013212"/>
    <hyperlink ref="F114" r:id="rId9" display="https://podminky.urs.cz/item/CS_URS_2025_02/997013501"/>
    <hyperlink ref="F116" r:id="rId10" display="https://podminky.urs.cz/item/CS_URS_2025_02/997013509"/>
    <hyperlink ref="F119" r:id="rId11" display="https://podminky.urs.cz/item/CS_URS_2025_02/997013871"/>
    <hyperlink ref="F122" r:id="rId12" display="https://podminky.urs.cz/item/CS_URS_2025_02/998018002"/>
    <hyperlink ref="F126" r:id="rId13" display="https://podminky.urs.cz/item/CS_URS_2025_02/733120815"/>
    <hyperlink ref="F128" r:id="rId14" display="https://podminky.urs.cz/item/CS_URS_2025_02/733120819"/>
    <hyperlink ref="F130" r:id="rId15" display="https://podminky.urs.cz/item/CS_URS_2025_02/733191926"/>
    <hyperlink ref="F132" r:id="rId16" display="https://podminky.urs.cz/item/CS_URS_2025_02/733222202"/>
    <hyperlink ref="F135" r:id="rId17" display="https://podminky.urs.cz/item/CS_URS_2025_02/733224222"/>
    <hyperlink ref="F138" r:id="rId18" display="https://podminky.urs.cz/item/CS_URS_2025_02/733291101"/>
    <hyperlink ref="F140" r:id="rId19" display="https://podminky.urs.cz/item/CS_URS_2025_02/733811231"/>
    <hyperlink ref="F142" r:id="rId20" display="https://podminky.urs.cz/item/CS_URS_2025_02/733890102"/>
    <hyperlink ref="F144" r:id="rId21" display="https://podminky.urs.cz/item/CS_URS_2025_02/998733122"/>
    <hyperlink ref="F147" r:id="rId22" display="https://podminky.urs.cz/item/CS_URS_2025_02/734221682"/>
    <hyperlink ref="F149" r:id="rId23" display="https://podminky.urs.cz/item/CS_URS_2025_02/734261403"/>
    <hyperlink ref="F153" r:id="rId24" display="https://podminky.urs.cz/item/CS_URS_2025_02/998734122"/>
    <hyperlink ref="F156" r:id="rId25" display="https://podminky.urs.cz/item/CS_URS_2025_02/735151811"/>
    <hyperlink ref="F158" r:id="rId26" display="https://podminky.urs.cz/item/CS_URS_2025_02/735151831"/>
    <hyperlink ref="F160" r:id="rId27" display="https://podminky.urs.cz/item/CS_URS_2025_02/735152675"/>
    <hyperlink ref="F163" r:id="rId28" display="https://podminky.urs.cz/item/CS_URS_2025_02/998735122"/>
    <hyperlink ref="F167" r:id="rId29" display="https://podminky.urs.cz/item/CS_URS_2025_02/043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0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99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26.25" customHeight="1">
      <c r="B7" s="23"/>
      <c r="E7" s="136" t="str">
        <f>'Rekapitulace zakázky'!K6</f>
        <v>Rekonstrukce sociální zařízení ve 3.NP ZŠ a MŠ Bratislavská ve Varnsdorfu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100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1470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zakázky'!AN8</f>
        <v>14. 9. 2025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30</v>
      </c>
      <c r="E17" s="41"/>
      <c r="F17" s="41"/>
      <c r="G17" s="41"/>
      <c r="H17" s="41"/>
      <c r="I17" s="135" t="s">
        <v>26</v>
      </c>
      <c r="J17" s="36" t="str">
        <f>'Rekapitulace zakázky'!AN13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zakázky'!E14</f>
        <v>Vyplň údaj</v>
      </c>
      <c r="F18" s="139"/>
      <c r="G18" s="139"/>
      <c r="H18" s="139"/>
      <c r="I18" s="135" t="s">
        <v>29</v>
      </c>
      <c r="J18" s="36" t="str">
        <f>'Rekapitulace zakázky'!AN14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32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35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ROUND(J89,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ROUND((SUM(BE89:BE174)),  2)</f>
        <v>0</v>
      </c>
      <c r="G33" s="41"/>
      <c r="H33" s="41"/>
      <c r="I33" s="151">
        <v>0.20999999999999999</v>
      </c>
      <c r="J33" s="150">
        <f>ROUND(((SUM(BE89:BE174))*I33),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ROUND((SUM(BF89:BF174)),  2)</f>
        <v>0</v>
      </c>
      <c r="G34" s="41"/>
      <c r="H34" s="41"/>
      <c r="I34" s="151">
        <v>0.12</v>
      </c>
      <c r="J34" s="150">
        <f>ROUND(((SUM(BF89:BF174))*I34),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ROUND((SUM(BG89:BG174)),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ROUND((SUM(BH89:BH174)),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ROUND((SUM(BI89:BI174)),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102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63" t="str">
        <f>E7</f>
        <v>Rekonstrukce sociální zařízení ve 3.NP ZŠ a MŠ Bratislavská ve Varnsdorfu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100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4 - Vzduchotechnika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st.p.č.k. 2011, k.ú. Varnsdorf</v>
      </c>
      <c r="G52" s="43"/>
      <c r="H52" s="43"/>
      <c r="I52" s="35" t="s">
        <v>23</v>
      </c>
      <c r="J52" s="75" t="str">
        <f>IF(J12="","",J12)</f>
        <v>14. 9. 2025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Varnsdorf</v>
      </c>
      <c r="G54" s="43"/>
      <c r="H54" s="43"/>
      <c r="I54" s="35" t="s">
        <v>32</v>
      </c>
      <c r="J54" s="39" t="str">
        <f>E21</f>
        <v>Pavel Hruška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35</v>
      </c>
      <c r="J55" s="39" t="str">
        <f>E24</f>
        <v>Pavel Hruška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103</v>
      </c>
      <c r="D57" s="165"/>
      <c r="E57" s="165"/>
      <c r="F57" s="165"/>
      <c r="G57" s="165"/>
      <c r="H57" s="165"/>
      <c r="I57" s="165"/>
      <c r="J57" s="166" t="s">
        <v>104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J89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105</v>
      </c>
    </row>
    <row r="60" s="9" customFormat="1" ht="24.96" customHeight="1">
      <c r="A60" s="9"/>
      <c r="B60" s="168"/>
      <c r="C60" s="169"/>
      <c r="D60" s="170" t="s">
        <v>164</v>
      </c>
      <c r="E60" s="171"/>
      <c r="F60" s="171"/>
      <c r="G60" s="171"/>
      <c r="H60" s="171"/>
      <c r="I60" s="171"/>
      <c r="J60" s="172">
        <f>J90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167</v>
      </c>
      <c r="E61" s="177"/>
      <c r="F61" s="177"/>
      <c r="G61" s="177"/>
      <c r="H61" s="177"/>
      <c r="I61" s="177"/>
      <c r="J61" s="178">
        <f>J91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168</v>
      </c>
      <c r="E62" s="177"/>
      <c r="F62" s="177"/>
      <c r="G62" s="177"/>
      <c r="H62" s="177"/>
      <c r="I62" s="177"/>
      <c r="J62" s="178">
        <f>J94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169</v>
      </c>
      <c r="E63" s="177"/>
      <c r="F63" s="177"/>
      <c r="G63" s="177"/>
      <c r="H63" s="177"/>
      <c r="I63" s="177"/>
      <c r="J63" s="178">
        <f>J110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170</v>
      </c>
      <c r="E64" s="177"/>
      <c r="F64" s="177"/>
      <c r="G64" s="177"/>
      <c r="H64" s="177"/>
      <c r="I64" s="177"/>
      <c r="J64" s="178">
        <f>J120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8"/>
      <c r="C65" s="169"/>
      <c r="D65" s="170" t="s">
        <v>171</v>
      </c>
      <c r="E65" s="171"/>
      <c r="F65" s="171"/>
      <c r="G65" s="171"/>
      <c r="H65" s="171"/>
      <c r="I65" s="171"/>
      <c r="J65" s="172">
        <f>J123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4"/>
      <c r="C66" s="175"/>
      <c r="D66" s="176" t="s">
        <v>1471</v>
      </c>
      <c r="E66" s="177"/>
      <c r="F66" s="177"/>
      <c r="G66" s="177"/>
      <c r="H66" s="177"/>
      <c r="I66" s="177"/>
      <c r="J66" s="178">
        <f>J124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8"/>
      <c r="C67" s="169"/>
      <c r="D67" s="170" t="s">
        <v>1472</v>
      </c>
      <c r="E67" s="171"/>
      <c r="F67" s="171"/>
      <c r="G67" s="171"/>
      <c r="H67" s="171"/>
      <c r="I67" s="171"/>
      <c r="J67" s="172">
        <f>J169</f>
        <v>0</v>
      </c>
      <c r="K67" s="169"/>
      <c r="L67" s="173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8"/>
      <c r="C68" s="169"/>
      <c r="D68" s="170" t="s">
        <v>106</v>
      </c>
      <c r="E68" s="171"/>
      <c r="F68" s="171"/>
      <c r="G68" s="171"/>
      <c r="H68" s="171"/>
      <c r="I68" s="171"/>
      <c r="J68" s="172">
        <f>J172</f>
        <v>0</v>
      </c>
      <c r="K68" s="169"/>
      <c r="L68" s="17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4"/>
      <c r="C69" s="175"/>
      <c r="D69" s="176" t="s">
        <v>109</v>
      </c>
      <c r="E69" s="177"/>
      <c r="F69" s="177"/>
      <c r="G69" s="177"/>
      <c r="H69" s="177"/>
      <c r="I69" s="177"/>
      <c r="J69" s="178">
        <f>J173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5" s="2" customFormat="1" ht="6.96" customHeight="1">
      <c r="A75" s="41"/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24.96" customHeight="1">
      <c r="A76" s="41"/>
      <c r="B76" s="42"/>
      <c r="C76" s="26" t="s">
        <v>111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16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6.25" customHeight="1">
      <c r="A79" s="41"/>
      <c r="B79" s="42"/>
      <c r="C79" s="43"/>
      <c r="D79" s="43"/>
      <c r="E79" s="163" t="str">
        <f>E7</f>
        <v>Rekonstrukce sociální zařízení ve 3.NP ZŠ a MŠ Bratislavská ve Varnsdorfu</v>
      </c>
      <c r="F79" s="35"/>
      <c r="G79" s="35"/>
      <c r="H79" s="35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100</v>
      </c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72" t="str">
        <f>E9</f>
        <v>SO 4 - Vzduchotechnika</v>
      </c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21</v>
      </c>
      <c r="D83" s="43"/>
      <c r="E83" s="43"/>
      <c r="F83" s="30" t="str">
        <f>F12</f>
        <v>st.p.č.k. 2011, k.ú. Varnsdorf</v>
      </c>
      <c r="G83" s="43"/>
      <c r="H83" s="43"/>
      <c r="I83" s="35" t="s">
        <v>23</v>
      </c>
      <c r="J83" s="75" t="str">
        <f>IF(J12="","",J12)</f>
        <v>14. 9. 2025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25</v>
      </c>
      <c r="D85" s="43"/>
      <c r="E85" s="43"/>
      <c r="F85" s="30" t="str">
        <f>E15</f>
        <v>Město Varnsdorf</v>
      </c>
      <c r="G85" s="43"/>
      <c r="H85" s="43"/>
      <c r="I85" s="35" t="s">
        <v>32</v>
      </c>
      <c r="J85" s="39" t="str">
        <f>E21</f>
        <v>Pavel Hruška</v>
      </c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30</v>
      </c>
      <c r="D86" s="43"/>
      <c r="E86" s="43"/>
      <c r="F86" s="30" t="str">
        <f>IF(E18="","",E18)</f>
        <v>Vyplň údaj</v>
      </c>
      <c r="G86" s="43"/>
      <c r="H86" s="43"/>
      <c r="I86" s="35" t="s">
        <v>35</v>
      </c>
      <c r="J86" s="39" t="str">
        <f>E24</f>
        <v>Pavel Hruška</v>
      </c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0.32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11" customFormat="1" ht="29.28" customHeight="1">
      <c r="A88" s="180"/>
      <c r="B88" s="181"/>
      <c r="C88" s="182" t="s">
        <v>112</v>
      </c>
      <c r="D88" s="183" t="s">
        <v>57</v>
      </c>
      <c r="E88" s="183" t="s">
        <v>53</v>
      </c>
      <c r="F88" s="183" t="s">
        <v>54</v>
      </c>
      <c r="G88" s="183" t="s">
        <v>113</v>
      </c>
      <c r="H88" s="183" t="s">
        <v>114</v>
      </c>
      <c r="I88" s="183" t="s">
        <v>115</v>
      </c>
      <c r="J88" s="183" t="s">
        <v>104</v>
      </c>
      <c r="K88" s="184" t="s">
        <v>116</v>
      </c>
      <c r="L88" s="185"/>
      <c r="M88" s="95" t="s">
        <v>19</v>
      </c>
      <c r="N88" s="96" t="s">
        <v>42</v>
      </c>
      <c r="O88" s="96" t="s">
        <v>117</v>
      </c>
      <c r="P88" s="96" t="s">
        <v>118</v>
      </c>
      <c r="Q88" s="96" t="s">
        <v>119</v>
      </c>
      <c r="R88" s="96" t="s">
        <v>120</v>
      </c>
      <c r="S88" s="96" t="s">
        <v>121</v>
      </c>
      <c r="T88" s="97" t="s">
        <v>122</v>
      </c>
      <c r="U88" s="180"/>
      <c r="V88" s="180"/>
      <c r="W88" s="180"/>
      <c r="X88" s="180"/>
      <c r="Y88" s="180"/>
      <c r="Z88" s="180"/>
      <c r="AA88" s="180"/>
      <c r="AB88" s="180"/>
      <c r="AC88" s="180"/>
      <c r="AD88" s="180"/>
      <c r="AE88" s="180"/>
    </row>
    <row r="89" s="2" customFormat="1" ht="22.8" customHeight="1">
      <c r="A89" s="41"/>
      <c r="B89" s="42"/>
      <c r="C89" s="102" t="s">
        <v>123</v>
      </c>
      <c r="D89" s="43"/>
      <c r="E89" s="43"/>
      <c r="F89" s="43"/>
      <c r="G89" s="43"/>
      <c r="H89" s="43"/>
      <c r="I89" s="43"/>
      <c r="J89" s="186">
        <f>BK89</f>
        <v>0</v>
      </c>
      <c r="K89" s="43"/>
      <c r="L89" s="47"/>
      <c r="M89" s="98"/>
      <c r="N89" s="187"/>
      <c r="O89" s="99"/>
      <c r="P89" s="188">
        <f>P90+P123+P169+P172</f>
        <v>0</v>
      </c>
      <c r="Q89" s="99"/>
      <c r="R89" s="188">
        <f>R90+R123+R169+R172</f>
        <v>0.36840449999999997</v>
      </c>
      <c r="S89" s="99"/>
      <c r="T89" s="189">
        <f>T90+T123+T169+T172</f>
        <v>0.33415000000000006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71</v>
      </c>
      <c r="AU89" s="20" t="s">
        <v>105</v>
      </c>
      <c r="BK89" s="190">
        <f>BK90+BK123+BK169+BK172</f>
        <v>0</v>
      </c>
    </row>
    <row r="90" s="12" customFormat="1" ht="25.92" customHeight="1">
      <c r="A90" s="12"/>
      <c r="B90" s="191"/>
      <c r="C90" s="192"/>
      <c r="D90" s="193" t="s">
        <v>71</v>
      </c>
      <c r="E90" s="194" t="s">
        <v>179</v>
      </c>
      <c r="F90" s="194" t="s">
        <v>180</v>
      </c>
      <c r="G90" s="192"/>
      <c r="H90" s="192"/>
      <c r="I90" s="195"/>
      <c r="J90" s="196">
        <f>BK90</f>
        <v>0</v>
      </c>
      <c r="K90" s="192"/>
      <c r="L90" s="197"/>
      <c r="M90" s="198"/>
      <c r="N90" s="199"/>
      <c r="O90" s="199"/>
      <c r="P90" s="200">
        <f>P91+P94+P110+P120</f>
        <v>0</v>
      </c>
      <c r="Q90" s="199"/>
      <c r="R90" s="200">
        <f>R91+R94+R110+R120</f>
        <v>0.0091544999999999994</v>
      </c>
      <c r="S90" s="199"/>
      <c r="T90" s="201">
        <f>T91+T94+T110+T120</f>
        <v>0.33415000000000006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2" t="s">
        <v>80</v>
      </c>
      <c r="AT90" s="203" t="s">
        <v>71</v>
      </c>
      <c r="AU90" s="203" t="s">
        <v>72</v>
      </c>
      <c r="AY90" s="202" t="s">
        <v>127</v>
      </c>
      <c r="BK90" s="204">
        <f>BK91+BK94+BK110+BK120</f>
        <v>0</v>
      </c>
    </row>
    <row r="91" s="12" customFormat="1" ht="22.8" customHeight="1">
      <c r="A91" s="12"/>
      <c r="B91" s="191"/>
      <c r="C91" s="192"/>
      <c r="D91" s="193" t="s">
        <v>71</v>
      </c>
      <c r="E91" s="205" t="s">
        <v>211</v>
      </c>
      <c r="F91" s="205" t="s">
        <v>263</v>
      </c>
      <c r="G91" s="192"/>
      <c r="H91" s="192"/>
      <c r="I91" s="195"/>
      <c r="J91" s="206">
        <f>BK91</f>
        <v>0</v>
      </c>
      <c r="K91" s="192"/>
      <c r="L91" s="197"/>
      <c r="M91" s="198"/>
      <c r="N91" s="199"/>
      <c r="O91" s="199"/>
      <c r="P91" s="200">
        <f>SUM(P92:P93)</f>
        <v>0</v>
      </c>
      <c r="Q91" s="199"/>
      <c r="R91" s="200">
        <f>SUM(R92:R93)</f>
        <v>0.0037499999999999999</v>
      </c>
      <c r="S91" s="199"/>
      <c r="T91" s="201">
        <f>SUM(T92:T93)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80</v>
      </c>
      <c r="AT91" s="203" t="s">
        <v>71</v>
      </c>
      <c r="AU91" s="203" t="s">
        <v>80</v>
      </c>
      <c r="AY91" s="202" t="s">
        <v>127</v>
      </c>
      <c r="BK91" s="204">
        <f>SUM(BK92:BK93)</f>
        <v>0</v>
      </c>
    </row>
    <row r="92" s="2" customFormat="1" ht="44.25" customHeight="1">
      <c r="A92" s="41"/>
      <c r="B92" s="42"/>
      <c r="C92" s="207" t="s">
        <v>80</v>
      </c>
      <c r="D92" s="207" t="s">
        <v>130</v>
      </c>
      <c r="E92" s="208" t="s">
        <v>1473</v>
      </c>
      <c r="F92" s="209" t="s">
        <v>1474</v>
      </c>
      <c r="G92" s="210" t="s">
        <v>191</v>
      </c>
      <c r="H92" s="211">
        <v>3</v>
      </c>
      <c r="I92" s="212"/>
      <c r="J92" s="213">
        <f>ROUND(I92*H92,2)</f>
        <v>0</v>
      </c>
      <c r="K92" s="209" t="s">
        <v>134</v>
      </c>
      <c r="L92" s="47"/>
      <c r="M92" s="214" t="s">
        <v>19</v>
      </c>
      <c r="N92" s="215" t="s">
        <v>43</v>
      </c>
      <c r="O92" s="87"/>
      <c r="P92" s="216">
        <f>O92*H92</f>
        <v>0</v>
      </c>
      <c r="Q92" s="216">
        <v>0.00125</v>
      </c>
      <c r="R92" s="216">
        <f>Q92*H92</f>
        <v>0.0037499999999999999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155</v>
      </c>
      <c r="AT92" s="218" t="s">
        <v>130</v>
      </c>
      <c r="AU92" s="218" t="s">
        <v>82</v>
      </c>
      <c r="AY92" s="20" t="s">
        <v>127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80</v>
      </c>
      <c r="BK92" s="219">
        <f>ROUND(I92*H92,2)</f>
        <v>0</v>
      </c>
      <c r="BL92" s="20" t="s">
        <v>155</v>
      </c>
      <c r="BM92" s="218" t="s">
        <v>1475</v>
      </c>
    </row>
    <row r="93" s="2" customFormat="1">
      <c r="A93" s="41"/>
      <c r="B93" s="42"/>
      <c r="C93" s="43"/>
      <c r="D93" s="220" t="s">
        <v>137</v>
      </c>
      <c r="E93" s="43"/>
      <c r="F93" s="221" t="s">
        <v>1476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137</v>
      </c>
      <c r="AU93" s="20" t="s">
        <v>82</v>
      </c>
    </row>
    <row r="94" s="12" customFormat="1" ht="22.8" customHeight="1">
      <c r="A94" s="12"/>
      <c r="B94" s="191"/>
      <c r="C94" s="192"/>
      <c r="D94" s="193" t="s">
        <v>71</v>
      </c>
      <c r="E94" s="205" t="s">
        <v>238</v>
      </c>
      <c r="F94" s="205" t="s">
        <v>421</v>
      </c>
      <c r="G94" s="192"/>
      <c r="H94" s="192"/>
      <c r="I94" s="195"/>
      <c r="J94" s="206">
        <f>BK94</f>
        <v>0</v>
      </c>
      <c r="K94" s="192"/>
      <c r="L94" s="197"/>
      <c r="M94" s="198"/>
      <c r="N94" s="199"/>
      <c r="O94" s="199"/>
      <c r="P94" s="200">
        <f>SUM(P95:P109)</f>
        <v>0</v>
      </c>
      <c r="Q94" s="199"/>
      <c r="R94" s="200">
        <f>SUM(R95:R109)</f>
        <v>0.0054045000000000004</v>
      </c>
      <c r="S94" s="199"/>
      <c r="T94" s="201">
        <f>SUM(T95:T109)</f>
        <v>0.33415000000000006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2" t="s">
        <v>80</v>
      </c>
      <c r="AT94" s="203" t="s">
        <v>71</v>
      </c>
      <c r="AU94" s="203" t="s">
        <v>80</v>
      </c>
      <c r="AY94" s="202" t="s">
        <v>127</v>
      </c>
      <c r="BK94" s="204">
        <f>SUM(BK95:BK109)</f>
        <v>0</v>
      </c>
    </row>
    <row r="95" s="2" customFormat="1" ht="33" customHeight="1">
      <c r="A95" s="41"/>
      <c r="B95" s="42"/>
      <c r="C95" s="207" t="s">
        <v>82</v>
      </c>
      <c r="D95" s="207" t="s">
        <v>130</v>
      </c>
      <c r="E95" s="208" t="s">
        <v>1477</v>
      </c>
      <c r="F95" s="209" t="s">
        <v>1478</v>
      </c>
      <c r="G95" s="210" t="s">
        <v>1479</v>
      </c>
      <c r="H95" s="211">
        <v>8</v>
      </c>
      <c r="I95" s="212"/>
      <c r="J95" s="213">
        <f>ROUND(I95*H95,2)</f>
        <v>0</v>
      </c>
      <c r="K95" s="209" t="s">
        <v>134</v>
      </c>
      <c r="L95" s="47"/>
      <c r="M95" s="214" t="s">
        <v>19</v>
      </c>
      <c r="N95" s="215" t="s">
        <v>43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155</v>
      </c>
      <c r="AT95" s="218" t="s">
        <v>130</v>
      </c>
      <c r="AU95" s="218" t="s">
        <v>82</v>
      </c>
      <c r="AY95" s="20" t="s">
        <v>127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80</v>
      </c>
      <c r="BK95" s="219">
        <f>ROUND(I95*H95,2)</f>
        <v>0</v>
      </c>
      <c r="BL95" s="20" t="s">
        <v>155</v>
      </c>
      <c r="BM95" s="218" t="s">
        <v>1480</v>
      </c>
    </row>
    <row r="96" s="2" customFormat="1">
      <c r="A96" s="41"/>
      <c r="B96" s="42"/>
      <c r="C96" s="43"/>
      <c r="D96" s="220" t="s">
        <v>137</v>
      </c>
      <c r="E96" s="43"/>
      <c r="F96" s="221" t="s">
        <v>1481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137</v>
      </c>
      <c r="AU96" s="20" t="s">
        <v>82</v>
      </c>
    </row>
    <row r="97" s="2" customFormat="1" ht="37.8" customHeight="1">
      <c r="A97" s="41"/>
      <c r="B97" s="42"/>
      <c r="C97" s="207" t="s">
        <v>148</v>
      </c>
      <c r="D97" s="207" t="s">
        <v>130</v>
      </c>
      <c r="E97" s="208" t="s">
        <v>1482</v>
      </c>
      <c r="F97" s="209" t="s">
        <v>1483</v>
      </c>
      <c r="G97" s="210" t="s">
        <v>214</v>
      </c>
      <c r="H97" s="211">
        <v>20</v>
      </c>
      <c r="I97" s="212"/>
      <c r="J97" s="213">
        <f>ROUND(I97*H97,2)</f>
        <v>0</v>
      </c>
      <c r="K97" s="209" t="s">
        <v>134</v>
      </c>
      <c r="L97" s="47"/>
      <c r="M97" s="214" t="s">
        <v>19</v>
      </c>
      <c r="N97" s="215" t="s">
        <v>43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155</v>
      </c>
      <c r="AT97" s="218" t="s">
        <v>130</v>
      </c>
      <c r="AU97" s="218" t="s">
        <v>82</v>
      </c>
      <c r="AY97" s="20" t="s">
        <v>127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80</v>
      </c>
      <c r="BK97" s="219">
        <f>ROUND(I97*H97,2)</f>
        <v>0</v>
      </c>
      <c r="BL97" s="20" t="s">
        <v>155</v>
      </c>
      <c r="BM97" s="218" t="s">
        <v>1484</v>
      </c>
    </row>
    <row r="98" s="2" customFormat="1">
      <c r="A98" s="41"/>
      <c r="B98" s="42"/>
      <c r="C98" s="43"/>
      <c r="D98" s="220" t="s">
        <v>137</v>
      </c>
      <c r="E98" s="43"/>
      <c r="F98" s="221" t="s">
        <v>1485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137</v>
      </c>
      <c r="AU98" s="20" t="s">
        <v>82</v>
      </c>
    </row>
    <row r="99" s="2" customFormat="1" ht="55.5" customHeight="1">
      <c r="A99" s="41"/>
      <c r="B99" s="42"/>
      <c r="C99" s="207" t="s">
        <v>155</v>
      </c>
      <c r="D99" s="207" t="s">
        <v>130</v>
      </c>
      <c r="E99" s="208" t="s">
        <v>1486</v>
      </c>
      <c r="F99" s="209" t="s">
        <v>1487</v>
      </c>
      <c r="G99" s="210" t="s">
        <v>191</v>
      </c>
      <c r="H99" s="211">
        <v>7</v>
      </c>
      <c r="I99" s="212"/>
      <c r="J99" s="213">
        <f>ROUND(I99*H99,2)</f>
        <v>0</v>
      </c>
      <c r="K99" s="209" t="s">
        <v>134</v>
      </c>
      <c r="L99" s="47"/>
      <c r="M99" s="214" t="s">
        <v>19</v>
      </c>
      <c r="N99" s="215" t="s">
        <v>43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0.025000000000000001</v>
      </c>
      <c r="T99" s="217">
        <f>S99*H99</f>
        <v>0.17500000000000002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155</v>
      </c>
      <c r="AT99" s="218" t="s">
        <v>130</v>
      </c>
      <c r="AU99" s="218" t="s">
        <v>82</v>
      </c>
      <c r="AY99" s="20" t="s">
        <v>127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80</v>
      </c>
      <c r="BK99" s="219">
        <f>ROUND(I99*H99,2)</f>
        <v>0</v>
      </c>
      <c r="BL99" s="20" t="s">
        <v>155</v>
      </c>
      <c r="BM99" s="218" t="s">
        <v>1488</v>
      </c>
    </row>
    <row r="100" s="2" customFormat="1">
      <c r="A100" s="41"/>
      <c r="B100" s="42"/>
      <c r="C100" s="43"/>
      <c r="D100" s="220" t="s">
        <v>137</v>
      </c>
      <c r="E100" s="43"/>
      <c r="F100" s="221" t="s">
        <v>1489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137</v>
      </c>
      <c r="AU100" s="20" t="s">
        <v>82</v>
      </c>
    </row>
    <row r="101" s="2" customFormat="1" ht="44.25" customHeight="1">
      <c r="A101" s="41"/>
      <c r="B101" s="42"/>
      <c r="C101" s="207" t="s">
        <v>126</v>
      </c>
      <c r="D101" s="207" t="s">
        <v>130</v>
      </c>
      <c r="E101" s="208" t="s">
        <v>1490</v>
      </c>
      <c r="F101" s="209" t="s">
        <v>1491</v>
      </c>
      <c r="G101" s="210" t="s">
        <v>241</v>
      </c>
      <c r="H101" s="211">
        <v>0.90000000000000002</v>
      </c>
      <c r="I101" s="212"/>
      <c r="J101" s="213">
        <f>ROUND(I101*H101,2)</f>
        <v>0</v>
      </c>
      <c r="K101" s="209" t="s">
        <v>134</v>
      </c>
      <c r="L101" s="47"/>
      <c r="M101" s="214" t="s">
        <v>19</v>
      </c>
      <c r="N101" s="215" t="s">
        <v>43</v>
      </c>
      <c r="O101" s="87"/>
      <c r="P101" s="216">
        <f>O101*H101</f>
        <v>0</v>
      </c>
      <c r="Q101" s="216">
        <v>0.00142</v>
      </c>
      <c r="R101" s="216">
        <f>Q101*H101</f>
        <v>0.0012780000000000001</v>
      </c>
      <c r="S101" s="216">
        <v>0.029000000000000001</v>
      </c>
      <c r="T101" s="217">
        <f>S101*H101</f>
        <v>0.026100000000000002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155</v>
      </c>
      <c r="AT101" s="218" t="s">
        <v>130</v>
      </c>
      <c r="AU101" s="218" t="s">
        <v>82</v>
      </c>
      <c r="AY101" s="20" t="s">
        <v>127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80</v>
      </c>
      <c r="BK101" s="219">
        <f>ROUND(I101*H101,2)</f>
        <v>0</v>
      </c>
      <c r="BL101" s="20" t="s">
        <v>155</v>
      </c>
      <c r="BM101" s="218" t="s">
        <v>1492</v>
      </c>
    </row>
    <row r="102" s="2" customFormat="1">
      <c r="A102" s="41"/>
      <c r="B102" s="42"/>
      <c r="C102" s="43"/>
      <c r="D102" s="220" t="s">
        <v>137</v>
      </c>
      <c r="E102" s="43"/>
      <c r="F102" s="221" t="s">
        <v>1493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137</v>
      </c>
      <c r="AU102" s="20" t="s">
        <v>82</v>
      </c>
    </row>
    <row r="103" s="13" customFormat="1">
      <c r="A103" s="13"/>
      <c r="B103" s="232"/>
      <c r="C103" s="233"/>
      <c r="D103" s="225" t="s">
        <v>187</v>
      </c>
      <c r="E103" s="234" t="s">
        <v>19</v>
      </c>
      <c r="F103" s="235" t="s">
        <v>1494</v>
      </c>
      <c r="G103" s="233"/>
      <c r="H103" s="236">
        <v>0.90000000000000002</v>
      </c>
      <c r="I103" s="237"/>
      <c r="J103" s="233"/>
      <c r="K103" s="233"/>
      <c r="L103" s="238"/>
      <c r="M103" s="239"/>
      <c r="N103" s="240"/>
      <c r="O103" s="240"/>
      <c r="P103" s="240"/>
      <c r="Q103" s="240"/>
      <c r="R103" s="240"/>
      <c r="S103" s="240"/>
      <c r="T103" s="241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2" t="s">
        <v>187</v>
      </c>
      <c r="AU103" s="242" t="s">
        <v>82</v>
      </c>
      <c r="AV103" s="13" t="s">
        <v>82</v>
      </c>
      <c r="AW103" s="13" t="s">
        <v>34</v>
      </c>
      <c r="AX103" s="13" t="s">
        <v>80</v>
      </c>
      <c r="AY103" s="242" t="s">
        <v>127</v>
      </c>
    </row>
    <row r="104" s="2" customFormat="1" ht="44.25" customHeight="1">
      <c r="A104" s="41"/>
      <c r="B104" s="42"/>
      <c r="C104" s="207" t="s">
        <v>211</v>
      </c>
      <c r="D104" s="207" t="s">
        <v>130</v>
      </c>
      <c r="E104" s="208" t="s">
        <v>1495</v>
      </c>
      <c r="F104" s="209" t="s">
        <v>1496</v>
      </c>
      <c r="G104" s="210" t="s">
        <v>241</v>
      </c>
      <c r="H104" s="211">
        <v>0.45000000000000001</v>
      </c>
      <c r="I104" s="212"/>
      <c r="J104" s="213">
        <f>ROUND(I104*H104,2)</f>
        <v>0</v>
      </c>
      <c r="K104" s="209" t="s">
        <v>134</v>
      </c>
      <c r="L104" s="47"/>
      <c r="M104" s="214" t="s">
        <v>19</v>
      </c>
      <c r="N104" s="215" t="s">
        <v>43</v>
      </c>
      <c r="O104" s="87"/>
      <c r="P104" s="216">
        <f>O104*H104</f>
        <v>0</v>
      </c>
      <c r="Q104" s="216">
        <v>0.00147</v>
      </c>
      <c r="R104" s="216">
        <f>Q104*H104</f>
        <v>0.00066149999999999998</v>
      </c>
      <c r="S104" s="216">
        <v>0.039</v>
      </c>
      <c r="T104" s="217">
        <f>S104*H104</f>
        <v>0.01755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155</v>
      </c>
      <c r="AT104" s="218" t="s">
        <v>130</v>
      </c>
      <c r="AU104" s="218" t="s">
        <v>82</v>
      </c>
      <c r="AY104" s="20" t="s">
        <v>127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80</v>
      </c>
      <c r="BK104" s="219">
        <f>ROUND(I104*H104,2)</f>
        <v>0</v>
      </c>
      <c r="BL104" s="20" t="s">
        <v>155</v>
      </c>
      <c r="BM104" s="218" t="s">
        <v>1497</v>
      </c>
    </row>
    <row r="105" s="2" customFormat="1">
      <c r="A105" s="41"/>
      <c r="B105" s="42"/>
      <c r="C105" s="43"/>
      <c r="D105" s="220" t="s">
        <v>137</v>
      </c>
      <c r="E105" s="43"/>
      <c r="F105" s="221" t="s">
        <v>1498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137</v>
      </c>
      <c r="AU105" s="20" t="s">
        <v>82</v>
      </c>
    </row>
    <row r="106" s="13" customFormat="1">
      <c r="A106" s="13"/>
      <c r="B106" s="232"/>
      <c r="C106" s="233"/>
      <c r="D106" s="225" t="s">
        <v>187</v>
      </c>
      <c r="E106" s="234" t="s">
        <v>19</v>
      </c>
      <c r="F106" s="235" t="s">
        <v>1499</v>
      </c>
      <c r="G106" s="233"/>
      <c r="H106" s="236">
        <v>0.45000000000000001</v>
      </c>
      <c r="I106" s="237"/>
      <c r="J106" s="233"/>
      <c r="K106" s="233"/>
      <c r="L106" s="238"/>
      <c r="M106" s="239"/>
      <c r="N106" s="240"/>
      <c r="O106" s="240"/>
      <c r="P106" s="240"/>
      <c r="Q106" s="240"/>
      <c r="R106" s="240"/>
      <c r="S106" s="240"/>
      <c r="T106" s="241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2" t="s">
        <v>187</v>
      </c>
      <c r="AU106" s="242" t="s">
        <v>82</v>
      </c>
      <c r="AV106" s="13" t="s">
        <v>82</v>
      </c>
      <c r="AW106" s="13" t="s">
        <v>34</v>
      </c>
      <c r="AX106" s="13" t="s">
        <v>80</v>
      </c>
      <c r="AY106" s="242" t="s">
        <v>127</v>
      </c>
    </row>
    <row r="107" s="2" customFormat="1" ht="44.25" customHeight="1">
      <c r="A107" s="41"/>
      <c r="B107" s="42"/>
      <c r="C107" s="207" t="s">
        <v>220</v>
      </c>
      <c r="D107" s="207" t="s">
        <v>130</v>
      </c>
      <c r="E107" s="208" t="s">
        <v>1500</v>
      </c>
      <c r="F107" s="209" t="s">
        <v>1501</v>
      </c>
      <c r="G107" s="210" t="s">
        <v>241</v>
      </c>
      <c r="H107" s="211">
        <v>1.05</v>
      </c>
      <c r="I107" s="212"/>
      <c r="J107" s="213">
        <f>ROUND(I107*H107,2)</f>
        <v>0</v>
      </c>
      <c r="K107" s="209" t="s">
        <v>134</v>
      </c>
      <c r="L107" s="47"/>
      <c r="M107" s="214" t="s">
        <v>19</v>
      </c>
      <c r="N107" s="215" t="s">
        <v>43</v>
      </c>
      <c r="O107" s="87"/>
      <c r="P107" s="216">
        <f>O107*H107</f>
        <v>0</v>
      </c>
      <c r="Q107" s="216">
        <v>0.0033</v>
      </c>
      <c r="R107" s="216">
        <f>Q107*H107</f>
        <v>0.0034650000000000002</v>
      </c>
      <c r="S107" s="216">
        <v>0.11</v>
      </c>
      <c r="T107" s="217">
        <f>S107*H107</f>
        <v>0.11550000000000001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155</v>
      </c>
      <c r="AT107" s="218" t="s">
        <v>130</v>
      </c>
      <c r="AU107" s="218" t="s">
        <v>82</v>
      </c>
      <c r="AY107" s="20" t="s">
        <v>127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80</v>
      </c>
      <c r="BK107" s="219">
        <f>ROUND(I107*H107,2)</f>
        <v>0</v>
      </c>
      <c r="BL107" s="20" t="s">
        <v>155</v>
      </c>
      <c r="BM107" s="218" t="s">
        <v>1502</v>
      </c>
    </row>
    <row r="108" s="2" customFormat="1">
      <c r="A108" s="41"/>
      <c r="B108" s="42"/>
      <c r="C108" s="43"/>
      <c r="D108" s="220" t="s">
        <v>137</v>
      </c>
      <c r="E108" s="43"/>
      <c r="F108" s="221" t="s">
        <v>1503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137</v>
      </c>
      <c r="AU108" s="20" t="s">
        <v>82</v>
      </c>
    </row>
    <row r="109" s="13" customFormat="1">
      <c r="A109" s="13"/>
      <c r="B109" s="232"/>
      <c r="C109" s="233"/>
      <c r="D109" s="225" t="s">
        <v>187</v>
      </c>
      <c r="E109" s="234" t="s">
        <v>19</v>
      </c>
      <c r="F109" s="235" t="s">
        <v>1504</v>
      </c>
      <c r="G109" s="233"/>
      <c r="H109" s="236">
        <v>1.05</v>
      </c>
      <c r="I109" s="237"/>
      <c r="J109" s="233"/>
      <c r="K109" s="233"/>
      <c r="L109" s="238"/>
      <c r="M109" s="239"/>
      <c r="N109" s="240"/>
      <c r="O109" s="240"/>
      <c r="P109" s="240"/>
      <c r="Q109" s="240"/>
      <c r="R109" s="240"/>
      <c r="S109" s="240"/>
      <c r="T109" s="241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2" t="s">
        <v>187</v>
      </c>
      <c r="AU109" s="242" t="s">
        <v>82</v>
      </c>
      <c r="AV109" s="13" t="s">
        <v>82</v>
      </c>
      <c r="AW109" s="13" t="s">
        <v>34</v>
      </c>
      <c r="AX109" s="13" t="s">
        <v>80</v>
      </c>
      <c r="AY109" s="242" t="s">
        <v>127</v>
      </c>
    </row>
    <row r="110" s="12" customFormat="1" ht="22.8" customHeight="1">
      <c r="A110" s="12"/>
      <c r="B110" s="191"/>
      <c r="C110" s="192"/>
      <c r="D110" s="193" t="s">
        <v>71</v>
      </c>
      <c r="E110" s="205" t="s">
        <v>505</v>
      </c>
      <c r="F110" s="205" t="s">
        <v>506</v>
      </c>
      <c r="G110" s="192"/>
      <c r="H110" s="192"/>
      <c r="I110" s="195"/>
      <c r="J110" s="206">
        <f>BK110</f>
        <v>0</v>
      </c>
      <c r="K110" s="192"/>
      <c r="L110" s="197"/>
      <c r="M110" s="198"/>
      <c r="N110" s="199"/>
      <c r="O110" s="199"/>
      <c r="P110" s="200">
        <f>SUM(P111:P119)</f>
        <v>0</v>
      </c>
      <c r="Q110" s="199"/>
      <c r="R110" s="200">
        <f>SUM(R111:R119)</f>
        <v>0</v>
      </c>
      <c r="S110" s="199"/>
      <c r="T110" s="201">
        <f>SUM(T111:T119)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2" t="s">
        <v>80</v>
      </c>
      <c r="AT110" s="203" t="s">
        <v>71</v>
      </c>
      <c r="AU110" s="203" t="s">
        <v>80</v>
      </c>
      <c r="AY110" s="202" t="s">
        <v>127</v>
      </c>
      <c r="BK110" s="204">
        <f>SUM(BK111:BK119)</f>
        <v>0</v>
      </c>
    </row>
    <row r="111" s="2" customFormat="1" ht="37.8" customHeight="1">
      <c r="A111" s="41"/>
      <c r="B111" s="42"/>
      <c r="C111" s="207" t="s">
        <v>228</v>
      </c>
      <c r="D111" s="207" t="s">
        <v>130</v>
      </c>
      <c r="E111" s="208" t="s">
        <v>508</v>
      </c>
      <c r="F111" s="209" t="s">
        <v>509</v>
      </c>
      <c r="G111" s="210" t="s">
        <v>202</v>
      </c>
      <c r="H111" s="211">
        <v>0.33400000000000002</v>
      </c>
      <c r="I111" s="212"/>
      <c r="J111" s="213">
        <f>ROUND(I111*H111,2)</f>
        <v>0</v>
      </c>
      <c r="K111" s="209" t="s">
        <v>134</v>
      </c>
      <c r="L111" s="47"/>
      <c r="M111" s="214" t="s">
        <v>19</v>
      </c>
      <c r="N111" s="215" t="s">
        <v>43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155</v>
      </c>
      <c r="AT111" s="218" t="s">
        <v>130</v>
      </c>
      <c r="AU111" s="218" t="s">
        <v>82</v>
      </c>
      <c r="AY111" s="20" t="s">
        <v>127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80</v>
      </c>
      <c r="BK111" s="219">
        <f>ROUND(I111*H111,2)</f>
        <v>0</v>
      </c>
      <c r="BL111" s="20" t="s">
        <v>155</v>
      </c>
      <c r="BM111" s="218" t="s">
        <v>1505</v>
      </c>
    </row>
    <row r="112" s="2" customFormat="1">
      <c r="A112" s="41"/>
      <c r="B112" s="42"/>
      <c r="C112" s="43"/>
      <c r="D112" s="220" t="s">
        <v>137</v>
      </c>
      <c r="E112" s="43"/>
      <c r="F112" s="221" t="s">
        <v>511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137</v>
      </c>
      <c r="AU112" s="20" t="s">
        <v>82</v>
      </c>
    </row>
    <row r="113" s="2" customFormat="1" ht="33" customHeight="1">
      <c r="A113" s="41"/>
      <c r="B113" s="42"/>
      <c r="C113" s="207" t="s">
        <v>238</v>
      </c>
      <c r="D113" s="207" t="s">
        <v>130</v>
      </c>
      <c r="E113" s="208" t="s">
        <v>513</v>
      </c>
      <c r="F113" s="209" t="s">
        <v>514</v>
      </c>
      <c r="G113" s="210" t="s">
        <v>202</v>
      </c>
      <c r="H113" s="211">
        <v>0.33400000000000002</v>
      </c>
      <c r="I113" s="212"/>
      <c r="J113" s="213">
        <f>ROUND(I113*H113,2)</f>
        <v>0</v>
      </c>
      <c r="K113" s="209" t="s">
        <v>134</v>
      </c>
      <c r="L113" s="47"/>
      <c r="M113" s="214" t="s">
        <v>19</v>
      </c>
      <c r="N113" s="215" t="s">
        <v>43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155</v>
      </c>
      <c r="AT113" s="218" t="s">
        <v>130</v>
      </c>
      <c r="AU113" s="218" t="s">
        <v>82</v>
      </c>
      <c r="AY113" s="20" t="s">
        <v>127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80</v>
      </c>
      <c r="BK113" s="219">
        <f>ROUND(I113*H113,2)</f>
        <v>0</v>
      </c>
      <c r="BL113" s="20" t="s">
        <v>155</v>
      </c>
      <c r="BM113" s="218" t="s">
        <v>1506</v>
      </c>
    </row>
    <row r="114" s="2" customFormat="1">
      <c r="A114" s="41"/>
      <c r="B114" s="42"/>
      <c r="C114" s="43"/>
      <c r="D114" s="220" t="s">
        <v>137</v>
      </c>
      <c r="E114" s="43"/>
      <c r="F114" s="221" t="s">
        <v>516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137</v>
      </c>
      <c r="AU114" s="20" t="s">
        <v>82</v>
      </c>
    </row>
    <row r="115" s="2" customFormat="1" ht="44.25" customHeight="1">
      <c r="A115" s="41"/>
      <c r="B115" s="42"/>
      <c r="C115" s="207" t="s">
        <v>249</v>
      </c>
      <c r="D115" s="207" t="s">
        <v>130</v>
      </c>
      <c r="E115" s="208" t="s">
        <v>518</v>
      </c>
      <c r="F115" s="209" t="s">
        <v>519</v>
      </c>
      <c r="G115" s="210" t="s">
        <v>202</v>
      </c>
      <c r="H115" s="211">
        <v>13.026</v>
      </c>
      <c r="I115" s="212"/>
      <c r="J115" s="213">
        <f>ROUND(I115*H115,2)</f>
        <v>0</v>
      </c>
      <c r="K115" s="209" t="s">
        <v>134</v>
      </c>
      <c r="L115" s="47"/>
      <c r="M115" s="214" t="s">
        <v>19</v>
      </c>
      <c r="N115" s="215" t="s">
        <v>43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155</v>
      </c>
      <c r="AT115" s="218" t="s">
        <v>130</v>
      </c>
      <c r="AU115" s="218" t="s">
        <v>82</v>
      </c>
      <c r="AY115" s="20" t="s">
        <v>127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80</v>
      </c>
      <c r="BK115" s="219">
        <f>ROUND(I115*H115,2)</f>
        <v>0</v>
      </c>
      <c r="BL115" s="20" t="s">
        <v>155</v>
      </c>
      <c r="BM115" s="218" t="s">
        <v>1507</v>
      </c>
    </row>
    <row r="116" s="2" customFormat="1">
      <c r="A116" s="41"/>
      <c r="B116" s="42"/>
      <c r="C116" s="43"/>
      <c r="D116" s="220" t="s">
        <v>137</v>
      </c>
      <c r="E116" s="43"/>
      <c r="F116" s="221" t="s">
        <v>521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137</v>
      </c>
      <c r="AU116" s="20" t="s">
        <v>82</v>
      </c>
    </row>
    <row r="117" s="13" customFormat="1">
      <c r="A117" s="13"/>
      <c r="B117" s="232"/>
      <c r="C117" s="233"/>
      <c r="D117" s="225" t="s">
        <v>187</v>
      </c>
      <c r="E117" s="233"/>
      <c r="F117" s="235" t="s">
        <v>1508</v>
      </c>
      <c r="G117" s="233"/>
      <c r="H117" s="236">
        <v>13.026</v>
      </c>
      <c r="I117" s="237"/>
      <c r="J117" s="233"/>
      <c r="K117" s="233"/>
      <c r="L117" s="238"/>
      <c r="M117" s="239"/>
      <c r="N117" s="240"/>
      <c r="O117" s="240"/>
      <c r="P117" s="240"/>
      <c r="Q117" s="240"/>
      <c r="R117" s="240"/>
      <c r="S117" s="240"/>
      <c r="T117" s="241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2" t="s">
        <v>187</v>
      </c>
      <c r="AU117" s="242" t="s">
        <v>82</v>
      </c>
      <c r="AV117" s="13" t="s">
        <v>82</v>
      </c>
      <c r="AW117" s="13" t="s">
        <v>4</v>
      </c>
      <c r="AX117" s="13" t="s">
        <v>80</v>
      </c>
      <c r="AY117" s="242" t="s">
        <v>127</v>
      </c>
    </row>
    <row r="118" s="2" customFormat="1" ht="49.05" customHeight="1">
      <c r="A118" s="41"/>
      <c r="B118" s="42"/>
      <c r="C118" s="207" t="s">
        <v>257</v>
      </c>
      <c r="D118" s="207" t="s">
        <v>130</v>
      </c>
      <c r="E118" s="208" t="s">
        <v>524</v>
      </c>
      <c r="F118" s="209" t="s">
        <v>525</v>
      </c>
      <c r="G118" s="210" t="s">
        <v>202</v>
      </c>
      <c r="H118" s="211">
        <v>0.33400000000000002</v>
      </c>
      <c r="I118" s="212"/>
      <c r="J118" s="213">
        <f>ROUND(I118*H118,2)</f>
        <v>0</v>
      </c>
      <c r="K118" s="209" t="s">
        <v>134</v>
      </c>
      <c r="L118" s="47"/>
      <c r="M118" s="214" t="s">
        <v>19</v>
      </c>
      <c r="N118" s="215" t="s">
        <v>43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155</v>
      </c>
      <c r="AT118" s="218" t="s">
        <v>130</v>
      </c>
      <c r="AU118" s="218" t="s">
        <v>82</v>
      </c>
      <c r="AY118" s="20" t="s">
        <v>127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80</v>
      </c>
      <c r="BK118" s="219">
        <f>ROUND(I118*H118,2)</f>
        <v>0</v>
      </c>
      <c r="BL118" s="20" t="s">
        <v>155</v>
      </c>
      <c r="BM118" s="218" t="s">
        <v>1509</v>
      </c>
    </row>
    <row r="119" s="2" customFormat="1">
      <c r="A119" s="41"/>
      <c r="B119" s="42"/>
      <c r="C119" s="43"/>
      <c r="D119" s="220" t="s">
        <v>137</v>
      </c>
      <c r="E119" s="43"/>
      <c r="F119" s="221" t="s">
        <v>527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137</v>
      </c>
      <c r="AU119" s="20" t="s">
        <v>82</v>
      </c>
    </row>
    <row r="120" s="12" customFormat="1" ht="22.8" customHeight="1">
      <c r="A120" s="12"/>
      <c r="B120" s="191"/>
      <c r="C120" s="192"/>
      <c r="D120" s="193" t="s">
        <v>71</v>
      </c>
      <c r="E120" s="205" t="s">
        <v>528</v>
      </c>
      <c r="F120" s="205" t="s">
        <v>529</v>
      </c>
      <c r="G120" s="192"/>
      <c r="H120" s="192"/>
      <c r="I120" s="195"/>
      <c r="J120" s="206">
        <f>BK120</f>
        <v>0</v>
      </c>
      <c r="K120" s="192"/>
      <c r="L120" s="197"/>
      <c r="M120" s="198"/>
      <c r="N120" s="199"/>
      <c r="O120" s="199"/>
      <c r="P120" s="200">
        <f>SUM(P121:P122)</f>
        <v>0</v>
      </c>
      <c r="Q120" s="199"/>
      <c r="R120" s="200">
        <f>SUM(R121:R122)</f>
        <v>0</v>
      </c>
      <c r="S120" s="199"/>
      <c r="T120" s="201">
        <f>SUM(T121:T122)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2" t="s">
        <v>80</v>
      </c>
      <c r="AT120" s="203" t="s">
        <v>71</v>
      </c>
      <c r="AU120" s="203" t="s">
        <v>80</v>
      </c>
      <c r="AY120" s="202" t="s">
        <v>127</v>
      </c>
      <c r="BK120" s="204">
        <f>SUM(BK121:BK122)</f>
        <v>0</v>
      </c>
    </row>
    <row r="121" s="2" customFormat="1" ht="55.5" customHeight="1">
      <c r="A121" s="41"/>
      <c r="B121" s="42"/>
      <c r="C121" s="207" t="s">
        <v>8</v>
      </c>
      <c r="D121" s="207" t="s">
        <v>130</v>
      </c>
      <c r="E121" s="208" t="s">
        <v>531</v>
      </c>
      <c r="F121" s="209" t="s">
        <v>532</v>
      </c>
      <c r="G121" s="210" t="s">
        <v>202</v>
      </c>
      <c r="H121" s="211">
        <v>0.0089999999999999993</v>
      </c>
      <c r="I121" s="212"/>
      <c r="J121" s="213">
        <f>ROUND(I121*H121,2)</f>
        <v>0</v>
      </c>
      <c r="K121" s="209" t="s">
        <v>134</v>
      </c>
      <c r="L121" s="47"/>
      <c r="M121" s="214" t="s">
        <v>19</v>
      </c>
      <c r="N121" s="215" t="s">
        <v>43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155</v>
      </c>
      <c r="AT121" s="218" t="s">
        <v>130</v>
      </c>
      <c r="AU121" s="218" t="s">
        <v>82</v>
      </c>
      <c r="AY121" s="20" t="s">
        <v>127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80</v>
      </c>
      <c r="BK121" s="219">
        <f>ROUND(I121*H121,2)</f>
        <v>0</v>
      </c>
      <c r="BL121" s="20" t="s">
        <v>155</v>
      </c>
      <c r="BM121" s="218" t="s">
        <v>1510</v>
      </c>
    </row>
    <row r="122" s="2" customFormat="1">
      <c r="A122" s="41"/>
      <c r="B122" s="42"/>
      <c r="C122" s="43"/>
      <c r="D122" s="220" t="s">
        <v>137</v>
      </c>
      <c r="E122" s="43"/>
      <c r="F122" s="221" t="s">
        <v>534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137</v>
      </c>
      <c r="AU122" s="20" t="s">
        <v>82</v>
      </c>
    </row>
    <row r="123" s="12" customFormat="1" ht="25.92" customHeight="1">
      <c r="A123" s="12"/>
      <c r="B123" s="191"/>
      <c r="C123" s="192"/>
      <c r="D123" s="193" t="s">
        <v>71</v>
      </c>
      <c r="E123" s="194" t="s">
        <v>535</v>
      </c>
      <c r="F123" s="194" t="s">
        <v>536</v>
      </c>
      <c r="G123" s="192"/>
      <c r="H123" s="192"/>
      <c r="I123" s="195"/>
      <c r="J123" s="196">
        <f>BK123</f>
        <v>0</v>
      </c>
      <c r="K123" s="192"/>
      <c r="L123" s="197"/>
      <c r="M123" s="198"/>
      <c r="N123" s="199"/>
      <c r="O123" s="199"/>
      <c r="P123" s="200">
        <f>P124</f>
        <v>0</v>
      </c>
      <c r="Q123" s="199"/>
      <c r="R123" s="200">
        <f>R124</f>
        <v>0.35924999999999996</v>
      </c>
      <c r="S123" s="199"/>
      <c r="T123" s="201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2" t="s">
        <v>82</v>
      </c>
      <c r="AT123" s="203" t="s">
        <v>71</v>
      </c>
      <c r="AU123" s="203" t="s">
        <v>72</v>
      </c>
      <c r="AY123" s="202" t="s">
        <v>127</v>
      </c>
      <c r="BK123" s="204">
        <f>BK124</f>
        <v>0</v>
      </c>
    </row>
    <row r="124" s="12" customFormat="1" ht="22.8" customHeight="1">
      <c r="A124" s="12"/>
      <c r="B124" s="191"/>
      <c r="C124" s="192"/>
      <c r="D124" s="193" t="s">
        <v>71</v>
      </c>
      <c r="E124" s="205" t="s">
        <v>1511</v>
      </c>
      <c r="F124" s="205" t="s">
        <v>94</v>
      </c>
      <c r="G124" s="192"/>
      <c r="H124" s="192"/>
      <c r="I124" s="195"/>
      <c r="J124" s="206">
        <f>BK124</f>
        <v>0</v>
      </c>
      <c r="K124" s="192"/>
      <c r="L124" s="197"/>
      <c r="M124" s="198"/>
      <c r="N124" s="199"/>
      <c r="O124" s="199"/>
      <c r="P124" s="200">
        <f>SUM(P125:P168)</f>
        <v>0</v>
      </c>
      <c r="Q124" s="199"/>
      <c r="R124" s="200">
        <f>SUM(R125:R168)</f>
        <v>0.35924999999999996</v>
      </c>
      <c r="S124" s="199"/>
      <c r="T124" s="201">
        <f>SUM(T125:T168)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2" t="s">
        <v>82</v>
      </c>
      <c r="AT124" s="203" t="s">
        <v>71</v>
      </c>
      <c r="AU124" s="203" t="s">
        <v>80</v>
      </c>
      <c r="AY124" s="202" t="s">
        <v>127</v>
      </c>
      <c r="BK124" s="204">
        <f>SUM(BK125:BK168)</f>
        <v>0</v>
      </c>
    </row>
    <row r="125" s="2" customFormat="1" ht="24.15" customHeight="1">
      <c r="A125" s="41"/>
      <c r="B125" s="42"/>
      <c r="C125" s="207" t="s">
        <v>280</v>
      </c>
      <c r="D125" s="207" t="s">
        <v>130</v>
      </c>
      <c r="E125" s="208" t="s">
        <v>1512</v>
      </c>
      <c r="F125" s="209" t="s">
        <v>1513</v>
      </c>
      <c r="G125" s="210" t="s">
        <v>191</v>
      </c>
      <c r="H125" s="211">
        <v>1</v>
      </c>
      <c r="I125" s="212"/>
      <c r="J125" s="213">
        <f>ROUND(I125*H125,2)</f>
        <v>0</v>
      </c>
      <c r="K125" s="209" t="s">
        <v>134</v>
      </c>
      <c r="L125" s="47"/>
      <c r="M125" s="214" t="s">
        <v>19</v>
      </c>
      <c r="N125" s="215" t="s">
        <v>43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300</v>
      </c>
      <c r="AT125" s="218" t="s">
        <v>130</v>
      </c>
      <c r="AU125" s="218" t="s">
        <v>82</v>
      </c>
      <c r="AY125" s="20" t="s">
        <v>127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80</v>
      </c>
      <c r="BK125" s="219">
        <f>ROUND(I125*H125,2)</f>
        <v>0</v>
      </c>
      <c r="BL125" s="20" t="s">
        <v>300</v>
      </c>
      <c r="BM125" s="218" t="s">
        <v>1514</v>
      </c>
    </row>
    <row r="126" s="2" customFormat="1">
      <c r="A126" s="41"/>
      <c r="B126" s="42"/>
      <c r="C126" s="43"/>
      <c r="D126" s="220" t="s">
        <v>137</v>
      </c>
      <c r="E126" s="43"/>
      <c r="F126" s="221" t="s">
        <v>1515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137</v>
      </c>
      <c r="AU126" s="20" t="s">
        <v>82</v>
      </c>
    </row>
    <row r="127" s="2" customFormat="1" ht="33" customHeight="1">
      <c r="A127" s="41"/>
      <c r="B127" s="42"/>
      <c r="C127" s="275" t="s">
        <v>288</v>
      </c>
      <c r="D127" s="275" t="s">
        <v>405</v>
      </c>
      <c r="E127" s="276" t="s">
        <v>1516</v>
      </c>
      <c r="F127" s="277" t="s">
        <v>1517</v>
      </c>
      <c r="G127" s="278" t="s">
        <v>191</v>
      </c>
      <c r="H127" s="279">
        <v>1</v>
      </c>
      <c r="I127" s="280"/>
      <c r="J127" s="281">
        <f>ROUND(I127*H127,2)</f>
        <v>0</v>
      </c>
      <c r="K127" s="277" t="s">
        <v>134</v>
      </c>
      <c r="L127" s="282"/>
      <c r="M127" s="283" t="s">
        <v>19</v>
      </c>
      <c r="N127" s="284" t="s">
        <v>43</v>
      </c>
      <c r="O127" s="87"/>
      <c r="P127" s="216">
        <f>O127*H127</f>
        <v>0</v>
      </c>
      <c r="Q127" s="216">
        <v>0.00076999999999999996</v>
      </c>
      <c r="R127" s="216">
        <f>Q127*H127</f>
        <v>0.00076999999999999996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396</v>
      </c>
      <c r="AT127" s="218" t="s">
        <v>405</v>
      </c>
      <c r="AU127" s="218" t="s">
        <v>82</v>
      </c>
      <c r="AY127" s="20" t="s">
        <v>127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80</v>
      </c>
      <c r="BK127" s="219">
        <f>ROUND(I127*H127,2)</f>
        <v>0</v>
      </c>
      <c r="BL127" s="20" t="s">
        <v>300</v>
      </c>
      <c r="BM127" s="218" t="s">
        <v>1518</v>
      </c>
    </row>
    <row r="128" s="2" customFormat="1" ht="37.8" customHeight="1">
      <c r="A128" s="41"/>
      <c r="B128" s="42"/>
      <c r="C128" s="207" t="s">
        <v>294</v>
      </c>
      <c r="D128" s="207" t="s">
        <v>130</v>
      </c>
      <c r="E128" s="208" t="s">
        <v>1519</v>
      </c>
      <c r="F128" s="209" t="s">
        <v>1520</v>
      </c>
      <c r="G128" s="210" t="s">
        <v>191</v>
      </c>
      <c r="H128" s="211">
        <v>2</v>
      </c>
      <c r="I128" s="212"/>
      <c r="J128" s="213">
        <f>ROUND(I128*H128,2)</f>
        <v>0</v>
      </c>
      <c r="K128" s="209" t="s">
        <v>134</v>
      </c>
      <c r="L128" s="47"/>
      <c r="M128" s="214" t="s">
        <v>19</v>
      </c>
      <c r="N128" s="215" t="s">
        <v>43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300</v>
      </c>
      <c r="AT128" s="218" t="s">
        <v>130</v>
      </c>
      <c r="AU128" s="218" t="s">
        <v>82</v>
      </c>
      <c r="AY128" s="20" t="s">
        <v>127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80</v>
      </c>
      <c r="BK128" s="219">
        <f>ROUND(I128*H128,2)</f>
        <v>0</v>
      </c>
      <c r="BL128" s="20" t="s">
        <v>300</v>
      </c>
      <c r="BM128" s="218" t="s">
        <v>1521</v>
      </c>
    </row>
    <row r="129" s="2" customFormat="1">
      <c r="A129" s="41"/>
      <c r="B129" s="42"/>
      <c r="C129" s="43"/>
      <c r="D129" s="220" t="s">
        <v>137</v>
      </c>
      <c r="E129" s="43"/>
      <c r="F129" s="221" t="s">
        <v>1522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137</v>
      </c>
      <c r="AU129" s="20" t="s">
        <v>82</v>
      </c>
    </row>
    <row r="130" s="2" customFormat="1" ht="24.15" customHeight="1">
      <c r="A130" s="41"/>
      <c r="B130" s="42"/>
      <c r="C130" s="275" t="s">
        <v>300</v>
      </c>
      <c r="D130" s="275" t="s">
        <v>405</v>
      </c>
      <c r="E130" s="276" t="s">
        <v>1523</v>
      </c>
      <c r="F130" s="277" t="s">
        <v>1524</v>
      </c>
      <c r="G130" s="278" t="s">
        <v>191</v>
      </c>
      <c r="H130" s="279">
        <v>1</v>
      </c>
      <c r="I130" s="280"/>
      <c r="J130" s="281">
        <f>ROUND(I130*H130,2)</f>
        <v>0</v>
      </c>
      <c r="K130" s="277" t="s">
        <v>19</v>
      </c>
      <c r="L130" s="282"/>
      <c r="M130" s="283" t="s">
        <v>19</v>
      </c>
      <c r="N130" s="284" t="s">
        <v>43</v>
      </c>
      <c r="O130" s="87"/>
      <c r="P130" s="216">
        <f>O130*H130</f>
        <v>0</v>
      </c>
      <c r="Q130" s="216">
        <v>0.0027000000000000001</v>
      </c>
      <c r="R130" s="216">
        <f>Q130*H130</f>
        <v>0.0027000000000000001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396</v>
      </c>
      <c r="AT130" s="218" t="s">
        <v>405</v>
      </c>
      <c r="AU130" s="218" t="s">
        <v>82</v>
      </c>
      <c r="AY130" s="20" t="s">
        <v>127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80</v>
      </c>
      <c r="BK130" s="219">
        <f>ROUND(I130*H130,2)</f>
        <v>0</v>
      </c>
      <c r="BL130" s="20" t="s">
        <v>300</v>
      </c>
      <c r="BM130" s="218" t="s">
        <v>1525</v>
      </c>
    </row>
    <row r="131" s="2" customFormat="1" ht="24.15" customHeight="1">
      <c r="A131" s="41"/>
      <c r="B131" s="42"/>
      <c r="C131" s="275" t="s">
        <v>306</v>
      </c>
      <c r="D131" s="275" t="s">
        <v>405</v>
      </c>
      <c r="E131" s="276" t="s">
        <v>1526</v>
      </c>
      <c r="F131" s="277" t="s">
        <v>1527</v>
      </c>
      <c r="G131" s="278" t="s">
        <v>191</v>
      </c>
      <c r="H131" s="279">
        <v>1</v>
      </c>
      <c r="I131" s="280"/>
      <c r="J131" s="281">
        <f>ROUND(I131*H131,2)</f>
        <v>0</v>
      </c>
      <c r="K131" s="277" t="s">
        <v>19</v>
      </c>
      <c r="L131" s="282"/>
      <c r="M131" s="283" t="s">
        <v>19</v>
      </c>
      <c r="N131" s="284" t="s">
        <v>43</v>
      </c>
      <c r="O131" s="87"/>
      <c r="P131" s="216">
        <f>O131*H131</f>
        <v>0</v>
      </c>
      <c r="Q131" s="216">
        <v>0.002</v>
      </c>
      <c r="R131" s="216">
        <f>Q131*H131</f>
        <v>0.002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396</v>
      </c>
      <c r="AT131" s="218" t="s">
        <v>405</v>
      </c>
      <c r="AU131" s="218" t="s">
        <v>82</v>
      </c>
      <c r="AY131" s="20" t="s">
        <v>127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80</v>
      </c>
      <c r="BK131" s="219">
        <f>ROUND(I131*H131,2)</f>
        <v>0</v>
      </c>
      <c r="BL131" s="20" t="s">
        <v>300</v>
      </c>
      <c r="BM131" s="218" t="s">
        <v>1528</v>
      </c>
    </row>
    <row r="132" s="2" customFormat="1" ht="24.15" customHeight="1">
      <c r="A132" s="41"/>
      <c r="B132" s="42"/>
      <c r="C132" s="207" t="s">
        <v>312</v>
      </c>
      <c r="D132" s="207" t="s">
        <v>130</v>
      </c>
      <c r="E132" s="208" t="s">
        <v>1529</v>
      </c>
      <c r="F132" s="209" t="s">
        <v>1530</v>
      </c>
      <c r="G132" s="210" t="s">
        <v>191</v>
      </c>
      <c r="H132" s="211">
        <v>5</v>
      </c>
      <c r="I132" s="212"/>
      <c r="J132" s="213">
        <f>ROUND(I132*H132,2)</f>
        <v>0</v>
      </c>
      <c r="K132" s="209" t="s">
        <v>134</v>
      </c>
      <c r="L132" s="47"/>
      <c r="M132" s="214" t="s">
        <v>19</v>
      </c>
      <c r="N132" s="215" t="s">
        <v>43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300</v>
      </c>
      <c r="AT132" s="218" t="s">
        <v>130</v>
      </c>
      <c r="AU132" s="218" t="s">
        <v>82</v>
      </c>
      <c r="AY132" s="20" t="s">
        <v>127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80</v>
      </c>
      <c r="BK132" s="219">
        <f>ROUND(I132*H132,2)</f>
        <v>0</v>
      </c>
      <c r="BL132" s="20" t="s">
        <v>300</v>
      </c>
      <c r="BM132" s="218" t="s">
        <v>1531</v>
      </c>
    </row>
    <row r="133" s="2" customFormat="1">
      <c r="A133" s="41"/>
      <c r="B133" s="42"/>
      <c r="C133" s="43"/>
      <c r="D133" s="220" t="s">
        <v>137</v>
      </c>
      <c r="E133" s="43"/>
      <c r="F133" s="221" t="s">
        <v>1532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137</v>
      </c>
      <c r="AU133" s="20" t="s">
        <v>82</v>
      </c>
    </row>
    <row r="134" s="2" customFormat="1" ht="21.75" customHeight="1">
      <c r="A134" s="41"/>
      <c r="B134" s="42"/>
      <c r="C134" s="275" t="s">
        <v>318</v>
      </c>
      <c r="D134" s="275" t="s">
        <v>405</v>
      </c>
      <c r="E134" s="276" t="s">
        <v>1533</v>
      </c>
      <c r="F134" s="277" t="s">
        <v>1534</v>
      </c>
      <c r="G134" s="278" t="s">
        <v>191</v>
      </c>
      <c r="H134" s="279">
        <v>5</v>
      </c>
      <c r="I134" s="280"/>
      <c r="J134" s="281">
        <f>ROUND(I134*H134,2)</f>
        <v>0</v>
      </c>
      <c r="K134" s="277" t="s">
        <v>134</v>
      </c>
      <c r="L134" s="282"/>
      <c r="M134" s="283" t="s">
        <v>19</v>
      </c>
      <c r="N134" s="284" t="s">
        <v>43</v>
      </c>
      <c r="O134" s="87"/>
      <c r="P134" s="216">
        <f>O134*H134</f>
        <v>0</v>
      </c>
      <c r="Q134" s="216">
        <v>0.00040000000000000002</v>
      </c>
      <c r="R134" s="216">
        <f>Q134*H134</f>
        <v>0.002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396</v>
      </c>
      <c r="AT134" s="218" t="s">
        <v>405</v>
      </c>
      <c r="AU134" s="218" t="s">
        <v>82</v>
      </c>
      <c r="AY134" s="20" t="s">
        <v>127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80</v>
      </c>
      <c r="BK134" s="219">
        <f>ROUND(I134*H134,2)</f>
        <v>0</v>
      </c>
      <c r="BL134" s="20" t="s">
        <v>300</v>
      </c>
      <c r="BM134" s="218" t="s">
        <v>1535</v>
      </c>
    </row>
    <row r="135" s="2" customFormat="1" ht="33" customHeight="1">
      <c r="A135" s="41"/>
      <c r="B135" s="42"/>
      <c r="C135" s="207" t="s">
        <v>324</v>
      </c>
      <c r="D135" s="207" t="s">
        <v>130</v>
      </c>
      <c r="E135" s="208" t="s">
        <v>1536</v>
      </c>
      <c r="F135" s="209" t="s">
        <v>1537</v>
      </c>
      <c r="G135" s="210" t="s">
        <v>191</v>
      </c>
      <c r="H135" s="211">
        <v>2</v>
      </c>
      <c r="I135" s="212"/>
      <c r="J135" s="213">
        <f>ROUND(I135*H135,2)</f>
        <v>0</v>
      </c>
      <c r="K135" s="209" t="s">
        <v>134</v>
      </c>
      <c r="L135" s="47"/>
      <c r="M135" s="214" t="s">
        <v>19</v>
      </c>
      <c r="N135" s="215" t="s">
        <v>43</v>
      </c>
      <c r="O135" s="87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300</v>
      </c>
      <c r="AT135" s="218" t="s">
        <v>130</v>
      </c>
      <c r="AU135" s="218" t="s">
        <v>82</v>
      </c>
      <c r="AY135" s="20" t="s">
        <v>127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80</v>
      </c>
      <c r="BK135" s="219">
        <f>ROUND(I135*H135,2)</f>
        <v>0</v>
      </c>
      <c r="BL135" s="20" t="s">
        <v>300</v>
      </c>
      <c r="BM135" s="218" t="s">
        <v>1538</v>
      </c>
    </row>
    <row r="136" s="2" customFormat="1">
      <c r="A136" s="41"/>
      <c r="B136" s="42"/>
      <c r="C136" s="43"/>
      <c r="D136" s="220" t="s">
        <v>137</v>
      </c>
      <c r="E136" s="43"/>
      <c r="F136" s="221" t="s">
        <v>1539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137</v>
      </c>
      <c r="AU136" s="20" t="s">
        <v>82</v>
      </c>
    </row>
    <row r="137" s="2" customFormat="1" ht="21.75" customHeight="1">
      <c r="A137" s="41"/>
      <c r="B137" s="42"/>
      <c r="C137" s="275" t="s">
        <v>7</v>
      </c>
      <c r="D137" s="275" t="s">
        <v>405</v>
      </c>
      <c r="E137" s="276" t="s">
        <v>1540</v>
      </c>
      <c r="F137" s="277" t="s">
        <v>1541</v>
      </c>
      <c r="G137" s="278" t="s">
        <v>191</v>
      </c>
      <c r="H137" s="279">
        <v>2</v>
      </c>
      <c r="I137" s="280"/>
      <c r="J137" s="281">
        <f>ROUND(I137*H137,2)</f>
        <v>0</v>
      </c>
      <c r="K137" s="277" t="s">
        <v>134</v>
      </c>
      <c r="L137" s="282"/>
      <c r="M137" s="283" t="s">
        <v>19</v>
      </c>
      <c r="N137" s="284" t="s">
        <v>43</v>
      </c>
      <c r="O137" s="87"/>
      <c r="P137" s="216">
        <f>O137*H137</f>
        <v>0</v>
      </c>
      <c r="Q137" s="216">
        <v>0.00050000000000000001</v>
      </c>
      <c r="R137" s="216">
        <f>Q137*H137</f>
        <v>0.001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396</v>
      </c>
      <c r="AT137" s="218" t="s">
        <v>405</v>
      </c>
      <c r="AU137" s="218" t="s">
        <v>82</v>
      </c>
      <c r="AY137" s="20" t="s">
        <v>127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80</v>
      </c>
      <c r="BK137" s="219">
        <f>ROUND(I137*H137,2)</f>
        <v>0</v>
      </c>
      <c r="BL137" s="20" t="s">
        <v>300</v>
      </c>
      <c r="BM137" s="218" t="s">
        <v>1542</v>
      </c>
    </row>
    <row r="138" s="2" customFormat="1" ht="24.15" customHeight="1">
      <c r="A138" s="41"/>
      <c r="B138" s="42"/>
      <c r="C138" s="207" t="s">
        <v>335</v>
      </c>
      <c r="D138" s="207" t="s">
        <v>130</v>
      </c>
      <c r="E138" s="208" t="s">
        <v>1543</v>
      </c>
      <c r="F138" s="209" t="s">
        <v>1544</v>
      </c>
      <c r="G138" s="210" t="s">
        <v>191</v>
      </c>
      <c r="H138" s="211">
        <v>14</v>
      </c>
      <c r="I138" s="212"/>
      <c r="J138" s="213">
        <f>ROUND(I138*H138,2)</f>
        <v>0</v>
      </c>
      <c r="K138" s="209" t="s">
        <v>134</v>
      </c>
      <c r="L138" s="47"/>
      <c r="M138" s="214" t="s">
        <v>19</v>
      </c>
      <c r="N138" s="215" t="s">
        <v>43</v>
      </c>
      <c r="O138" s="87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300</v>
      </c>
      <c r="AT138" s="218" t="s">
        <v>130</v>
      </c>
      <c r="AU138" s="218" t="s">
        <v>82</v>
      </c>
      <c r="AY138" s="20" t="s">
        <v>127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80</v>
      </c>
      <c r="BK138" s="219">
        <f>ROUND(I138*H138,2)</f>
        <v>0</v>
      </c>
      <c r="BL138" s="20" t="s">
        <v>300</v>
      </c>
      <c r="BM138" s="218" t="s">
        <v>1545</v>
      </c>
    </row>
    <row r="139" s="2" customFormat="1">
      <c r="A139" s="41"/>
      <c r="B139" s="42"/>
      <c r="C139" s="43"/>
      <c r="D139" s="220" t="s">
        <v>137</v>
      </c>
      <c r="E139" s="43"/>
      <c r="F139" s="221" t="s">
        <v>1546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137</v>
      </c>
      <c r="AU139" s="20" t="s">
        <v>82</v>
      </c>
    </row>
    <row r="140" s="13" customFormat="1">
      <c r="A140" s="13"/>
      <c r="B140" s="232"/>
      <c r="C140" s="233"/>
      <c r="D140" s="225" t="s">
        <v>187</v>
      </c>
      <c r="E140" s="234" t="s">
        <v>19</v>
      </c>
      <c r="F140" s="235" t="s">
        <v>1547</v>
      </c>
      <c r="G140" s="233"/>
      <c r="H140" s="236">
        <v>14</v>
      </c>
      <c r="I140" s="237"/>
      <c r="J140" s="233"/>
      <c r="K140" s="233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187</v>
      </c>
      <c r="AU140" s="242" t="s">
        <v>82</v>
      </c>
      <c r="AV140" s="13" t="s">
        <v>82</v>
      </c>
      <c r="AW140" s="13" t="s">
        <v>34</v>
      </c>
      <c r="AX140" s="13" t="s">
        <v>80</v>
      </c>
      <c r="AY140" s="242" t="s">
        <v>127</v>
      </c>
    </row>
    <row r="141" s="2" customFormat="1" ht="16.5" customHeight="1">
      <c r="A141" s="41"/>
      <c r="B141" s="42"/>
      <c r="C141" s="275" t="s">
        <v>341</v>
      </c>
      <c r="D141" s="275" t="s">
        <v>405</v>
      </c>
      <c r="E141" s="276" t="s">
        <v>1548</v>
      </c>
      <c r="F141" s="277" t="s">
        <v>1549</v>
      </c>
      <c r="G141" s="278" t="s">
        <v>191</v>
      </c>
      <c r="H141" s="279">
        <v>14</v>
      </c>
      <c r="I141" s="280"/>
      <c r="J141" s="281">
        <f>ROUND(I141*H141,2)</f>
        <v>0</v>
      </c>
      <c r="K141" s="277" t="s">
        <v>134</v>
      </c>
      <c r="L141" s="282"/>
      <c r="M141" s="283" t="s">
        <v>19</v>
      </c>
      <c r="N141" s="284" t="s">
        <v>43</v>
      </c>
      <c r="O141" s="87"/>
      <c r="P141" s="216">
        <f>O141*H141</f>
        <v>0</v>
      </c>
      <c r="Q141" s="216">
        <v>0.00050000000000000001</v>
      </c>
      <c r="R141" s="216">
        <f>Q141*H141</f>
        <v>0.0070000000000000001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396</v>
      </c>
      <c r="AT141" s="218" t="s">
        <v>405</v>
      </c>
      <c r="AU141" s="218" t="s">
        <v>82</v>
      </c>
      <c r="AY141" s="20" t="s">
        <v>127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80</v>
      </c>
      <c r="BK141" s="219">
        <f>ROUND(I141*H141,2)</f>
        <v>0</v>
      </c>
      <c r="BL141" s="20" t="s">
        <v>300</v>
      </c>
      <c r="BM141" s="218" t="s">
        <v>1550</v>
      </c>
    </row>
    <row r="142" s="2" customFormat="1" ht="37.8" customHeight="1">
      <c r="A142" s="41"/>
      <c r="B142" s="42"/>
      <c r="C142" s="207" t="s">
        <v>347</v>
      </c>
      <c r="D142" s="207" t="s">
        <v>130</v>
      </c>
      <c r="E142" s="208" t="s">
        <v>1551</v>
      </c>
      <c r="F142" s="209" t="s">
        <v>1552</v>
      </c>
      <c r="G142" s="210" t="s">
        <v>191</v>
      </c>
      <c r="H142" s="211">
        <v>3</v>
      </c>
      <c r="I142" s="212"/>
      <c r="J142" s="213">
        <f>ROUND(I142*H142,2)</f>
        <v>0</v>
      </c>
      <c r="K142" s="209" t="s">
        <v>134</v>
      </c>
      <c r="L142" s="47"/>
      <c r="M142" s="214" t="s">
        <v>19</v>
      </c>
      <c r="N142" s="215" t="s">
        <v>43</v>
      </c>
      <c r="O142" s="87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300</v>
      </c>
      <c r="AT142" s="218" t="s">
        <v>130</v>
      </c>
      <c r="AU142" s="218" t="s">
        <v>82</v>
      </c>
      <c r="AY142" s="20" t="s">
        <v>127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80</v>
      </c>
      <c r="BK142" s="219">
        <f>ROUND(I142*H142,2)</f>
        <v>0</v>
      </c>
      <c r="BL142" s="20" t="s">
        <v>300</v>
      </c>
      <c r="BM142" s="218" t="s">
        <v>1553</v>
      </c>
    </row>
    <row r="143" s="2" customFormat="1">
      <c r="A143" s="41"/>
      <c r="B143" s="42"/>
      <c r="C143" s="43"/>
      <c r="D143" s="220" t="s">
        <v>137</v>
      </c>
      <c r="E143" s="43"/>
      <c r="F143" s="221" t="s">
        <v>1554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137</v>
      </c>
      <c r="AU143" s="20" t="s">
        <v>82</v>
      </c>
    </row>
    <row r="144" s="2" customFormat="1" ht="24.15" customHeight="1">
      <c r="A144" s="41"/>
      <c r="B144" s="42"/>
      <c r="C144" s="275" t="s">
        <v>357</v>
      </c>
      <c r="D144" s="275" t="s">
        <v>405</v>
      </c>
      <c r="E144" s="276" t="s">
        <v>1555</v>
      </c>
      <c r="F144" s="277" t="s">
        <v>1556</v>
      </c>
      <c r="G144" s="278" t="s">
        <v>191</v>
      </c>
      <c r="H144" s="279">
        <v>3</v>
      </c>
      <c r="I144" s="280"/>
      <c r="J144" s="281">
        <f>ROUND(I144*H144,2)</f>
        <v>0</v>
      </c>
      <c r="K144" s="277" t="s">
        <v>19</v>
      </c>
      <c r="L144" s="282"/>
      <c r="M144" s="283" t="s">
        <v>19</v>
      </c>
      <c r="N144" s="284" t="s">
        <v>43</v>
      </c>
      <c r="O144" s="87"/>
      <c r="P144" s="216">
        <f>O144*H144</f>
        <v>0</v>
      </c>
      <c r="Q144" s="216">
        <v>0.0028</v>
      </c>
      <c r="R144" s="216">
        <f>Q144*H144</f>
        <v>0.0083999999999999995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396</v>
      </c>
      <c r="AT144" s="218" t="s">
        <v>405</v>
      </c>
      <c r="AU144" s="218" t="s">
        <v>82</v>
      </c>
      <c r="AY144" s="20" t="s">
        <v>127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80</v>
      </c>
      <c r="BK144" s="219">
        <f>ROUND(I144*H144,2)</f>
        <v>0</v>
      </c>
      <c r="BL144" s="20" t="s">
        <v>300</v>
      </c>
      <c r="BM144" s="218" t="s">
        <v>1557</v>
      </c>
    </row>
    <row r="145" s="2" customFormat="1">
      <c r="A145" s="41"/>
      <c r="B145" s="42"/>
      <c r="C145" s="43"/>
      <c r="D145" s="225" t="s">
        <v>144</v>
      </c>
      <c r="E145" s="43"/>
      <c r="F145" s="226" t="s">
        <v>1558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144</v>
      </c>
      <c r="AU145" s="20" t="s">
        <v>82</v>
      </c>
    </row>
    <row r="146" s="2" customFormat="1" ht="37.8" customHeight="1">
      <c r="A146" s="41"/>
      <c r="B146" s="42"/>
      <c r="C146" s="207" t="s">
        <v>362</v>
      </c>
      <c r="D146" s="207" t="s">
        <v>130</v>
      </c>
      <c r="E146" s="208" t="s">
        <v>1559</v>
      </c>
      <c r="F146" s="209" t="s">
        <v>1560</v>
      </c>
      <c r="G146" s="210" t="s">
        <v>241</v>
      </c>
      <c r="H146" s="211">
        <v>13</v>
      </c>
      <c r="I146" s="212"/>
      <c r="J146" s="213">
        <f>ROUND(I146*H146,2)</f>
        <v>0</v>
      </c>
      <c r="K146" s="209" t="s">
        <v>134</v>
      </c>
      <c r="L146" s="47"/>
      <c r="M146" s="214" t="s">
        <v>19</v>
      </c>
      <c r="N146" s="215" t="s">
        <v>43</v>
      </c>
      <c r="O146" s="87"/>
      <c r="P146" s="216">
        <f>O146*H146</f>
        <v>0</v>
      </c>
      <c r="Q146" s="216">
        <v>0.0034499999999999999</v>
      </c>
      <c r="R146" s="216">
        <f>Q146*H146</f>
        <v>0.044850000000000001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300</v>
      </c>
      <c r="AT146" s="218" t="s">
        <v>130</v>
      </c>
      <c r="AU146" s="218" t="s">
        <v>82</v>
      </c>
      <c r="AY146" s="20" t="s">
        <v>127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80</v>
      </c>
      <c r="BK146" s="219">
        <f>ROUND(I146*H146,2)</f>
        <v>0</v>
      </c>
      <c r="BL146" s="20" t="s">
        <v>300</v>
      </c>
      <c r="BM146" s="218" t="s">
        <v>1561</v>
      </c>
    </row>
    <row r="147" s="2" customFormat="1">
      <c r="A147" s="41"/>
      <c r="B147" s="42"/>
      <c r="C147" s="43"/>
      <c r="D147" s="220" t="s">
        <v>137</v>
      </c>
      <c r="E147" s="43"/>
      <c r="F147" s="221" t="s">
        <v>1562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137</v>
      </c>
      <c r="AU147" s="20" t="s">
        <v>82</v>
      </c>
    </row>
    <row r="148" s="13" customFormat="1">
      <c r="A148" s="13"/>
      <c r="B148" s="232"/>
      <c r="C148" s="233"/>
      <c r="D148" s="225" t="s">
        <v>187</v>
      </c>
      <c r="E148" s="234" t="s">
        <v>19</v>
      </c>
      <c r="F148" s="235" t="s">
        <v>1563</v>
      </c>
      <c r="G148" s="233"/>
      <c r="H148" s="236">
        <v>13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187</v>
      </c>
      <c r="AU148" s="242" t="s">
        <v>82</v>
      </c>
      <c r="AV148" s="13" t="s">
        <v>82</v>
      </c>
      <c r="AW148" s="13" t="s">
        <v>34</v>
      </c>
      <c r="AX148" s="13" t="s">
        <v>80</v>
      </c>
      <c r="AY148" s="242" t="s">
        <v>127</v>
      </c>
    </row>
    <row r="149" s="2" customFormat="1" ht="37.8" customHeight="1">
      <c r="A149" s="41"/>
      <c r="B149" s="42"/>
      <c r="C149" s="207" t="s">
        <v>367</v>
      </c>
      <c r="D149" s="207" t="s">
        <v>130</v>
      </c>
      <c r="E149" s="208" t="s">
        <v>1564</v>
      </c>
      <c r="F149" s="209" t="s">
        <v>1565</v>
      </c>
      <c r="G149" s="210" t="s">
        <v>241</v>
      </c>
      <c r="H149" s="211">
        <v>10</v>
      </c>
      <c r="I149" s="212"/>
      <c r="J149" s="213">
        <f>ROUND(I149*H149,2)</f>
        <v>0</v>
      </c>
      <c r="K149" s="209" t="s">
        <v>134</v>
      </c>
      <c r="L149" s="47"/>
      <c r="M149" s="214" t="s">
        <v>19</v>
      </c>
      <c r="N149" s="215" t="s">
        <v>43</v>
      </c>
      <c r="O149" s="87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300</v>
      </c>
      <c r="AT149" s="218" t="s">
        <v>130</v>
      </c>
      <c r="AU149" s="218" t="s">
        <v>82</v>
      </c>
      <c r="AY149" s="20" t="s">
        <v>127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80</v>
      </c>
      <c r="BK149" s="219">
        <f>ROUND(I149*H149,2)</f>
        <v>0</v>
      </c>
      <c r="BL149" s="20" t="s">
        <v>300</v>
      </c>
      <c r="BM149" s="218" t="s">
        <v>1566</v>
      </c>
    </row>
    <row r="150" s="2" customFormat="1">
      <c r="A150" s="41"/>
      <c r="B150" s="42"/>
      <c r="C150" s="43"/>
      <c r="D150" s="220" t="s">
        <v>137</v>
      </c>
      <c r="E150" s="43"/>
      <c r="F150" s="221" t="s">
        <v>1567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137</v>
      </c>
      <c r="AU150" s="20" t="s">
        <v>82</v>
      </c>
    </row>
    <row r="151" s="2" customFormat="1" ht="33" customHeight="1">
      <c r="A151" s="41"/>
      <c r="B151" s="42"/>
      <c r="C151" s="275" t="s">
        <v>372</v>
      </c>
      <c r="D151" s="275" t="s">
        <v>405</v>
      </c>
      <c r="E151" s="276" t="s">
        <v>1568</v>
      </c>
      <c r="F151" s="277" t="s">
        <v>1569</v>
      </c>
      <c r="G151" s="278" t="s">
        <v>241</v>
      </c>
      <c r="H151" s="279">
        <v>12</v>
      </c>
      <c r="I151" s="280"/>
      <c r="J151" s="281">
        <f>ROUND(I151*H151,2)</f>
        <v>0</v>
      </c>
      <c r="K151" s="277" t="s">
        <v>134</v>
      </c>
      <c r="L151" s="282"/>
      <c r="M151" s="283" t="s">
        <v>19</v>
      </c>
      <c r="N151" s="284" t="s">
        <v>43</v>
      </c>
      <c r="O151" s="87"/>
      <c r="P151" s="216">
        <f>O151*H151</f>
        <v>0</v>
      </c>
      <c r="Q151" s="216">
        <v>0.0054000000000000003</v>
      </c>
      <c r="R151" s="216">
        <f>Q151*H151</f>
        <v>0.064799999999999996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396</v>
      </c>
      <c r="AT151" s="218" t="s">
        <v>405</v>
      </c>
      <c r="AU151" s="218" t="s">
        <v>82</v>
      </c>
      <c r="AY151" s="20" t="s">
        <v>127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80</v>
      </c>
      <c r="BK151" s="219">
        <f>ROUND(I151*H151,2)</f>
        <v>0</v>
      </c>
      <c r="BL151" s="20" t="s">
        <v>300</v>
      </c>
      <c r="BM151" s="218" t="s">
        <v>1570</v>
      </c>
    </row>
    <row r="152" s="13" customFormat="1">
      <c r="A152" s="13"/>
      <c r="B152" s="232"/>
      <c r="C152" s="233"/>
      <c r="D152" s="225" t="s">
        <v>187</v>
      </c>
      <c r="E152" s="233"/>
      <c r="F152" s="235" t="s">
        <v>1571</v>
      </c>
      <c r="G152" s="233"/>
      <c r="H152" s="236">
        <v>12</v>
      </c>
      <c r="I152" s="237"/>
      <c r="J152" s="233"/>
      <c r="K152" s="233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187</v>
      </c>
      <c r="AU152" s="242" t="s">
        <v>82</v>
      </c>
      <c r="AV152" s="13" t="s">
        <v>82</v>
      </c>
      <c r="AW152" s="13" t="s">
        <v>4</v>
      </c>
      <c r="AX152" s="13" t="s">
        <v>80</v>
      </c>
      <c r="AY152" s="242" t="s">
        <v>127</v>
      </c>
    </row>
    <row r="153" s="2" customFormat="1" ht="37.8" customHeight="1">
      <c r="A153" s="41"/>
      <c r="B153" s="42"/>
      <c r="C153" s="207" t="s">
        <v>378</v>
      </c>
      <c r="D153" s="207" t="s">
        <v>130</v>
      </c>
      <c r="E153" s="208" t="s">
        <v>1564</v>
      </c>
      <c r="F153" s="209" t="s">
        <v>1565</v>
      </c>
      <c r="G153" s="210" t="s">
        <v>241</v>
      </c>
      <c r="H153" s="211">
        <v>10</v>
      </c>
      <c r="I153" s="212"/>
      <c r="J153" s="213">
        <f>ROUND(I153*H153,2)</f>
        <v>0</v>
      </c>
      <c r="K153" s="209" t="s">
        <v>134</v>
      </c>
      <c r="L153" s="47"/>
      <c r="M153" s="214" t="s">
        <v>19</v>
      </c>
      <c r="N153" s="215" t="s">
        <v>43</v>
      </c>
      <c r="O153" s="87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300</v>
      </c>
      <c r="AT153" s="218" t="s">
        <v>130</v>
      </c>
      <c r="AU153" s="218" t="s">
        <v>82</v>
      </c>
      <c r="AY153" s="20" t="s">
        <v>127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80</v>
      </c>
      <c r="BK153" s="219">
        <f>ROUND(I153*H153,2)</f>
        <v>0</v>
      </c>
      <c r="BL153" s="20" t="s">
        <v>300</v>
      </c>
      <c r="BM153" s="218" t="s">
        <v>1572</v>
      </c>
    </row>
    <row r="154" s="2" customFormat="1">
      <c r="A154" s="41"/>
      <c r="B154" s="42"/>
      <c r="C154" s="43"/>
      <c r="D154" s="220" t="s">
        <v>137</v>
      </c>
      <c r="E154" s="43"/>
      <c r="F154" s="221" t="s">
        <v>1567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137</v>
      </c>
      <c r="AU154" s="20" t="s">
        <v>82</v>
      </c>
    </row>
    <row r="155" s="2" customFormat="1" ht="33" customHeight="1">
      <c r="A155" s="41"/>
      <c r="B155" s="42"/>
      <c r="C155" s="275" t="s">
        <v>384</v>
      </c>
      <c r="D155" s="275" t="s">
        <v>405</v>
      </c>
      <c r="E155" s="276" t="s">
        <v>1573</v>
      </c>
      <c r="F155" s="277" t="s">
        <v>1574</v>
      </c>
      <c r="G155" s="278" t="s">
        <v>241</v>
      </c>
      <c r="H155" s="279">
        <v>12</v>
      </c>
      <c r="I155" s="280"/>
      <c r="J155" s="281">
        <f>ROUND(I155*H155,2)</f>
        <v>0</v>
      </c>
      <c r="K155" s="277" t="s">
        <v>134</v>
      </c>
      <c r="L155" s="282"/>
      <c r="M155" s="283" t="s">
        <v>19</v>
      </c>
      <c r="N155" s="284" t="s">
        <v>43</v>
      </c>
      <c r="O155" s="87"/>
      <c r="P155" s="216">
        <f>O155*H155</f>
        <v>0</v>
      </c>
      <c r="Q155" s="216">
        <v>0.0079000000000000008</v>
      </c>
      <c r="R155" s="216">
        <f>Q155*H155</f>
        <v>0.094800000000000009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396</v>
      </c>
      <c r="AT155" s="218" t="s">
        <v>405</v>
      </c>
      <c r="AU155" s="218" t="s">
        <v>82</v>
      </c>
      <c r="AY155" s="20" t="s">
        <v>127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80</v>
      </c>
      <c r="BK155" s="219">
        <f>ROUND(I155*H155,2)</f>
        <v>0</v>
      </c>
      <c r="BL155" s="20" t="s">
        <v>300</v>
      </c>
      <c r="BM155" s="218" t="s">
        <v>1575</v>
      </c>
    </row>
    <row r="156" s="13" customFormat="1">
      <c r="A156" s="13"/>
      <c r="B156" s="232"/>
      <c r="C156" s="233"/>
      <c r="D156" s="225" t="s">
        <v>187</v>
      </c>
      <c r="E156" s="233"/>
      <c r="F156" s="235" t="s">
        <v>1571</v>
      </c>
      <c r="G156" s="233"/>
      <c r="H156" s="236">
        <v>12</v>
      </c>
      <c r="I156" s="237"/>
      <c r="J156" s="233"/>
      <c r="K156" s="233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187</v>
      </c>
      <c r="AU156" s="242" t="s">
        <v>82</v>
      </c>
      <c r="AV156" s="13" t="s">
        <v>82</v>
      </c>
      <c r="AW156" s="13" t="s">
        <v>4</v>
      </c>
      <c r="AX156" s="13" t="s">
        <v>80</v>
      </c>
      <c r="AY156" s="242" t="s">
        <v>127</v>
      </c>
    </row>
    <row r="157" s="2" customFormat="1" ht="37.8" customHeight="1">
      <c r="A157" s="41"/>
      <c r="B157" s="42"/>
      <c r="C157" s="207" t="s">
        <v>390</v>
      </c>
      <c r="D157" s="207" t="s">
        <v>130</v>
      </c>
      <c r="E157" s="208" t="s">
        <v>1564</v>
      </c>
      <c r="F157" s="209" t="s">
        <v>1565</v>
      </c>
      <c r="G157" s="210" t="s">
        <v>241</v>
      </c>
      <c r="H157" s="211">
        <v>10</v>
      </c>
      <c r="I157" s="212"/>
      <c r="J157" s="213">
        <f>ROUND(I157*H157,2)</f>
        <v>0</v>
      </c>
      <c r="K157" s="209" t="s">
        <v>134</v>
      </c>
      <c r="L157" s="47"/>
      <c r="M157" s="214" t="s">
        <v>19</v>
      </c>
      <c r="N157" s="215" t="s">
        <v>43</v>
      </c>
      <c r="O157" s="87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300</v>
      </c>
      <c r="AT157" s="218" t="s">
        <v>130</v>
      </c>
      <c r="AU157" s="218" t="s">
        <v>82</v>
      </c>
      <c r="AY157" s="20" t="s">
        <v>127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80</v>
      </c>
      <c r="BK157" s="219">
        <f>ROUND(I157*H157,2)</f>
        <v>0</v>
      </c>
      <c r="BL157" s="20" t="s">
        <v>300</v>
      </c>
      <c r="BM157" s="218" t="s">
        <v>1576</v>
      </c>
    </row>
    <row r="158" s="2" customFormat="1">
      <c r="A158" s="41"/>
      <c r="B158" s="42"/>
      <c r="C158" s="43"/>
      <c r="D158" s="220" t="s">
        <v>137</v>
      </c>
      <c r="E158" s="43"/>
      <c r="F158" s="221" t="s">
        <v>1567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137</v>
      </c>
      <c r="AU158" s="20" t="s">
        <v>82</v>
      </c>
    </row>
    <row r="159" s="2" customFormat="1" ht="33" customHeight="1">
      <c r="A159" s="41"/>
      <c r="B159" s="42"/>
      <c r="C159" s="275" t="s">
        <v>396</v>
      </c>
      <c r="D159" s="275" t="s">
        <v>405</v>
      </c>
      <c r="E159" s="276" t="s">
        <v>1577</v>
      </c>
      <c r="F159" s="277" t="s">
        <v>1578</v>
      </c>
      <c r="G159" s="278" t="s">
        <v>241</v>
      </c>
      <c r="H159" s="279">
        <v>12</v>
      </c>
      <c r="I159" s="280"/>
      <c r="J159" s="281">
        <f>ROUND(I159*H159,2)</f>
        <v>0</v>
      </c>
      <c r="K159" s="277" t="s">
        <v>134</v>
      </c>
      <c r="L159" s="282"/>
      <c r="M159" s="283" t="s">
        <v>19</v>
      </c>
      <c r="N159" s="284" t="s">
        <v>43</v>
      </c>
      <c r="O159" s="87"/>
      <c r="P159" s="216">
        <f>O159*H159</f>
        <v>0</v>
      </c>
      <c r="Q159" s="216">
        <v>0.010200000000000001</v>
      </c>
      <c r="R159" s="216">
        <f>Q159*H159</f>
        <v>0.12240000000000001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396</v>
      </c>
      <c r="AT159" s="218" t="s">
        <v>405</v>
      </c>
      <c r="AU159" s="218" t="s">
        <v>82</v>
      </c>
      <c r="AY159" s="20" t="s">
        <v>127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80</v>
      </c>
      <c r="BK159" s="219">
        <f>ROUND(I159*H159,2)</f>
        <v>0</v>
      </c>
      <c r="BL159" s="20" t="s">
        <v>300</v>
      </c>
      <c r="BM159" s="218" t="s">
        <v>1579</v>
      </c>
    </row>
    <row r="160" s="13" customFormat="1">
      <c r="A160" s="13"/>
      <c r="B160" s="232"/>
      <c r="C160" s="233"/>
      <c r="D160" s="225" t="s">
        <v>187</v>
      </c>
      <c r="E160" s="233"/>
      <c r="F160" s="235" t="s">
        <v>1571</v>
      </c>
      <c r="G160" s="233"/>
      <c r="H160" s="236">
        <v>12</v>
      </c>
      <c r="I160" s="237"/>
      <c r="J160" s="233"/>
      <c r="K160" s="233"/>
      <c r="L160" s="238"/>
      <c r="M160" s="239"/>
      <c r="N160" s="240"/>
      <c r="O160" s="240"/>
      <c r="P160" s="240"/>
      <c r="Q160" s="240"/>
      <c r="R160" s="240"/>
      <c r="S160" s="240"/>
      <c r="T160" s="24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2" t="s">
        <v>187</v>
      </c>
      <c r="AU160" s="242" t="s">
        <v>82</v>
      </c>
      <c r="AV160" s="13" t="s">
        <v>82</v>
      </c>
      <c r="AW160" s="13" t="s">
        <v>4</v>
      </c>
      <c r="AX160" s="13" t="s">
        <v>80</v>
      </c>
      <c r="AY160" s="242" t="s">
        <v>127</v>
      </c>
    </row>
    <row r="161" s="2" customFormat="1" ht="24.15" customHeight="1">
      <c r="A161" s="41"/>
      <c r="B161" s="42"/>
      <c r="C161" s="207" t="s">
        <v>404</v>
      </c>
      <c r="D161" s="207" t="s">
        <v>130</v>
      </c>
      <c r="E161" s="208" t="s">
        <v>1580</v>
      </c>
      <c r="F161" s="209" t="s">
        <v>1581</v>
      </c>
      <c r="G161" s="210" t="s">
        <v>241</v>
      </c>
      <c r="H161" s="211">
        <v>10</v>
      </c>
      <c r="I161" s="212"/>
      <c r="J161" s="213">
        <f>ROUND(I161*H161,2)</f>
        <v>0</v>
      </c>
      <c r="K161" s="209" t="s">
        <v>134</v>
      </c>
      <c r="L161" s="47"/>
      <c r="M161" s="214" t="s">
        <v>19</v>
      </c>
      <c r="N161" s="215" t="s">
        <v>43</v>
      </c>
      <c r="O161" s="87"/>
      <c r="P161" s="216">
        <f>O161*H161</f>
        <v>0</v>
      </c>
      <c r="Q161" s="216">
        <v>0.00016000000000000001</v>
      </c>
      <c r="R161" s="216">
        <f>Q161*H161</f>
        <v>0.0016000000000000001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300</v>
      </c>
      <c r="AT161" s="218" t="s">
        <v>130</v>
      </c>
      <c r="AU161" s="218" t="s">
        <v>82</v>
      </c>
      <c r="AY161" s="20" t="s">
        <v>127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80</v>
      </c>
      <c r="BK161" s="219">
        <f>ROUND(I161*H161,2)</f>
        <v>0</v>
      </c>
      <c r="BL161" s="20" t="s">
        <v>300</v>
      </c>
      <c r="BM161" s="218" t="s">
        <v>1582</v>
      </c>
    </row>
    <row r="162" s="2" customFormat="1">
      <c r="A162" s="41"/>
      <c r="B162" s="42"/>
      <c r="C162" s="43"/>
      <c r="D162" s="220" t="s">
        <v>137</v>
      </c>
      <c r="E162" s="43"/>
      <c r="F162" s="221" t="s">
        <v>1583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137</v>
      </c>
      <c r="AU162" s="20" t="s">
        <v>82</v>
      </c>
    </row>
    <row r="163" s="2" customFormat="1" ht="33" customHeight="1">
      <c r="A163" s="41"/>
      <c r="B163" s="42"/>
      <c r="C163" s="207" t="s">
        <v>409</v>
      </c>
      <c r="D163" s="207" t="s">
        <v>130</v>
      </c>
      <c r="E163" s="208" t="s">
        <v>1584</v>
      </c>
      <c r="F163" s="209" t="s">
        <v>1585</v>
      </c>
      <c r="G163" s="210" t="s">
        <v>241</v>
      </c>
      <c r="H163" s="211">
        <v>33</v>
      </c>
      <c r="I163" s="212"/>
      <c r="J163" s="213">
        <f>ROUND(I163*H163,2)</f>
        <v>0</v>
      </c>
      <c r="K163" s="209" t="s">
        <v>134</v>
      </c>
      <c r="L163" s="47"/>
      <c r="M163" s="214" t="s">
        <v>19</v>
      </c>
      <c r="N163" s="215" t="s">
        <v>43</v>
      </c>
      <c r="O163" s="87"/>
      <c r="P163" s="216">
        <f>O163*H163</f>
        <v>0</v>
      </c>
      <c r="Q163" s="216">
        <v>0.00021000000000000001</v>
      </c>
      <c r="R163" s="216">
        <f>Q163*H163</f>
        <v>0.0069300000000000004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300</v>
      </c>
      <c r="AT163" s="218" t="s">
        <v>130</v>
      </c>
      <c r="AU163" s="218" t="s">
        <v>82</v>
      </c>
      <c r="AY163" s="20" t="s">
        <v>127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80</v>
      </c>
      <c r="BK163" s="219">
        <f>ROUND(I163*H163,2)</f>
        <v>0</v>
      </c>
      <c r="BL163" s="20" t="s">
        <v>300</v>
      </c>
      <c r="BM163" s="218" t="s">
        <v>1586</v>
      </c>
    </row>
    <row r="164" s="2" customFormat="1">
      <c r="A164" s="41"/>
      <c r="B164" s="42"/>
      <c r="C164" s="43"/>
      <c r="D164" s="220" t="s">
        <v>137</v>
      </c>
      <c r="E164" s="43"/>
      <c r="F164" s="221" t="s">
        <v>1587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137</v>
      </c>
      <c r="AU164" s="20" t="s">
        <v>82</v>
      </c>
    </row>
    <row r="165" s="13" customFormat="1">
      <c r="A165" s="13"/>
      <c r="B165" s="232"/>
      <c r="C165" s="233"/>
      <c r="D165" s="225" t="s">
        <v>187</v>
      </c>
      <c r="E165" s="234" t="s">
        <v>19</v>
      </c>
      <c r="F165" s="235" t="s">
        <v>1588</v>
      </c>
      <c r="G165" s="233"/>
      <c r="H165" s="236">
        <v>33</v>
      </c>
      <c r="I165" s="237"/>
      <c r="J165" s="233"/>
      <c r="K165" s="233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187</v>
      </c>
      <c r="AU165" s="242" t="s">
        <v>82</v>
      </c>
      <c r="AV165" s="13" t="s">
        <v>82</v>
      </c>
      <c r="AW165" s="13" t="s">
        <v>34</v>
      </c>
      <c r="AX165" s="13" t="s">
        <v>80</v>
      </c>
      <c r="AY165" s="242" t="s">
        <v>127</v>
      </c>
    </row>
    <row r="166" s="2" customFormat="1" ht="16.5" customHeight="1">
      <c r="A166" s="41"/>
      <c r="B166" s="42"/>
      <c r="C166" s="207" t="s">
        <v>413</v>
      </c>
      <c r="D166" s="207" t="s">
        <v>130</v>
      </c>
      <c r="E166" s="208" t="s">
        <v>1589</v>
      </c>
      <c r="F166" s="209" t="s">
        <v>1590</v>
      </c>
      <c r="G166" s="210" t="s">
        <v>1591</v>
      </c>
      <c r="H166" s="211">
        <v>1</v>
      </c>
      <c r="I166" s="212"/>
      <c r="J166" s="213">
        <f>ROUND(I166*H166,2)</f>
        <v>0</v>
      </c>
      <c r="K166" s="209" t="s">
        <v>19</v>
      </c>
      <c r="L166" s="47"/>
      <c r="M166" s="214" t="s">
        <v>19</v>
      </c>
      <c r="N166" s="215" t="s">
        <v>43</v>
      </c>
      <c r="O166" s="87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8" t="s">
        <v>300</v>
      </c>
      <c r="AT166" s="218" t="s">
        <v>130</v>
      </c>
      <c r="AU166" s="218" t="s">
        <v>82</v>
      </c>
      <c r="AY166" s="20" t="s">
        <v>127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20" t="s">
        <v>80</v>
      </c>
      <c r="BK166" s="219">
        <f>ROUND(I166*H166,2)</f>
        <v>0</v>
      </c>
      <c r="BL166" s="20" t="s">
        <v>300</v>
      </c>
      <c r="BM166" s="218" t="s">
        <v>1592</v>
      </c>
    </row>
    <row r="167" s="2" customFormat="1" ht="49.05" customHeight="1">
      <c r="A167" s="41"/>
      <c r="B167" s="42"/>
      <c r="C167" s="207" t="s">
        <v>417</v>
      </c>
      <c r="D167" s="207" t="s">
        <v>130</v>
      </c>
      <c r="E167" s="208" t="s">
        <v>1593</v>
      </c>
      <c r="F167" s="209" t="s">
        <v>1594</v>
      </c>
      <c r="G167" s="210" t="s">
        <v>202</v>
      </c>
      <c r="H167" s="211">
        <v>0.35899999999999999</v>
      </c>
      <c r="I167" s="212"/>
      <c r="J167" s="213">
        <f>ROUND(I167*H167,2)</f>
        <v>0</v>
      </c>
      <c r="K167" s="209" t="s">
        <v>134</v>
      </c>
      <c r="L167" s="47"/>
      <c r="M167" s="214" t="s">
        <v>19</v>
      </c>
      <c r="N167" s="215" t="s">
        <v>43</v>
      </c>
      <c r="O167" s="87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300</v>
      </c>
      <c r="AT167" s="218" t="s">
        <v>130</v>
      </c>
      <c r="AU167" s="218" t="s">
        <v>82</v>
      </c>
      <c r="AY167" s="20" t="s">
        <v>127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80</v>
      </c>
      <c r="BK167" s="219">
        <f>ROUND(I167*H167,2)</f>
        <v>0</v>
      </c>
      <c r="BL167" s="20" t="s">
        <v>300</v>
      </c>
      <c r="BM167" s="218" t="s">
        <v>1595</v>
      </c>
    </row>
    <row r="168" s="2" customFormat="1">
      <c r="A168" s="41"/>
      <c r="B168" s="42"/>
      <c r="C168" s="43"/>
      <c r="D168" s="220" t="s">
        <v>137</v>
      </c>
      <c r="E168" s="43"/>
      <c r="F168" s="221" t="s">
        <v>1596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137</v>
      </c>
      <c r="AU168" s="20" t="s">
        <v>82</v>
      </c>
    </row>
    <row r="169" s="12" customFormat="1" ht="25.92" customHeight="1">
      <c r="A169" s="12"/>
      <c r="B169" s="191"/>
      <c r="C169" s="192"/>
      <c r="D169" s="193" t="s">
        <v>71</v>
      </c>
      <c r="E169" s="194" t="s">
        <v>1597</v>
      </c>
      <c r="F169" s="194" t="s">
        <v>1598</v>
      </c>
      <c r="G169" s="192"/>
      <c r="H169" s="192"/>
      <c r="I169" s="195"/>
      <c r="J169" s="196">
        <f>BK169</f>
        <v>0</v>
      </c>
      <c r="K169" s="192"/>
      <c r="L169" s="197"/>
      <c r="M169" s="198"/>
      <c r="N169" s="199"/>
      <c r="O169" s="199"/>
      <c r="P169" s="200">
        <f>SUM(P170:P171)</f>
        <v>0</v>
      </c>
      <c r="Q169" s="199"/>
      <c r="R169" s="200">
        <f>SUM(R170:R171)</f>
        <v>0</v>
      </c>
      <c r="S169" s="199"/>
      <c r="T169" s="201">
        <f>SUM(T170:T171)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2" t="s">
        <v>155</v>
      </c>
      <c r="AT169" s="203" t="s">
        <v>71</v>
      </c>
      <c r="AU169" s="203" t="s">
        <v>72</v>
      </c>
      <c r="AY169" s="202" t="s">
        <v>127</v>
      </c>
      <c r="BK169" s="204">
        <f>SUM(BK170:BK171)</f>
        <v>0</v>
      </c>
    </row>
    <row r="170" s="2" customFormat="1" ht="37.8" customHeight="1">
      <c r="A170" s="41"/>
      <c r="B170" s="42"/>
      <c r="C170" s="207" t="s">
        <v>422</v>
      </c>
      <c r="D170" s="207" t="s">
        <v>130</v>
      </c>
      <c r="E170" s="208" t="s">
        <v>1599</v>
      </c>
      <c r="F170" s="209" t="s">
        <v>1600</v>
      </c>
      <c r="G170" s="210" t="s">
        <v>1479</v>
      </c>
      <c r="H170" s="211">
        <v>5</v>
      </c>
      <c r="I170" s="212"/>
      <c r="J170" s="213">
        <f>ROUND(I170*H170,2)</f>
        <v>0</v>
      </c>
      <c r="K170" s="209" t="s">
        <v>134</v>
      </c>
      <c r="L170" s="47"/>
      <c r="M170" s="214" t="s">
        <v>19</v>
      </c>
      <c r="N170" s="215" t="s">
        <v>43</v>
      </c>
      <c r="O170" s="87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1601</v>
      </c>
      <c r="AT170" s="218" t="s">
        <v>130</v>
      </c>
      <c r="AU170" s="218" t="s">
        <v>80</v>
      </c>
      <c r="AY170" s="20" t="s">
        <v>127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80</v>
      </c>
      <c r="BK170" s="219">
        <f>ROUND(I170*H170,2)</f>
        <v>0</v>
      </c>
      <c r="BL170" s="20" t="s">
        <v>1601</v>
      </c>
      <c r="BM170" s="218" t="s">
        <v>1602</v>
      </c>
    </row>
    <row r="171" s="2" customFormat="1">
      <c r="A171" s="41"/>
      <c r="B171" s="42"/>
      <c r="C171" s="43"/>
      <c r="D171" s="220" t="s">
        <v>137</v>
      </c>
      <c r="E171" s="43"/>
      <c r="F171" s="221" t="s">
        <v>1603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137</v>
      </c>
      <c r="AU171" s="20" t="s">
        <v>80</v>
      </c>
    </row>
    <row r="172" s="12" customFormat="1" ht="25.92" customHeight="1">
      <c r="A172" s="12"/>
      <c r="B172" s="191"/>
      <c r="C172" s="192"/>
      <c r="D172" s="193" t="s">
        <v>71</v>
      </c>
      <c r="E172" s="194" t="s">
        <v>124</v>
      </c>
      <c r="F172" s="194" t="s">
        <v>125</v>
      </c>
      <c r="G172" s="192"/>
      <c r="H172" s="192"/>
      <c r="I172" s="195"/>
      <c r="J172" s="196">
        <f>BK172</f>
        <v>0</v>
      </c>
      <c r="K172" s="192"/>
      <c r="L172" s="197"/>
      <c r="M172" s="198"/>
      <c r="N172" s="199"/>
      <c r="O172" s="199"/>
      <c r="P172" s="200">
        <f>P173</f>
        <v>0</v>
      </c>
      <c r="Q172" s="199"/>
      <c r="R172" s="200">
        <f>R173</f>
        <v>0</v>
      </c>
      <c r="S172" s="199"/>
      <c r="T172" s="201">
        <f>T173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2" t="s">
        <v>126</v>
      </c>
      <c r="AT172" s="203" t="s">
        <v>71</v>
      </c>
      <c r="AU172" s="203" t="s">
        <v>72</v>
      </c>
      <c r="AY172" s="202" t="s">
        <v>127</v>
      </c>
      <c r="BK172" s="204">
        <f>BK173</f>
        <v>0</v>
      </c>
    </row>
    <row r="173" s="12" customFormat="1" ht="22.8" customHeight="1">
      <c r="A173" s="12"/>
      <c r="B173" s="191"/>
      <c r="C173" s="192"/>
      <c r="D173" s="193" t="s">
        <v>71</v>
      </c>
      <c r="E173" s="205" t="s">
        <v>146</v>
      </c>
      <c r="F173" s="205" t="s">
        <v>147</v>
      </c>
      <c r="G173" s="192"/>
      <c r="H173" s="192"/>
      <c r="I173" s="195"/>
      <c r="J173" s="206">
        <f>BK173</f>
        <v>0</v>
      </c>
      <c r="K173" s="192"/>
      <c r="L173" s="197"/>
      <c r="M173" s="198"/>
      <c r="N173" s="199"/>
      <c r="O173" s="199"/>
      <c r="P173" s="200">
        <f>P174</f>
        <v>0</v>
      </c>
      <c r="Q173" s="199"/>
      <c r="R173" s="200">
        <f>R174</f>
        <v>0</v>
      </c>
      <c r="S173" s="199"/>
      <c r="T173" s="201">
        <f>T174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2" t="s">
        <v>126</v>
      </c>
      <c r="AT173" s="203" t="s">
        <v>71</v>
      </c>
      <c r="AU173" s="203" t="s">
        <v>80</v>
      </c>
      <c r="AY173" s="202" t="s">
        <v>127</v>
      </c>
      <c r="BK173" s="204">
        <f>BK174</f>
        <v>0</v>
      </c>
    </row>
    <row r="174" s="2" customFormat="1" ht="24.15" customHeight="1">
      <c r="A174" s="41"/>
      <c r="B174" s="42"/>
      <c r="C174" s="207" t="s">
        <v>428</v>
      </c>
      <c r="D174" s="207" t="s">
        <v>130</v>
      </c>
      <c r="E174" s="208" t="s">
        <v>1604</v>
      </c>
      <c r="F174" s="209" t="s">
        <v>1605</v>
      </c>
      <c r="G174" s="210" t="s">
        <v>133</v>
      </c>
      <c r="H174" s="211">
        <v>1</v>
      </c>
      <c r="I174" s="212"/>
      <c r="J174" s="213">
        <f>ROUND(I174*H174,2)</f>
        <v>0</v>
      </c>
      <c r="K174" s="209" t="s">
        <v>19</v>
      </c>
      <c r="L174" s="47"/>
      <c r="M174" s="227" t="s">
        <v>19</v>
      </c>
      <c r="N174" s="228" t="s">
        <v>43</v>
      </c>
      <c r="O174" s="229"/>
      <c r="P174" s="230">
        <f>O174*H174</f>
        <v>0</v>
      </c>
      <c r="Q174" s="230">
        <v>0</v>
      </c>
      <c r="R174" s="230">
        <f>Q174*H174</f>
        <v>0</v>
      </c>
      <c r="S174" s="230">
        <v>0</v>
      </c>
      <c r="T174" s="231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135</v>
      </c>
      <c r="AT174" s="218" t="s">
        <v>130</v>
      </c>
      <c r="AU174" s="218" t="s">
        <v>82</v>
      </c>
      <c r="AY174" s="20" t="s">
        <v>127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80</v>
      </c>
      <c r="BK174" s="219">
        <f>ROUND(I174*H174,2)</f>
        <v>0</v>
      </c>
      <c r="BL174" s="20" t="s">
        <v>135</v>
      </c>
      <c r="BM174" s="218" t="s">
        <v>1606</v>
      </c>
    </row>
    <row r="175" s="2" customFormat="1" ht="6.96" customHeight="1">
      <c r="A175" s="41"/>
      <c r="B175" s="62"/>
      <c r="C175" s="63"/>
      <c r="D175" s="63"/>
      <c r="E175" s="63"/>
      <c r="F175" s="63"/>
      <c r="G175" s="63"/>
      <c r="H175" s="63"/>
      <c r="I175" s="63"/>
      <c r="J175" s="63"/>
      <c r="K175" s="63"/>
      <c r="L175" s="47"/>
      <c r="M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</row>
  </sheetData>
  <sheetProtection sheet="1" autoFilter="0" formatColumns="0" formatRows="0" objects="1" scenarios="1" spinCount="100000" saltValue="9awlmHhq53oFO+LEbcmOcCSD21BPotIqzL/uYo3MHtmrNmU8N0LB+HQn96gvqBLGzqcOSIM9ovkN7WqN5PfykQ==" hashValue="5k4smHOa1Jz78HQIjETkOVc2Z/ObS8e2Z68gDXHaecscHAF5kTDm0rh1H/F7nqLpPIfwZd0ABFnXoLL/+lN+NA==" algorithmName="SHA-512" password="CC35"/>
  <autoFilter ref="C88:K174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3" r:id="rId1" display="https://podminky.urs.cz/item/CS_URS_2025_02/622525102"/>
    <hyperlink ref="F96" r:id="rId2" display="https://podminky.urs.cz/item/CS_URS_2025_02/945421110"/>
    <hyperlink ref="F98" r:id="rId3" display="https://podminky.urs.cz/item/CS_URS_2025_02/949101112"/>
    <hyperlink ref="F100" r:id="rId4" display="https://podminky.urs.cz/item/CS_URS_2025_02/971033331"/>
    <hyperlink ref="F102" r:id="rId5" display="https://podminky.urs.cz/item/CS_URS_2025_02/977151122"/>
    <hyperlink ref="F105" r:id="rId6" display="https://podminky.urs.cz/item/CS_URS_2025_02/977151123"/>
    <hyperlink ref="F108" r:id="rId7" display="https://podminky.urs.cz/item/CS_URS_2025_02/977151127"/>
    <hyperlink ref="F112" r:id="rId8" display="https://podminky.urs.cz/item/CS_URS_2025_02/997013212"/>
    <hyperlink ref="F114" r:id="rId9" display="https://podminky.urs.cz/item/CS_URS_2025_02/997013501"/>
    <hyperlink ref="F116" r:id="rId10" display="https://podminky.urs.cz/item/CS_URS_2025_02/997013509"/>
    <hyperlink ref="F119" r:id="rId11" display="https://podminky.urs.cz/item/CS_URS_2025_02/997013871"/>
    <hyperlink ref="F122" r:id="rId12" display="https://podminky.urs.cz/item/CS_URS_2025_02/998018002"/>
    <hyperlink ref="F126" r:id="rId13" display="https://podminky.urs.cz/item/CS_URS_2025_02/751111052"/>
    <hyperlink ref="F129" r:id="rId14" display="https://podminky.urs.cz/item/CS_URS_2025_02/751133012"/>
    <hyperlink ref="F133" r:id="rId15" display="https://podminky.urs.cz/item/CS_URS_2025_02/751322011"/>
    <hyperlink ref="F136" r:id="rId16" display="https://podminky.urs.cz/item/CS_URS_2025_02/751322012"/>
    <hyperlink ref="F139" r:id="rId17" display="https://podminky.urs.cz/item/CS_URS_2025_02/751398031"/>
    <hyperlink ref="F143" r:id="rId18" display="https://podminky.urs.cz/item/CS_URS_2025_02/751398052"/>
    <hyperlink ref="F147" r:id="rId19" display="https://podminky.urs.cz/item/CS_URS_2025_02/751510042"/>
    <hyperlink ref="F150" r:id="rId20" display="https://podminky.urs.cz/item/CS_URS_2025_02/751537112"/>
    <hyperlink ref="F154" r:id="rId21" display="https://podminky.urs.cz/item/CS_URS_2025_02/751537112"/>
    <hyperlink ref="F158" r:id="rId22" display="https://podminky.urs.cz/item/CS_URS_2025_02/751537112"/>
    <hyperlink ref="F162" r:id="rId23" display="https://podminky.urs.cz/item/CS_URS_2025_02/751572101"/>
    <hyperlink ref="F164" r:id="rId24" display="https://podminky.urs.cz/item/CS_URS_2025_02/751572102"/>
    <hyperlink ref="F168" r:id="rId25" display="https://podminky.urs.cz/item/CS_URS_2025_02/998751121"/>
    <hyperlink ref="F171" r:id="rId26" display="https://podminky.urs.cz/item/CS_URS_2025_02/HZS249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7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98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99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26.25" customHeight="1">
      <c r="B7" s="23"/>
      <c r="E7" s="136" t="str">
        <f>'Rekapitulace zakázky'!K6</f>
        <v>Rekonstrukce sociální zařízení ve 3.NP ZŠ a MŠ Bratislavská ve Varnsdorfu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100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1607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1608</v>
      </c>
      <c r="G12" s="41"/>
      <c r="H12" s="41"/>
      <c r="I12" s="135" t="s">
        <v>23</v>
      </c>
      <c r="J12" s="140" t="str">
        <f>'Rekapitulace zakázky'!AN8</f>
        <v>14. 9. 2025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zakázky'!AN10="","",'Rekapitulace zakázky'!AN10)</f>
        <v>00261718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zakázky'!E11="","",'Rekapitulace zakázky'!E11)</f>
        <v>Město Varnsdorf</v>
      </c>
      <c r="F15" s="41"/>
      <c r="G15" s="41"/>
      <c r="H15" s="41"/>
      <c r="I15" s="135" t="s">
        <v>29</v>
      </c>
      <c r="J15" s="139" t="str">
        <f>IF('Rekapitulace zakázky'!AN11="","",'Rekapitulace zakázky'!AN11)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30</v>
      </c>
      <c r="E17" s="41"/>
      <c r="F17" s="41"/>
      <c r="G17" s="41"/>
      <c r="H17" s="41"/>
      <c r="I17" s="135" t="s">
        <v>26</v>
      </c>
      <c r="J17" s="36" t="str">
        <f>'Rekapitulace zakázky'!AN13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zakázky'!E14</f>
        <v>Vyplň údaj</v>
      </c>
      <c r="F18" s="139"/>
      <c r="G18" s="139"/>
      <c r="H18" s="139"/>
      <c r="I18" s="135" t="s">
        <v>29</v>
      </c>
      <c r="J18" s="36" t="str">
        <f>'Rekapitulace zakázky'!AN14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32</v>
      </c>
      <c r="E20" s="41"/>
      <c r="F20" s="41"/>
      <c r="G20" s="41"/>
      <c r="H20" s="41"/>
      <c r="I20" s="135" t="s">
        <v>26</v>
      </c>
      <c r="J20" s="139" t="str">
        <f>IF('Rekapitulace zakázky'!AN16="","",'Rekapitulace zakázky'!AN16)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zakázky'!E17="","",'Rekapitulace zakázky'!E17)</f>
        <v>Pavel Hruška</v>
      </c>
      <c r="F21" s="41"/>
      <c r="G21" s="41"/>
      <c r="H21" s="41"/>
      <c r="I21" s="135" t="s">
        <v>29</v>
      </c>
      <c r="J21" s="139" t="str">
        <f>IF('Rekapitulace zakázky'!AN17="","",'Rekapitulace zakázky'!AN17)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35</v>
      </c>
      <c r="E23" s="41"/>
      <c r="F23" s="41"/>
      <c r="G23" s="41"/>
      <c r="H23" s="41"/>
      <c r="I23" s="135" t="s">
        <v>26</v>
      </c>
      <c r="J23" s="139" t="str">
        <f>IF('Rekapitulace zakázky'!AN19="","",'Rekapitulace zakázky'!AN19)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zakázky'!E20="","",'Rekapitulace zakázky'!E20)</f>
        <v>Pavel Hruška</v>
      </c>
      <c r="F24" s="41"/>
      <c r="G24" s="41"/>
      <c r="H24" s="41"/>
      <c r="I24" s="135" t="s">
        <v>29</v>
      </c>
      <c r="J24" s="139" t="str">
        <f>IF('Rekapitulace zakázky'!AN20="","",'Rekapitulace zakázky'!AN20)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ROUND(J84,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ROUND((SUM(BE84:BE135)),  2)</f>
        <v>0</v>
      </c>
      <c r="G33" s="41"/>
      <c r="H33" s="41"/>
      <c r="I33" s="151">
        <v>0.20999999999999999</v>
      </c>
      <c r="J33" s="150">
        <f>ROUND(((SUM(BE84:BE135))*I33),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ROUND((SUM(BF84:BF135)),  2)</f>
        <v>0</v>
      </c>
      <c r="G34" s="41"/>
      <c r="H34" s="41"/>
      <c r="I34" s="151">
        <v>0.12</v>
      </c>
      <c r="J34" s="150">
        <f>ROUND(((SUM(BF84:BF135))*I34),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ROUND((SUM(BG84:BG135)),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ROUND((SUM(BH84:BH135)),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ROUND((SUM(BI84:BI135)),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102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63" t="str">
        <f>E7</f>
        <v>Rekonstrukce sociální zařízení ve 3.NP ZŠ a MŠ Bratislavská ve Varnsdorfu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100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5 - Elektroinstalace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14. 9. 2025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Varnsdorf</v>
      </c>
      <c r="G54" s="43"/>
      <c r="H54" s="43"/>
      <c r="I54" s="35" t="s">
        <v>32</v>
      </c>
      <c r="J54" s="39" t="str">
        <f>E21</f>
        <v>Pavel Hruška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35</v>
      </c>
      <c r="J55" s="39" t="str">
        <f>E24</f>
        <v>Pavel Hruška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103</v>
      </c>
      <c r="D57" s="165"/>
      <c r="E57" s="165"/>
      <c r="F57" s="165"/>
      <c r="G57" s="165"/>
      <c r="H57" s="165"/>
      <c r="I57" s="165"/>
      <c r="J57" s="166" t="s">
        <v>104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105</v>
      </c>
    </row>
    <row r="60" s="9" customFormat="1" ht="24.96" customHeight="1">
      <c r="A60" s="9"/>
      <c r="B60" s="168"/>
      <c r="C60" s="169"/>
      <c r="D60" s="170" t="s">
        <v>1609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8"/>
      <c r="C61" s="169"/>
      <c r="D61" s="170" t="s">
        <v>1610</v>
      </c>
      <c r="E61" s="171"/>
      <c r="F61" s="171"/>
      <c r="G61" s="171"/>
      <c r="H61" s="171"/>
      <c r="I61" s="171"/>
      <c r="J61" s="172">
        <f>J89</f>
        <v>0</v>
      </c>
      <c r="K61" s="169"/>
      <c r="L61" s="17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8"/>
      <c r="C62" s="169"/>
      <c r="D62" s="170" t="s">
        <v>1611</v>
      </c>
      <c r="E62" s="171"/>
      <c r="F62" s="171"/>
      <c r="G62" s="171"/>
      <c r="H62" s="171"/>
      <c r="I62" s="171"/>
      <c r="J62" s="172">
        <f>J97</f>
        <v>0</v>
      </c>
      <c r="K62" s="169"/>
      <c r="L62" s="17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8"/>
      <c r="C63" s="169"/>
      <c r="D63" s="170" t="s">
        <v>1612</v>
      </c>
      <c r="E63" s="171"/>
      <c r="F63" s="171"/>
      <c r="G63" s="171"/>
      <c r="H63" s="171"/>
      <c r="I63" s="171"/>
      <c r="J63" s="172">
        <f>J100</f>
        <v>0</v>
      </c>
      <c r="K63" s="169"/>
      <c r="L63" s="173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8"/>
      <c r="C64" s="169"/>
      <c r="D64" s="170" t="s">
        <v>1613</v>
      </c>
      <c r="E64" s="171"/>
      <c r="F64" s="171"/>
      <c r="G64" s="171"/>
      <c r="H64" s="171"/>
      <c r="I64" s="171"/>
      <c r="J64" s="172">
        <f>J115</f>
        <v>0</v>
      </c>
      <c r="K64" s="169"/>
      <c r="L64" s="17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111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6.25" customHeight="1">
      <c r="A74" s="41"/>
      <c r="B74" s="42"/>
      <c r="C74" s="43"/>
      <c r="D74" s="43"/>
      <c r="E74" s="163" t="str">
        <f>E7</f>
        <v>Rekonstrukce sociální zařízení ve 3.NP ZŠ a MŠ Bratislavská ve Varnsdorfu</v>
      </c>
      <c r="F74" s="35"/>
      <c r="G74" s="35"/>
      <c r="H74" s="35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100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SO 5 - Elektroinstalace</v>
      </c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21</v>
      </c>
      <c r="D78" s="43"/>
      <c r="E78" s="43"/>
      <c r="F78" s="30" t="str">
        <f>F12</f>
        <v xml:space="preserve"> </v>
      </c>
      <c r="G78" s="43"/>
      <c r="H78" s="43"/>
      <c r="I78" s="35" t="s">
        <v>23</v>
      </c>
      <c r="J78" s="75" t="str">
        <f>IF(J12="","",J12)</f>
        <v>14. 9. 2025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25</v>
      </c>
      <c r="D80" s="43"/>
      <c r="E80" s="43"/>
      <c r="F80" s="30" t="str">
        <f>E15</f>
        <v>Město Varnsdorf</v>
      </c>
      <c r="G80" s="43"/>
      <c r="H80" s="43"/>
      <c r="I80" s="35" t="s">
        <v>32</v>
      </c>
      <c r="J80" s="39" t="str">
        <f>E21</f>
        <v>Pavel Hruška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30</v>
      </c>
      <c r="D81" s="43"/>
      <c r="E81" s="43"/>
      <c r="F81" s="30" t="str">
        <f>IF(E18="","",E18)</f>
        <v>Vyplň údaj</v>
      </c>
      <c r="G81" s="43"/>
      <c r="H81" s="43"/>
      <c r="I81" s="35" t="s">
        <v>35</v>
      </c>
      <c r="J81" s="39" t="str">
        <f>E24</f>
        <v>Pavel Hruška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0"/>
      <c r="B83" s="181"/>
      <c r="C83" s="182" t="s">
        <v>112</v>
      </c>
      <c r="D83" s="183" t="s">
        <v>57</v>
      </c>
      <c r="E83" s="183" t="s">
        <v>53</v>
      </c>
      <c r="F83" s="183" t="s">
        <v>54</v>
      </c>
      <c r="G83" s="183" t="s">
        <v>113</v>
      </c>
      <c r="H83" s="183" t="s">
        <v>114</v>
      </c>
      <c r="I83" s="183" t="s">
        <v>115</v>
      </c>
      <c r="J83" s="183" t="s">
        <v>104</v>
      </c>
      <c r="K83" s="184" t="s">
        <v>116</v>
      </c>
      <c r="L83" s="185"/>
      <c r="M83" s="95" t="s">
        <v>19</v>
      </c>
      <c r="N83" s="96" t="s">
        <v>42</v>
      </c>
      <c r="O83" s="96" t="s">
        <v>117</v>
      </c>
      <c r="P83" s="96" t="s">
        <v>118</v>
      </c>
      <c r="Q83" s="96" t="s">
        <v>119</v>
      </c>
      <c r="R83" s="96" t="s">
        <v>120</v>
      </c>
      <c r="S83" s="96" t="s">
        <v>121</v>
      </c>
      <c r="T83" s="97" t="s">
        <v>122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1"/>
      <c r="B84" s="42"/>
      <c r="C84" s="102" t="s">
        <v>123</v>
      </c>
      <c r="D84" s="43"/>
      <c r="E84" s="43"/>
      <c r="F84" s="43"/>
      <c r="G84" s="43"/>
      <c r="H84" s="43"/>
      <c r="I84" s="43"/>
      <c r="J84" s="186">
        <f>BK84</f>
        <v>0</v>
      </c>
      <c r="K84" s="43"/>
      <c r="L84" s="47"/>
      <c r="M84" s="98"/>
      <c r="N84" s="187"/>
      <c r="O84" s="99"/>
      <c r="P84" s="188">
        <f>P85+P89+P97+P100+P115</f>
        <v>0</v>
      </c>
      <c r="Q84" s="99"/>
      <c r="R84" s="188">
        <f>R85+R89+R97+R100+R115</f>
        <v>0.38068000000000002</v>
      </c>
      <c r="S84" s="99"/>
      <c r="T84" s="189">
        <f>T85+T89+T97+T100+T115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71</v>
      </c>
      <c r="AU84" s="20" t="s">
        <v>105</v>
      </c>
      <c r="BK84" s="190">
        <f>BK85+BK89+BK97+BK100+BK115</f>
        <v>0</v>
      </c>
    </row>
    <row r="85" s="12" customFormat="1" ht="25.92" customHeight="1">
      <c r="A85" s="12"/>
      <c r="B85" s="191"/>
      <c r="C85" s="192"/>
      <c r="D85" s="193" t="s">
        <v>71</v>
      </c>
      <c r="E85" s="194" t="s">
        <v>72</v>
      </c>
      <c r="F85" s="194" t="s">
        <v>1614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SUM(P86:P88)</f>
        <v>0</v>
      </c>
      <c r="Q85" s="199"/>
      <c r="R85" s="200">
        <f>SUM(R86:R88)</f>
        <v>0</v>
      </c>
      <c r="S85" s="199"/>
      <c r="T85" s="201">
        <f>SUM(T86:T88)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80</v>
      </c>
      <c r="AT85" s="203" t="s">
        <v>71</v>
      </c>
      <c r="AU85" s="203" t="s">
        <v>72</v>
      </c>
      <c r="AY85" s="202" t="s">
        <v>127</v>
      </c>
      <c r="BK85" s="204">
        <f>SUM(BK86:BK88)</f>
        <v>0</v>
      </c>
    </row>
    <row r="86" s="2" customFormat="1" ht="16.5" customHeight="1">
      <c r="A86" s="41"/>
      <c r="B86" s="42"/>
      <c r="C86" s="207" t="s">
        <v>80</v>
      </c>
      <c r="D86" s="207" t="s">
        <v>130</v>
      </c>
      <c r="E86" s="208" t="s">
        <v>1615</v>
      </c>
      <c r="F86" s="209" t="s">
        <v>1616</v>
      </c>
      <c r="G86" s="210" t="s">
        <v>1617</v>
      </c>
      <c r="H86" s="211">
        <v>1</v>
      </c>
      <c r="I86" s="212"/>
      <c r="J86" s="213">
        <f>ROUND(I86*H86,2)</f>
        <v>0</v>
      </c>
      <c r="K86" s="209" t="s">
        <v>19</v>
      </c>
      <c r="L86" s="47"/>
      <c r="M86" s="214" t="s">
        <v>19</v>
      </c>
      <c r="N86" s="215" t="s">
        <v>43</v>
      </c>
      <c r="O86" s="87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155</v>
      </c>
      <c r="AT86" s="218" t="s">
        <v>130</v>
      </c>
      <c r="AU86" s="218" t="s">
        <v>80</v>
      </c>
      <c r="AY86" s="20" t="s">
        <v>127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20" t="s">
        <v>80</v>
      </c>
      <c r="BK86" s="219">
        <f>ROUND(I86*H86,2)</f>
        <v>0</v>
      </c>
      <c r="BL86" s="20" t="s">
        <v>155</v>
      </c>
      <c r="BM86" s="218" t="s">
        <v>82</v>
      </c>
    </row>
    <row r="87" s="2" customFormat="1" ht="16.5" customHeight="1">
      <c r="A87" s="41"/>
      <c r="B87" s="42"/>
      <c r="C87" s="207" t="s">
        <v>82</v>
      </c>
      <c r="D87" s="207" t="s">
        <v>130</v>
      </c>
      <c r="E87" s="208" t="s">
        <v>1618</v>
      </c>
      <c r="F87" s="209" t="s">
        <v>1619</v>
      </c>
      <c r="G87" s="210" t="s">
        <v>1591</v>
      </c>
      <c r="H87" s="211">
        <v>1</v>
      </c>
      <c r="I87" s="212"/>
      <c r="J87" s="213">
        <f>ROUND(I87*H87,2)</f>
        <v>0</v>
      </c>
      <c r="K87" s="209" t="s">
        <v>19</v>
      </c>
      <c r="L87" s="47"/>
      <c r="M87" s="214" t="s">
        <v>19</v>
      </c>
      <c r="N87" s="215" t="s">
        <v>43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155</v>
      </c>
      <c r="AT87" s="218" t="s">
        <v>130</v>
      </c>
      <c r="AU87" s="218" t="s">
        <v>80</v>
      </c>
      <c r="AY87" s="20" t="s">
        <v>127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80</v>
      </c>
      <c r="BK87" s="219">
        <f>ROUND(I87*H87,2)</f>
        <v>0</v>
      </c>
      <c r="BL87" s="20" t="s">
        <v>155</v>
      </c>
      <c r="BM87" s="218" t="s">
        <v>1620</v>
      </c>
    </row>
    <row r="88" s="2" customFormat="1" ht="16.5" customHeight="1">
      <c r="A88" s="41"/>
      <c r="B88" s="42"/>
      <c r="C88" s="207" t="s">
        <v>148</v>
      </c>
      <c r="D88" s="207" t="s">
        <v>130</v>
      </c>
      <c r="E88" s="208" t="s">
        <v>1621</v>
      </c>
      <c r="F88" s="209" t="s">
        <v>1622</v>
      </c>
      <c r="G88" s="210" t="s">
        <v>1617</v>
      </c>
      <c r="H88" s="211">
        <v>1</v>
      </c>
      <c r="I88" s="212"/>
      <c r="J88" s="213">
        <f>ROUND(I88*H88,2)</f>
        <v>0</v>
      </c>
      <c r="K88" s="209" t="s">
        <v>19</v>
      </c>
      <c r="L88" s="47"/>
      <c r="M88" s="214" t="s">
        <v>19</v>
      </c>
      <c r="N88" s="215" t="s">
        <v>43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155</v>
      </c>
      <c r="AT88" s="218" t="s">
        <v>130</v>
      </c>
      <c r="AU88" s="218" t="s">
        <v>80</v>
      </c>
      <c r="AY88" s="20" t="s">
        <v>127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80</v>
      </c>
      <c r="BK88" s="219">
        <f>ROUND(I88*H88,2)</f>
        <v>0</v>
      </c>
      <c r="BL88" s="20" t="s">
        <v>155</v>
      </c>
      <c r="BM88" s="218" t="s">
        <v>155</v>
      </c>
    </row>
    <row r="89" s="12" customFormat="1" ht="25.92" customHeight="1">
      <c r="A89" s="12"/>
      <c r="B89" s="191"/>
      <c r="C89" s="192"/>
      <c r="D89" s="193" t="s">
        <v>71</v>
      </c>
      <c r="E89" s="194" t="s">
        <v>810</v>
      </c>
      <c r="F89" s="194" t="s">
        <v>1623</v>
      </c>
      <c r="G89" s="192"/>
      <c r="H89" s="192"/>
      <c r="I89" s="195"/>
      <c r="J89" s="196">
        <f>BK89</f>
        <v>0</v>
      </c>
      <c r="K89" s="192"/>
      <c r="L89" s="197"/>
      <c r="M89" s="198"/>
      <c r="N89" s="199"/>
      <c r="O89" s="199"/>
      <c r="P89" s="200">
        <f>SUM(P90:P96)</f>
        <v>0</v>
      </c>
      <c r="Q89" s="199"/>
      <c r="R89" s="200">
        <f>SUM(R90:R96)</f>
        <v>0.32513000000000003</v>
      </c>
      <c r="S89" s="199"/>
      <c r="T89" s="201">
        <f>SUM(T90:T96)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80</v>
      </c>
      <c r="AT89" s="203" t="s">
        <v>71</v>
      </c>
      <c r="AU89" s="203" t="s">
        <v>72</v>
      </c>
      <c r="AY89" s="202" t="s">
        <v>127</v>
      </c>
      <c r="BK89" s="204">
        <f>SUM(BK90:BK96)</f>
        <v>0</v>
      </c>
    </row>
    <row r="90" s="2" customFormat="1" ht="16.5" customHeight="1">
      <c r="A90" s="41"/>
      <c r="B90" s="42"/>
      <c r="C90" s="207" t="s">
        <v>155</v>
      </c>
      <c r="D90" s="207" t="s">
        <v>130</v>
      </c>
      <c r="E90" s="208" t="s">
        <v>1624</v>
      </c>
      <c r="F90" s="209" t="s">
        <v>1625</v>
      </c>
      <c r="G90" s="210" t="s">
        <v>241</v>
      </c>
      <c r="H90" s="211">
        <v>20</v>
      </c>
      <c r="I90" s="212"/>
      <c r="J90" s="213">
        <f>ROUND(I90*H90,2)</f>
        <v>0</v>
      </c>
      <c r="K90" s="209" t="s">
        <v>1626</v>
      </c>
      <c r="L90" s="47"/>
      <c r="M90" s="214" t="s">
        <v>19</v>
      </c>
      <c r="N90" s="215" t="s">
        <v>43</v>
      </c>
      <c r="O90" s="87"/>
      <c r="P90" s="216">
        <f>O90*H90</f>
        <v>0</v>
      </c>
      <c r="Q90" s="216">
        <v>0.0054900000000000001</v>
      </c>
      <c r="R90" s="216">
        <f>Q90*H90</f>
        <v>0.10980000000000001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155</v>
      </c>
      <c r="AT90" s="218" t="s">
        <v>130</v>
      </c>
      <c r="AU90" s="218" t="s">
        <v>80</v>
      </c>
      <c r="AY90" s="20" t="s">
        <v>127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80</v>
      </c>
      <c r="BK90" s="219">
        <f>ROUND(I90*H90,2)</f>
        <v>0</v>
      </c>
      <c r="BL90" s="20" t="s">
        <v>155</v>
      </c>
      <c r="BM90" s="218" t="s">
        <v>211</v>
      </c>
    </row>
    <row r="91" s="2" customFormat="1" ht="16.5" customHeight="1">
      <c r="A91" s="41"/>
      <c r="B91" s="42"/>
      <c r="C91" s="207" t="s">
        <v>126</v>
      </c>
      <c r="D91" s="207" t="s">
        <v>130</v>
      </c>
      <c r="E91" s="208" t="s">
        <v>1627</v>
      </c>
      <c r="F91" s="209" t="s">
        <v>1628</v>
      </c>
      <c r="G91" s="210" t="s">
        <v>241</v>
      </c>
      <c r="H91" s="211">
        <v>20</v>
      </c>
      <c r="I91" s="212"/>
      <c r="J91" s="213">
        <f>ROUND(I91*H91,2)</f>
        <v>0</v>
      </c>
      <c r="K91" s="209" t="s">
        <v>1626</v>
      </c>
      <c r="L91" s="47"/>
      <c r="M91" s="214" t="s">
        <v>19</v>
      </c>
      <c r="N91" s="215" t="s">
        <v>43</v>
      </c>
      <c r="O91" s="87"/>
      <c r="P91" s="216">
        <f>O91*H91</f>
        <v>0</v>
      </c>
      <c r="Q91" s="216">
        <v>0.0044900000000000001</v>
      </c>
      <c r="R91" s="216">
        <f>Q91*H91</f>
        <v>0.089800000000000005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155</v>
      </c>
      <c r="AT91" s="218" t="s">
        <v>130</v>
      </c>
      <c r="AU91" s="218" t="s">
        <v>80</v>
      </c>
      <c r="AY91" s="20" t="s">
        <v>127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80</v>
      </c>
      <c r="BK91" s="219">
        <f>ROUND(I91*H91,2)</f>
        <v>0</v>
      </c>
      <c r="BL91" s="20" t="s">
        <v>155</v>
      </c>
      <c r="BM91" s="218" t="s">
        <v>228</v>
      </c>
    </row>
    <row r="92" s="2" customFormat="1" ht="16.5" customHeight="1">
      <c r="A92" s="41"/>
      <c r="B92" s="42"/>
      <c r="C92" s="207" t="s">
        <v>211</v>
      </c>
      <c r="D92" s="207" t="s">
        <v>130</v>
      </c>
      <c r="E92" s="208" t="s">
        <v>1629</v>
      </c>
      <c r="F92" s="209" t="s">
        <v>1630</v>
      </c>
      <c r="G92" s="210" t="s">
        <v>241</v>
      </c>
      <c r="H92" s="211">
        <v>30</v>
      </c>
      <c r="I92" s="212"/>
      <c r="J92" s="213">
        <f>ROUND(I92*H92,2)</f>
        <v>0</v>
      </c>
      <c r="K92" s="209" t="s">
        <v>1626</v>
      </c>
      <c r="L92" s="47"/>
      <c r="M92" s="214" t="s">
        <v>19</v>
      </c>
      <c r="N92" s="215" t="s">
        <v>43</v>
      </c>
      <c r="O92" s="87"/>
      <c r="P92" s="216">
        <f>O92*H92</f>
        <v>0</v>
      </c>
      <c r="Q92" s="216">
        <v>0.00249</v>
      </c>
      <c r="R92" s="216">
        <f>Q92*H92</f>
        <v>0.074700000000000003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155</v>
      </c>
      <c r="AT92" s="218" t="s">
        <v>130</v>
      </c>
      <c r="AU92" s="218" t="s">
        <v>80</v>
      </c>
      <c r="AY92" s="20" t="s">
        <v>127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80</v>
      </c>
      <c r="BK92" s="219">
        <f>ROUND(I92*H92,2)</f>
        <v>0</v>
      </c>
      <c r="BL92" s="20" t="s">
        <v>155</v>
      </c>
      <c r="BM92" s="218" t="s">
        <v>249</v>
      </c>
    </row>
    <row r="93" s="2" customFormat="1" ht="21.75" customHeight="1">
      <c r="A93" s="41"/>
      <c r="B93" s="42"/>
      <c r="C93" s="207" t="s">
        <v>220</v>
      </c>
      <c r="D93" s="207" t="s">
        <v>130</v>
      </c>
      <c r="E93" s="208" t="s">
        <v>1631</v>
      </c>
      <c r="F93" s="209" t="s">
        <v>1632</v>
      </c>
      <c r="G93" s="210" t="s">
        <v>191</v>
      </c>
      <c r="H93" s="211">
        <v>27</v>
      </c>
      <c r="I93" s="212"/>
      <c r="J93" s="213">
        <f>ROUND(I93*H93,2)</f>
        <v>0</v>
      </c>
      <c r="K93" s="209" t="s">
        <v>1626</v>
      </c>
      <c r="L93" s="47"/>
      <c r="M93" s="214" t="s">
        <v>19</v>
      </c>
      <c r="N93" s="215" t="s">
        <v>43</v>
      </c>
      <c r="O93" s="87"/>
      <c r="P93" s="216">
        <f>O93*H93</f>
        <v>0</v>
      </c>
      <c r="Q93" s="216">
        <v>0.00108</v>
      </c>
      <c r="R93" s="216">
        <f>Q93*H93</f>
        <v>0.029160000000000002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155</v>
      </c>
      <c r="AT93" s="218" t="s">
        <v>130</v>
      </c>
      <c r="AU93" s="218" t="s">
        <v>80</v>
      </c>
      <c r="AY93" s="20" t="s">
        <v>127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80</v>
      </c>
      <c r="BK93" s="219">
        <f>ROUND(I93*H93,2)</f>
        <v>0</v>
      </c>
      <c r="BL93" s="20" t="s">
        <v>155</v>
      </c>
      <c r="BM93" s="218" t="s">
        <v>8</v>
      </c>
    </row>
    <row r="94" s="2" customFormat="1" ht="21.75" customHeight="1">
      <c r="A94" s="41"/>
      <c r="B94" s="42"/>
      <c r="C94" s="207" t="s">
        <v>228</v>
      </c>
      <c r="D94" s="207" t="s">
        <v>130</v>
      </c>
      <c r="E94" s="208" t="s">
        <v>1633</v>
      </c>
      <c r="F94" s="209" t="s">
        <v>1634</v>
      </c>
      <c r="G94" s="210" t="s">
        <v>241</v>
      </c>
      <c r="H94" s="211">
        <v>5</v>
      </c>
      <c r="I94" s="212"/>
      <c r="J94" s="213">
        <f>ROUND(I94*H94,2)</f>
        <v>0</v>
      </c>
      <c r="K94" s="209" t="s">
        <v>1626</v>
      </c>
      <c r="L94" s="47"/>
      <c r="M94" s="214" t="s">
        <v>19</v>
      </c>
      <c r="N94" s="215" t="s">
        <v>43</v>
      </c>
      <c r="O94" s="87"/>
      <c r="P94" s="216">
        <f>O94*H94</f>
        <v>0</v>
      </c>
      <c r="Q94" s="216">
        <v>0.002</v>
      </c>
      <c r="R94" s="216">
        <f>Q94*H94</f>
        <v>0.01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155</v>
      </c>
      <c r="AT94" s="218" t="s">
        <v>130</v>
      </c>
      <c r="AU94" s="218" t="s">
        <v>80</v>
      </c>
      <c r="AY94" s="20" t="s">
        <v>127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80</v>
      </c>
      <c r="BK94" s="219">
        <f>ROUND(I94*H94,2)</f>
        <v>0</v>
      </c>
      <c r="BL94" s="20" t="s">
        <v>155</v>
      </c>
      <c r="BM94" s="218" t="s">
        <v>288</v>
      </c>
    </row>
    <row r="95" s="2" customFormat="1" ht="21.75" customHeight="1">
      <c r="A95" s="41"/>
      <c r="B95" s="42"/>
      <c r="C95" s="207" t="s">
        <v>238</v>
      </c>
      <c r="D95" s="207" t="s">
        <v>130</v>
      </c>
      <c r="E95" s="208" t="s">
        <v>1635</v>
      </c>
      <c r="F95" s="209" t="s">
        <v>1636</v>
      </c>
      <c r="G95" s="210" t="s">
        <v>191</v>
      </c>
      <c r="H95" s="211">
        <v>9</v>
      </c>
      <c r="I95" s="212"/>
      <c r="J95" s="213">
        <f>ROUND(I95*H95,2)</f>
        <v>0</v>
      </c>
      <c r="K95" s="209" t="s">
        <v>1626</v>
      </c>
      <c r="L95" s="47"/>
      <c r="M95" s="214" t="s">
        <v>19</v>
      </c>
      <c r="N95" s="215" t="s">
        <v>43</v>
      </c>
      <c r="O95" s="87"/>
      <c r="P95" s="216">
        <f>O95*H95</f>
        <v>0</v>
      </c>
      <c r="Q95" s="216">
        <v>0.001</v>
      </c>
      <c r="R95" s="216">
        <f>Q95*H95</f>
        <v>0.0090000000000000011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155</v>
      </c>
      <c r="AT95" s="218" t="s">
        <v>130</v>
      </c>
      <c r="AU95" s="218" t="s">
        <v>80</v>
      </c>
      <c r="AY95" s="20" t="s">
        <v>127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80</v>
      </c>
      <c r="BK95" s="219">
        <f>ROUND(I95*H95,2)</f>
        <v>0</v>
      </c>
      <c r="BL95" s="20" t="s">
        <v>155</v>
      </c>
      <c r="BM95" s="218" t="s">
        <v>300</v>
      </c>
    </row>
    <row r="96" s="2" customFormat="1" ht="21.75" customHeight="1">
      <c r="A96" s="41"/>
      <c r="B96" s="42"/>
      <c r="C96" s="207" t="s">
        <v>249</v>
      </c>
      <c r="D96" s="207" t="s">
        <v>130</v>
      </c>
      <c r="E96" s="208" t="s">
        <v>1637</v>
      </c>
      <c r="F96" s="209" t="s">
        <v>1638</v>
      </c>
      <c r="G96" s="210" t="s">
        <v>191</v>
      </c>
      <c r="H96" s="211">
        <v>1</v>
      </c>
      <c r="I96" s="212"/>
      <c r="J96" s="213">
        <f>ROUND(I96*H96,2)</f>
        <v>0</v>
      </c>
      <c r="K96" s="209" t="s">
        <v>1626</v>
      </c>
      <c r="L96" s="47"/>
      <c r="M96" s="214" t="s">
        <v>19</v>
      </c>
      <c r="N96" s="215" t="s">
        <v>43</v>
      </c>
      <c r="O96" s="87"/>
      <c r="P96" s="216">
        <f>O96*H96</f>
        <v>0</v>
      </c>
      <c r="Q96" s="216">
        <v>0.0026700000000000001</v>
      </c>
      <c r="R96" s="216">
        <f>Q96*H96</f>
        <v>0.0026700000000000001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155</v>
      </c>
      <c r="AT96" s="218" t="s">
        <v>130</v>
      </c>
      <c r="AU96" s="218" t="s">
        <v>80</v>
      </c>
      <c r="AY96" s="20" t="s">
        <v>127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80</v>
      </c>
      <c r="BK96" s="219">
        <f>ROUND(I96*H96,2)</f>
        <v>0</v>
      </c>
      <c r="BL96" s="20" t="s">
        <v>155</v>
      </c>
      <c r="BM96" s="218" t="s">
        <v>312</v>
      </c>
    </row>
    <row r="97" s="12" customFormat="1" ht="25.92" customHeight="1">
      <c r="A97" s="12"/>
      <c r="B97" s="191"/>
      <c r="C97" s="192"/>
      <c r="D97" s="193" t="s">
        <v>71</v>
      </c>
      <c r="E97" s="194" t="s">
        <v>1639</v>
      </c>
      <c r="F97" s="194" t="s">
        <v>1640</v>
      </c>
      <c r="G97" s="192"/>
      <c r="H97" s="192"/>
      <c r="I97" s="195"/>
      <c r="J97" s="196">
        <f>BK97</f>
        <v>0</v>
      </c>
      <c r="K97" s="192"/>
      <c r="L97" s="197"/>
      <c r="M97" s="198"/>
      <c r="N97" s="199"/>
      <c r="O97" s="199"/>
      <c r="P97" s="200">
        <f>SUM(P98:P99)</f>
        <v>0</v>
      </c>
      <c r="Q97" s="199"/>
      <c r="R97" s="200">
        <f>SUM(R98:R99)</f>
        <v>0</v>
      </c>
      <c r="S97" s="199"/>
      <c r="T97" s="201">
        <f>SUM(T98:T99)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2" t="s">
        <v>80</v>
      </c>
      <c r="AT97" s="203" t="s">
        <v>71</v>
      </c>
      <c r="AU97" s="203" t="s">
        <v>72</v>
      </c>
      <c r="AY97" s="202" t="s">
        <v>127</v>
      </c>
      <c r="BK97" s="204">
        <f>SUM(BK98:BK99)</f>
        <v>0</v>
      </c>
    </row>
    <row r="98" s="2" customFormat="1" ht="16.5" customHeight="1">
      <c r="A98" s="41"/>
      <c r="B98" s="42"/>
      <c r="C98" s="207" t="s">
        <v>257</v>
      </c>
      <c r="D98" s="207" t="s">
        <v>130</v>
      </c>
      <c r="E98" s="208" t="s">
        <v>1641</v>
      </c>
      <c r="F98" s="209" t="s">
        <v>1642</v>
      </c>
      <c r="G98" s="210" t="s">
        <v>191</v>
      </c>
      <c r="H98" s="211">
        <v>3</v>
      </c>
      <c r="I98" s="212"/>
      <c r="J98" s="213">
        <f>ROUND(I98*H98,2)</f>
        <v>0</v>
      </c>
      <c r="K98" s="209" t="s">
        <v>1626</v>
      </c>
      <c r="L98" s="47"/>
      <c r="M98" s="214" t="s">
        <v>19</v>
      </c>
      <c r="N98" s="215" t="s">
        <v>43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155</v>
      </c>
      <c r="AT98" s="218" t="s">
        <v>130</v>
      </c>
      <c r="AU98" s="218" t="s">
        <v>80</v>
      </c>
      <c r="AY98" s="20" t="s">
        <v>127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80</v>
      </c>
      <c r="BK98" s="219">
        <f>ROUND(I98*H98,2)</f>
        <v>0</v>
      </c>
      <c r="BL98" s="20" t="s">
        <v>155</v>
      </c>
      <c r="BM98" s="218" t="s">
        <v>324</v>
      </c>
    </row>
    <row r="99" s="2" customFormat="1" ht="16.5" customHeight="1">
      <c r="A99" s="41"/>
      <c r="B99" s="42"/>
      <c r="C99" s="207" t="s">
        <v>8</v>
      </c>
      <c r="D99" s="207" t="s">
        <v>130</v>
      </c>
      <c r="E99" s="208" t="s">
        <v>1643</v>
      </c>
      <c r="F99" s="209" t="s">
        <v>1644</v>
      </c>
      <c r="G99" s="210" t="s">
        <v>191</v>
      </c>
      <c r="H99" s="211">
        <v>1</v>
      </c>
      <c r="I99" s="212"/>
      <c r="J99" s="213">
        <f>ROUND(I99*H99,2)</f>
        <v>0</v>
      </c>
      <c r="K99" s="209" t="s">
        <v>1626</v>
      </c>
      <c r="L99" s="47"/>
      <c r="M99" s="214" t="s">
        <v>19</v>
      </c>
      <c r="N99" s="215" t="s">
        <v>43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155</v>
      </c>
      <c r="AT99" s="218" t="s">
        <v>130</v>
      </c>
      <c r="AU99" s="218" t="s">
        <v>80</v>
      </c>
      <c r="AY99" s="20" t="s">
        <v>127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80</v>
      </c>
      <c r="BK99" s="219">
        <f>ROUND(I99*H99,2)</f>
        <v>0</v>
      </c>
      <c r="BL99" s="20" t="s">
        <v>155</v>
      </c>
      <c r="BM99" s="218" t="s">
        <v>335</v>
      </c>
    </row>
    <row r="100" s="12" customFormat="1" ht="25.92" customHeight="1">
      <c r="A100" s="12"/>
      <c r="B100" s="191"/>
      <c r="C100" s="192"/>
      <c r="D100" s="193" t="s">
        <v>71</v>
      </c>
      <c r="E100" s="194" t="s">
        <v>1645</v>
      </c>
      <c r="F100" s="194" t="s">
        <v>97</v>
      </c>
      <c r="G100" s="192"/>
      <c r="H100" s="192"/>
      <c r="I100" s="195"/>
      <c r="J100" s="196">
        <f>BK100</f>
        <v>0</v>
      </c>
      <c r="K100" s="192"/>
      <c r="L100" s="197"/>
      <c r="M100" s="198"/>
      <c r="N100" s="199"/>
      <c r="O100" s="199"/>
      <c r="P100" s="200">
        <f>SUM(P101:P114)</f>
        <v>0</v>
      </c>
      <c r="Q100" s="199"/>
      <c r="R100" s="200">
        <f>SUM(R101:R114)</f>
        <v>0</v>
      </c>
      <c r="S100" s="199"/>
      <c r="T100" s="201">
        <f>SUM(T101:T114)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2" t="s">
        <v>80</v>
      </c>
      <c r="AT100" s="203" t="s">
        <v>71</v>
      </c>
      <c r="AU100" s="203" t="s">
        <v>72</v>
      </c>
      <c r="AY100" s="202" t="s">
        <v>127</v>
      </c>
      <c r="BK100" s="204">
        <f>SUM(BK101:BK114)</f>
        <v>0</v>
      </c>
    </row>
    <row r="101" s="2" customFormat="1" ht="21.75" customHeight="1">
      <c r="A101" s="41"/>
      <c r="B101" s="42"/>
      <c r="C101" s="207" t="s">
        <v>280</v>
      </c>
      <c r="D101" s="207" t="s">
        <v>130</v>
      </c>
      <c r="E101" s="208" t="s">
        <v>1646</v>
      </c>
      <c r="F101" s="209" t="s">
        <v>1647</v>
      </c>
      <c r="G101" s="210" t="s">
        <v>191</v>
      </c>
      <c r="H101" s="211">
        <v>1</v>
      </c>
      <c r="I101" s="212"/>
      <c r="J101" s="213">
        <f>ROUND(I101*H101,2)</f>
        <v>0</v>
      </c>
      <c r="K101" s="209" t="s">
        <v>1626</v>
      </c>
      <c r="L101" s="47"/>
      <c r="M101" s="214" t="s">
        <v>19</v>
      </c>
      <c r="N101" s="215" t="s">
        <v>43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155</v>
      </c>
      <c r="AT101" s="218" t="s">
        <v>130</v>
      </c>
      <c r="AU101" s="218" t="s">
        <v>80</v>
      </c>
      <c r="AY101" s="20" t="s">
        <v>127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80</v>
      </c>
      <c r="BK101" s="219">
        <f>ROUND(I101*H101,2)</f>
        <v>0</v>
      </c>
      <c r="BL101" s="20" t="s">
        <v>155</v>
      </c>
      <c r="BM101" s="218" t="s">
        <v>347</v>
      </c>
    </row>
    <row r="102" s="2" customFormat="1" ht="21.75" customHeight="1">
      <c r="A102" s="41"/>
      <c r="B102" s="42"/>
      <c r="C102" s="207" t="s">
        <v>288</v>
      </c>
      <c r="D102" s="207" t="s">
        <v>130</v>
      </c>
      <c r="E102" s="208" t="s">
        <v>1648</v>
      </c>
      <c r="F102" s="209" t="s">
        <v>1649</v>
      </c>
      <c r="G102" s="210" t="s">
        <v>191</v>
      </c>
      <c r="H102" s="211">
        <v>3</v>
      </c>
      <c r="I102" s="212"/>
      <c r="J102" s="213">
        <f>ROUND(I102*H102,2)</f>
        <v>0</v>
      </c>
      <c r="K102" s="209" t="s">
        <v>1626</v>
      </c>
      <c r="L102" s="47"/>
      <c r="M102" s="214" t="s">
        <v>19</v>
      </c>
      <c r="N102" s="215" t="s">
        <v>43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155</v>
      </c>
      <c r="AT102" s="218" t="s">
        <v>130</v>
      </c>
      <c r="AU102" s="218" t="s">
        <v>80</v>
      </c>
      <c r="AY102" s="20" t="s">
        <v>127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80</v>
      </c>
      <c r="BK102" s="219">
        <f>ROUND(I102*H102,2)</f>
        <v>0</v>
      </c>
      <c r="BL102" s="20" t="s">
        <v>155</v>
      </c>
      <c r="BM102" s="218" t="s">
        <v>362</v>
      </c>
    </row>
    <row r="103" s="2" customFormat="1" ht="16.5" customHeight="1">
      <c r="A103" s="41"/>
      <c r="B103" s="42"/>
      <c r="C103" s="207" t="s">
        <v>294</v>
      </c>
      <c r="D103" s="207" t="s">
        <v>130</v>
      </c>
      <c r="E103" s="208" t="s">
        <v>1650</v>
      </c>
      <c r="F103" s="209" t="s">
        <v>1651</v>
      </c>
      <c r="G103" s="210" t="s">
        <v>191</v>
      </c>
      <c r="H103" s="211">
        <v>16</v>
      </c>
      <c r="I103" s="212"/>
      <c r="J103" s="213">
        <f>ROUND(I103*H103,2)</f>
        <v>0</v>
      </c>
      <c r="K103" s="209" t="s">
        <v>1626</v>
      </c>
      <c r="L103" s="47"/>
      <c r="M103" s="214" t="s">
        <v>19</v>
      </c>
      <c r="N103" s="215" t="s">
        <v>43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155</v>
      </c>
      <c r="AT103" s="218" t="s">
        <v>130</v>
      </c>
      <c r="AU103" s="218" t="s">
        <v>80</v>
      </c>
      <c r="AY103" s="20" t="s">
        <v>127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80</v>
      </c>
      <c r="BK103" s="219">
        <f>ROUND(I103*H103,2)</f>
        <v>0</v>
      </c>
      <c r="BL103" s="20" t="s">
        <v>155</v>
      </c>
      <c r="BM103" s="218" t="s">
        <v>372</v>
      </c>
    </row>
    <row r="104" s="2" customFormat="1" ht="16.5" customHeight="1">
      <c r="A104" s="41"/>
      <c r="B104" s="42"/>
      <c r="C104" s="207" t="s">
        <v>300</v>
      </c>
      <c r="D104" s="207" t="s">
        <v>130</v>
      </c>
      <c r="E104" s="208" t="s">
        <v>1652</v>
      </c>
      <c r="F104" s="209" t="s">
        <v>1653</v>
      </c>
      <c r="G104" s="210" t="s">
        <v>191</v>
      </c>
      <c r="H104" s="211">
        <v>7</v>
      </c>
      <c r="I104" s="212"/>
      <c r="J104" s="213">
        <f>ROUND(I104*H104,2)</f>
        <v>0</v>
      </c>
      <c r="K104" s="209" t="s">
        <v>1626</v>
      </c>
      <c r="L104" s="47"/>
      <c r="M104" s="214" t="s">
        <v>19</v>
      </c>
      <c r="N104" s="215" t="s">
        <v>43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155</v>
      </c>
      <c r="AT104" s="218" t="s">
        <v>130</v>
      </c>
      <c r="AU104" s="218" t="s">
        <v>80</v>
      </c>
      <c r="AY104" s="20" t="s">
        <v>127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80</v>
      </c>
      <c r="BK104" s="219">
        <f>ROUND(I104*H104,2)</f>
        <v>0</v>
      </c>
      <c r="BL104" s="20" t="s">
        <v>155</v>
      </c>
      <c r="BM104" s="218" t="s">
        <v>384</v>
      </c>
    </row>
    <row r="105" s="2" customFormat="1" ht="16.5" customHeight="1">
      <c r="A105" s="41"/>
      <c r="B105" s="42"/>
      <c r="C105" s="207" t="s">
        <v>306</v>
      </c>
      <c r="D105" s="207" t="s">
        <v>130</v>
      </c>
      <c r="E105" s="208" t="s">
        <v>1654</v>
      </c>
      <c r="F105" s="209" t="s">
        <v>1655</v>
      </c>
      <c r="G105" s="210" t="s">
        <v>191</v>
      </c>
      <c r="H105" s="211">
        <v>6</v>
      </c>
      <c r="I105" s="212"/>
      <c r="J105" s="213">
        <f>ROUND(I105*H105,2)</f>
        <v>0</v>
      </c>
      <c r="K105" s="209" t="s">
        <v>1626</v>
      </c>
      <c r="L105" s="47"/>
      <c r="M105" s="214" t="s">
        <v>19</v>
      </c>
      <c r="N105" s="215" t="s">
        <v>43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155</v>
      </c>
      <c r="AT105" s="218" t="s">
        <v>130</v>
      </c>
      <c r="AU105" s="218" t="s">
        <v>80</v>
      </c>
      <c r="AY105" s="20" t="s">
        <v>127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80</v>
      </c>
      <c r="BK105" s="219">
        <f>ROUND(I105*H105,2)</f>
        <v>0</v>
      </c>
      <c r="BL105" s="20" t="s">
        <v>155</v>
      </c>
      <c r="BM105" s="218" t="s">
        <v>396</v>
      </c>
    </row>
    <row r="106" s="2" customFormat="1" ht="16.5" customHeight="1">
      <c r="A106" s="41"/>
      <c r="B106" s="42"/>
      <c r="C106" s="207" t="s">
        <v>312</v>
      </c>
      <c r="D106" s="207" t="s">
        <v>130</v>
      </c>
      <c r="E106" s="208" t="s">
        <v>1656</v>
      </c>
      <c r="F106" s="209" t="s">
        <v>1657</v>
      </c>
      <c r="G106" s="210" t="s">
        <v>191</v>
      </c>
      <c r="H106" s="211">
        <v>2</v>
      </c>
      <c r="I106" s="212"/>
      <c r="J106" s="213">
        <f>ROUND(I106*H106,2)</f>
        <v>0</v>
      </c>
      <c r="K106" s="209" t="s">
        <v>1626</v>
      </c>
      <c r="L106" s="47"/>
      <c r="M106" s="214" t="s">
        <v>19</v>
      </c>
      <c r="N106" s="215" t="s">
        <v>43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155</v>
      </c>
      <c r="AT106" s="218" t="s">
        <v>130</v>
      </c>
      <c r="AU106" s="218" t="s">
        <v>80</v>
      </c>
      <c r="AY106" s="20" t="s">
        <v>127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80</v>
      </c>
      <c r="BK106" s="219">
        <f>ROUND(I106*H106,2)</f>
        <v>0</v>
      </c>
      <c r="BL106" s="20" t="s">
        <v>155</v>
      </c>
      <c r="BM106" s="218" t="s">
        <v>409</v>
      </c>
    </row>
    <row r="107" s="2" customFormat="1" ht="16.5" customHeight="1">
      <c r="A107" s="41"/>
      <c r="B107" s="42"/>
      <c r="C107" s="207" t="s">
        <v>318</v>
      </c>
      <c r="D107" s="207" t="s">
        <v>130</v>
      </c>
      <c r="E107" s="208" t="s">
        <v>1658</v>
      </c>
      <c r="F107" s="209" t="s">
        <v>1659</v>
      </c>
      <c r="G107" s="210" t="s">
        <v>191</v>
      </c>
      <c r="H107" s="211">
        <v>2</v>
      </c>
      <c r="I107" s="212"/>
      <c r="J107" s="213">
        <f>ROUND(I107*H107,2)</f>
        <v>0</v>
      </c>
      <c r="K107" s="209" t="s">
        <v>1626</v>
      </c>
      <c r="L107" s="47"/>
      <c r="M107" s="214" t="s">
        <v>19</v>
      </c>
      <c r="N107" s="215" t="s">
        <v>43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155</v>
      </c>
      <c r="AT107" s="218" t="s">
        <v>130</v>
      </c>
      <c r="AU107" s="218" t="s">
        <v>80</v>
      </c>
      <c r="AY107" s="20" t="s">
        <v>127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80</v>
      </c>
      <c r="BK107" s="219">
        <f>ROUND(I107*H107,2)</f>
        <v>0</v>
      </c>
      <c r="BL107" s="20" t="s">
        <v>155</v>
      </c>
      <c r="BM107" s="218" t="s">
        <v>417</v>
      </c>
    </row>
    <row r="108" s="2" customFormat="1" ht="16.5" customHeight="1">
      <c r="A108" s="41"/>
      <c r="B108" s="42"/>
      <c r="C108" s="207" t="s">
        <v>324</v>
      </c>
      <c r="D108" s="207" t="s">
        <v>130</v>
      </c>
      <c r="E108" s="208" t="s">
        <v>1660</v>
      </c>
      <c r="F108" s="209" t="s">
        <v>1661</v>
      </c>
      <c r="G108" s="210" t="s">
        <v>241</v>
      </c>
      <c r="H108" s="211">
        <v>50</v>
      </c>
      <c r="I108" s="212"/>
      <c r="J108" s="213">
        <f>ROUND(I108*H108,2)</f>
        <v>0</v>
      </c>
      <c r="K108" s="209" t="s">
        <v>1626</v>
      </c>
      <c r="L108" s="47"/>
      <c r="M108" s="214" t="s">
        <v>19</v>
      </c>
      <c r="N108" s="215" t="s">
        <v>43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155</v>
      </c>
      <c r="AT108" s="218" t="s">
        <v>130</v>
      </c>
      <c r="AU108" s="218" t="s">
        <v>80</v>
      </c>
      <c r="AY108" s="20" t="s">
        <v>127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80</v>
      </c>
      <c r="BK108" s="219">
        <f>ROUND(I108*H108,2)</f>
        <v>0</v>
      </c>
      <c r="BL108" s="20" t="s">
        <v>155</v>
      </c>
      <c r="BM108" s="218" t="s">
        <v>428</v>
      </c>
    </row>
    <row r="109" s="2" customFormat="1" ht="16.5" customHeight="1">
      <c r="A109" s="41"/>
      <c r="B109" s="42"/>
      <c r="C109" s="207" t="s">
        <v>7</v>
      </c>
      <c r="D109" s="207" t="s">
        <v>130</v>
      </c>
      <c r="E109" s="208" t="s">
        <v>1662</v>
      </c>
      <c r="F109" s="209" t="s">
        <v>1663</v>
      </c>
      <c r="G109" s="210" t="s">
        <v>241</v>
      </c>
      <c r="H109" s="211">
        <v>60</v>
      </c>
      <c r="I109" s="212"/>
      <c r="J109" s="213">
        <f>ROUND(I109*H109,2)</f>
        <v>0</v>
      </c>
      <c r="K109" s="209" t="s">
        <v>1626</v>
      </c>
      <c r="L109" s="47"/>
      <c r="M109" s="214" t="s">
        <v>19</v>
      </c>
      <c r="N109" s="215" t="s">
        <v>43</v>
      </c>
      <c r="O109" s="87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155</v>
      </c>
      <c r="AT109" s="218" t="s">
        <v>130</v>
      </c>
      <c r="AU109" s="218" t="s">
        <v>80</v>
      </c>
      <c r="AY109" s="20" t="s">
        <v>127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80</v>
      </c>
      <c r="BK109" s="219">
        <f>ROUND(I109*H109,2)</f>
        <v>0</v>
      </c>
      <c r="BL109" s="20" t="s">
        <v>155</v>
      </c>
      <c r="BM109" s="218" t="s">
        <v>439</v>
      </c>
    </row>
    <row r="110" s="2" customFormat="1" ht="16.5" customHeight="1">
      <c r="A110" s="41"/>
      <c r="B110" s="42"/>
      <c r="C110" s="207" t="s">
        <v>335</v>
      </c>
      <c r="D110" s="207" t="s">
        <v>130</v>
      </c>
      <c r="E110" s="208" t="s">
        <v>1664</v>
      </c>
      <c r="F110" s="209" t="s">
        <v>1665</v>
      </c>
      <c r="G110" s="210" t="s">
        <v>241</v>
      </c>
      <c r="H110" s="211">
        <v>180</v>
      </c>
      <c r="I110" s="212"/>
      <c r="J110" s="213">
        <f>ROUND(I110*H110,2)</f>
        <v>0</v>
      </c>
      <c r="K110" s="209" t="s">
        <v>1626</v>
      </c>
      <c r="L110" s="47"/>
      <c r="M110" s="214" t="s">
        <v>19</v>
      </c>
      <c r="N110" s="215" t="s">
        <v>43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155</v>
      </c>
      <c r="AT110" s="218" t="s">
        <v>130</v>
      </c>
      <c r="AU110" s="218" t="s">
        <v>80</v>
      </c>
      <c r="AY110" s="20" t="s">
        <v>127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80</v>
      </c>
      <c r="BK110" s="219">
        <f>ROUND(I110*H110,2)</f>
        <v>0</v>
      </c>
      <c r="BL110" s="20" t="s">
        <v>155</v>
      </c>
      <c r="BM110" s="218" t="s">
        <v>454</v>
      </c>
    </row>
    <row r="111" s="2" customFormat="1" ht="16.5" customHeight="1">
      <c r="A111" s="41"/>
      <c r="B111" s="42"/>
      <c r="C111" s="207" t="s">
        <v>341</v>
      </c>
      <c r="D111" s="207" t="s">
        <v>130</v>
      </c>
      <c r="E111" s="208" t="s">
        <v>1666</v>
      </c>
      <c r="F111" s="209" t="s">
        <v>1667</v>
      </c>
      <c r="G111" s="210" t="s">
        <v>241</v>
      </c>
      <c r="H111" s="211">
        <v>25</v>
      </c>
      <c r="I111" s="212"/>
      <c r="J111" s="213">
        <f>ROUND(I111*H111,2)</f>
        <v>0</v>
      </c>
      <c r="K111" s="209" t="s">
        <v>1626</v>
      </c>
      <c r="L111" s="47"/>
      <c r="M111" s="214" t="s">
        <v>19</v>
      </c>
      <c r="N111" s="215" t="s">
        <v>43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155</v>
      </c>
      <c r="AT111" s="218" t="s">
        <v>130</v>
      </c>
      <c r="AU111" s="218" t="s">
        <v>80</v>
      </c>
      <c r="AY111" s="20" t="s">
        <v>127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80</v>
      </c>
      <c r="BK111" s="219">
        <f>ROUND(I111*H111,2)</f>
        <v>0</v>
      </c>
      <c r="BL111" s="20" t="s">
        <v>155</v>
      </c>
      <c r="BM111" s="218" t="s">
        <v>467</v>
      </c>
    </row>
    <row r="112" s="2" customFormat="1" ht="21.75" customHeight="1">
      <c r="A112" s="41"/>
      <c r="B112" s="42"/>
      <c r="C112" s="207" t="s">
        <v>347</v>
      </c>
      <c r="D112" s="207" t="s">
        <v>130</v>
      </c>
      <c r="E112" s="208" t="s">
        <v>1668</v>
      </c>
      <c r="F112" s="209" t="s">
        <v>1669</v>
      </c>
      <c r="G112" s="210" t="s">
        <v>191</v>
      </c>
      <c r="H112" s="211">
        <v>17</v>
      </c>
      <c r="I112" s="212"/>
      <c r="J112" s="213">
        <f>ROUND(I112*H112,2)</f>
        <v>0</v>
      </c>
      <c r="K112" s="209" t="s">
        <v>1626</v>
      </c>
      <c r="L112" s="47"/>
      <c r="M112" s="214" t="s">
        <v>19</v>
      </c>
      <c r="N112" s="215" t="s">
        <v>43</v>
      </c>
      <c r="O112" s="87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155</v>
      </c>
      <c r="AT112" s="218" t="s">
        <v>130</v>
      </c>
      <c r="AU112" s="218" t="s">
        <v>80</v>
      </c>
      <c r="AY112" s="20" t="s">
        <v>127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80</v>
      </c>
      <c r="BK112" s="219">
        <f>ROUND(I112*H112,2)</f>
        <v>0</v>
      </c>
      <c r="BL112" s="20" t="s">
        <v>155</v>
      </c>
      <c r="BM112" s="218" t="s">
        <v>483</v>
      </c>
    </row>
    <row r="113" s="2" customFormat="1" ht="21.75" customHeight="1">
      <c r="A113" s="41"/>
      <c r="B113" s="42"/>
      <c r="C113" s="207" t="s">
        <v>357</v>
      </c>
      <c r="D113" s="207" t="s">
        <v>130</v>
      </c>
      <c r="E113" s="208" t="s">
        <v>1670</v>
      </c>
      <c r="F113" s="209" t="s">
        <v>1671</v>
      </c>
      <c r="G113" s="210" t="s">
        <v>191</v>
      </c>
      <c r="H113" s="211">
        <v>10</v>
      </c>
      <c r="I113" s="212"/>
      <c r="J113" s="213">
        <f>ROUND(I113*H113,2)</f>
        <v>0</v>
      </c>
      <c r="K113" s="209" t="s">
        <v>1626</v>
      </c>
      <c r="L113" s="47"/>
      <c r="M113" s="214" t="s">
        <v>19</v>
      </c>
      <c r="N113" s="215" t="s">
        <v>43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155</v>
      </c>
      <c r="AT113" s="218" t="s">
        <v>130</v>
      </c>
      <c r="AU113" s="218" t="s">
        <v>80</v>
      </c>
      <c r="AY113" s="20" t="s">
        <v>127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80</v>
      </c>
      <c r="BK113" s="219">
        <f>ROUND(I113*H113,2)</f>
        <v>0</v>
      </c>
      <c r="BL113" s="20" t="s">
        <v>155</v>
      </c>
      <c r="BM113" s="218" t="s">
        <v>494</v>
      </c>
    </row>
    <row r="114" s="2" customFormat="1" ht="21.75" customHeight="1">
      <c r="A114" s="41"/>
      <c r="B114" s="42"/>
      <c r="C114" s="207" t="s">
        <v>362</v>
      </c>
      <c r="D114" s="207" t="s">
        <v>130</v>
      </c>
      <c r="E114" s="208" t="s">
        <v>1672</v>
      </c>
      <c r="F114" s="209" t="s">
        <v>1673</v>
      </c>
      <c r="G114" s="210" t="s">
        <v>191</v>
      </c>
      <c r="H114" s="211">
        <v>12</v>
      </c>
      <c r="I114" s="212"/>
      <c r="J114" s="213">
        <f>ROUND(I114*H114,2)</f>
        <v>0</v>
      </c>
      <c r="K114" s="209" t="s">
        <v>1626</v>
      </c>
      <c r="L114" s="47"/>
      <c r="M114" s="214" t="s">
        <v>19</v>
      </c>
      <c r="N114" s="215" t="s">
        <v>43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155</v>
      </c>
      <c r="AT114" s="218" t="s">
        <v>130</v>
      </c>
      <c r="AU114" s="218" t="s">
        <v>80</v>
      </c>
      <c r="AY114" s="20" t="s">
        <v>127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80</v>
      </c>
      <c r="BK114" s="219">
        <f>ROUND(I114*H114,2)</f>
        <v>0</v>
      </c>
      <c r="BL114" s="20" t="s">
        <v>155</v>
      </c>
      <c r="BM114" s="218" t="s">
        <v>507</v>
      </c>
    </row>
    <row r="115" s="12" customFormat="1" ht="25.92" customHeight="1">
      <c r="A115" s="12"/>
      <c r="B115" s="191"/>
      <c r="C115" s="192"/>
      <c r="D115" s="193" t="s">
        <v>71</v>
      </c>
      <c r="E115" s="194" t="s">
        <v>405</v>
      </c>
      <c r="F115" s="194" t="s">
        <v>1674</v>
      </c>
      <c r="G115" s="192"/>
      <c r="H115" s="192"/>
      <c r="I115" s="195"/>
      <c r="J115" s="196">
        <f>BK115</f>
        <v>0</v>
      </c>
      <c r="K115" s="192"/>
      <c r="L115" s="197"/>
      <c r="M115" s="198"/>
      <c r="N115" s="199"/>
      <c r="O115" s="199"/>
      <c r="P115" s="200">
        <f>SUM(P116:P135)</f>
        <v>0</v>
      </c>
      <c r="Q115" s="199"/>
      <c r="R115" s="200">
        <f>SUM(R116:R135)</f>
        <v>0.055550000000000002</v>
      </c>
      <c r="S115" s="199"/>
      <c r="T115" s="201">
        <f>SUM(T116:T135)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2" t="s">
        <v>148</v>
      </c>
      <c r="AT115" s="203" t="s">
        <v>71</v>
      </c>
      <c r="AU115" s="203" t="s">
        <v>72</v>
      </c>
      <c r="AY115" s="202" t="s">
        <v>127</v>
      </c>
      <c r="BK115" s="204">
        <f>SUM(BK116:BK135)</f>
        <v>0</v>
      </c>
    </row>
    <row r="116" s="2" customFormat="1" ht="16.5" customHeight="1">
      <c r="A116" s="41"/>
      <c r="B116" s="42"/>
      <c r="C116" s="275" t="s">
        <v>367</v>
      </c>
      <c r="D116" s="275" t="s">
        <v>405</v>
      </c>
      <c r="E116" s="276" t="s">
        <v>1675</v>
      </c>
      <c r="F116" s="277" t="s">
        <v>1676</v>
      </c>
      <c r="G116" s="278" t="s">
        <v>1677</v>
      </c>
      <c r="H116" s="279">
        <v>1</v>
      </c>
      <c r="I116" s="280"/>
      <c r="J116" s="281">
        <f>ROUND(I116*H116,2)</f>
        <v>0</v>
      </c>
      <c r="K116" s="277" t="s">
        <v>19</v>
      </c>
      <c r="L116" s="282"/>
      <c r="M116" s="283" t="s">
        <v>19</v>
      </c>
      <c r="N116" s="284" t="s">
        <v>43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1678</v>
      </c>
      <c r="AT116" s="218" t="s">
        <v>405</v>
      </c>
      <c r="AU116" s="218" t="s">
        <v>80</v>
      </c>
      <c r="AY116" s="20" t="s">
        <v>127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80</v>
      </c>
      <c r="BK116" s="219">
        <f>ROUND(I116*H116,2)</f>
        <v>0</v>
      </c>
      <c r="BL116" s="20" t="s">
        <v>599</v>
      </c>
      <c r="BM116" s="218" t="s">
        <v>517</v>
      </c>
    </row>
    <row r="117" s="2" customFormat="1" ht="24.15" customHeight="1">
      <c r="A117" s="41"/>
      <c r="B117" s="42"/>
      <c r="C117" s="275" t="s">
        <v>372</v>
      </c>
      <c r="D117" s="275" t="s">
        <v>405</v>
      </c>
      <c r="E117" s="276" t="s">
        <v>1679</v>
      </c>
      <c r="F117" s="277" t="s">
        <v>1680</v>
      </c>
      <c r="G117" s="278" t="s">
        <v>1677</v>
      </c>
      <c r="H117" s="279">
        <v>2</v>
      </c>
      <c r="I117" s="280"/>
      <c r="J117" s="281">
        <f>ROUND(I117*H117,2)</f>
        <v>0</v>
      </c>
      <c r="K117" s="277" t="s">
        <v>19</v>
      </c>
      <c r="L117" s="282"/>
      <c r="M117" s="283" t="s">
        <v>19</v>
      </c>
      <c r="N117" s="284" t="s">
        <v>43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1678</v>
      </c>
      <c r="AT117" s="218" t="s">
        <v>405</v>
      </c>
      <c r="AU117" s="218" t="s">
        <v>80</v>
      </c>
      <c r="AY117" s="20" t="s">
        <v>127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80</v>
      </c>
      <c r="BK117" s="219">
        <f>ROUND(I117*H117,2)</f>
        <v>0</v>
      </c>
      <c r="BL117" s="20" t="s">
        <v>599</v>
      </c>
      <c r="BM117" s="218" t="s">
        <v>530</v>
      </c>
    </row>
    <row r="118" s="2" customFormat="1" ht="24.15" customHeight="1">
      <c r="A118" s="41"/>
      <c r="B118" s="42"/>
      <c r="C118" s="275" t="s">
        <v>378</v>
      </c>
      <c r="D118" s="275" t="s">
        <v>405</v>
      </c>
      <c r="E118" s="276" t="s">
        <v>1681</v>
      </c>
      <c r="F118" s="277" t="s">
        <v>1682</v>
      </c>
      <c r="G118" s="278" t="s">
        <v>1677</v>
      </c>
      <c r="H118" s="279">
        <v>1</v>
      </c>
      <c r="I118" s="280"/>
      <c r="J118" s="281">
        <f>ROUND(I118*H118,2)</f>
        <v>0</v>
      </c>
      <c r="K118" s="277" t="s">
        <v>19</v>
      </c>
      <c r="L118" s="282"/>
      <c r="M118" s="283" t="s">
        <v>19</v>
      </c>
      <c r="N118" s="284" t="s">
        <v>43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1678</v>
      </c>
      <c r="AT118" s="218" t="s">
        <v>405</v>
      </c>
      <c r="AU118" s="218" t="s">
        <v>80</v>
      </c>
      <c r="AY118" s="20" t="s">
        <v>127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80</v>
      </c>
      <c r="BK118" s="219">
        <f>ROUND(I118*H118,2)</f>
        <v>0</v>
      </c>
      <c r="BL118" s="20" t="s">
        <v>599</v>
      </c>
      <c r="BM118" s="218" t="s">
        <v>546</v>
      </c>
    </row>
    <row r="119" s="2" customFormat="1" ht="24.15" customHeight="1">
      <c r="A119" s="41"/>
      <c r="B119" s="42"/>
      <c r="C119" s="275" t="s">
        <v>384</v>
      </c>
      <c r="D119" s="275" t="s">
        <v>405</v>
      </c>
      <c r="E119" s="276" t="s">
        <v>1683</v>
      </c>
      <c r="F119" s="277" t="s">
        <v>1684</v>
      </c>
      <c r="G119" s="278" t="s">
        <v>1677</v>
      </c>
      <c r="H119" s="279">
        <v>16</v>
      </c>
      <c r="I119" s="280"/>
      <c r="J119" s="281">
        <f>ROUND(I119*H119,2)</f>
        <v>0</v>
      </c>
      <c r="K119" s="277" t="s">
        <v>19</v>
      </c>
      <c r="L119" s="282"/>
      <c r="M119" s="283" t="s">
        <v>19</v>
      </c>
      <c r="N119" s="284" t="s">
        <v>43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1678</v>
      </c>
      <c r="AT119" s="218" t="s">
        <v>405</v>
      </c>
      <c r="AU119" s="218" t="s">
        <v>80</v>
      </c>
      <c r="AY119" s="20" t="s">
        <v>127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80</v>
      </c>
      <c r="BK119" s="219">
        <f>ROUND(I119*H119,2)</f>
        <v>0</v>
      </c>
      <c r="BL119" s="20" t="s">
        <v>599</v>
      </c>
      <c r="BM119" s="218" t="s">
        <v>568</v>
      </c>
    </row>
    <row r="120" s="2" customFormat="1" ht="16.5" customHeight="1">
      <c r="A120" s="41"/>
      <c r="B120" s="42"/>
      <c r="C120" s="275" t="s">
        <v>390</v>
      </c>
      <c r="D120" s="275" t="s">
        <v>405</v>
      </c>
      <c r="E120" s="276" t="s">
        <v>1685</v>
      </c>
      <c r="F120" s="277" t="s">
        <v>1686</v>
      </c>
      <c r="G120" s="278" t="s">
        <v>191</v>
      </c>
      <c r="H120" s="279">
        <v>7</v>
      </c>
      <c r="I120" s="280"/>
      <c r="J120" s="281">
        <f>ROUND(I120*H120,2)</f>
        <v>0</v>
      </c>
      <c r="K120" s="277" t="s">
        <v>1626</v>
      </c>
      <c r="L120" s="282"/>
      <c r="M120" s="283" t="s">
        <v>19</v>
      </c>
      <c r="N120" s="284" t="s">
        <v>43</v>
      </c>
      <c r="O120" s="87"/>
      <c r="P120" s="216">
        <f>O120*H120</f>
        <v>0</v>
      </c>
      <c r="Q120" s="216">
        <v>4.0000000000000003E-05</v>
      </c>
      <c r="R120" s="216">
        <f>Q120*H120</f>
        <v>0.00028000000000000003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1678</v>
      </c>
      <c r="AT120" s="218" t="s">
        <v>405</v>
      </c>
      <c r="AU120" s="218" t="s">
        <v>80</v>
      </c>
      <c r="AY120" s="20" t="s">
        <v>127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80</v>
      </c>
      <c r="BK120" s="219">
        <f>ROUND(I120*H120,2)</f>
        <v>0</v>
      </c>
      <c r="BL120" s="20" t="s">
        <v>599</v>
      </c>
      <c r="BM120" s="218" t="s">
        <v>578</v>
      </c>
    </row>
    <row r="121" s="2" customFormat="1" ht="16.5" customHeight="1">
      <c r="A121" s="41"/>
      <c r="B121" s="42"/>
      <c r="C121" s="275" t="s">
        <v>396</v>
      </c>
      <c r="D121" s="275" t="s">
        <v>405</v>
      </c>
      <c r="E121" s="276" t="s">
        <v>1687</v>
      </c>
      <c r="F121" s="277" t="s">
        <v>1688</v>
      </c>
      <c r="G121" s="278" t="s">
        <v>191</v>
      </c>
      <c r="H121" s="279">
        <v>6</v>
      </c>
      <c r="I121" s="280"/>
      <c r="J121" s="281">
        <f>ROUND(I121*H121,2)</f>
        <v>0</v>
      </c>
      <c r="K121" s="277" t="s">
        <v>1626</v>
      </c>
      <c r="L121" s="282"/>
      <c r="M121" s="283" t="s">
        <v>19</v>
      </c>
      <c r="N121" s="284" t="s">
        <v>43</v>
      </c>
      <c r="O121" s="87"/>
      <c r="P121" s="216">
        <f>O121*H121</f>
        <v>0</v>
      </c>
      <c r="Q121" s="216">
        <v>4.0000000000000003E-05</v>
      </c>
      <c r="R121" s="216">
        <f>Q121*H121</f>
        <v>0.00024000000000000003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1678</v>
      </c>
      <c r="AT121" s="218" t="s">
        <v>405</v>
      </c>
      <c r="AU121" s="218" t="s">
        <v>80</v>
      </c>
      <c r="AY121" s="20" t="s">
        <v>127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80</v>
      </c>
      <c r="BK121" s="219">
        <f>ROUND(I121*H121,2)</f>
        <v>0</v>
      </c>
      <c r="BL121" s="20" t="s">
        <v>599</v>
      </c>
      <c r="BM121" s="218" t="s">
        <v>589</v>
      </c>
    </row>
    <row r="122" s="2" customFormat="1" ht="16.5" customHeight="1">
      <c r="A122" s="41"/>
      <c r="B122" s="42"/>
      <c r="C122" s="275" t="s">
        <v>404</v>
      </c>
      <c r="D122" s="275" t="s">
        <v>405</v>
      </c>
      <c r="E122" s="276" t="s">
        <v>1689</v>
      </c>
      <c r="F122" s="277" t="s">
        <v>1690</v>
      </c>
      <c r="G122" s="278" t="s">
        <v>191</v>
      </c>
      <c r="H122" s="279">
        <v>2</v>
      </c>
      <c r="I122" s="280"/>
      <c r="J122" s="281">
        <f>ROUND(I122*H122,2)</f>
        <v>0</v>
      </c>
      <c r="K122" s="277" t="s">
        <v>1626</v>
      </c>
      <c r="L122" s="282"/>
      <c r="M122" s="283" t="s">
        <v>19</v>
      </c>
      <c r="N122" s="284" t="s">
        <v>43</v>
      </c>
      <c r="O122" s="87"/>
      <c r="P122" s="216">
        <f>O122*H122</f>
        <v>0</v>
      </c>
      <c r="Q122" s="216">
        <v>4.0000000000000003E-05</v>
      </c>
      <c r="R122" s="216">
        <f>Q122*H122</f>
        <v>8.0000000000000007E-05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1678</v>
      </c>
      <c r="AT122" s="218" t="s">
        <v>405</v>
      </c>
      <c r="AU122" s="218" t="s">
        <v>80</v>
      </c>
      <c r="AY122" s="20" t="s">
        <v>127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80</v>
      </c>
      <c r="BK122" s="219">
        <f>ROUND(I122*H122,2)</f>
        <v>0</v>
      </c>
      <c r="BL122" s="20" t="s">
        <v>599</v>
      </c>
      <c r="BM122" s="218" t="s">
        <v>599</v>
      </c>
    </row>
    <row r="123" s="2" customFormat="1" ht="16.5" customHeight="1">
      <c r="A123" s="41"/>
      <c r="B123" s="42"/>
      <c r="C123" s="275" t="s">
        <v>409</v>
      </c>
      <c r="D123" s="275" t="s">
        <v>405</v>
      </c>
      <c r="E123" s="276" t="s">
        <v>1691</v>
      </c>
      <c r="F123" s="277" t="s">
        <v>1692</v>
      </c>
      <c r="G123" s="278" t="s">
        <v>191</v>
      </c>
      <c r="H123" s="279">
        <v>15</v>
      </c>
      <c r="I123" s="280"/>
      <c r="J123" s="281">
        <f>ROUND(I123*H123,2)</f>
        <v>0</v>
      </c>
      <c r="K123" s="277" t="s">
        <v>1626</v>
      </c>
      <c r="L123" s="282"/>
      <c r="M123" s="283" t="s">
        <v>19</v>
      </c>
      <c r="N123" s="284" t="s">
        <v>43</v>
      </c>
      <c r="O123" s="87"/>
      <c r="P123" s="216">
        <f>O123*H123</f>
        <v>0</v>
      </c>
      <c r="Q123" s="216">
        <v>1.0000000000000001E-05</v>
      </c>
      <c r="R123" s="216">
        <f>Q123*H123</f>
        <v>0.00015000000000000001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1678</v>
      </c>
      <c r="AT123" s="218" t="s">
        <v>405</v>
      </c>
      <c r="AU123" s="218" t="s">
        <v>80</v>
      </c>
      <c r="AY123" s="20" t="s">
        <v>127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80</v>
      </c>
      <c r="BK123" s="219">
        <f>ROUND(I123*H123,2)</f>
        <v>0</v>
      </c>
      <c r="BL123" s="20" t="s">
        <v>599</v>
      </c>
      <c r="BM123" s="218" t="s">
        <v>611</v>
      </c>
    </row>
    <row r="124" s="2" customFormat="1" ht="16.5" customHeight="1">
      <c r="A124" s="41"/>
      <c r="B124" s="42"/>
      <c r="C124" s="275" t="s">
        <v>413</v>
      </c>
      <c r="D124" s="275" t="s">
        <v>405</v>
      </c>
      <c r="E124" s="276" t="s">
        <v>1693</v>
      </c>
      <c r="F124" s="277" t="s">
        <v>1694</v>
      </c>
      <c r="G124" s="278" t="s">
        <v>191</v>
      </c>
      <c r="H124" s="279">
        <v>13</v>
      </c>
      <c r="I124" s="280"/>
      <c r="J124" s="281">
        <f>ROUND(I124*H124,2)</f>
        <v>0</v>
      </c>
      <c r="K124" s="277" t="s">
        <v>1626</v>
      </c>
      <c r="L124" s="282"/>
      <c r="M124" s="283" t="s">
        <v>19</v>
      </c>
      <c r="N124" s="284" t="s">
        <v>43</v>
      </c>
      <c r="O124" s="87"/>
      <c r="P124" s="216">
        <f>O124*H124</f>
        <v>0</v>
      </c>
      <c r="Q124" s="216">
        <v>5.0000000000000002E-05</v>
      </c>
      <c r="R124" s="216">
        <f>Q124*H124</f>
        <v>0.00065000000000000008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1678</v>
      </c>
      <c r="AT124" s="218" t="s">
        <v>405</v>
      </c>
      <c r="AU124" s="218" t="s">
        <v>80</v>
      </c>
      <c r="AY124" s="20" t="s">
        <v>127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80</v>
      </c>
      <c r="BK124" s="219">
        <f>ROUND(I124*H124,2)</f>
        <v>0</v>
      </c>
      <c r="BL124" s="20" t="s">
        <v>599</v>
      </c>
      <c r="BM124" s="218" t="s">
        <v>622</v>
      </c>
    </row>
    <row r="125" s="2" customFormat="1" ht="16.5" customHeight="1">
      <c r="A125" s="41"/>
      <c r="B125" s="42"/>
      <c r="C125" s="275" t="s">
        <v>417</v>
      </c>
      <c r="D125" s="275" t="s">
        <v>405</v>
      </c>
      <c r="E125" s="276" t="s">
        <v>1695</v>
      </c>
      <c r="F125" s="277" t="s">
        <v>1696</v>
      </c>
      <c r="G125" s="278" t="s">
        <v>191</v>
      </c>
      <c r="H125" s="279">
        <v>2</v>
      </c>
      <c r="I125" s="280"/>
      <c r="J125" s="281">
        <f>ROUND(I125*H125,2)</f>
        <v>0</v>
      </c>
      <c r="K125" s="277" t="s">
        <v>1626</v>
      </c>
      <c r="L125" s="282"/>
      <c r="M125" s="283" t="s">
        <v>19</v>
      </c>
      <c r="N125" s="284" t="s">
        <v>43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1678</v>
      </c>
      <c r="AT125" s="218" t="s">
        <v>405</v>
      </c>
      <c r="AU125" s="218" t="s">
        <v>80</v>
      </c>
      <c r="AY125" s="20" t="s">
        <v>127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80</v>
      </c>
      <c r="BK125" s="219">
        <f>ROUND(I125*H125,2)</f>
        <v>0</v>
      </c>
      <c r="BL125" s="20" t="s">
        <v>599</v>
      </c>
      <c r="BM125" s="218" t="s">
        <v>630</v>
      </c>
    </row>
    <row r="126" s="2" customFormat="1" ht="24.15" customHeight="1">
      <c r="A126" s="41"/>
      <c r="B126" s="42"/>
      <c r="C126" s="275" t="s">
        <v>422</v>
      </c>
      <c r="D126" s="275" t="s">
        <v>405</v>
      </c>
      <c r="E126" s="276" t="s">
        <v>1697</v>
      </c>
      <c r="F126" s="277" t="s">
        <v>1698</v>
      </c>
      <c r="G126" s="278" t="s">
        <v>191</v>
      </c>
      <c r="H126" s="279">
        <v>2</v>
      </c>
      <c r="I126" s="280"/>
      <c r="J126" s="281">
        <f>ROUND(I126*H126,2)</f>
        <v>0</v>
      </c>
      <c r="K126" s="277" t="s">
        <v>1626</v>
      </c>
      <c r="L126" s="282"/>
      <c r="M126" s="283" t="s">
        <v>19</v>
      </c>
      <c r="N126" s="284" t="s">
        <v>43</v>
      </c>
      <c r="O126" s="87"/>
      <c r="P126" s="216">
        <f>O126*H126</f>
        <v>0</v>
      </c>
      <c r="Q126" s="216">
        <v>1.0000000000000001E-05</v>
      </c>
      <c r="R126" s="216">
        <f>Q126*H126</f>
        <v>2.0000000000000002E-05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1678</v>
      </c>
      <c r="AT126" s="218" t="s">
        <v>405</v>
      </c>
      <c r="AU126" s="218" t="s">
        <v>80</v>
      </c>
      <c r="AY126" s="20" t="s">
        <v>127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80</v>
      </c>
      <c r="BK126" s="219">
        <f>ROUND(I126*H126,2)</f>
        <v>0</v>
      </c>
      <c r="BL126" s="20" t="s">
        <v>599</v>
      </c>
      <c r="BM126" s="218" t="s">
        <v>640</v>
      </c>
    </row>
    <row r="127" s="2" customFormat="1" ht="16.5" customHeight="1">
      <c r="A127" s="41"/>
      <c r="B127" s="42"/>
      <c r="C127" s="275" t="s">
        <v>428</v>
      </c>
      <c r="D127" s="275" t="s">
        <v>405</v>
      </c>
      <c r="E127" s="276" t="s">
        <v>1699</v>
      </c>
      <c r="F127" s="277" t="s">
        <v>1700</v>
      </c>
      <c r="G127" s="278" t="s">
        <v>191</v>
      </c>
      <c r="H127" s="279">
        <v>17</v>
      </c>
      <c r="I127" s="280"/>
      <c r="J127" s="281">
        <f>ROUND(I127*H127,2)</f>
        <v>0</v>
      </c>
      <c r="K127" s="277" t="s">
        <v>1626</v>
      </c>
      <c r="L127" s="282"/>
      <c r="M127" s="283" t="s">
        <v>19</v>
      </c>
      <c r="N127" s="284" t="s">
        <v>43</v>
      </c>
      <c r="O127" s="87"/>
      <c r="P127" s="216">
        <f>O127*H127</f>
        <v>0</v>
      </c>
      <c r="Q127" s="216">
        <v>4.0000000000000003E-05</v>
      </c>
      <c r="R127" s="216">
        <f>Q127*H127</f>
        <v>0.00068000000000000005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1678</v>
      </c>
      <c r="AT127" s="218" t="s">
        <v>405</v>
      </c>
      <c r="AU127" s="218" t="s">
        <v>80</v>
      </c>
      <c r="AY127" s="20" t="s">
        <v>127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80</v>
      </c>
      <c r="BK127" s="219">
        <f>ROUND(I127*H127,2)</f>
        <v>0</v>
      </c>
      <c r="BL127" s="20" t="s">
        <v>599</v>
      </c>
      <c r="BM127" s="218" t="s">
        <v>651</v>
      </c>
    </row>
    <row r="128" s="2" customFormat="1" ht="16.5" customHeight="1">
      <c r="A128" s="41"/>
      <c r="B128" s="42"/>
      <c r="C128" s="275" t="s">
        <v>433</v>
      </c>
      <c r="D128" s="275" t="s">
        <v>405</v>
      </c>
      <c r="E128" s="276" t="s">
        <v>1701</v>
      </c>
      <c r="F128" s="277" t="s">
        <v>1702</v>
      </c>
      <c r="G128" s="278" t="s">
        <v>191</v>
      </c>
      <c r="H128" s="279">
        <v>10</v>
      </c>
      <c r="I128" s="280"/>
      <c r="J128" s="281">
        <f>ROUND(I128*H128,2)</f>
        <v>0</v>
      </c>
      <c r="K128" s="277" t="s">
        <v>1626</v>
      </c>
      <c r="L128" s="282"/>
      <c r="M128" s="283" t="s">
        <v>19</v>
      </c>
      <c r="N128" s="284" t="s">
        <v>43</v>
      </c>
      <c r="O128" s="87"/>
      <c r="P128" s="216">
        <f>O128*H128</f>
        <v>0</v>
      </c>
      <c r="Q128" s="216">
        <v>4.0000000000000003E-05</v>
      </c>
      <c r="R128" s="216">
        <f>Q128*H128</f>
        <v>0.00040000000000000002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1678</v>
      </c>
      <c r="AT128" s="218" t="s">
        <v>405</v>
      </c>
      <c r="AU128" s="218" t="s">
        <v>80</v>
      </c>
      <c r="AY128" s="20" t="s">
        <v>127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80</v>
      </c>
      <c r="BK128" s="219">
        <f>ROUND(I128*H128,2)</f>
        <v>0</v>
      </c>
      <c r="BL128" s="20" t="s">
        <v>599</v>
      </c>
      <c r="BM128" s="218" t="s">
        <v>663</v>
      </c>
    </row>
    <row r="129" s="2" customFormat="1" ht="16.5" customHeight="1">
      <c r="A129" s="41"/>
      <c r="B129" s="42"/>
      <c r="C129" s="275" t="s">
        <v>439</v>
      </c>
      <c r="D129" s="275" t="s">
        <v>405</v>
      </c>
      <c r="E129" s="276" t="s">
        <v>1703</v>
      </c>
      <c r="F129" s="277" t="s">
        <v>1704</v>
      </c>
      <c r="G129" s="278" t="s">
        <v>191</v>
      </c>
      <c r="H129" s="279">
        <v>5</v>
      </c>
      <c r="I129" s="280"/>
      <c r="J129" s="281">
        <f>ROUND(I129*H129,2)</f>
        <v>0</v>
      </c>
      <c r="K129" s="277" t="s">
        <v>1626</v>
      </c>
      <c r="L129" s="282"/>
      <c r="M129" s="283" t="s">
        <v>19</v>
      </c>
      <c r="N129" s="284" t="s">
        <v>43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1678</v>
      </c>
      <c r="AT129" s="218" t="s">
        <v>405</v>
      </c>
      <c r="AU129" s="218" t="s">
        <v>80</v>
      </c>
      <c r="AY129" s="20" t="s">
        <v>127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80</v>
      </c>
      <c r="BK129" s="219">
        <f>ROUND(I129*H129,2)</f>
        <v>0</v>
      </c>
      <c r="BL129" s="20" t="s">
        <v>599</v>
      </c>
      <c r="BM129" s="218" t="s">
        <v>675</v>
      </c>
    </row>
    <row r="130" s="2" customFormat="1" ht="16.5" customHeight="1">
      <c r="A130" s="41"/>
      <c r="B130" s="42"/>
      <c r="C130" s="275" t="s">
        <v>444</v>
      </c>
      <c r="D130" s="275" t="s">
        <v>405</v>
      </c>
      <c r="E130" s="276" t="s">
        <v>1705</v>
      </c>
      <c r="F130" s="277" t="s">
        <v>1706</v>
      </c>
      <c r="G130" s="278" t="s">
        <v>191</v>
      </c>
      <c r="H130" s="279">
        <v>30</v>
      </c>
      <c r="I130" s="280"/>
      <c r="J130" s="281">
        <f>ROUND(I130*H130,2)</f>
        <v>0</v>
      </c>
      <c r="K130" s="277" t="s">
        <v>1626</v>
      </c>
      <c r="L130" s="282"/>
      <c r="M130" s="283" t="s">
        <v>19</v>
      </c>
      <c r="N130" s="284" t="s">
        <v>43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1678</v>
      </c>
      <c r="AT130" s="218" t="s">
        <v>405</v>
      </c>
      <c r="AU130" s="218" t="s">
        <v>80</v>
      </c>
      <c r="AY130" s="20" t="s">
        <v>127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80</v>
      </c>
      <c r="BK130" s="219">
        <f>ROUND(I130*H130,2)</f>
        <v>0</v>
      </c>
      <c r="BL130" s="20" t="s">
        <v>599</v>
      </c>
      <c r="BM130" s="218" t="s">
        <v>686</v>
      </c>
    </row>
    <row r="131" s="2" customFormat="1" ht="21.75" customHeight="1">
      <c r="A131" s="41"/>
      <c r="B131" s="42"/>
      <c r="C131" s="275" t="s">
        <v>454</v>
      </c>
      <c r="D131" s="275" t="s">
        <v>405</v>
      </c>
      <c r="E131" s="276" t="s">
        <v>1707</v>
      </c>
      <c r="F131" s="277" t="s">
        <v>1708</v>
      </c>
      <c r="G131" s="278" t="s">
        <v>241</v>
      </c>
      <c r="H131" s="279">
        <v>50</v>
      </c>
      <c r="I131" s="280"/>
      <c r="J131" s="281">
        <f>ROUND(I131*H131,2)</f>
        <v>0</v>
      </c>
      <c r="K131" s="277" t="s">
        <v>1626</v>
      </c>
      <c r="L131" s="282"/>
      <c r="M131" s="283" t="s">
        <v>19</v>
      </c>
      <c r="N131" s="284" t="s">
        <v>43</v>
      </c>
      <c r="O131" s="87"/>
      <c r="P131" s="216">
        <f>O131*H131</f>
        <v>0</v>
      </c>
      <c r="Q131" s="216">
        <v>0.00021000000000000001</v>
      </c>
      <c r="R131" s="216">
        <f>Q131*H131</f>
        <v>0.010500000000000001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1678</v>
      </c>
      <c r="AT131" s="218" t="s">
        <v>405</v>
      </c>
      <c r="AU131" s="218" t="s">
        <v>80</v>
      </c>
      <c r="AY131" s="20" t="s">
        <v>127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80</v>
      </c>
      <c r="BK131" s="219">
        <f>ROUND(I131*H131,2)</f>
        <v>0</v>
      </c>
      <c r="BL131" s="20" t="s">
        <v>599</v>
      </c>
      <c r="BM131" s="218" t="s">
        <v>697</v>
      </c>
    </row>
    <row r="132" s="2" customFormat="1" ht="21.75" customHeight="1">
      <c r="A132" s="41"/>
      <c r="B132" s="42"/>
      <c r="C132" s="275" t="s">
        <v>461</v>
      </c>
      <c r="D132" s="275" t="s">
        <v>405</v>
      </c>
      <c r="E132" s="276" t="s">
        <v>1709</v>
      </c>
      <c r="F132" s="277" t="s">
        <v>1710</v>
      </c>
      <c r="G132" s="278" t="s">
        <v>241</v>
      </c>
      <c r="H132" s="279">
        <v>60</v>
      </c>
      <c r="I132" s="280"/>
      <c r="J132" s="281">
        <f>ROUND(I132*H132,2)</f>
        <v>0</v>
      </c>
      <c r="K132" s="277" t="s">
        <v>1626</v>
      </c>
      <c r="L132" s="282"/>
      <c r="M132" s="283" t="s">
        <v>19</v>
      </c>
      <c r="N132" s="284" t="s">
        <v>43</v>
      </c>
      <c r="O132" s="87"/>
      <c r="P132" s="216">
        <f>O132*H132</f>
        <v>0</v>
      </c>
      <c r="Q132" s="216">
        <v>0.00020000000000000001</v>
      </c>
      <c r="R132" s="216">
        <f>Q132*H132</f>
        <v>0.012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1678</v>
      </c>
      <c r="AT132" s="218" t="s">
        <v>405</v>
      </c>
      <c r="AU132" s="218" t="s">
        <v>80</v>
      </c>
      <c r="AY132" s="20" t="s">
        <v>127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80</v>
      </c>
      <c r="BK132" s="219">
        <f>ROUND(I132*H132,2)</f>
        <v>0</v>
      </c>
      <c r="BL132" s="20" t="s">
        <v>599</v>
      </c>
      <c r="BM132" s="218" t="s">
        <v>708</v>
      </c>
    </row>
    <row r="133" s="2" customFormat="1" ht="21.75" customHeight="1">
      <c r="A133" s="41"/>
      <c r="B133" s="42"/>
      <c r="C133" s="275" t="s">
        <v>467</v>
      </c>
      <c r="D133" s="275" t="s">
        <v>405</v>
      </c>
      <c r="E133" s="276" t="s">
        <v>1711</v>
      </c>
      <c r="F133" s="277" t="s">
        <v>1712</v>
      </c>
      <c r="G133" s="278" t="s">
        <v>241</v>
      </c>
      <c r="H133" s="279">
        <v>150</v>
      </c>
      <c r="I133" s="280"/>
      <c r="J133" s="281">
        <f>ROUND(I133*H133,2)</f>
        <v>0</v>
      </c>
      <c r="K133" s="277" t="s">
        <v>1626</v>
      </c>
      <c r="L133" s="282"/>
      <c r="M133" s="283" t="s">
        <v>19</v>
      </c>
      <c r="N133" s="284" t="s">
        <v>43</v>
      </c>
      <c r="O133" s="87"/>
      <c r="P133" s="216">
        <f>O133*H133</f>
        <v>0</v>
      </c>
      <c r="Q133" s="216">
        <v>0.00014999999999999999</v>
      </c>
      <c r="R133" s="216">
        <f>Q133*H133</f>
        <v>0.022499999999999999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1678</v>
      </c>
      <c r="AT133" s="218" t="s">
        <v>405</v>
      </c>
      <c r="AU133" s="218" t="s">
        <v>80</v>
      </c>
      <c r="AY133" s="20" t="s">
        <v>127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599</v>
      </c>
      <c r="BM133" s="218" t="s">
        <v>718</v>
      </c>
    </row>
    <row r="134" s="2" customFormat="1" ht="21.75" customHeight="1">
      <c r="A134" s="41"/>
      <c r="B134" s="42"/>
      <c r="C134" s="275" t="s">
        <v>477</v>
      </c>
      <c r="D134" s="275" t="s">
        <v>405</v>
      </c>
      <c r="E134" s="276" t="s">
        <v>1713</v>
      </c>
      <c r="F134" s="277" t="s">
        <v>1714</v>
      </c>
      <c r="G134" s="278" t="s">
        <v>241</v>
      </c>
      <c r="H134" s="279">
        <v>30</v>
      </c>
      <c r="I134" s="280"/>
      <c r="J134" s="281">
        <f>ROUND(I134*H134,2)</f>
        <v>0</v>
      </c>
      <c r="K134" s="277" t="s">
        <v>1626</v>
      </c>
      <c r="L134" s="282"/>
      <c r="M134" s="283" t="s">
        <v>19</v>
      </c>
      <c r="N134" s="284" t="s">
        <v>43</v>
      </c>
      <c r="O134" s="87"/>
      <c r="P134" s="216">
        <f>O134*H134</f>
        <v>0</v>
      </c>
      <c r="Q134" s="216">
        <v>0.00016000000000000001</v>
      </c>
      <c r="R134" s="216">
        <f>Q134*H134</f>
        <v>0.0048000000000000004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1678</v>
      </c>
      <c r="AT134" s="218" t="s">
        <v>405</v>
      </c>
      <c r="AU134" s="218" t="s">
        <v>80</v>
      </c>
      <c r="AY134" s="20" t="s">
        <v>127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80</v>
      </c>
      <c r="BK134" s="219">
        <f>ROUND(I134*H134,2)</f>
        <v>0</v>
      </c>
      <c r="BL134" s="20" t="s">
        <v>599</v>
      </c>
      <c r="BM134" s="218" t="s">
        <v>728</v>
      </c>
    </row>
    <row r="135" s="2" customFormat="1" ht="21.75" customHeight="1">
      <c r="A135" s="41"/>
      <c r="B135" s="42"/>
      <c r="C135" s="275" t="s">
        <v>483</v>
      </c>
      <c r="D135" s="275" t="s">
        <v>405</v>
      </c>
      <c r="E135" s="276" t="s">
        <v>1715</v>
      </c>
      <c r="F135" s="277" t="s">
        <v>1716</v>
      </c>
      <c r="G135" s="278" t="s">
        <v>241</v>
      </c>
      <c r="H135" s="279">
        <v>25</v>
      </c>
      <c r="I135" s="280"/>
      <c r="J135" s="281">
        <f>ROUND(I135*H135,2)</f>
        <v>0</v>
      </c>
      <c r="K135" s="277" t="s">
        <v>1626</v>
      </c>
      <c r="L135" s="282"/>
      <c r="M135" s="288" t="s">
        <v>19</v>
      </c>
      <c r="N135" s="289" t="s">
        <v>43</v>
      </c>
      <c r="O135" s="229"/>
      <c r="P135" s="230">
        <f>O135*H135</f>
        <v>0</v>
      </c>
      <c r="Q135" s="230">
        <v>0.00012999999999999999</v>
      </c>
      <c r="R135" s="230">
        <f>Q135*H135</f>
        <v>0.0032499999999999999</v>
      </c>
      <c r="S135" s="230">
        <v>0</v>
      </c>
      <c r="T135" s="231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1678</v>
      </c>
      <c r="AT135" s="218" t="s">
        <v>405</v>
      </c>
      <c r="AU135" s="218" t="s">
        <v>80</v>
      </c>
      <c r="AY135" s="20" t="s">
        <v>127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80</v>
      </c>
      <c r="BK135" s="219">
        <f>ROUND(I135*H135,2)</f>
        <v>0</v>
      </c>
      <c r="BL135" s="20" t="s">
        <v>599</v>
      </c>
      <c r="BM135" s="218" t="s">
        <v>749</v>
      </c>
    </row>
    <row r="136" s="2" customFormat="1" ht="6.96" customHeight="1">
      <c r="A136" s="41"/>
      <c r="B136" s="62"/>
      <c r="C136" s="63"/>
      <c r="D136" s="63"/>
      <c r="E136" s="63"/>
      <c r="F136" s="63"/>
      <c r="G136" s="63"/>
      <c r="H136" s="63"/>
      <c r="I136" s="63"/>
      <c r="J136" s="63"/>
      <c r="K136" s="63"/>
      <c r="L136" s="47"/>
      <c r="M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</row>
  </sheetData>
  <sheetProtection sheet="1" autoFilter="0" formatColumns="0" formatRows="0" objects="1" scenarios="1" spinCount="100000" saltValue="hEm5LAXy3kBWxNYymQdqfej8/j3NN5OHZcbM7qNoj9CPdUvsD1ExEnErr94uHwqz+EpdeHS+elcBGiayI5yfgA==" hashValue="/zkQcDrW3GKGmtEv09bBoCTjKxymQEY8A7b+JzOQbM4h43zQjy7Di2Dd4J4ip7YxTjm/ORLAsDL1N4rZzcn4PQ==" algorithmName="SHA-512" password="CC35"/>
  <autoFilter ref="C83:K135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 topLeftCell="A124"/>
  </sheetViews>
  <cols>
    <col min="1" max="1" width="8.332031" style="290" customWidth="1"/>
    <col min="2" max="2" width="1.667969" style="290" customWidth="1"/>
    <col min="3" max="4" width="5" style="290" customWidth="1"/>
    <col min="5" max="5" width="11.66016" style="290" customWidth="1"/>
    <col min="6" max="6" width="9.160156" style="290" customWidth="1"/>
    <col min="7" max="7" width="5" style="290" customWidth="1"/>
    <col min="8" max="8" width="77.83203" style="290" customWidth="1"/>
    <col min="9" max="10" width="20" style="290" customWidth="1"/>
    <col min="11" max="11" width="1.667969" style="290" customWidth="1"/>
  </cols>
  <sheetData>
    <row r="1" s="1" customFormat="1" ht="37.5" customHeight="1"/>
    <row r="2" s="1" customFormat="1" ht="7.5" customHeight="1">
      <c r="B2" s="291"/>
      <c r="C2" s="292"/>
      <c r="D2" s="292"/>
      <c r="E2" s="292"/>
      <c r="F2" s="292"/>
      <c r="G2" s="292"/>
      <c r="H2" s="292"/>
      <c r="I2" s="292"/>
      <c r="J2" s="292"/>
      <c r="K2" s="293"/>
    </row>
    <row r="3" s="17" customFormat="1" ht="45" customHeight="1">
      <c r="B3" s="294"/>
      <c r="C3" s="295" t="s">
        <v>1717</v>
      </c>
      <c r="D3" s="295"/>
      <c r="E3" s="295"/>
      <c r="F3" s="295"/>
      <c r="G3" s="295"/>
      <c r="H3" s="295"/>
      <c r="I3" s="295"/>
      <c r="J3" s="295"/>
      <c r="K3" s="296"/>
    </row>
    <row r="4" s="1" customFormat="1" ht="25.5" customHeight="1">
      <c r="B4" s="297"/>
      <c r="C4" s="298" t="s">
        <v>1718</v>
      </c>
      <c r="D4" s="298"/>
      <c r="E4" s="298"/>
      <c r="F4" s="298"/>
      <c r="G4" s="298"/>
      <c r="H4" s="298"/>
      <c r="I4" s="298"/>
      <c r="J4" s="298"/>
      <c r="K4" s="299"/>
    </row>
    <row r="5" s="1" customFormat="1" ht="5.25" customHeight="1">
      <c r="B5" s="297"/>
      <c r="C5" s="300"/>
      <c r="D5" s="300"/>
      <c r="E5" s="300"/>
      <c r="F5" s="300"/>
      <c r="G5" s="300"/>
      <c r="H5" s="300"/>
      <c r="I5" s="300"/>
      <c r="J5" s="300"/>
      <c r="K5" s="299"/>
    </row>
    <row r="6" s="1" customFormat="1" ht="15" customHeight="1">
      <c r="B6" s="297"/>
      <c r="C6" s="301" t="s">
        <v>1719</v>
      </c>
      <c r="D6" s="301"/>
      <c r="E6" s="301"/>
      <c r="F6" s="301"/>
      <c r="G6" s="301"/>
      <c r="H6" s="301"/>
      <c r="I6" s="301"/>
      <c r="J6" s="301"/>
      <c r="K6" s="299"/>
    </row>
    <row r="7" s="1" customFormat="1" ht="15" customHeight="1">
      <c r="B7" s="302"/>
      <c r="C7" s="301" t="s">
        <v>1720</v>
      </c>
      <c r="D7" s="301"/>
      <c r="E7" s="301"/>
      <c r="F7" s="301"/>
      <c r="G7" s="301"/>
      <c r="H7" s="301"/>
      <c r="I7" s="301"/>
      <c r="J7" s="301"/>
      <c r="K7" s="299"/>
    </row>
    <row r="8" s="1" customFormat="1" ht="12.75" customHeight="1">
      <c r="B8" s="302"/>
      <c r="C8" s="301"/>
      <c r="D8" s="301"/>
      <c r="E8" s="301"/>
      <c r="F8" s="301"/>
      <c r="G8" s="301"/>
      <c r="H8" s="301"/>
      <c r="I8" s="301"/>
      <c r="J8" s="301"/>
      <c r="K8" s="299"/>
    </row>
    <row r="9" s="1" customFormat="1" ht="15" customHeight="1">
      <c r="B9" s="302"/>
      <c r="C9" s="301" t="s">
        <v>1721</v>
      </c>
      <c r="D9" s="301"/>
      <c r="E9" s="301"/>
      <c r="F9" s="301"/>
      <c r="G9" s="301"/>
      <c r="H9" s="301"/>
      <c r="I9" s="301"/>
      <c r="J9" s="301"/>
      <c r="K9" s="299"/>
    </row>
    <row r="10" s="1" customFormat="1" ht="15" customHeight="1">
      <c r="B10" s="302"/>
      <c r="C10" s="301"/>
      <c r="D10" s="301" t="s">
        <v>1722</v>
      </c>
      <c r="E10" s="301"/>
      <c r="F10" s="301"/>
      <c r="G10" s="301"/>
      <c r="H10" s="301"/>
      <c r="I10" s="301"/>
      <c r="J10" s="301"/>
      <c r="K10" s="299"/>
    </row>
    <row r="11" s="1" customFormat="1" ht="15" customHeight="1">
      <c r="B11" s="302"/>
      <c r="C11" s="303"/>
      <c r="D11" s="301" t="s">
        <v>1723</v>
      </c>
      <c r="E11" s="301"/>
      <c r="F11" s="301"/>
      <c r="G11" s="301"/>
      <c r="H11" s="301"/>
      <c r="I11" s="301"/>
      <c r="J11" s="301"/>
      <c r="K11" s="299"/>
    </row>
    <row r="12" s="1" customFormat="1" ht="15" customHeight="1">
      <c r="B12" s="302"/>
      <c r="C12" s="303"/>
      <c r="D12" s="301"/>
      <c r="E12" s="301"/>
      <c r="F12" s="301"/>
      <c r="G12" s="301"/>
      <c r="H12" s="301"/>
      <c r="I12" s="301"/>
      <c r="J12" s="301"/>
      <c r="K12" s="299"/>
    </row>
    <row r="13" s="1" customFormat="1" ht="15" customHeight="1">
      <c r="B13" s="302"/>
      <c r="C13" s="303"/>
      <c r="D13" s="304" t="s">
        <v>1724</v>
      </c>
      <c r="E13" s="301"/>
      <c r="F13" s="301"/>
      <c r="G13" s="301"/>
      <c r="H13" s="301"/>
      <c r="I13" s="301"/>
      <c r="J13" s="301"/>
      <c r="K13" s="299"/>
    </row>
    <row r="14" s="1" customFormat="1" ht="12.75" customHeight="1">
      <c r="B14" s="302"/>
      <c r="C14" s="303"/>
      <c r="D14" s="303"/>
      <c r="E14" s="303"/>
      <c r="F14" s="303"/>
      <c r="G14" s="303"/>
      <c r="H14" s="303"/>
      <c r="I14" s="303"/>
      <c r="J14" s="303"/>
      <c r="K14" s="299"/>
    </row>
    <row r="15" s="1" customFormat="1" ht="15" customHeight="1">
      <c r="B15" s="302"/>
      <c r="C15" s="303"/>
      <c r="D15" s="301" t="s">
        <v>1725</v>
      </c>
      <c r="E15" s="301"/>
      <c r="F15" s="301"/>
      <c r="G15" s="301"/>
      <c r="H15" s="301"/>
      <c r="I15" s="301"/>
      <c r="J15" s="301"/>
      <c r="K15" s="299"/>
    </row>
    <row r="16" s="1" customFormat="1" ht="15" customHeight="1">
      <c r="B16" s="302"/>
      <c r="C16" s="303"/>
      <c r="D16" s="301" t="s">
        <v>1726</v>
      </c>
      <c r="E16" s="301"/>
      <c r="F16" s="301"/>
      <c r="G16" s="301"/>
      <c r="H16" s="301"/>
      <c r="I16" s="301"/>
      <c r="J16" s="301"/>
      <c r="K16" s="299"/>
    </row>
    <row r="17" s="1" customFormat="1" ht="15" customHeight="1">
      <c r="B17" s="302"/>
      <c r="C17" s="303"/>
      <c r="D17" s="301" t="s">
        <v>1727</v>
      </c>
      <c r="E17" s="301"/>
      <c r="F17" s="301"/>
      <c r="G17" s="301"/>
      <c r="H17" s="301"/>
      <c r="I17" s="301"/>
      <c r="J17" s="301"/>
      <c r="K17" s="299"/>
    </row>
    <row r="18" s="1" customFormat="1" ht="15" customHeight="1">
      <c r="B18" s="302"/>
      <c r="C18" s="303"/>
      <c r="D18" s="303"/>
      <c r="E18" s="305" t="s">
        <v>85</v>
      </c>
      <c r="F18" s="301" t="s">
        <v>1728</v>
      </c>
      <c r="G18" s="301"/>
      <c r="H18" s="301"/>
      <c r="I18" s="301"/>
      <c r="J18" s="301"/>
      <c r="K18" s="299"/>
    </row>
    <row r="19" s="1" customFormat="1" ht="15" customHeight="1">
      <c r="B19" s="302"/>
      <c r="C19" s="303"/>
      <c r="D19" s="303"/>
      <c r="E19" s="305" t="s">
        <v>1729</v>
      </c>
      <c r="F19" s="301" t="s">
        <v>1730</v>
      </c>
      <c r="G19" s="301"/>
      <c r="H19" s="301"/>
      <c r="I19" s="301"/>
      <c r="J19" s="301"/>
      <c r="K19" s="299"/>
    </row>
    <row r="20" s="1" customFormat="1" ht="15" customHeight="1">
      <c r="B20" s="302"/>
      <c r="C20" s="303"/>
      <c r="D20" s="303"/>
      <c r="E20" s="305" t="s">
        <v>1731</v>
      </c>
      <c r="F20" s="301" t="s">
        <v>1732</v>
      </c>
      <c r="G20" s="301"/>
      <c r="H20" s="301"/>
      <c r="I20" s="301"/>
      <c r="J20" s="301"/>
      <c r="K20" s="299"/>
    </row>
    <row r="21" s="1" customFormat="1" ht="15" customHeight="1">
      <c r="B21" s="302"/>
      <c r="C21" s="303"/>
      <c r="D21" s="303"/>
      <c r="E21" s="305" t="s">
        <v>79</v>
      </c>
      <c r="F21" s="301" t="s">
        <v>78</v>
      </c>
      <c r="G21" s="301"/>
      <c r="H21" s="301"/>
      <c r="I21" s="301"/>
      <c r="J21" s="301"/>
      <c r="K21" s="299"/>
    </row>
    <row r="22" s="1" customFormat="1" ht="15" customHeight="1">
      <c r="B22" s="302"/>
      <c r="C22" s="303"/>
      <c r="D22" s="303"/>
      <c r="E22" s="305" t="s">
        <v>1733</v>
      </c>
      <c r="F22" s="301" t="s">
        <v>1734</v>
      </c>
      <c r="G22" s="301"/>
      <c r="H22" s="301"/>
      <c r="I22" s="301"/>
      <c r="J22" s="301"/>
      <c r="K22" s="299"/>
    </row>
    <row r="23" s="1" customFormat="1" ht="15" customHeight="1">
      <c r="B23" s="302"/>
      <c r="C23" s="303"/>
      <c r="D23" s="303"/>
      <c r="E23" s="305" t="s">
        <v>1735</v>
      </c>
      <c r="F23" s="301" t="s">
        <v>1736</v>
      </c>
      <c r="G23" s="301"/>
      <c r="H23" s="301"/>
      <c r="I23" s="301"/>
      <c r="J23" s="301"/>
      <c r="K23" s="299"/>
    </row>
    <row r="24" s="1" customFormat="1" ht="12.75" customHeight="1">
      <c r="B24" s="302"/>
      <c r="C24" s="303"/>
      <c r="D24" s="303"/>
      <c r="E24" s="303"/>
      <c r="F24" s="303"/>
      <c r="G24" s="303"/>
      <c r="H24" s="303"/>
      <c r="I24" s="303"/>
      <c r="J24" s="303"/>
      <c r="K24" s="299"/>
    </row>
    <row r="25" s="1" customFormat="1" ht="15" customHeight="1">
      <c r="B25" s="302"/>
      <c r="C25" s="301" t="s">
        <v>1737</v>
      </c>
      <c r="D25" s="301"/>
      <c r="E25" s="301"/>
      <c r="F25" s="301"/>
      <c r="G25" s="301"/>
      <c r="H25" s="301"/>
      <c r="I25" s="301"/>
      <c r="J25" s="301"/>
      <c r="K25" s="299"/>
    </row>
    <row r="26" s="1" customFormat="1" ht="15" customHeight="1">
      <c r="B26" s="302"/>
      <c r="C26" s="301" t="s">
        <v>1738</v>
      </c>
      <c r="D26" s="301"/>
      <c r="E26" s="301"/>
      <c r="F26" s="301"/>
      <c r="G26" s="301"/>
      <c r="H26" s="301"/>
      <c r="I26" s="301"/>
      <c r="J26" s="301"/>
      <c r="K26" s="299"/>
    </row>
    <row r="27" s="1" customFormat="1" ht="15" customHeight="1">
      <c r="B27" s="302"/>
      <c r="C27" s="301"/>
      <c r="D27" s="301" t="s">
        <v>1739</v>
      </c>
      <c r="E27" s="301"/>
      <c r="F27" s="301"/>
      <c r="G27" s="301"/>
      <c r="H27" s="301"/>
      <c r="I27" s="301"/>
      <c r="J27" s="301"/>
      <c r="K27" s="299"/>
    </row>
    <row r="28" s="1" customFormat="1" ht="15" customHeight="1">
      <c r="B28" s="302"/>
      <c r="C28" s="303"/>
      <c r="D28" s="301" t="s">
        <v>1740</v>
      </c>
      <c r="E28" s="301"/>
      <c r="F28" s="301"/>
      <c r="G28" s="301"/>
      <c r="H28" s="301"/>
      <c r="I28" s="301"/>
      <c r="J28" s="301"/>
      <c r="K28" s="299"/>
    </row>
    <row r="29" s="1" customFormat="1" ht="12.75" customHeight="1">
      <c r="B29" s="302"/>
      <c r="C29" s="303"/>
      <c r="D29" s="303"/>
      <c r="E29" s="303"/>
      <c r="F29" s="303"/>
      <c r="G29" s="303"/>
      <c r="H29" s="303"/>
      <c r="I29" s="303"/>
      <c r="J29" s="303"/>
      <c r="K29" s="299"/>
    </row>
    <row r="30" s="1" customFormat="1" ht="15" customHeight="1">
      <c r="B30" s="302"/>
      <c r="C30" s="303"/>
      <c r="D30" s="301" t="s">
        <v>1741</v>
      </c>
      <c r="E30" s="301"/>
      <c r="F30" s="301"/>
      <c r="G30" s="301"/>
      <c r="H30" s="301"/>
      <c r="I30" s="301"/>
      <c r="J30" s="301"/>
      <c r="K30" s="299"/>
    </row>
    <row r="31" s="1" customFormat="1" ht="15" customHeight="1">
      <c r="B31" s="302"/>
      <c r="C31" s="303"/>
      <c r="D31" s="301" t="s">
        <v>1742</v>
      </c>
      <c r="E31" s="301"/>
      <c r="F31" s="301"/>
      <c r="G31" s="301"/>
      <c r="H31" s="301"/>
      <c r="I31" s="301"/>
      <c r="J31" s="301"/>
      <c r="K31" s="299"/>
    </row>
    <row r="32" s="1" customFormat="1" ht="12.75" customHeight="1">
      <c r="B32" s="302"/>
      <c r="C32" s="303"/>
      <c r="D32" s="303"/>
      <c r="E32" s="303"/>
      <c r="F32" s="303"/>
      <c r="G32" s="303"/>
      <c r="H32" s="303"/>
      <c r="I32" s="303"/>
      <c r="J32" s="303"/>
      <c r="K32" s="299"/>
    </row>
    <row r="33" s="1" customFormat="1" ht="15" customHeight="1">
      <c r="B33" s="302"/>
      <c r="C33" s="303"/>
      <c r="D33" s="301" t="s">
        <v>1743</v>
      </c>
      <c r="E33" s="301"/>
      <c r="F33" s="301"/>
      <c r="G33" s="301"/>
      <c r="H33" s="301"/>
      <c r="I33" s="301"/>
      <c r="J33" s="301"/>
      <c r="K33" s="299"/>
    </row>
    <row r="34" s="1" customFormat="1" ht="15" customHeight="1">
      <c r="B34" s="302"/>
      <c r="C34" s="303"/>
      <c r="D34" s="301" t="s">
        <v>1744</v>
      </c>
      <c r="E34" s="301"/>
      <c r="F34" s="301"/>
      <c r="G34" s="301"/>
      <c r="H34" s="301"/>
      <c r="I34" s="301"/>
      <c r="J34" s="301"/>
      <c r="K34" s="299"/>
    </row>
    <row r="35" s="1" customFormat="1" ht="15" customHeight="1">
      <c r="B35" s="302"/>
      <c r="C35" s="303"/>
      <c r="D35" s="301" t="s">
        <v>1745</v>
      </c>
      <c r="E35" s="301"/>
      <c r="F35" s="301"/>
      <c r="G35" s="301"/>
      <c r="H35" s="301"/>
      <c r="I35" s="301"/>
      <c r="J35" s="301"/>
      <c r="K35" s="299"/>
    </row>
    <row r="36" s="1" customFormat="1" ht="15" customHeight="1">
      <c r="B36" s="302"/>
      <c r="C36" s="303"/>
      <c r="D36" s="301"/>
      <c r="E36" s="304" t="s">
        <v>112</v>
      </c>
      <c r="F36" s="301"/>
      <c r="G36" s="301" t="s">
        <v>1746</v>
      </c>
      <c r="H36" s="301"/>
      <c r="I36" s="301"/>
      <c r="J36" s="301"/>
      <c r="K36" s="299"/>
    </row>
    <row r="37" s="1" customFormat="1" ht="30.75" customHeight="1">
      <c r="B37" s="302"/>
      <c r="C37" s="303"/>
      <c r="D37" s="301"/>
      <c r="E37" s="304" t="s">
        <v>1747</v>
      </c>
      <c r="F37" s="301"/>
      <c r="G37" s="301" t="s">
        <v>1748</v>
      </c>
      <c r="H37" s="301"/>
      <c r="I37" s="301"/>
      <c r="J37" s="301"/>
      <c r="K37" s="299"/>
    </row>
    <row r="38" s="1" customFormat="1" ht="15" customHeight="1">
      <c r="B38" s="302"/>
      <c r="C38" s="303"/>
      <c r="D38" s="301"/>
      <c r="E38" s="304" t="s">
        <v>53</v>
      </c>
      <c r="F38" s="301"/>
      <c r="G38" s="301" t="s">
        <v>1749</v>
      </c>
      <c r="H38" s="301"/>
      <c r="I38" s="301"/>
      <c r="J38" s="301"/>
      <c r="K38" s="299"/>
    </row>
    <row r="39" s="1" customFormat="1" ht="15" customHeight="1">
      <c r="B39" s="302"/>
      <c r="C39" s="303"/>
      <c r="D39" s="301"/>
      <c r="E39" s="304" t="s">
        <v>54</v>
      </c>
      <c r="F39" s="301"/>
      <c r="G39" s="301" t="s">
        <v>1750</v>
      </c>
      <c r="H39" s="301"/>
      <c r="I39" s="301"/>
      <c r="J39" s="301"/>
      <c r="K39" s="299"/>
    </row>
    <row r="40" s="1" customFormat="1" ht="15" customHeight="1">
      <c r="B40" s="302"/>
      <c r="C40" s="303"/>
      <c r="D40" s="301"/>
      <c r="E40" s="304" t="s">
        <v>113</v>
      </c>
      <c r="F40" s="301"/>
      <c r="G40" s="301" t="s">
        <v>1751</v>
      </c>
      <c r="H40" s="301"/>
      <c r="I40" s="301"/>
      <c r="J40" s="301"/>
      <c r="K40" s="299"/>
    </row>
    <row r="41" s="1" customFormat="1" ht="15" customHeight="1">
      <c r="B41" s="302"/>
      <c r="C41" s="303"/>
      <c r="D41" s="301"/>
      <c r="E41" s="304" t="s">
        <v>114</v>
      </c>
      <c r="F41" s="301"/>
      <c r="G41" s="301" t="s">
        <v>1752</v>
      </c>
      <c r="H41" s="301"/>
      <c r="I41" s="301"/>
      <c r="J41" s="301"/>
      <c r="K41" s="299"/>
    </row>
    <row r="42" s="1" customFormat="1" ht="15" customHeight="1">
      <c r="B42" s="302"/>
      <c r="C42" s="303"/>
      <c r="D42" s="301"/>
      <c r="E42" s="304" t="s">
        <v>1753</v>
      </c>
      <c r="F42" s="301"/>
      <c r="G42" s="301" t="s">
        <v>1754</v>
      </c>
      <c r="H42" s="301"/>
      <c r="I42" s="301"/>
      <c r="J42" s="301"/>
      <c r="K42" s="299"/>
    </row>
    <row r="43" s="1" customFormat="1" ht="15" customHeight="1">
      <c r="B43" s="302"/>
      <c r="C43" s="303"/>
      <c r="D43" s="301"/>
      <c r="E43" s="304"/>
      <c r="F43" s="301"/>
      <c r="G43" s="301" t="s">
        <v>1755</v>
      </c>
      <c r="H43" s="301"/>
      <c r="I43" s="301"/>
      <c r="J43" s="301"/>
      <c r="K43" s="299"/>
    </row>
    <row r="44" s="1" customFormat="1" ht="15" customHeight="1">
      <c r="B44" s="302"/>
      <c r="C44" s="303"/>
      <c r="D44" s="301"/>
      <c r="E44" s="304" t="s">
        <v>1756</v>
      </c>
      <c r="F44" s="301"/>
      <c r="G44" s="301" t="s">
        <v>1757</v>
      </c>
      <c r="H44" s="301"/>
      <c r="I44" s="301"/>
      <c r="J44" s="301"/>
      <c r="K44" s="299"/>
    </row>
    <row r="45" s="1" customFormat="1" ht="15" customHeight="1">
      <c r="B45" s="302"/>
      <c r="C45" s="303"/>
      <c r="D45" s="301"/>
      <c r="E45" s="304" t="s">
        <v>116</v>
      </c>
      <c r="F45" s="301"/>
      <c r="G45" s="301" t="s">
        <v>1758</v>
      </c>
      <c r="H45" s="301"/>
      <c r="I45" s="301"/>
      <c r="J45" s="301"/>
      <c r="K45" s="299"/>
    </row>
    <row r="46" s="1" customFormat="1" ht="12.75" customHeight="1">
      <c r="B46" s="302"/>
      <c r="C46" s="303"/>
      <c r="D46" s="301"/>
      <c r="E46" s="301"/>
      <c r="F46" s="301"/>
      <c r="G46" s="301"/>
      <c r="H46" s="301"/>
      <c r="I46" s="301"/>
      <c r="J46" s="301"/>
      <c r="K46" s="299"/>
    </row>
    <row r="47" s="1" customFormat="1" ht="15" customHeight="1">
      <c r="B47" s="302"/>
      <c r="C47" s="303"/>
      <c r="D47" s="301" t="s">
        <v>1759</v>
      </c>
      <c r="E47" s="301"/>
      <c r="F47" s="301"/>
      <c r="G47" s="301"/>
      <c r="H47" s="301"/>
      <c r="I47" s="301"/>
      <c r="J47" s="301"/>
      <c r="K47" s="299"/>
    </row>
    <row r="48" s="1" customFormat="1" ht="15" customHeight="1">
      <c r="B48" s="302"/>
      <c r="C48" s="303"/>
      <c r="D48" s="303"/>
      <c r="E48" s="301" t="s">
        <v>1760</v>
      </c>
      <c r="F48" s="301"/>
      <c r="G48" s="301"/>
      <c r="H48" s="301"/>
      <c r="I48" s="301"/>
      <c r="J48" s="301"/>
      <c r="K48" s="299"/>
    </row>
    <row r="49" s="1" customFormat="1" ht="15" customHeight="1">
      <c r="B49" s="302"/>
      <c r="C49" s="303"/>
      <c r="D49" s="303"/>
      <c r="E49" s="301" t="s">
        <v>1761</v>
      </c>
      <c r="F49" s="301"/>
      <c r="G49" s="301"/>
      <c r="H49" s="301"/>
      <c r="I49" s="301"/>
      <c r="J49" s="301"/>
      <c r="K49" s="299"/>
    </row>
    <row r="50" s="1" customFormat="1" ht="15" customHeight="1">
      <c r="B50" s="302"/>
      <c r="C50" s="303"/>
      <c r="D50" s="303"/>
      <c r="E50" s="301" t="s">
        <v>1762</v>
      </c>
      <c r="F50" s="301"/>
      <c r="G50" s="301"/>
      <c r="H50" s="301"/>
      <c r="I50" s="301"/>
      <c r="J50" s="301"/>
      <c r="K50" s="299"/>
    </row>
    <row r="51" s="1" customFormat="1" ht="15" customHeight="1">
      <c r="B51" s="302"/>
      <c r="C51" s="303"/>
      <c r="D51" s="301" t="s">
        <v>1763</v>
      </c>
      <c r="E51" s="301"/>
      <c r="F51" s="301"/>
      <c r="G51" s="301"/>
      <c r="H51" s="301"/>
      <c r="I51" s="301"/>
      <c r="J51" s="301"/>
      <c r="K51" s="299"/>
    </row>
    <row r="52" s="1" customFormat="1" ht="25.5" customHeight="1">
      <c r="B52" s="297"/>
      <c r="C52" s="298" t="s">
        <v>1764</v>
      </c>
      <c r="D52" s="298"/>
      <c r="E52" s="298"/>
      <c r="F52" s="298"/>
      <c r="G52" s="298"/>
      <c r="H52" s="298"/>
      <c r="I52" s="298"/>
      <c r="J52" s="298"/>
      <c r="K52" s="299"/>
    </row>
    <row r="53" s="1" customFormat="1" ht="5.25" customHeight="1">
      <c r="B53" s="297"/>
      <c r="C53" s="300"/>
      <c r="D53" s="300"/>
      <c r="E53" s="300"/>
      <c r="F53" s="300"/>
      <c r="G53" s="300"/>
      <c r="H53" s="300"/>
      <c r="I53" s="300"/>
      <c r="J53" s="300"/>
      <c r="K53" s="299"/>
    </row>
    <row r="54" s="1" customFormat="1" ht="15" customHeight="1">
      <c r="B54" s="297"/>
      <c r="C54" s="301" t="s">
        <v>1765</v>
      </c>
      <c r="D54" s="301"/>
      <c r="E54" s="301"/>
      <c r="F54" s="301"/>
      <c r="G54" s="301"/>
      <c r="H54" s="301"/>
      <c r="I54" s="301"/>
      <c r="J54" s="301"/>
      <c r="K54" s="299"/>
    </row>
    <row r="55" s="1" customFormat="1" ht="15" customHeight="1">
      <c r="B55" s="297"/>
      <c r="C55" s="301" t="s">
        <v>1766</v>
      </c>
      <c r="D55" s="301"/>
      <c r="E55" s="301"/>
      <c r="F55" s="301"/>
      <c r="G55" s="301"/>
      <c r="H55" s="301"/>
      <c r="I55" s="301"/>
      <c r="J55" s="301"/>
      <c r="K55" s="299"/>
    </row>
    <row r="56" s="1" customFormat="1" ht="12.75" customHeight="1">
      <c r="B56" s="297"/>
      <c r="C56" s="301"/>
      <c r="D56" s="301"/>
      <c r="E56" s="301"/>
      <c r="F56" s="301"/>
      <c r="G56" s="301"/>
      <c r="H56" s="301"/>
      <c r="I56" s="301"/>
      <c r="J56" s="301"/>
      <c r="K56" s="299"/>
    </row>
    <row r="57" s="1" customFormat="1" ht="15" customHeight="1">
      <c r="B57" s="297"/>
      <c r="C57" s="301" t="s">
        <v>1767</v>
      </c>
      <c r="D57" s="301"/>
      <c r="E57" s="301"/>
      <c r="F57" s="301"/>
      <c r="G57" s="301"/>
      <c r="H57" s="301"/>
      <c r="I57" s="301"/>
      <c r="J57" s="301"/>
      <c r="K57" s="299"/>
    </row>
    <row r="58" s="1" customFormat="1" ht="15" customHeight="1">
      <c r="B58" s="297"/>
      <c r="C58" s="303"/>
      <c r="D58" s="301" t="s">
        <v>1768</v>
      </c>
      <c r="E58" s="301"/>
      <c r="F58" s="301"/>
      <c r="G58" s="301"/>
      <c r="H58" s="301"/>
      <c r="I58" s="301"/>
      <c r="J58" s="301"/>
      <c r="K58" s="299"/>
    </row>
    <row r="59" s="1" customFormat="1" ht="15" customHeight="1">
      <c r="B59" s="297"/>
      <c r="C59" s="303"/>
      <c r="D59" s="301" t="s">
        <v>1769</v>
      </c>
      <c r="E59" s="301"/>
      <c r="F59" s="301"/>
      <c r="G59" s="301"/>
      <c r="H59" s="301"/>
      <c r="I59" s="301"/>
      <c r="J59" s="301"/>
      <c r="K59" s="299"/>
    </row>
    <row r="60" s="1" customFormat="1" ht="15" customHeight="1">
      <c r="B60" s="297"/>
      <c r="C60" s="303"/>
      <c r="D60" s="301" t="s">
        <v>1770</v>
      </c>
      <c r="E60" s="301"/>
      <c r="F60" s="301"/>
      <c r="G60" s="301"/>
      <c r="H60" s="301"/>
      <c r="I60" s="301"/>
      <c r="J60" s="301"/>
      <c r="K60" s="299"/>
    </row>
    <row r="61" s="1" customFormat="1" ht="15" customHeight="1">
      <c r="B61" s="297"/>
      <c r="C61" s="303"/>
      <c r="D61" s="301" t="s">
        <v>1771</v>
      </c>
      <c r="E61" s="301"/>
      <c r="F61" s="301"/>
      <c r="G61" s="301"/>
      <c r="H61" s="301"/>
      <c r="I61" s="301"/>
      <c r="J61" s="301"/>
      <c r="K61" s="299"/>
    </row>
    <row r="62" s="1" customFormat="1" ht="15" customHeight="1">
      <c r="B62" s="297"/>
      <c r="C62" s="303"/>
      <c r="D62" s="306" t="s">
        <v>1772</v>
      </c>
      <c r="E62" s="306"/>
      <c r="F62" s="306"/>
      <c r="G62" s="306"/>
      <c r="H62" s="306"/>
      <c r="I62" s="306"/>
      <c r="J62" s="306"/>
      <c r="K62" s="299"/>
    </row>
    <row r="63" s="1" customFormat="1" ht="15" customHeight="1">
      <c r="B63" s="297"/>
      <c r="C63" s="303"/>
      <c r="D63" s="301" t="s">
        <v>1773</v>
      </c>
      <c r="E63" s="301"/>
      <c r="F63" s="301"/>
      <c r="G63" s="301"/>
      <c r="H63" s="301"/>
      <c r="I63" s="301"/>
      <c r="J63" s="301"/>
      <c r="K63" s="299"/>
    </row>
    <row r="64" s="1" customFormat="1" ht="12.75" customHeight="1">
      <c r="B64" s="297"/>
      <c r="C64" s="303"/>
      <c r="D64" s="303"/>
      <c r="E64" s="307"/>
      <c r="F64" s="303"/>
      <c r="G64" s="303"/>
      <c r="H64" s="303"/>
      <c r="I64" s="303"/>
      <c r="J64" s="303"/>
      <c r="K64" s="299"/>
    </row>
    <row r="65" s="1" customFormat="1" ht="15" customHeight="1">
      <c r="B65" s="297"/>
      <c r="C65" s="303"/>
      <c r="D65" s="301" t="s">
        <v>1774</v>
      </c>
      <c r="E65" s="301"/>
      <c r="F65" s="301"/>
      <c r="G65" s="301"/>
      <c r="H65" s="301"/>
      <c r="I65" s="301"/>
      <c r="J65" s="301"/>
      <c r="K65" s="299"/>
    </row>
    <row r="66" s="1" customFormat="1" ht="15" customHeight="1">
      <c r="B66" s="297"/>
      <c r="C66" s="303"/>
      <c r="D66" s="306" t="s">
        <v>1775</v>
      </c>
      <c r="E66" s="306"/>
      <c r="F66" s="306"/>
      <c r="G66" s="306"/>
      <c r="H66" s="306"/>
      <c r="I66" s="306"/>
      <c r="J66" s="306"/>
      <c r="K66" s="299"/>
    </row>
    <row r="67" s="1" customFormat="1" ht="15" customHeight="1">
      <c r="B67" s="297"/>
      <c r="C67" s="303"/>
      <c r="D67" s="301" t="s">
        <v>1776</v>
      </c>
      <c r="E67" s="301"/>
      <c r="F67" s="301"/>
      <c r="G67" s="301"/>
      <c r="H67" s="301"/>
      <c r="I67" s="301"/>
      <c r="J67" s="301"/>
      <c r="K67" s="299"/>
    </row>
    <row r="68" s="1" customFormat="1" ht="15" customHeight="1">
      <c r="B68" s="297"/>
      <c r="C68" s="303"/>
      <c r="D68" s="301" t="s">
        <v>1777</v>
      </c>
      <c r="E68" s="301"/>
      <c r="F68" s="301"/>
      <c r="G68" s="301"/>
      <c r="H68" s="301"/>
      <c r="I68" s="301"/>
      <c r="J68" s="301"/>
      <c r="K68" s="299"/>
    </row>
    <row r="69" s="1" customFormat="1" ht="15" customHeight="1">
      <c r="B69" s="297"/>
      <c r="C69" s="303"/>
      <c r="D69" s="301" t="s">
        <v>1778</v>
      </c>
      <c r="E69" s="301"/>
      <c r="F69" s="301"/>
      <c r="G69" s="301"/>
      <c r="H69" s="301"/>
      <c r="I69" s="301"/>
      <c r="J69" s="301"/>
      <c r="K69" s="299"/>
    </row>
    <row r="70" s="1" customFormat="1" ht="15" customHeight="1">
      <c r="B70" s="297"/>
      <c r="C70" s="303"/>
      <c r="D70" s="301" t="s">
        <v>1779</v>
      </c>
      <c r="E70" s="301"/>
      <c r="F70" s="301"/>
      <c r="G70" s="301"/>
      <c r="H70" s="301"/>
      <c r="I70" s="301"/>
      <c r="J70" s="301"/>
      <c r="K70" s="299"/>
    </row>
    <row r="71" s="1" customFormat="1" ht="12.75" customHeight="1">
      <c r="B71" s="308"/>
      <c r="C71" s="309"/>
      <c r="D71" s="309"/>
      <c r="E71" s="309"/>
      <c r="F71" s="309"/>
      <c r="G71" s="309"/>
      <c r="H71" s="309"/>
      <c r="I71" s="309"/>
      <c r="J71" s="309"/>
      <c r="K71" s="310"/>
    </row>
    <row r="72" s="1" customFormat="1" ht="18.75" customHeight="1">
      <c r="B72" s="311"/>
      <c r="C72" s="311"/>
      <c r="D72" s="311"/>
      <c r="E72" s="311"/>
      <c r="F72" s="311"/>
      <c r="G72" s="311"/>
      <c r="H72" s="311"/>
      <c r="I72" s="311"/>
      <c r="J72" s="311"/>
      <c r="K72" s="312"/>
    </row>
    <row r="73" s="1" customFormat="1" ht="18.75" customHeight="1">
      <c r="B73" s="312"/>
      <c r="C73" s="312"/>
      <c r="D73" s="312"/>
      <c r="E73" s="312"/>
      <c r="F73" s="312"/>
      <c r="G73" s="312"/>
      <c r="H73" s="312"/>
      <c r="I73" s="312"/>
      <c r="J73" s="312"/>
      <c r="K73" s="312"/>
    </row>
    <row r="74" s="1" customFormat="1" ht="7.5" customHeight="1">
      <c r="B74" s="313"/>
      <c r="C74" s="314"/>
      <c r="D74" s="314"/>
      <c r="E74" s="314"/>
      <c r="F74" s="314"/>
      <c r="G74" s="314"/>
      <c r="H74" s="314"/>
      <c r="I74" s="314"/>
      <c r="J74" s="314"/>
      <c r="K74" s="315"/>
    </row>
    <row r="75" s="1" customFormat="1" ht="45" customHeight="1">
      <c r="B75" s="316"/>
      <c r="C75" s="317" t="s">
        <v>1780</v>
      </c>
      <c r="D75" s="317"/>
      <c r="E75" s="317"/>
      <c r="F75" s="317"/>
      <c r="G75" s="317"/>
      <c r="H75" s="317"/>
      <c r="I75" s="317"/>
      <c r="J75" s="317"/>
      <c r="K75" s="318"/>
    </row>
    <row r="76" s="1" customFormat="1" ht="17.25" customHeight="1">
      <c r="B76" s="316"/>
      <c r="C76" s="319" t="s">
        <v>1781</v>
      </c>
      <c r="D76" s="319"/>
      <c r="E76" s="319"/>
      <c r="F76" s="319" t="s">
        <v>1782</v>
      </c>
      <c r="G76" s="320"/>
      <c r="H76" s="319" t="s">
        <v>54</v>
      </c>
      <c r="I76" s="319" t="s">
        <v>57</v>
      </c>
      <c r="J76" s="319" t="s">
        <v>1783</v>
      </c>
      <c r="K76" s="318"/>
    </row>
    <row r="77" s="1" customFormat="1" ht="17.25" customHeight="1">
      <c r="B77" s="316"/>
      <c r="C77" s="321" t="s">
        <v>1784</v>
      </c>
      <c r="D77" s="321"/>
      <c r="E77" s="321"/>
      <c r="F77" s="322" t="s">
        <v>1785</v>
      </c>
      <c r="G77" s="323"/>
      <c r="H77" s="321"/>
      <c r="I77" s="321"/>
      <c r="J77" s="321" t="s">
        <v>1786</v>
      </c>
      <c r="K77" s="318"/>
    </row>
    <row r="78" s="1" customFormat="1" ht="5.25" customHeight="1">
      <c r="B78" s="316"/>
      <c r="C78" s="324"/>
      <c r="D78" s="324"/>
      <c r="E78" s="324"/>
      <c r="F78" s="324"/>
      <c r="G78" s="325"/>
      <c r="H78" s="324"/>
      <c r="I78" s="324"/>
      <c r="J78" s="324"/>
      <c r="K78" s="318"/>
    </row>
    <row r="79" s="1" customFormat="1" ht="15" customHeight="1">
      <c r="B79" s="316"/>
      <c r="C79" s="304" t="s">
        <v>53</v>
      </c>
      <c r="D79" s="326"/>
      <c r="E79" s="326"/>
      <c r="F79" s="327" t="s">
        <v>1787</v>
      </c>
      <c r="G79" s="328"/>
      <c r="H79" s="304" t="s">
        <v>1788</v>
      </c>
      <c r="I79" s="304" t="s">
        <v>1789</v>
      </c>
      <c r="J79" s="304">
        <v>20</v>
      </c>
      <c r="K79" s="318"/>
    </row>
    <row r="80" s="1" customFormat="1" ht="15" customHeight="1">
      <c r="B80" s="316"/>
      <c r="C80" s="304" t="s">
        <v>1790</v>
      </c>
      <c r="D80" s="304"/>
      <c r="E80" s="304"/>
      <c r="F80" s="327" t="s">
        <v>1787</v>
      </c>
      <c r="G80" s="328"/>
      <c r="H80" s="304" t="s">
        <v>1791</v>
      </c>
      <c r="I80" s="304" t="s">
        <v>1789</v>
      </c>
      <c r="J80" s="304">
        <v>120</v>
      </c>
      <c r="K80" s="318"/>
    </row>
    <row r="81" s="1" customFormat="1" ht="15" customHeight="1">
      <c r="B81" s="329"/>
      <c r="C81" s="304" t="s">
        <v>1792</v>
      </c>
      <c r="D81" s="304"/>
      <c r="E81" s="304"/>
      <c r="F81" s="327" t="s">
        <v>1793</v>
      </c>
      <c r="G81" s="328"/>
      <c r="H81" s="304" t="s">
        <v>1794</v>
      </c>
      <c r="I81" s="304" t="s">
        <v>1789</v>
      </c>
      <c r="J81" s="304">
        <v>50</v>
      </c>
      <c r="K81" s="318"/>
    </row>
    <row r="82" s="1" customFormat="1" ht="15" customHeight="1">
      <c r="B82" s="329"/>
      <c r="C82" s="304" t="s">
        <v>1795</v>
      </c>
      <c r="D82" s="304"/>
      <c r="E82" s="304"/>
      <c r="F82" s="327" t="s">
        <v>1787</v>
      </c>
      <c r="G82" s="328"/>
      <c r="H82" s="304" t="s">
        <v>1796</v>
      </c>
      <c r="I82" s="304" t="s">
        <v>1797</v>
      </c>
      <c r="J82" s="304"/>
      <c r="K82" s="318"/>
    </row>
    <row r="83" s="1" customFormat="1" ht="15" customHeight="1">
      <c r="B83" s="329"/>
      <c r="C83" s="330" t="s">
        <v>1798</v>
      </c>
      <c r="D83" s="330"/>
      <c r="E83" s="330"/>
      <c r="F83" s="331" t="s">
        <v>1793</v>
      </c>
      <c r="G83" s="330"/>
      <c r="H83" s="330" t="s">
        <v>1799</v>
      </c>
      <c r="I83" s="330" t="s">
        <v>1789</v>
      </c>
      <c r="J83" s="330">
        <v>15</v>
      </c>
      <c r="K83" s="318"/>
    </row>
    <row r="84" s="1" customFormat="1" ht="15" customHeight="1">
      <c r="B84" s="329"/>
      <c r="C84" s="330" t="s">
        <v>1800</v>
      </c>
      <c r="D84" s="330"/>
      <c r="E84" s="330"/>
      <c r="F84" s="331" t="s">
        <v>1793</v>
      </c>
      <c r="G84" s="330"/>
      <c r="H84" s="330" t="s">
        <v>1801</v>
      </c>
      <c r="I84" s="330" t="s">
        <v>1789</v>
      </c>
      <c r="J84" s="330">
        <v>15</v>
      </c>
      <c r="K84" s="318"/>
    </row>
    <row r="85" s="1" customFormat="1" ht="15" customHeight="1">
      <c r="B85" s="329"/>
      <c r="C85" s="330" t="s">
        <v>1802</v>
      </c>
      <c r="D85" s="330"/>
      <c r="E85" s="330"/>
      <c r="F85" s="331" t="s">
        <v>1793</v>
      </c>
      <c r="G85" s="330"/>
      <c r="H85" s="330" t="s">
        <v>1803</v>
      </c>
      <c r="I85" s="330" t="s">
        <v>1789</v>
      </c>
      <c r="J85" s="330">
        <v>20</v>
      </c>
      <c r="K85" s="318"/>
    </row>
    <row r="86" s="1" customFormat="1" ht="15" customHeight="1">
      <c r="B86" s="329"/>
      <c r="C86" s="330" t="s">
        <v>1804</v>
      </c>
      <c r="D86" s="330"/>
      <c r="E86" s="330"/>
      <c r="F86" s="331" t="s">
        <v>1793</v>
      </c>
      <c r="G86" s="330"/>
      <c r="H86" s="330" t="s">
        <v>1805</v>
      </c>
      <c r="I86" s="330" t="s">
        <v>1789</v>
      </c>
      <c r="J86" s="330">
        <v>20</v>
      </c>
      <c r="K86" s="318"/>
    </row>
    <row r="87" s="1" customFormat="1" ht="15" customHeight="1">
      <c r="B87" s="329"/>
      <c r="C87" s="304" t="s">
        <v>1806</v>
      </c>
      <c r="D87" s="304"/>
      <c r="E87" s="304"/>
      <c r="F87" s="327" t="s">
        <v>1793</v>
      </c>
      <c r="G87" s="328"/>
      <c r="H87" s="304" t="s">
        <v>1807</v>
      </c>
      <c r="I87" s="304" t="s">
        <v>1789</v>
      </c>
      <c r="J87" s="304">
        <v>50</v>
      </c>
      <c r="K87" s="318"/>
    </row>
    <row r="88" s="1" customFormat="1" ht="15" customHeight="1">
      <c r="B88" s="329"/>
      <c r="C88" s="304" t="s">
        <v>1808</v>
      </c>
      <c r="D88" s="304"/>
      <c r="E88" s="304"/>
      <c r="F88" s="327" t="s">
        <v>1793</v>
      </c>
      <c r="G88" s="328"/>
      <c r="H88" s="304" t="s">
        <v>1809</v>
      </c>
      <c r="I88" s="304" t="s">
        <v>1789</v>
      </c>
      <c r="J88" s="304">
        <v>20</v>
      </c>
      <c r="K88" s="318"/>
    </row>
    <row r="89" s="1" customFormat="1" ht="15" customHeight="1">
      <c r="B89" s="329"/>
      <c r="C89" s="304" t="s">
        <v>1810</v>
      </c>
      <c r="D89" s="304"/>
      <c r="E89" s="304"/>
      <c r="F89" s="327" t="s">
        <v>1793</v>
      </c>
      <c r="G89" s="328"/>
      <c r="H89" s="304" t="s">
        <v>1811</v>
      </c>
      <c r="I89" s="304" t="s">
        <v>1789</v>
      </c>
      <c r="J89" s="304">
        <v>20</v>
      </c>
      <c r="K89" s="318"/>
    </row>
    <row r="90" s="1" customFormat="1" ht="15" customHeight="1">
      <c r="B90" s="329"/>
      <c r="C90" s="304" t="s">
        <v>1812</v>
      </c>
      <c r="D90" s="304"/>
      <c r="E90" s="304"/>
      <c r="F90" s="327" t="s">
        <v>1793</v>
      </c>
      <c r="G90" s="328"/>
      <c r="H90" s="304" t="s">
        <v>1813</v>
      </c>
      <c r="I90" s="304" t="s">
        <v>1789</v>
      </c>
      <c r="J90" s="304">
        <v>50</v>
      </c>
      <c r="K90" s="318"/>
    </row>
    <row r="91" s="1" customFormat="1" ht="15" customHeight="1">
      <c r="B91" s="329"/>
      <c r="C91" s="304" t="s">
        <v>1814</v>
      </c>
      <c r="D91" s="304"/>
      <c r="E91" s="304"/>
      <c r="F91" s="327" t="s">
        <v>1793</v>
      </c>
      <c r="G91" s="328"/>
      <c r="H91" s="304" t="s">
        <v>1814</v>
      </c>
      <c r="I91" s="304" t="s">
        <v>1789</v>
      </c>
      <c r="J91" s="304">
        <v>50</v>
      </c>
      <c r="K91" s="318"/>
    </row>
    <row r="92" s="1" customFormat="1" ht="15" customHeight="1">
      <c r="B92" s="329"/>
      <c r="C92" s="304" t="s">
        <v>1815</v>
      </c>
      <c r="D92" s="304"/>
      <c r="E92" s="304"/>
      <c r="F92" s="327" t="s">
        <v>1793</v>
      </c>
      <c r="G92" s="328"/>
      <c r="H92" s="304" t="s">
        <v>1816</v>
      </c>
      <c r="I92" s="304" t="s">
        <v>1789</v>
      </c>
      <c r="J92" s="304">
        <v>255</v>
      </c>
      <c r="K92" s="318"/>
    </row>
    <row r="93" s="1" customFormat="1" ht="15" customHeight="1">
      <c r="B93" s="329"/>
      <c r="C93" s="304" t="s">
        <v>1817</v>
      </c>
      <c r="D93" s="304"/>
      <c r="E93" s="304"/>
      <c r="F93" s="327" t="s">
        <v>1787</v>
      </c>
      <c r="G93" s="328"/>
      <c r="H93" s="304" t="s">
        <v>1818</v>
      </c>
      <c r="I93" s="304" t="s">
        <v>1819</v>
      </c>
      <c r="J93" s="304"/>
      <c r="K93" s="318"/>
    </row>
    <row r="94" s="1" customFormat="1" ht="15" customHeight="1">
      <c r="B94" s="329"/>
      <c r="C94" s="304" t="s">
        <v>1820</v>
      </c>
      <c r="D94" s="304"/>
      <c r="E94" s="304"/>
      <c r="F94" s="327" t="s">
        <v>1787</v>
      </c>
      <c r="G94" s="328"/>
      <c r="H94" s="304" t="s">
        <v>1821</v>
      </c>
      <c r="I94" s="304" t="s">
        <v>1822</v>
      </c>
      <c r="J94" s="304"/>
      <c r="K94" s="318"/>
    </row>
    <row r="95" s="1" customFormat="1" ht="15" customHeight="1">
      <c r="B95" s="329"/>
      <c r="C95" s="304" t="s">
        <v>1823</v>
      </c>
      <c r="D95" s="304"/>
      <c r="E95" s="304"/>
      <c r="F95" s="327" t="s">
        <v>1787</v>
      </c>
      <c r="G95" s="328"/>
      <c r="H95" s="304" t="s">
        <v>1823</v>
      </c>
      <c r="I95" s="304" t="s">
        <v>1822</v>
      </c>
      <c r="J95" s="304"/>
      <c r="K95" s="318"/>
    </row>
    <row r="96" s="1" customFormat="1" ht="15" customHeight="1">
      <c r="B96" s="329"/>
      <c r="C96" s="304" t="s">
        <v>38</v>
      </c>
      <c r="D96" s="304"/>
      <c r="E96" s="304"/>
      <c r="F96" s="327" t="s">
        <v>1787</v>
      </c>
      <c r="G96" s="328"/>
      <c r="H96" s="304" t="s">
        <v>1824</v>
      </c>
      <c r="I96" s="304" t="s">
        <v>1822</v>
      </c>
      <c r="J96" s="304"/>
      <c r="K96" s="318"/>
    </row>
    <row r="97" s="1" customFormat="1" ht="15" customHeight="1">
      <c r="B97" s="329"/>
      <c r="C97" s="304" t="s">
        <v>48</v>
      </c>
      <c r="D97" s="304"/>
      <c r="E97" s="304"/>
      <c r="F97" s="327" t="s">
        <v>1787</v>
      </c>
      <c r="G97" s="328"/>
      <c r="H97" s="304" t="s">
        <v>1825</v>
      </c>
      <c r="I97" s="304" t="s">
        <v>1822</v>
      </c>
      <c r="J97" s="304"/>
      <c r="K97" s="318"/>
    </row>
    <row r="98" s="1" customFormat="1" ht="15" customHeight="1">
      <c r="B98" s="332"/>
      <c r="C98" s="333"/>
      <c r="D98" s="333"/>
      <c r="E98" s="333"/>
      <c r="F98" s="333"/>
      <c r="G98" s="333"/>
      <c r="H98" s="333"/>
      <c r="I98" s="333"/>
      <c r="J98" s="333"/>
      <c r="K98" s="334"/>
    </row>
    <row r="99" s="1" customFormat="1" ht="18.75" customHeight="1">
      <c r="B99" s="335"/>
      <c r="C99" s="336"/>
      <c r="D99" s="336"/>
      <c r="E99" s="336"/>
      <c r="F99" s="336"/>
      <c r="G99" s="336"/>
      <c r="H99" s="336"/>
      <c r="I99" s="336"/>
      <c r="J99" s="336"/>
      <c r="K99" s="335"/>
    </row>
    <row r="100" s="1" customFormat="1" ht="18.75" customHeight="1">
      <c r="B100" s="312"/>
      <c r="C100" s="312"/>
      <c r="D100" s="312"/>
      <c r="E100" s="312"/>
      <c r="F100" s="312"/>
      <c r="G100" s="312"/>
      <c r="H100" s="312"/>
      <c r="I100" s="312"/>
      <c r="J100" s="312"/>
      <c r="K100" s="312"/>
    </row>
    <row r="101" s="1" customFormat="1" ht="7.5" customHeight="1">
      <c r="B101" s="313"/>
      <c r="C101" s="314"/>
      <c r="D101" s="314"/>
      <c r="E101" s="314"/>
      <c r="F101" s="314"/>
      <c r="G101" s="314"/>
      <c r="H101" s="314"/>
      <c r="I101" s="314"/>
      <c r="J101" s="314"/>
      <c r="K101" s="315"/>
    </row>
    <row r="102" s="1" customFormat="1" ht="45" customHeight="1">
      <c r="B102" s="316"/>
      <c r="C102" s="317" t="s">
        <v>1826</v>
      </c>
      <c r="D102" s="317"/>
      <c r="E102" s="317"/>
      <c r="F102" s="317"/>
      <c r="G102" s="317"/>
      <c r="H102" s="317"/>
      <c r="I102" s="317"/>
      <c r="J102" s="317"/>
      <c r="K102" s="318"/>
    </row>
    <row r="103" s="1" customFormat="1" ht="17.25" customHeight="1">
      <c r="B103" s="316"/>
      <c r="C103" s="319" t="s">
        <v>1781</v>
      </c>
      <c r="D103" s="319"/>
      <c r="E103" s="319"/>
      <c r="F103" s="319" t="s">
        <v>1782</v>
      </c>
      <c r="G103" s="320"/>
      <c r="H103" s="319" t="s">
        <v>54</v>
      </c>
      <c r="I103" s="319" t="s">
        <v>57</v>
      </c>
      <c r="J103" s="319" t="s">
        <v>1783</v>
      </c>
      <c r="K103" s="318"/>
    </row>
    <row r="104" s="1" customFormat="1" ht="17.25" customHeight="1">
      <c r="B104" s="316"/>
      <c r="C104" s="321" t="s">
        <v>1784</v>
      </c>
      <c r="D104" s="321"/>
      <c r="E104" s="321"/>
      <c r="F104" s="322" t="s">
        <v>1785</v>
      </c>
      <c r="G104" s="323"/>
      <c r="H104" s="321"/>
      <c r="I104" s="321"/>
      <c r="J104" s="321" t="s">
        <v>1786</v>
      </c>
      <c r="K104" s="318"/>
    </row>
    <row r="105" s="1" customFormat="1" ht="5.25" customHeight="1">
      <c r="B105" s="316"/>
      <c r="C105" s="319"/>
      <c r="D105" s="319"/>
      <c r="E105" s="319"/>
      <c r="F105" s="319"/>
      <c r="G105" s="337"/>
      <c r="H105" s="319"/>
      <c r="I105" s="319"/>
      <c r="J105" s="319"/>
      <c r="K105" s="318"/>
    </row>
    <row r="106" s="1" customFormat="1" ht="15" customHeight="1">
      <c r="B106" s="316"/>
      <c r="C106" s="304" t="s">
        <v>53</v>
      </c>
      <c r="D106" s="326"/>
      <c r="E106" s="326"/>
      <c r="F106" s="327" t="s">
        <v>1787</v>
      </c>
      <c r="G106" s="304"/>
      <c r="H106" s="304" t="s">
        <v>1827</v>
      </c>
      <c r="I106" s="304" t="s">
        <v>1789</v>
      </c>
      <c r="J106" s="304">
        <v>20</v>
      </c>
      <c r="K106" s="318"/>
    </row>
    <row r="107" s="1" customFormat="1" ht="15" customHeight="1">
      <c r="B107" s="316"/>
      <c r="C107" s="304" t="s">
        <v>1790</v>
      </c>
      <c r="D107" s="304"/>
      <c r="E107" s="304"/>
      <c r="F107" s="327" t="s">
        <v>1787</v>
      </c>
      <c r="G107" s="304"/>
      <c r="H107" s="304" t="s">
        <v>1827</v>
      </c>
      <c r="I107" s="304" t="s">
        <v>1789</v>
      </c>
      <c r="J107" s="304">
        <v>120</v>
      </c>
      <c r="K107" s="318"/>
    </row>
    <row r="108" s="1" customFormat="1" ht="15" customHeight="1">
      <c r="B108" s="329"/>
      <c r="C108" s="304" t="s">
        <v>1792</v>
      </c>
      <c r="D108" s="304"/>
      <c r="E108" s="304"/>
      <c r="F108" s="327" t="s">
        <v>1793</v>
      </c>
      <c r="G108" s="304"/>
      <c r="H108" s="304" t="s">
        <v>1827</v>
      </c>
      <c r="I108" s="304" t="s">
        <v>1789</v>
      </c>
      <c r="J108" s="304">
        <v>50</v>
      </c>
      <c r="K108" s="318"/>
    </row>
    <row r="109" s="1" customFormat="1" ht="15" customHeight="1">
      <c r="B109" s="329"/>
      <c r="C109" s="304" t="s">
        <v>1795</v>
      </c>
      <c r="D109" s="304"/>
      <c r="E109" s="304"/>
      <c r="F109" s="327" t="s">
        <v>1787</v>
      </c>
      <c r="G109" s="304"/>
      <c r="H109" s="304" t="s">
        <v>1827</v>
      </c>
      <c r="I109" s="304" t="s">
        <v>1797</v>
      </c>
      <c r="J109" s="304"/>
      <c r="K109" s="318"/>
    </row>
    <row r="110" s="1" customFormat="1" ht="15" customHeight="1">
      <c r="B110" s="329"/>
      <c r="C110" s="304" t="s">
        <v>1806</v>
      </c>
      <c r="D110" s="304"/>
      <c r="E110" s="304"/>
      <c r="F110" s="327" t="s">
        <v>1793</v>
      </c>
      <c r="G110" s="304"/>
      <c r="H110" s="304" t="s">
        <v>1827</v>
      </c>
      <c r="I110" s="304" t="s">
        <v>1789</v>
      </c>
      <c r="J110" s="304">
        <v>50</v>
      </c>
      <c r="K110" s="318"/>
    </row>
    <row r="111" s="1" customFormat="1" ht="15" customHeight="1">
      <c r="B111" s="329"/>
      <c r="C111" s="304" t="s">
        <v>1814</v>
      </c>
      <c r="D111" s="304"/>
      <c r="E111" s="304"/>
      <c r="F111" s="327" t="s">
        <v>1793</v>
      </c>
      <c r="G111" s="304"/>
      <c r="H111" s="304" t="s">
        <v>1827</v>
      </c>
      <c r="I111" s="304" t="s">
        <v>1789</v>
      </c>
      <c r="J111" s="304">
        <v>50</v>
      </c>
      <c r="K111" s="318"/>
    </row>
    <row r="112" s="1" customFormat="1" ht="15" customHeight="1">
      <c r="B112" s="329"/>
      <c r="C112" s="304" t="s">
        <v>1812</v>
      </c>
      <c r="D112" s="304"/>
      <c r="E112" s="304"/>
      <c r="F112" s="327" t="s">
        <v>1793</v>
      </c>
      <c r="G112" s="304"/>
      <c r="H112" s="304" t="s">
        <v>1827</v>
      </c>
      <c r="I112" s="304" t="s">
        <v>1789</v>
      </c>
      <c r="J112" s="304">
        <v>50</v>
      </c>
      <c r="K112" s="318"/>
    </row>
    <row r="113" s="1" customFormat="1" ht="15" customHeight="1">
      <c r="B113" s="329"/>
      <c r="C113" s="304" t="s">
        <v>53</v>
      </c>
      <c r="D113" s="304"/>
      <c r="E113" s="304"/>
      <c r="F113" s="327" t="s">
        <v>1787</v>
      </c>
      <c r="G113" s="304"/>
      <c r="H113" s="304" t="s">
        <v>1828</v>
      </c>
      <c r="I113" s="304" t="s">
        <v>1789</v>
      </c>
      <c r="J113" s="304">
        <v>20</v>
      </c>
      <c r="K113" s="318"/>
    </row>
    <row r="114" s="1" customFormat="1" ht="15" customHeight="1">
      <c r="B114" s="329"/>
      <c r="C114" s="304" t="s">
        <v>1829</v>
      </c>
      <c r="D114" s="304"/>
      <c r="E114" s="304"/>
      <c r="F114" s="327" t="s">
        <v>1787</v>
      </c>
      <c r="G114" s="304"/>
      <c r="H114" s="304" t="s">
        <v>1830</v>
      </c>
      <c r="I114" s="304" t="s">
        <v>1789</v>
      </c>
      <c r="J114" s="304">
        <v>120</v>
      </c>
      <c r="K114" s="318"/>
    </row>
    <row r="115" s="1" customFormat="1" ht="15" customHeight="1">
      <c r="B115" s="329"/>
      <c r="C115" s="304" t="s">
        <v>38</v>
      </c>
      <c r="D115" s="304"/>
      <c r="E115" s="304"/>
      <c r="F115" s="327" t="s">
        <v>1787</v>
      </c>
      <c r="G115" s="304"/>
      <c r="H115" s="304" t="s">
        <v>1831</v>
      </c>
      <c r="I115" s="304" t="s">
        <v>1822</v>
      </c>
      <c r="J115" s="304"/>
      <c r="K115" s="318"/>
    </row>
    <row r="116" s="1" customFormat="1" ht="15" customHeight="1">
      <c r="B116" s="329"/>
      <c r="C116" s="304" t="s">
        <v>48</v>
      </c>
      <c r="D116" s="304"/>
      <c r="E116" s="304"/>
      <c r="F116" s="327" t="s">
        <v>1787</v>
      </c>
      <c r="G116" s="304"/>
      <c r="H116" s="304" t="s">
        <v>1832</v>
      </c>
      <c r="I116" s="304" t="s">
        <v>1822</v>
      </c>
      <c r="J116" s="304"/>
      <c r="K116" s="318"/>
    </row>
    <row r="117" s="1" customFormat="1" ht="15" customHeight="1">
      <c r="B117" s="329"/>
      <c r="C117" s="304" t="s">
        <v>57</v>
      </c>
      <c r="D117" s="304"/>
      <c r="E117" s="304"/>
      <c r="F117" s="327" t="s">
        <v>1787</v>
      </c>
      <c r="G117" s="304"/>
      <c r="H117" s="304" t="s">
        <v>1833</v>
      </c>
      <c r="I117" s="304" t="s">
        <v>1834</v>
      </c>
      <c r="J117" s="304"/>
      <c r="K117" s="318"/>
    </row>
    <row r="118" s="1" customFormat="1" ht="15" customHeight="1">
      <c r="B118" s="332"/>
      <c r="C118" s="338"/>
      <c r="D118" s="338"/>
      <c r="E118" s="338"/>
      <c r="F118" s="338"/>
      <c r="G118" s="338"/>
      <c r="H118" s="338"/>
      <c r="I118" s="338"/>
      <c r="J118" s="338"/>
      <c r="K118" s="334"/>
    </row>
    <row r="119" s="1" customFormat="1" ht="18.75" customHeight="1">
      <c r="B119" s="339"/>
      <c r="C119" s="340"/>
      <c r="D119" s="340"/>
      <c r="E119" s="340"/>
      <c r="F119" s="341"/>
      <c r="G119" s="340"/>
      <c r="H119" s="340"/>
      <c r="I119" s="340"/>
      <c r="J119" s="340"/>
      <c r="K119" s="339"/>
    </row>
    <row r="120" s="1" customFormat="1" ht="18.75" customHeight="1">
      <c r="B120" s="312"/>
      <c r="C120" s="312"/>
      <c r="D120" s="312"/>
      <c r="E120" s="312"/>
      <c r="F120" s="312"/>
      <c r="G120" s="312"/>
      <c r="H120" s="312"/>
      <c r="I120" s="312"/>
      <c r="J120" s="312"/>
      <c r="K120" s="312"/>
    </row>
    <row r="121" s="1" customFormat="1" ht="7.5" customHeight="1">
      <c r="B121" s="342"/>
      <c r="C121" s="343"/>
      <c r="D121" s="343"/>
      <c r="E121" s="343"/>
      <c r="F121" s="343"/>
      <c r="G121" s="343"/>
      <c r="H121" s="343"/>
      <c r="I121" s="343"/>
      <c r="J121" s="343"/>
      <c r="K121" s="344"/>
    </row>
    <row r="122" s="1" customFormat="1" ht="45" customHeight="1">
      <c r="B122" s="345"/>
      <c r="C122" s="295" t="s">
        <v>1835</v>
      </c>
      <c r="D122" s="295"/>
      <c r="E122" s="295"/>
      <c r="F122" s="295"/>
      <c r="G122" s="295"/>
      <c r="H122" s="295"/>
      <c r="I122" s="295"/>
      <c r="J122" s="295"/>
      <c r="K122" s="346"/>
    </row>
    <row r="123" s="1" customFormat="1" ht="17.25" customHeight="1">
      <c r="B123" s="347"/>
      <c r="C123" s="319" t="s">
        <v>1781</v>
      </c>
      <c r="D123" s="319"/>
      <c r="E123" s="319"/>
      <c r="F123" s="319" t="s">
        <v>1782</v>
      </c>
      <c r="G123" s="320"/>
      <c r="H123" s="319" t="s">
        <v>54</v>
      </c>
      <c r="I123" s="319" t="s">
        <v>57</v>
      </c>
      <c r="J123" s="319" t="s">
        <v>1783</v>
      </c>
      <c r="K123" s="348"/>
    </row>
    <row r="124" s="1" customFormat="1" ht="17.25" customHeight="1">
      <c r="B124" s="347"/>
      <c r="C124" s="321" t="s">
        <v>1784</v>
      </c>
      <c r="D124" s="321"/>
      <c r="E124" s="321"/>
      <c r="F124" s="322" t="s">
        <v>1785</v>
      </c>
      <c r="G124" s="323"/>
      <c r="H124" s="321"/>
      <c r="I124" s="321"/>
      <c r="J124" s="321" t="s">
        <v>1786</v>
      </c>
      <c r="K124" s="348"/>
    </row>
    <row r="125" s="1" customFormat="1" ht="5.25" customHeight="1">
      <c r="B125" s="349"/>
      <c r="C125" s="324"/>
      <c r="D125" s="324"/>
      <c r="E125" s="324"/>
      <c r="F125" s="324"/>
      <c r="G125" s="350"/>
      <c r="H125" s="324"/>
      <c r="I125" s="324"/>
      <c r="J125" s="324"/>
      <c r="K125" s="351"/>
    </row>
    <row r="126" s="1" customFormat="1" ht="15" customHeight="1">
      <c r="B126" s="349"/>
      <c r="C126" s="304" t="s">
        <v>1790</v>
      </c>
      <c r="D126" s="326"/>
      <c r="E126" s="326"/>
      <c r="F126" s="327" t="s">
        <v>1787</v>
      </c>
      <c r="G126" s="304"/>
      <c r="H126" s="304" t="s">
        <v>1827</v>
      </c>
      <c r="I126" s="304" t="s">
        <v>1789</v>
      </c>
      <c r="J126" s="304">
        <v>120</v>
      </c>
      <c r="K126" s="352"/>
    </row>
    <row r="127" s="1" customFormat="1" ht="15" customHeight="1">
      <c r="B127" s="349"/>
      <c r="C127" s="304" t="s">
        <v>1836</v>
      </c>
      <c r="D127" s="304"/>
      <c r="E127" s="304"/>
      <c r="F127" s="327" t="s">
        <v>1787</v>
      </c>
      <c r="G127" s="304"/>
      <c r="H127" s="304" t="s">
        <v>1837</v>
      </c>
      <c r="I127" s="304" t="s">
        <v>1789</v>
      </c>
      <c r="J127" s="304" t="s">
        <v>1838</v>
      </c>
      <c r="K127" s="352"/>
    </row>
    <row r="128" s="1" customFormat="1" ht="15" customHeight="1">
      <c r="B128" s="349"/>
      <c r="C128" s="304" t="s">
        <v>1735</v>
      </c>
      <c r="D128" s="304"/>
      <c r="E128" s="304"/>
      <c r="F128" s="327" t="s">
        <v>1787</v>
      </c>
      <c r="G128" s="304"/>
      <c r="H128" s="304" t="s">
        <v>1839</v>
      </c>
      <c r="I128" s="304" t="s">
        <v>1789</v>
      </c>
      <c r="J128" s="304" t="s">
        <v>1838</v>
      </c>
      <c r="K128" s="352"/>
    </row>
    <row r="129" s="1" customFormat="1" ht="15" customHeight="1">
      <c r="B129" s="349"/>
      <c r="C129" s="304" t="s">
        <v>1798</v>
      </c>
      <c r="D129" s="304"/>
      <c r="E129" s="304"/>
      <c r="F129" s="327" t="s">
        <v>1793</v>
      </c>
      <c r="G129" s="304"/>
      <c r="H129" s="304" t="s">
        <v>1799</v>
      </c>
      <c r="I129" s="304" t="s">
        <v>1789</v>
      </c>
      <c r="J129" s="304">
        <v>15</v>
      </c>
      <c r="K129" s="352"/>
    </row>
    <row r="130" s="1" customFormat="1" ht="15" customHeight="1">
      <c r="B130" s="349"/>
      <c r="C130" s="330" t="s">
        <v>1800</v>
      </c>
      <c r="D130" s="330"/>
      <c r="E130" s="330"/>
      <c r="F130" s="331" t="s">
        <v>1793</v>
      </c>
      <c r="G130" s="330"/>
      <c r="H130" s="330" t="s">
        <v>1801</v>
      </c>
      <c r="I130" s="330" t="s">
        <v>1789</v>
      </c>
      <c r="J130" s="330">
        <v>15</v>
      </c>
      <c r="K130" s="352"/>
    </row>
    <row r="131" s="1" customFormat="1" ht="15" customHeight="1">
      <c r="B131" s="349"/>
      <c r="C131" s="330" t="s">
        <v>1802</v>
      </c>
      <c r="D131" s="330"/>
      <c r="E131" s="330"/>
      <c r="F131" s="331" t="s">
        <v>1793</v>
      </c>
      <c r="G131" s="330"/>
      <c r="H131" s="330" t="s">
        <v>1803</v>
      </c>
      <c r="I131" s="330" t="s">
        <v>1789</v>
      </c>
      <c r="J131" s="330">
        <v>20</v>
      </c>
      <c r="K131" s="352"/>
    </row>
    <row r="132" s="1" customFormat="1" ht="15" customHeight="1">
      <c r="B132" s="349"/>
      <c r="C132" s="330" t="s">
        <v>1804</v>
      </c>
      <c r="D132" s="330"/>
      <c r="E132" s="330"/>
      <c r="F132" s="331" t="s">
        <v>1793</v>
      </c>
      <c r="G132" s="330"/>
      <c r="H132" s="330" t="s">
        <v>1805</v>
      </c>
      <c r="I132" s="330" t="s">
        <v>1789</v>
      </c>
      <c r="J132" s="330">
        <v>20</v>
      </c>
      <c r="K132" s="352"/>
    </row>
    <row r="133" s="1" customFormat="1" ht="15" customHeight="1">
      <c r="B133" s="349"/>
      <c r="C133" s="304" t="s">
        <v>1792</v>
      </c>
      <c r="D133" s="304"/>
      <c r="E133" s="304"/>
      <c r="F133" s="327" t="s">
        <v>1793</v>
      </c>
      <c r="G133" s="304"/>
      <c r="H133" s="304" t="s">
        <v>1827</v>
      </c>
      <c r="I133" s="304" t="s">
        <v>1789</v>
      </c>
      <c r="J133" s="304">
        <v>50</v>
      </c>
      <c r="K133" s="352"/>
    </row>
    <row r="134" s="1" customFormat="1" ht="15" customHeight="1">
      <c r="B134" s="349"/>
      <c r="C134" s="304" t="s">
        <v>1806</v>
      </c>
      <c r="D134" s="304"/>
      <c r="E134" s="304"/>
      <c r="F134" s="327" t="s">
        <v>1793</v>
      </c>
      <c r="G134" s="304"/>
      <c r="H134" s="304" t="s">
        <v>1827</v>
      </c>
      <c r="I134" s="304" t="s">
        <v>1789</v>
      </c>
      <c r="J134" s="304">
        <v>50</v>
      </c>
      <c r="K134" s="352"/>
    </row>
    <row r="135" s="1" customFormat="1" ht="15" customHeight="1">
      <c r="B135" s="349"/>
      <c r="C135" s="304" t="s">
        <v>1812</v>
      </c>
      <c r="D135" s="304"/>
      <c r="E135" s="304"/>
      <c r="F135" s="327" t="s">
        <v>1793</v>
      </c>
      <c r="G135" s="304"/>
      <c r="H135" s="304" t="s">
        <v>1827</v>
      </c>
      <c r="I135" s="304" t="s">
        <v>1789</v>
      </c>
      <c r="J135" s="304">
        <v>50</v>
      </c>
      <c r="K135" s="352"/>
    </row>
    <row r="136" s="1" customFormat="1" ht="15" customHeight="1">
      <c r="B136" s="349"/>
      <c r="C136" s="304" t="s">
        <v>1814</v>
      </c>
      <c r="D136" s="304"/>
      <c r="E136" s="304"/>
      <c r="F136" s="327" t="s">
        <v>1793</v>
      </c>
      <c r="G136" s="304"/>
      <c r="H136" s="304" t="s">
        <v>1827</v>
      </c>
      <c r="I136" s="304" t="s">
        <v>1789</v>
      </c>
      <c r="J136" s="304">
        <v>50</v>
      </c>
      <c r="K136" s="352"/>
    </row>
    <row r="137" s="1" customFormat="1" ht="15" customHeight="1">
      <c r="B137" s="349"/>
      <c r="C137" s="304" t="s">
        <v>1815</v>
      </c>
      <c r="D137" s="304"/>
      <c r="E137" s="304"/>
      <c r="F137" s="327" t="s">
        <v>1793</v>
      </c>
      <c r="G137" s="304"/>
      <c r="H137" s="304" t="s">
        <v>1840</v>
      </c>
      <c r="I137" s="304" t="s">
        <v>1789</v>
      </c>
      <c r="J137" s="304">
        <v>255</v>
      </c>
      <c r="K137" s="352"/>
    </row>
    <row r="138" s="1" customFormat="1" ht="15" customHeight="1">
      <c r="B138" s="349"/>
      <c r="C138" s="304" t="s">
        <v>1817</v>
      </c>
      <c r="D138" s="304"/>
      <c r="E138" s="304"/>
      <c r="F138" s="327" t="s">
        <v>1787</v>
      </c>
      <c r="G138" s="304"/>
      <c r="H138" s="304" t="s">
        <v>1841</v>
      </c>
      <c r="I138" s="304" t="s">
        <v>1819</v>
      </c>
      <c r="J138" s="304"/>
      <c r="K138" s="352"/>
    </row>
    <row r="139" s="1" customFormat="1" ht="15" customHeight="1">
      <c r="B139" s="349"/>
      <c r="C139" s="304" t="s">
        <v>1820</v>
      </c>
      <c r="D139" s="304"/>
      <c r="E139" s="304"/>
      <c r="F139" s="327" t="s">
        <v>1787</v>
      </c>
      <c r="G139" s="304"/>
      <c r="H139" s="304" t="s">
        <v>1842</v>
      </c>
      <c r="I139" s="304" t="s">
        <v>1822</v>
      </c>
      <c r="J139" s="304"/>
      <c r="K139" s="352"/>
    </row>
    <row r="140" s="1" customFormat="1" ht="15" customHeight="1">
      <c r="B140" s="349"/>
      <c r="C140" s="304" t="s">
        <v>1823</v>
      </c>
      <c r="D140" s="304"/>
      <c r="E140" s="304"/>
      <c r="F140" s="327" t="s">
        <v>1787</v>
      </c>
      <c r="G140" s="304"/>
      <c r="H140" s="304" t="s">
        <v>1823</v>
      </c>
      <c r="I140" s="304" t="s">
        <v>1822</v>
      </c>
      <c r="J140" s="304"/>
      <c r="K140" s="352"/>
    </row>
    <row r="141" s="1" customFormat="1" ht="15" customHeight="1">
      <c r="B141" s="349"/>
      <c r="C141" s="304" t="s">
        <v>38</v>
      </c>
      <c r="D141" s="304"/>
      <c r="E141" s="304"/>
      <c r="F141" s="327" t="s">
        <v>1787</v>
      </c>
      <c r="G141" s="304"/>
      <c r="H141" s="304" t="s">
        <v>1843</v>
      </c>
      <c r="I141" s="304" t="s">
        <v>1822</v>
      </c>
      <c r="J141" s="304"/>
      <c r="K141" s="352"/>
    </row>
    <row r="142" s="1" customFormat="1" ht="15" customHeight="1">
      <c r="B142" s="349"/>
      <c r="C142" s="304" t="s">
        <v>1844</v>
      </c>
      <c r="D142" s="304"/>
      <c r="E142" s="304"/>
      <c r="F142" s="327" t="s">
        <v>1787</v>
      </c>
      <c r="G142" s="304"/>
      <c r="H142" s="304" t="s">
        <v>1845</v>
      </c>
      <c r="I142" s="304" t="s">
        <v>1822</v>
      </c>
      <c r="J142" s="304"/>
      <c r="K142" s="352"/>
    </row>
    <row r="143" s="1" customFormat="1" ht="15" customHeight="1">
      <c r="B143" s="353"/>
      <c r="C143" s="354"/>
      <c r="D143" s="354"/>
      <c r="E143" s="354"/>
      <c r="F143" s="354"/>
      <c r="G143" s="354"/>
      <c r="H143" s="354"/>
      <c r="I143" s="354"/>
      <c r="J143" s="354"/>
      <c r="K143" s="355"/>
    </row>
    <row r="144" s="1" customFormat="1" ht="18.75" customHeight="1">
      <c r="B144" s="340"/>
      <c r="C144" s="340"/>
      <c r="D144" s="340"/>
      <c r="E144" s="340"/>
      <c r="F144" s="341"/>
      <c r="G144" s="340"/>
      <c r="H144" s="340"/>
      <c r="I144" s="340"/>
      <c r="J144" s="340"/>
      <c r="K144" s="340"/>
    </row>
    <row r="145" s="1" customFormat="1" ht="18.75" customHeight="1">
      <c r="B145" s="312"/>
      <c r="C145" s="312"/>
      <c r="D145" s="312"/>
      <c r="E145" s="312"/>
      <c r="F145" s="312"/>
      <c r="G145" s="312"/>
      <c r="H145" s="312"/>
      <c r="I145" s="312"/>
      <c r="J145" s="312"/>
      <c r="K145" s="312"/>
    </row>
    <row r="146" s="1" customFormat="1" ht="7.5" customHeight="1">
      <c r="B146" s="313"/>
      <c r="C146" s="314"/>
      <c r="D146" s="314"/>
      <c r="E146" s="314"/>
      <c r="F146" s="314"/>
      <c r="G146" s="314"/>
      <c r="H146" s="314"/>
      <c r="I146" s="314"/>
      <c r="J146" s="314"/>
      <c r="K146" s="315"/>
    </row>
    <row r="147" s="1" customFormat="1" ht="45" customHeight="1">
      <c r="B147" s="316"/>
      <c r="C147" s="317" t="s">
        <v>1846</v>
      </c>
      <c r="D147" s="317"/>
      <c r="E147" s="317"/>
      <c r="F147" s="317"/>
      <c r="G147" s="317"/>
      <c r="H147" s="317"/>
      <c r="I147" s="317"/>
      <c r="J147" s="317"/>
      <c r="K147" s="318"/>
    </row>
    <row r="148" s="1" customFormat="1" ht="17.25" customHeight="1">
      <c r="B148" s="316"/>
      <c r="C148" s="319" t="s">
        <v>1781</v>
      </c>
      <c r="D148" s="319"/>
      <c r="E148" s="319"/>
      <c r="F148" s="319" t="s">
        <v>1782</v>
      </c>
      <c r="G148" s="320"/>
      <c r="H148" s="319" t="s">
        <v>54</v>
      </c>
      <c r="I148" s="319" t="s">
        <v>57</v>
      </c>
      <c r="J148" s="319" t="s">
        <v>1783</v>
      </c>
      <c r="K148" s="318"/>
    </row>
    <row r="149" s="1" customFormat="1" ht="17.25" customHeight="1">
      <c r="B149" s="316"/>
      <c r="C149" s="321" t="s">
        <v>1784</v>
      </c>
      <c r="D149" s="321"/>
      <c r="E149" s="321"/>
      <c r="F149" s="322" t="s">
        <v>1785</v>
      </c>
      <c r="G149" s="323"/>
      <c r="H149" s="321"/>
      <c r="I149" s="321"/>
      <c r="J149" s="321" t="s">
        <v>1786</v>
      </c>
      <c r="K149" s="318"/>
    </row>
    <row r="150" s="1" customFormat="1" ht="5.25" customHeight="1">
      <c r="B150" s="329"/>
      <c r="C150" s="324"/>
      <c r="D150" s="324"/>
      <c r="E150" s="324"/>
      <c r="F150" s="324"/>
      <c r="G150" s="325"/>
      <c r="H150" s="324"/>
      <c r="I150" s="324"/>
      <c r="J150" s="324"/>
      <c r="K150" s="352"/>
    </row>
    <row r="151" s="1" customFormat="1" ht="15" customHeight="1">
      <c r="B151" s="329"/>
      <c r="C151" s="356" t="s">
        <v>1790</v>
      </c>
      <c r="D151" s="304"/>
      <c r="E151" s="304"/>
      <c r="F151" s="357" t="s">
        <v>1787</v>
      </c>
      <c r="G151" s="304"/>
      <c r="H151" s="356" t="s">
        <v>1827</v>
      </c>
      <c r="I151" s="356" t="s">
        <v>1789</v>
      </c>
      <c r="J151" s="356">
        <v>120</v>
      </c>
      <c r="K151" s="352"/>
    </row>
    <row r="152" s="1" customFormat="1" ht="15" customHeight="1">
      <c r="B152" s="329"/>
      <c r="C152" s="356" t="s">
        <v>1836</v>
      </c>
      <c r="D152" s="304"/>
      <c r="E152" s="304"/>
      <c r="F152" s="357" t="s">
        <v>1787</v>
      </c>
      <c r="G152" s="304"/>
      <c r="H152" s="356" t="s">
        <v>1847</v>
      </c>
      <c r="I152" s="356" t="s">
        <v>1789</v>
      </c>
      <c r="J152" s="356" t="s">
        <v>1838</v>
      </c>
      <c r="K152" s="352"/>
    </row>
    <row r="153" s="1" customFormat="1" ht="15" customHeight="1">
      <c r="B153" s="329"/>
      <c r="C153" s="356" t="s">
        <v>1735</v>
      </c>
      <c r="D153" s="304"/>
      <c r="E153" s="304"/>
      <c r="F153" s="357" t="s">
        <v>1787</v>
      </c>
      <c r="G153" s="304"/>
      <c r="H153" s="356" t="s">
        <v>1848</v>
      </c>
      <c r="I153" s="356" t="s">
        <v>1789</v>
      </c>
      <c r="J153" s="356" t="s">
        <v>1838</v>
      </c>
      <c r="K153" s="352"/>
    </row>
    <row r="154" s="1" customFormat="1" ht="15" customHeight="1">
      <c r="B154" s="329"/>
      <c r="C154" s="356" t="s">
        <v>1792</v>
      </c>
      <c r="D154" s="304"/>
      <c r="E154" s="304"/>
      <c r="F154" s="357" t="s">
        <v>1793</v>
      </c>
      <c r="G154" s="304"/>
      <c r="H154" s="356" t="s">
        <v>1827</v>
      </c>
      <c r="I154" s="356" t="s">
        <v>1789</v>
      </c>
      <c r="J154" s="356">
        <v>50</v>
      </c>
      <c r="K154" s="352"/>
    </row>
    <row r="155" s="1" customFormat="1" ht="15" customHeight="1">
      <c r="B155" s="329"/>
      <c r="C155" s="356" t="s">
        <v>1795</v>
      </c>
      <c r="D155" s="304"/>
      <c r="E155" s="304"/>
      <c r="F155" s="357" t="s">
        <v>1787</v>
      </c>
      <c r="G155" s="304"/>
      <c r="H155" s="356" t="s">
        <v>1827</v>
      </c>
      <c r="I155" s="356" t="s">
        <v>1797</v>
      </c>
      <c r="J155" s="356"/>
      <c r="K155" s="352"/>
    </row>
    <row r="156" s="1" customFormat="1" ht="15" customHeight="1">
      <c r="B156" s="329"/>
      <c r="C156" s="356" t="s">
        <v>1806</v>
      </c>
      <c r="D156" s="304"/>
      <c r="E156" s="304"/>
      <c r="F156" s="357" t="s">
        <v>1793</v>
      </c>
      <c r="G156" s="304"/>
      <c r="H156" s="356" t="s">
        <v>1827</v>
      </c>
      <c r="I156" s="356" t="s">
        <v>1789</v>
      </c>
      <c r="J156" s="356">
        <v>50</v>
      </c>
      <c r="K156" s="352"/>
    </row>
    <row r="157" s="1" customFormat="1" ht="15" customHeight="1">
      <c r="B157" s="329"/>
      <c r="C157" s="356" t="s">
        <v>1814</v>
      </c>
      <c r="D157" s="304"/>
      <c r="E157" s="304"/>
      <c r="F157" s="357" t="s">
        <v>1793</v>
      </c>
      <c r="G157" s="304"/>
      <c r="H157" s="356" t="s">
        <v>1827</v>
      </c>
      <c r="I157" s="356" t="s">
        <v>1789</v>
      </c>
      <c r="J157" s="356">
        <v>50</v>
      </c>
      <c r="K157" s="352"/>
    </row>
    <row r="158" s="1" customFormat="1" ht="15" customHeight="1">
      <c r="B158" s="329"/>
      <c r="C158" s="356" t="s">
        <v>1812</v>
      </c>
      <c r="D158" s="304"/>
      <c r="E158" s="304"/>
      <c r="F158" s="357" t="s">
        <v>1793</v>
      </c>
      <c r="G158" s="304"/>
      <c r="H158" s="356" t="s">
        <v>1827</v>
      </c>
      <c r="I158" s="356" t="s">
        <v>1789</v>
      </c>
      <c r="J158" s="356">
        <v>50</v>
      </c>
      <c r="K158" s="352"/>
    </row>
    <row r="159" s="1" customFormat="1" ht="15" customHeight="1">
      <c r="B159" s="329"/>
      <c r="C159" s="356" t="s">
        <v>103</v>
      </c>
      <c r="D159" s="304"/>
      <c r="E159" s="304"/>
      <c r="F159" s="357" t="s">
        <v>1787</v>
      </c>
      <c r="G159" s="304"/>
      <c r="H159" s="356" t="s">
        <v>1849</v>
      </c>
      <c r="I159" s="356" t="s">
        <v>1789</v>
      </c>
      <c r="J159" s="356" t="s">
        <v>1850</v>
      </c>
      <c r="K159" s="352"/>
    </row>
    <row r="160" s="1" customFormat="1" ht="15" customHeight="1">
      <c r="B160" s="329"/>
      <c r="C160" s="356" t="s">
        <v>1851</v>
      </c>
      <c r="D160" s="304"/>
      <c r="E160" s="304"/>
      <c r="F160" s="357" t="s">
        <v>1787</v>
      </c>
      <c r="G160" s="304"/>
      <c r="H160" s="356" t="s">
        <v>1852</v>
      </c>
      <c r="I160" s="356" t="s">
        <v>1822</v>
      </c>
      <c r="J160" s="356"/>
      <c r="K160" s="352"/>
    </row>
    <row r="161" s="1" customFormat="1" ht="15" customHeight="1">
      <c r="B161" s="358"/>
      <c r="C161" s="359"/>
      <c r="D161" s="359"/>
      <c r="E161" s="359"/>
      <c r="F161" s="359"/>
      <c r="G161" s="359"/>
      <c r="H161" s="359"/>
      <c r="I161" s="359"/>
      <c r="J161" s="359"/>
      <c r="K161" s="360"/>
    </row>
    <row r="162" s="1" customFormat="1" ht="18.75" customHeight="1">
      <c r="B162" s="340"/>
      <c r="C162" s="350"/>
      <c r="D162" s="350"/>
      <c r="E162" s="350"/>
      <c r="F162" s="361"/>
      <c r="G162" s="350"/>
      <c r="H162" s="350"/>
      <c r="I162" s="350"/>
      <c r="J162" s="350"/>
      <c r="K162" s="340"/>
    </row>
    <row r="163" s="1" customFormat="1" ht="18.75" customHeight="1">
      <c r="B163" s="340"/>
      <c r="C163" s="350"/>
      <c r="D163" s="350"/>
      <c r="E163" s="350"/>
      <c r="F163" s="361"/>
      <c r="G163" s="350"/>
      <c r="H163" s="350"/>
      <c r="I163" s="350"/>
      <c r="J163" s="350"/>
      <c r="K163" s="340"/>
    </row>
    <row r="164" s="1" customFormat="1" ht="18.75" customHeight="1">
      <c r="B164" s="340"/>
      <c r="C164" s="350"/>
      <c r="D164" s="350"/>
      <c r="E164" s="350"/>
      <c r="F164" s="361"/>
      <c r="G164" s="350"/>
      <c r="H164" s="350"/>
      <c r="I164" s="350"/>
      <c r="J164" s="350"/>
      <c r="K164" s="340"/>
    </row>
    <row r="165" s="1" customFormat="1" ht="18.75" customHeight="1">
      <c r="B165" s="340"/>
      <c r="C165" s="350"/>
      <c r="D165" s="350"/>
      <c r="E165" s="350"/>
      <c r="F165" s="361"/>
      <c r="G165" s="350"/>
      <c r="H165" s="350"/>
      <c r="I165" s="350"/>
      <c r="J165" s="350"/>
      <c r="K165" s="340"/>
    </row>
    <row r="166" s="1" customFormat="1" ht="18.75" customHeight="1">
      <c r="B166" s="340"/>
      <c r="C166" s="350"/>
      <c r="D166" s="350"/>
      <c r="E166" s="350"/>
      <c r="F166" s="361"/>
      <c r="G166" s="350"/>
      <c r="H166" s="350"/>
      <c r="I166" s="350"/>
      <c r="J166" s="350"/>
      <c r="K166" s="340"/>
    </row>
    <row r="167" s="1" customFormat="1" ht="18.75" customHeight="1">
      <c r="B167" s="340"/>
      <c r="C167" s="350"/>
      <c r="D167" s="350"/>
      <c r="E167" s="350"/>
      <c r="F167" s="361"/>
      <c r="G167" s="350"/>
      <c r="H167" s="350"/>
      <c r="I167" s="350"/>
      <c r="J167" s="350"/>
      <c r="K167" s="340"/>
    </row>
    <row r="168" s="1" customFormat="1" ht="18.75" customHeight="1">
      <c r="B168" s="340"/>
      <c r="C168" s="350"/>
      <c r="D168" s="350"/>
      <c r="E168" s="350"/>
      <c r="F168" s="361"/>
      <c r="G168" s="350"/>
      <c r="H168" s="350"/>
      <c r="I168" s="350"/>
      <c r="J168" s="350"/>
      <c r="K168" s="340"/>
    </row>
    <row r="169" s="1" customFormat="1" ht="18.75" customHeight="1">
      <c r="B169" s="312"/>
      <c r="C169" s="312"/>
      <c r="D169" s="312"/>
      <c r="E169" s="312"/>
      <c r="F169" s="312"/>
      <c r="G169" s="312"/>
      <c r="H169" s="312"/>
      <c r="I169" s="312"/>
      <c r="J169" s="312"/>
      <c r="K169" s="312"/>
    </row>
    <row r="170" s="1" customFormat="1" ht="7.5" customHeight="1">
      <c r="B170" s="291"/>
      <c r="C170" s="292"/>
      <c r="D170" s="292"/>
      <c r="E170" s="292"/>
      <c r="F170" s="292"/>
      <c r="G170" s="292"/>
      <c r="H170" s="292"/>
      <c r="I170" s="292"/>
      <c r="J170" s="292"/>
      <c r="K170" s="293"/>
    </row>
    <row r="171" s="1" customFormat="1" ht="45" customHeight="1">
      <c r="B171" s="294"/>
      <c r="C171" s="295" t="s">
        <v>1853</v>
      </c>
      <c r="D171" s="295"/>
      <c r="E171" s="295"/>
      <c r="F171" s="295"/>
      <c r="G171" s="295"/>
      <c r="H171" s="295"/>
      <c r="I171" s="295"/>
      <c r="J171" s="295"/>
      <c r="K171" s="296"/>
    </row>
    <row r="172" s="1" customFormat="1" ht="17.25" customHeight="1">
      <c r="B172" s="294"/>
      <c r="C172" s="319" t="s">
        <v>1781</v>
      </c>
      <c r="D172" s="319"/>
      <c r="E172" s="319"/>
      <c r="F172" s="319" t="s">
        <v>1782</v>
      </c>
      <c r="G172" s="362"/>
      <c r="H172" s="363" t="s">
        <v>54</v>
      </c>
      <c r="I172" s="363" t="s">
        <v>57</v>
      </c>
      <c r="J172" s="319" t="s">
        <v>1783</v>
      </c>
      <c r="K172" s="296"/>
    </row>
    <row r="173" s="1" customFormat="1" ht="17.25" customHeight="1">
      <c r="B173" s="297"/>
      <c r="C173" s="321" t="s">
        <v>1784</v>
      </c>
      <c r="D173" s="321"/>
      <c r="E173" s="321"/>
      <c r="F173" s="322" t="s">
        <v>1785</v>
      </c>
      <c r="G173" s="364"/>
      <c r="H173" s="365"/>
      <c r="I173" s="365"/>
      <c r="J173" s="321" t="s">
        <v>1786</v>
      </c>
      <c r="K173" s="299"/>
    </row>
    <row r="174" s="1" customFormat="1" ht="5.25" customHeight="1">
      <c r="B174" s="329"/>
      <c r="C174" s="324"/>
      <c r="D174" s="324"/>
      <c r="E174" s="324"/>
      <c r="F174" s="324"/>
      <c r="G174" s="325"/>
      <c r="H174" s="324"/>
      <c r="I174" s="324"/>
      <c r="J174" s="324"/>
      <c r="K174" s="352"/>
    </row>
    <row r="175" s="1" customFormat="1" ht="15" customHeight="1">
      <c r="B175" s="329"/>
      <c r="C175" s="304" t="s">
        <v>1790</v>
      </c>
      <c r="D175" s="304"/>
      <c r="E175" s="304"/>
      <c r="F175" s="327" t="s">
        <v>1787</v>
      </c>
      <c r="G175" s="304"/>
      <c r="H175" s="304" t="s">
        <v>1827</v>
      </c>
      <c r="I175" s="304" t="s">
        <v>1789</v>
      </c>
      <c r="J175" s="304">
        <v>120</v>
      </c>
      <c r="K175" s="352"/>
    </row>
    <row r="176" s="1" customFormat="1" ht="15" customHeight="1">
      <c r="B176" s="329"/>
      <c r="C176" s="304" t="s">
        <v>1836</v>
      </c>
      <c r="D176" s="304"/>
      <c r="E176" s="304"/>
      <c r="F176" s="327" t="s">
        <v>1787</v>
      </c>
      <c r="G176" s="304"/>
      <c r="H176" s="304" t="s">
        <v>1837</v>
      </c>
      <c r="I176" s="304" t="s">
        <v>1789</v>
      </c>
      <c r="J176" s="304" t="s">
        <v>1838</v>
      </c>
      <c r="K176" s="352"/>
    </row>
    <row r="177" s="1" customFormat="1" ht="15" customHeight="1">
      <c r="B177" s="329"/>
      <c r="C177" s="304" t="s">
        <v>1735</v>
      </c>
      <c r="D177" s="304"/>
      <c r="E177" s="304"/>
      <c r="F177" s="327" t="s">
        <v>1787</v>
      </c>
      <c r="G177" s="304"/>
      <c r="H177" s="304" t="s">
        <v>1854</v>
      </c>
      <c r="I177" s="304" t="s">
        <v>1789</v>
      </c>
      <c r="J177" s="304" t="s">
        <v>1838</v>
      </c>
      <c r="K177" s="352"/>
    </row>
    <row r="178" s="1" customFormat="1" ht="15" customHeight="1">
      <c r="B178" s="329"/>
      <c r="C178" s="304" t="s">
        <v>1792</v>
      </c>
      <c r="D178" s="304"/>
      <c r="E178" s="304"/>
      <c r="F178" s="327" t="s">
        <v>1793</v>
      </c>
      <c r="G178" s="304"/>
      <c r="H178" s="304" t="s">
        <v>1854</v>
      </c>
      <c r="I178" s="304" t="s">
        <v>1789</v>
      </c>
      <c r="J178" s="304">
        <v>50</v>
      </c>
      <c r="K178" s="352"/>
    </row>
    <row r="179" s="1" customFormat="1" ht="15" customHeight="1">
      <c r="B179" s="329"/>
      <c r="C179" s="304" t="s">
        <v>1795</v>
      </c>
      <c r="D179" s="304"/>
      <c r="E179" s="304"/>
      <c r="F179" s="327" t="s">
        <v>1787</v>
      </c>
      <c r="G179" s="304"/>
      <c r="H179" s="304" t="s">
        <v>1854</v>
      </c>
      <c r="I179" s="304" t="s">
        <v>1797</v>
      </c>
      <c r="J179" s="304"/>
      <c r="K179" s="352"/>
    </row>
    <row r="180" s="1" customFormat="1" ht="15" customHeight="1">
      <c r="B180" s="329"/>
      <c r="C180" s="304" t="s">
        <v>1806</v>
      </c>
      <c r="D180" s="304"/>
      <c r="E180" s="304"/>
      <c r="F180" s="327" t="s">
        <v>1793</v>
      </c>
      <c r="G180" s="304"/>
      <c r="H180" s="304" t="s">
        <v>1854</v>
      </c>
      <c r="I180" s="304" t="s">
        <v>1789</v>
      </c>
      <c r="J180" s="304">
        <v>50</v>
      </c>
      <c r="K180" s="352"/>
    </row>
    <row r="181" s="1" customFormat="1" ht="15" customHeight="1">
      <c r="B181" s="329"/>
      <c r="C181" s="304" t="s">
        <v>1814</v>
      </c>
      <c r="D181" s="304"/>
      <c r="E181" s="304"/>
      <c r="F181" s="327" t="s">
        <v>1793</v>
      </c>
      <c r="G181" s="304"/>
      <c r="H181" s="304" t="s">
        <v>1854</v>
      </c>
      <c r="I181" s="304" t="s">
        <v>1789</v>
      </c>
      <c r="J181" s="304">
        <v>50</v>
      </c>
      <c r="K181" s="352"/>
    </row>
    <row r="182" s="1" customFormat="1" ht="15" customHeight="1">
      <c r="B182" s="329"/>
      <c r="C182" s="304" t="s">
        <v>1812</v>
      </c>
      <c r="D182" s="304"/>
      <c r="E182" s="304"/>
      <c r="F182" s="327" t="s">
        <v>1793</v>
      </c>
      <c r="G182" s="304"/>
      <c r="H182" s="304" t="s">
        <v>1854</v>
      </c>
      <c r="I182" s="304" t="s">
        <v>1789</v>
      </c>
      <c r="J182" s="304">
        <v>50</v>
      </c>
      <c r="K182" s="352"/>
    </row>
    <row r="183" s="1" customFormat="1" ht="15" customHeight="1">
      <c r="B183" s="329"/>
      <c r="C183" s="304" t="s">
        <v>112</v>
      </c>
      <c r="D183" s="304"/>
      <c r="E183" s="304"/>
      <c r="F183" s="327" t="s">
        <v>1787</v>
      </c>
      <c r="G183" s="304"/>
      <c r="H183" s="304" t="s">
        <v>1855</v>
      </c>
      <c r="I183" s="304" t="s">
        <v>1856</v>
      </c>
      <c r="J183" s="304"/>
      <c r="K183" s="352"/>
    </row>
    <row r="184" s="1" customFormat="1" ht="15" customHeight="1">
      <c r="B184" s="329"/>
      <c r="C184" s="304" t="s">
        <v>57</v>
      </c>
      <c r="D184" s="304"/>
      <c r="E184" s="304"/>
      <c r="F184" s="327" t="s">
        <v>1787</v>
      </c>
      <c r="G184" s="304"/>
      <c r="H184" s="304" t="s">
        <v>1857</v>
      </c>
      <c r="I184" s="304" t="s">
        <v>1858</v>
      </c>
      <c r="J184" s="304">
        <v>1</v>
      </c>
      <c r="K184" s="352"/>
    </row>
    <row r="185" s="1" customFormat="1" ht="15" customHeight="1">
      <c r="B185" s="329"/>
      <c r="C185" s="304" t="s">
        <v>53</v>
      </c>
      <c r="D185" s="304"/>
      <c r="E185" s="304"/>
      <c r="F185" s="327" t="s">
        <v>1787</v>
      </c>
      <c r="G185" s="304"/>
      <c r="H185" s="304" t="s">
        <v>1859</v>
      </c>
      <c r="I185" s="304" t="s">
        <v>1789</v>
      </c>
      <c r="J185" s="304">
        <v>20</v>
      </c>
      <c r="K185" s="352"/>
    </row>
    <row r="186" s="1" customFormat="1" ht="15" customHeight="1">
      <c r="B186" s="329"/>
      <c r="C186" s="304" t="s">
        <v>54</v>
      </c>
      <c r="D186" s="304"/>
      <c r="E186" s="304"/>
      <c r="F186" s="327" t="s">
        <v>1787</v>
      </c>
      <c r="G186" s="304"/>
      <c r="H186" s="304" t="s">
        <v>1860</v>
      </c>
      <c r="I186" s="304" t="s">
        <v>1789</v>
      </c>
      <c r="J186" s="304">
        <v>255</v>
      </c>
      <c r="K186" s="352"/>
    </row>
    <row r="187" s="1" customFormat="1" ht="15" customHeight="1">
      <c r="B187" s="329"/>
      <c r="C187" s="304" t="s">
        <v>113</v>
      </c>
      <c r="D187" s="304"/>
      <c r="E187" s="304"/>
      <c r="F187" s="327" t="s">
        <v>1787</v>
      </c>
      <c r="G187" s="304"/>
      <c r="H187" s="304" t="s">
        <v>1751</v>
      </c>
      <c r="I187" s="304" t="s">
        <v>1789</v>
      </c>
      <c r="J187" s="304">
        <v>10</v>
      </c>
      <c r="K187" s="352"/>
    </row>
    <row r="188" s="1" customFormat="1" ht="15" customHeight="1">
      <c r="B188" s="329"/>
      <c r="C188" s="304" t="s">
        <v>114</v>
      </c>
      <c r="D188" s="304"/>
      <c r="E188" s="304"/>
      <c r="F188" s="327" t="s">
        <v>1787</v>
      </c>
      <c r="G188" s="304"/>
      <c r="H188" s="304" t="s">
        <v>1861</v>
      </c>
      <c r="I188" s="304" t="s">
        <v>1822</v>
      </c>
      <c r="J188" s="304"/>
      <c r="K188" s="352"/>
    </row>
    <row r="189" s="1" customFormat="1" ht="15" customHeight="1">
      <c r="B189" s="329"/>
      <c r="C189" s="304" t="s">
        <v>1862</v>
      </c>
      <c r="D189" s="304"/>
      <c r="E189" s="304"/>
      <c r="F189" s="327" t="s">
        <v>1787</v>
      </c>
      <c r="G189" s="304"/>
      <c r="H189" s="304" t="s">
        <v>1863</v>
      </c>
      <c r="I189" s="304" t="s">
        <v>1822</v>
      </c>
      <c r="J189" s="304"/>
      <c r="K189" s="352"/>
    </row>
    <row r="190" s="1" customFormat="1" ht="15" customHeight="1">
      <c r="B190" s="329"/>
      <c r="C190" s="304" t="s">
        <v>1851</v>
      </c>
      <c r="D190" s="304"/>
      <c r="E190" s="304"/>
      <c r="F190" s="327" t="s">
        <v>1787</v>
      </c>
      <c r="G190" s="304"/>
      <c r="H190" s="304" t="s">
        <v>1864</v>
      </c>
      <c r="I190" s="304" t="s">
        <v>1822</v>
      </c>
      <c r="J190" s="304"/>
      <c r="K190" s="352"/>
    </row>
    <row r="191" s="1" customFormat="1" ht="15" customHeight="1">
      <c r="B191" s="329"/>
      <c r="C191" s="304" t="s">
        <v>116</v>
      </c>
      <c r="D191" s="304"/>
      <c r="E191" s="304"/>
      <c r="F191" s="327" t="s">
        <v>1793</v>
      </c>
      <c r="G191" s="304"/>
      <c r="H191" s="304" t="s">
        <v>1865</v>
      </c>
      <c r="I191" s="304" t="s">
        <v>1789</v>
      </c>
      <c r="J191" s="304">
        <v>50</v>
      </c>
      <c r="K191" s="352"/>
    </row>
    <row r="192" s="1" customFormat="1" ht="15" customHeight="1">
      <c r="B192" s="329"/>
      <c r="C192" s="304" t="s">
        <v>1866</v>
      </c>
      <c r="D192" s="304"/>
      <c r="E192" s="304"/>
      <c r="F192" s="327" t="s">
        <v>1793</v>
      </c>
      <c r="G192" s="304"/>
      <c r="H192" s="304" t="s">
        <v>1867</v>
      </c>
      <c r="I192" s="304" t="s">
        <v>1868</v>
      </c>
      <c r="J192" s="304"/>
      <c r="K192" s="352"/>
    </row>
    <row r="193" s="1" customFormat="1" ht="15" customHeight="1">
      <c r="B193" s="329"/>
      <c r="C193" s="304" t="s">
        <v>1869</v>
      </c>
      <c r="D193" s="304"/>
      <c r="E193" s="304"/>
      <c r="F193" s="327" t="s">
        <v>1793</v>
      </c>
      <c r="G193" s="304"/>
      <c r="H193" s="304" t="s">
        <v>1870</v>
      </c>
      <c r="I193" s="304" t="s">
        <v>1868</v>
      </c>
      <c r="J193" s="304"/>
      <c r="K193" s="352"/>
    </row>
    <row r="194" s="1" customFormat="1" ht="15" customHeight="1">
      <c r="B194" s="329"/>
      <c r="C194" s="304" t="s">
        <v>1871</v>
      </c>
      <c r="D194" s="304"/>
      <c r="E194" s="304"/>
      <c r="F194" s="327" t="s">
        <v>1793</v>
      </c>
      <c r="G194" s="304"/>
      <c r="H194" s="304" t="s">
        <v>1872</v>
      </c>
      <c r="I194" s="304" t="s">
        <v>1868</v>
      </c>
      <c r="J194" s="304"/>
      <c r="K194" s="352"/>
    </row>
    <row r="195" s="1" customFormat="1" ht="15" customHeight="1">
      <c r="B195" s="329"/>
      <c r="C195" s="366" t="s">
        <v>1873</v>
      </c>
      <c r="D195" s="304"/>
      <c r="E195" s="304"/>
      <c r="F195" s="327" t="s">
        <v>1793</v>
      </c>
      <c r="G195" s="304"/>
      <c r="H195" s="304" t="s">
        <v>1874</v>
      </c>
      <c r="I195" s="304" t="s">
        <v>1875</v>
      </c>
      <c r="J195" s="367" t="s">
        <v>1876</v>
      </c>
      <c r="K195" s="352"/>
    </row>
    <row r="196" s="18" customFormat="1" ht="15" customHeight="1">
      <c r="B196" s="368"/>
      <c r="C196" s="369" t="s">
        <v>1877</v>
      </c>
      <c r="D196" s="370"/>
      <c r="E196" s="370"/>
      <c r="F196" s="371" t="s">
        <v>1793</v>
      </c>
      <c r="G196" s="370"/>
      <c r="H196" s="370" t="s">
        <v>1878</v>
      </c>
      <c r="I196" s="370" t="s">
        <v>1875</v>
      </c>
      <c r="J196" s="372" t="s">
        <v>1876</v>
      </c>
      <c r="K196" s="373"/>
    </row>
    <row r="197" s="1" customFormat="1" ht="15" customHeight="1">
      <c r="B197" s="329"/>
      <c r="C197" s="366" t="s">
        <v>42</v>
      </c>
      <c r="D197" s="304"/>
      <c r="E197" s="304"/>
      <c r="F197" s="327" t="s">
        <v>1787</v>
      </c>
      <c r="G197" s="304"/>
      <c r="H197" s="301" t="s">
        <v>1879</v>
      </c>
      <c r="I197" s="304" t="s">
        <v>1880</v>
      </c>
      <c r="J197" s="304"/>
      <c r="K197" s="352"/>
    </row>
    <row r="198" s="1" customFormat="1" ht="15" customHeight="1">
      <c r="B198" s="329"/>
      <c r="C198" s="366" t="s">
        <v>1881</v>
      </c>
      <c r="D198" s="304"/>
      <c r="E198" s="304"/>
      <c r="F198" s="327" t="s">
        <v>1787</v>
      </c>
      <c r="G198" s="304"/>
      <c r="H198" s="304" t="s">
        <v>1882</v>
      </c>
      <c r="I198" s="304" t="s">
        <v>1822</v>
      </c>
      <c r="J198" s="304"/>
      <c r="K198" s="352"/>
    </row>
    <row r="199" s="1" customFormat="1" ht="15" customHeight="1">
      <c r="B199" s="329"/>
      <c r="C199" s="366" t="s">
        <v>1883</v>
      </c>
      <c r="D199" s="304"/>
      <c r="E199" s="304"/>
      <c r="F199" s="327" t="s">
        <v>1787</v>
      </c>
      <c r="G199" s="304"/>
      <c r="H199" s="304" t="s">
        <v>1884</v>
      </c>
      <c r="I199" s="304" t="s">
        <v>1822</v>
      </c>
      <c r="J199" s="304"/>
      <c r="K199" s="352"/>
    </row>
    <row r="200" s="1" customFormat="1" ht="15" customHeight="1">
      <c r="B200" s="329"/>
      <c r="C200" s="366" t="s">
        <v>1885</v>
      </c>
      <c r="D200" s="304"/>
      <c r="E200" s="304"/>
      <c r="F200" s="327" t="s">
        <v>1793</v>
      </c>
      <c r="G200" s="304"/>
      <c r="H200" s="304" t="s">
        <v>1886</v>
      </c>
      <c r="I200" s="304" t="s">
        <v>1822</v>
      </c>
      <c r="J200" s="304"/>
      <c r="K200" s="352"/>
    </row>
    <row r="201" s="1" customFormat="1" ht="15" customHeight="1">
      <c r="B201" s="358"/>
      <c r="C201" s="374"/>
      <c r="D201" s="359"/>
      <c r="E201" s="359"/>
      <c r="F201" s="359"/>
      <c r="G201" s="359"/>
      <c r="H201" s="359"/>
      <c r="I201" s="359"/>
      <c r="J201" s="359"/>
      <c r="K201" s="360"/>
    </row>
    <row r="202" s="1" customFormat="1" ht="18.75" customHeight="1">
      <c r="B202" s="340"/>
      <c r="C202" s="350"/>
      <c r="D202" s="350"/>
      <c r="E202" s="350"/>
      <c r="F202" s="361"/>
      <c r="G202" s="350"/>
      <c r="H202" s="350"/>
      <c r="I202" s="350"/>
      <c r="J202" s="350"/>
      <c r="K202" s="340"/>
    </row>
    <row r="203" s="1" customFormat="1" ht="18.75" customHeight="1">
      <c r="B203" s="312"/>
      <c r="C203" s="312"/>
      <c r="D203" s="312"/>
      <c r="E203" s="312"/>
      <c r="F203" s="312"/>
      <c r="G203" s="312"/>
      <c r="H203" s="312"/>
      <c r="I203" s="312"/>
      <c r="J203" s="312"/>
      <c r="K203" s="312"/>
    </row>
    <row r="204" s="1" customFormat="1" ht="13.5">
      <c r="B204" s="291"/>
      <c r="C204" s="292"/>
      <c r="D204" s="292"/>
      <c r="E204" s="292"/>
      <c r="F204" s="292"/>
      <c r="G204" s="292"/>
      <c r="H204" s="292"/>
      <c r="I204" s="292"/>
      <c r="J204" s="292"/>
      <c r="K204" s="293"/>
    </row>
    <row r="205" s="1" customFormat="1" ht="21" customHeight="1">
      <c r="B205" s="294"/>
      <c r="C205" s="295" t="s">
        <v>1887</v>
      </c>
      <c r="D205" s="295"/>
      <c r="E205" s="295"/>
      <c r="F205" s="295"/>
      <c r="G205" s="295"/>
      <c r="H205" s="295"/>
      <c r="I205" s="295"/>
      <c r="J205" s="295"/>
      <c r="K205" s="296"/>
    </row>
    <row r="206" s="1" customFormat="1" ht="25.5" customHeight="1">
      <c r="B206" s="294"/>
      <c r="C206" s="375" t="s">
        <v>1888</v>
      </c>
      <c r="D206" s="375"/>
      <c r="E206" s="375"/>
      <c r="F206" s="375" t="s">
        <v>1889</v>
      </c>
      <c r="G206" s="376"/>
      <c r="H206" s="375" t="s">
        <v>1890</v>
      </c>
      <c r="I206" s="375"/>
      <c r="J206" s="375"/>
      <c r="K206" s="296"/>
    </row>
    <row r="207" s="1" customFormat="1" ht="5.25" customHeight="1">
      <c r="B207" s="329"/>
      <c r="C207" s="324"/>
      <c r="D207" s="324"/>
      <c r="E207" s="324"/>
      <c r="F207" s="324"/>
      <c r="G207" s="350"/>
      <c r="H207" s="324"/>
      <c r="I207" s="324"/>
      <c r="J207" s="324"/>
      <c r="K207" s="352"/>
    </row>
    <row r="208" s="1" customFormat="1" ht="15" customHeight="1">
      <c r="B208" s="329"/>
      <c r="C208" s="304" t="s">
        <v>1880</v>
      </c>
      <c r="D208" s="304"/>
      <c r="E208" s="304"/>
      <c r="F208" s="327" t="s">
        <v>43</v>
      </c>
      <c r="G208" s="304"/>
      <c r="H208" s="304" t="s">
        <v>1891</v>
      </c>
      <c r="I208" s="304"/>
      <c r="J208" s="304"/>
      <c r="K208" s="352"/>
    </row>
    <row r="209" s="1" customFormat="1" ht="15" customHeight="1">
      <c r="B209" s="329"/>
      <c r="C209" s="304"/>
      <c r="D209" s="304"/>
      <c r="E209" s="304"/>
      <c r="F209" s="327" t="s">
        <v>44</v>
      </c>
      <c r="G209" s="304"/>
      <c r="H209" s="304" t="s">
        <v>1892</v>
      </c>
      <c r="I209" s="304"/>
      <c r="J209" s="304"/>
      <c r="K209" s="352"/>
    </row>
    <row r="210" s="1" customFormat="1" ht="15" customHeight="1">
      <c r="B210" s="329"/>
      <c r="C210" s="304"/>
      <c r="D210" s="304"/>
      <c r="E210" s="304"/>
      <c r="F210" s="327" t="s">
        <v>47</v>
      </c>
      <c r="G210" s="304"/>
      <c r="H210" s="304" t="s">
        <v>1893</v>
      </c>
      <c r="I210" s="304"/>
      <c r="J210" s="304"/>
      <c r="K210" s="352"/>
    </row>
    <row r="211" s="1" customFormat="1" ht="15" customHeight="1">
      <c r="B211" s="329"/>
      <c r="C211" s="304"/>
      <c r="D211" s="304"/>
      <c r="E211" s="304"/>
      <c r="F211" s="327" t="s">
        <v>45</v>
      </c>
      <c r="G211" s="304"/>
      <c r="H211" s="304" t="s">
        <v>1894</v>
      </c>
      <c r="I211" s="304"/>
      <c r="J211" s="304"/>
      <c r="K211" s="352"/>
    </row>
    <row r="212" s="1" customFormat="1" ht="15" customHeight="1">
      <c r="B212" s="329"/>
      <c r="C212" s="304"/>
      <c r="D212" s="304"/>
      <c r="E212" s="304"/>
      <c r="F212" s="327" t="s">
        <v>46</v>
      </c>
      <c r="G212" s="304"/>
      <c r="H212" s="304" t="s">
        <v>1895</v>
      </c>
      <c r="I212" s="304"/>
      <c r="J212" s="304"/>
      <c r="K212" s="352"/>
    </row>
    <row r="213" s="1" customFormat="1" ht="15" customHeight="1">
      <c r="B213" s="329"/>
      <c r="C213" s="304"/>
      <c r="D213" s="304"/>
      <c r="E213" s="304"/>
      <c r="F213" s="327"/>
      <c r="G213" s="304"/>
      <c r="H213" s="304"/>
      <c r="I213" s="304"/>
      <c r="J213" s="304"/>
      <c r="K213" s="352"/>
    </row>
    <row r="214" s="1" customFormat="1" ht="15" customHeight="1">
      <c r="B214" s="329"/>
      <c r="C214" s="304" t="s">
        <v>1834</v>
      </c>
      <c r="D214" s="304"/>
      <c r="E214" s="304"/>
      <c r="F214" s="327" t="s">
        <v>85</v>
      </c>
      <c r="G214" s="304"/>
      <c r="H214" s="304" t="s">
        <v>1896</v>
      </c>
      <c r="I214" s="304"/>
      <c r="J214" s="304"/>
      <c r="K214" s="352"/>
    </row>
    <row r="215" s="1" customFormat="1" ht="15" customHeight="1">
      <c r="B215" s="329"/>
      <c r="C215" s="304"/>
      <c r="D215" s="304"/>
      <c r="E215" s="304"/>
      <c r="F215" s="327" t="s">
        <v>1731</v>
      </c>
      <c r="G215" s="304"/>
      <c r="H215" s="304" t="s">
        <v>1732</v>
      </c>
      <c r="I215" s="304"/>
      <c r="J215" s="304"/>
      <c r="K215" s="352"/>
    </row>
    <row r="216" s="1" customFormat="1" ht="15" customHeight="1">
      <c r="B216" s="329"/>
      <c r="C216" s="304"/>
      <c r="D216" s="304"/>
      <c r="E216" s="304"/>
      <c r="F216" s="327" t="s">
        <v>1729</v>
      </c>
      <c r="G216" s="304"/>
      <c r="H216" s="304" t="s">
        <v>1897</v>
      </c>
      <c r="I216" s="304"/>
      <c r="J216" s="304"/>
      <c r="K216" s="352"/>
    </row>
    <row r="217" s="1" customFormat="1" ht="15" customHeight="1">
      <c r="B217" s="377"/>
      <c r="C217" s="304"/>
      <c r="D217" s="304"/>
      <c r="E217" s="304"/>
      <c r="F217" s="327" t="s">
        <v>79</v>
      </c>
      <c r="G217" s="366"/>
      <c r="H217" s="356" t="s">
        <v>78</v>
      </c>
      <c r="I217" s="356"/>
      <c r="J217" s="356"/>
      <c r="K217" s="378"/>
    </row>
    <row r="218" s="1" customFormat="1" ht="15" customHeight="1">
      <c r="B218" s="377"/>
      <c r="C218" s="304"/>
      <c r="D218" s="304"/>
      <c r="E218" s="304"/>
      <c r="F218" s="327" t="s">
        <v>1733</v>
      </c>
      <c r="G218" s="366"/>
      <c r="H218" s="356" t="s">
        <v>1898</v>
      </c>
      <c r="I218" s="356"/>
      <c r="J218" s="356"/>
      <c r="K218" s="378"/>
    </row>
    <row r="219" s="1" customFormat="1" ht="15" customHeight="1">
      <c r="B219" s="377"/>
      <c r="C219" s="304"/>
      <c r="D219" s="304"/>
      <c r="E219" s="304"/>
      <c r="F219" s="327"/>
      <c r="G219" s="366"/>
      <c r="H219" s="356"/>
      <c r="I219" s="356"/>
      <c r="J219" s="356"/>
      <c r="K219" s="378"/>
    </row>
    <row r="220" s="1" customFormat="1" ht="15" customHeight="1">
      <c r="B220" s="377"/>
      <c r="C220" s="304" t="s">
        <v>1858</v>
      </c>
      <c r="D220" s="304"/>
      <c r="E220" s="304"/>
      <c r="F220" s="327">
        <v>1</v>
      </c>
      <c r="G220" s="366"/>
      <c r="H220" s="356" t="s">
        <v>1899</v>
      </c>
      <c r="I220" s="356"/>
      <c r="J220" s="356"/>
      <c r="K220" s="378"/>
    </row>
    <row r="221" s="1" customFormat="1" ht="15" customHeight="1">
      <c r="B221" s="377"/>
      <c r="C221" s="304"/>
      <c r="D221" s="304"/>
      <c r="E221" s="304"/>
      <c r="F221" s="327">
        <v>2</v>
      </c>
      <c r="G221" s="366"/>
      <c r="H221" s="356" t="s">
        <v>1900</v>
      </c>
      <c r="I221" s="356"/>
      <c r="J221" s="356"/>
      <c r="K221" s="378"/>
    </row>
    <row r="222" s="1" customFormat="1" ht="15" customHeight="1">
      <c r="B222" s="377"/>
      <c r="C222" s="304"/>
      <c r="D222" s="304"/>
      <c r="E222" s="304"/>
      <c r="F222" s="327">
        <v>3</v>
      </c>
      <c r="G222" s="366"/>
      <c r="H222" s="356" t="s">
        <v>1901</v>
      </c>
      <c r="I222" s="356"/>
      <c r="J222" s="356"/>
      <c r="K222" s="378"/>
    </row>
    <row r="223" s="1" customFormat="1" ht="15" customHeight="1">
      <c r="B223" s="377"/>
      <c r="C223" s="304"/>
      <c r="D223" s="304"/>
      <c r="E223" s="304"/>
      <c r="F223" s="327">
        <v>4</v>
      </c>
      <c r="G223" s="366"/>
      <c r="H223" s="356" t="s">
        <v>1902</v>
      </c>
      <c r="I223" s="356"/>
      <c r="J223" s="356"/>
      <c r="K223" s="378"/>
    </row>
    <row r="224" s="1" customFormat="1" ht="12.75" customHeight="1">
      <c r="B224" s="379"/>
      <c r="C224" s="380"/>
      <c r="D224" s="380"/>
      <c r="E224" s="380"/>
      <c r="F224" s="380"/>
      <c r="G224" s="380"/>
      <c r="H224" s="380"/>
      <c r="I224" s="380"/>
      <c r="J224" s="380"/>
      <c r="K224" s="38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71:J171"/>
    <mergeCell ref="C205:J205"/>
    <mergeCell ref="H206:J206"/>
    <mergeCell ref="H209:J209"/>
    <mergeCell ref="H210:J210"/>
    <mergeCell ref="H216:J216"/>
    <mergeCell ref="H217:J217"/>
    <mergeCell ref="H218:J218"/>
    <mergeCell ref="H220:J220"/>
    <mergeCell ref="H221:J221"/>
    <mergeCell ref="H222:J222"/>
    <mergeCell ref="H208:J208"/>
    <mergeCell ref="H223:J223"/>
    <mergeCell ref="H211:J211"/>
    <mergeCell ref="H212:J212"/>
    <mergeCell ref="H214:J214"/>
    <mergeCell ref="H215:J215"/>
  </mergeCells>
  <pageSetup r:id="rId1" paperSize="9" orientation="landscape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Rousek</dc:creator>
  <cp:lastModifiedBy>Rousek</cp:lastModifiedBy>
  <dcterms:created xsi:type="dcterms:W3CDTF">2025-11-23T08:29:27Z</dcterms:created>
  <dcterms:modified xsi:type="dcterms:W3CDTF">2025-11-23T08:29:32Z</dcterms:modified>
</cp:coreProperties>
</file>