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JANA KUDRNOVA - složky pro OSMI\Jana + Viky- materiály\SMLOUVY\2025\Celoplošné opravy chodníků\Oprava chodníku ul. Lesní – II. a III. etapa\Výběrko\"/>
    </mc:Choice>
  </mc:AlternateContent>
  <xr:revisionPtr revIDLastSave="0" documentId="8_{1AF4BBDC-1870-4842-8537-825653A25D21}" xr6:coauthVersionLast="47" xr6:coauthVersionMax="47" xr10:uidLastSave="{00000000-0000-0000-0000-000000000000}"/>
  <bookViews>
    <workbookView xWindow="-120" yWindow="-120" windowWidth="29040" windowHeight="15840" xr2:uid="{07F9D168-5B9C-45C0-B96F-3AA39958F92B}"/>
  </bookViews>
  <sheets>
    <sheet name="SO 2 - Oprava chodníku - ..." sheetId="2" r:id="rId1"/>
    <sheet name="SO 3 - Oprava chodníku - ..." sheetId="3" r:id="rId2"/>
  </sheets>
  <externalReferences>
    <externalReference r:id="rId3"/>
  </externalReferences>
  <definedNames>
    <definedName name="_xlnm._FilterDatabase" localSheetId="0" hidden="1">'SO 2 - Oprava chodníku - ...'!$C$91:$K$362</definedName>
    <definedName name="_xlnm._FilterDatabase" localSheetId="1" hidden="1">'SO 3 - Oprava chodníku - ...'!$C$91:$K$351</definedName>
    <definedName name="_xlnm.Print_Titles" localSheetId="0">'SO 2 - Oprava chodníku - ...'!$91:$91</definedName>
    <definedName name="_xlnm.Print_Titles" localSheetId="1">'SO 3 - Oprava chodníku - ...'!$91:$91</definedName>
    <definedName name="_xlnm.Print_Area" localSheetId="0">'SO 2 - Oprava chodníku - ...'!$C$4:$J$39,'SO 2 - Oprava chodníku - ...'!$C$45:$J$73,'SO 2 - Oprava chodníku - ...'!$C$79:$K$362</definedName>
    <definedName name="_xlnm.Print_Area" localSheetId="1">'SO 3 - Oprava chodníku - ...'!$C$4:$J$39,'SO 3 - Oprava chodníku - ...'!$C$45:$J$73,'SO 3 - Oprava chodníku - ...'!$C$79:$K$351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350" i="3" l="1"/>
  <c r="BI350" i="3"/>
  <c r="BH350" i="3"/>
  <c r="BG350" i="3"/>
  <c r="BF350" i="3"/>
  <c r="BE350" i="3"/>
  <c r="T350" i="3"/>
  <c r="R350" i="3"/>
  <c r="P350" i="3"/>
  <c r="J350" i="3"/>
  <c r="BK349" i="3"/>
  <c r="J349" i="3" s="1"/>
  <c r="J72" i="3" s="1"/>
  <c r="T349" i="3"/>
  <c r="R349" i="3"/>
  <c r="P349" i="3"/>
  <c r="BK347" i="3"/>
  <c r="BI347" i="3"/>
  <c r="BH347" i="3"/>
  <c r="BG347" i="3"/>
  <c r="BF347" i="3"/>
  <c r="BE347" i="3"/>
  <c r="T347" i="3"/>
  <c r="R347" i="3"/>
  <c r="R346" i="3" s="1"/>
  <c r="P347" i="3"/>
  <c r="P346" i="3" s="1"/>
  <c r="J347" i="3"/>
  <c r="BK346" i="3"/>
  <c r="T346" i="3"/>
  <c r="J346" i="3"/>
  <c r="BK344" i="3"/>
  <c r="BI344" i="3"/>
  <c r="BH344" i="3"/>
  <c r="BG344" i="3"/>
  <c r="BF344" i="3"/>
  <c r="BE344" i="3"/>
  <c r="T344" i="3"/>
  <c r="R344" i="3"/>
  <c r="R343" i="3" s="1"/>
  <c r="P344" i="3"/>
  <c r="P343" i="3" s="1"/>
  <c r="J344" i="3"/>
  <c r="BK343" i="3"/>
  <c r="J343" i="3" s="1"/>
  <c r="J70" i="3" s="1"/>
  <c r="T343" i="3"/>
  <c r="BK341" i="3"/>
  <c r="BI341" i="3"/>
  <c r="BH341" i="3"/>
  <c r="BG341" i="3"/>
  <c r="BF341" i="3"/>
  <c r="BE341" i="3"/>
  <c r="T341" i="3"/>
  <c r="T340" i="3" s="1"/>
  <c r="R341" i="3"/>
  <c r="R340" i="3" s="1"/>
  <c r="P341" i="3"/>
  <c r="J341" i="3"/>
  <c r="BK340" i="3"/>
  <c r="P340" i="3"/>
  <c r="J340" i="3"/>
  <c r="J69" i="3" s="1"/>
  <c r="BK338" i="3"/>
  <c r="BI338" i="3"/>
  <c r="BH338" i="3"/>
  <c r="BG338" i="3"/>
  <c r="BF338" i="3"/>
  <c r="BE338" i="3"/>
  <c r="T338" i="3"/>
  <c r="R338" i="3"/>
  <c r="R337" i="3" s="1"/>
  <c r="P338" i="3"/>
  <c r="J338" i="3"/>
  <c r="BK337" i="3"/>
  <c r="J337" i="3" s="1"/>
  <c r="J68" i="3" s="1"/>
  <c r="T337" i="3"/>
  <c r="P337" i="3"/>
  <c r="BK335" i="3"/>
  <c r="BI335" i="3"/>
  <c r="BH335" i="3"/>
  <c r="BG335" i="3"/>
  <c r="BF335" i="3"/>
  <c r="BE335" i="3"/>
  <c r="T335" i="3"/>
  <c r="R335" i="3"/>
  <c r="P335" i="3"/>
  <c r="J335" i="3"/>
  <c r="BK333" i="3"/>
  <c r="BI333" i="3"/>
  <c r="BH333" i="3"/>
  <c r="BG333" i="3"/>
  <c r="BF333" i="3"/>
  <c r="T333" i="3"/>
  <c r="R333" i="3"/>
  <c r="P333" i="3"/>
  <c r="J333" i="3"/>
  <c r="BE333" i="3" s="1"/>
  <c r="BK331" i="3"/>
  <c r="BK330" i="3" s="1"/>
  <c r="BI331" i="3"/>
  <c r="BH331" i="3"/>
  <c r="BG331" i="3"/>
  <c r="BF331" i="3"/>
  <c r="BE331" i="3"/>
  <c r="T331" i="3"/>
  <c r="R331" i="3"/>
  <c r="P331" i="3"/>
  <c r="P330" i="3" s="1"/>
  <c r="J331" i="3"/>
  <c r="T330" i="3"/>
  <c r="T329" i="3" s="1"/>
  <c r="R330" i="3"/>
  <c r="R329" i="3" s="1"/>
  <c r="BK327" i="3"/>
  <c r="BI327" i="3"/>
  <c r="BH327" i="3"/>
  <c r="BG327" i="3"/>
  <c r="BF327" i="3"/>
  <c r="T327" i="3"/>
  <c r="R327" i="3"/>
  <c r="R326" i="3" s="1"/>
  <c r="P327" i="3"/>
  <c r="J327" i="3"/>
  <c r="BE327" i="3" s="1"/>
  <c r="BK326" i="3"/>
  <c r="J326" i="3" s="1"/>
  <c r="J65" i="3" s="1"/>
  <c r="T326" i="3"/>
  <c r="P326" i="3"/>
  <c r="BK323" i="3"/>
  <c r="BI323" i="3"/>
  <c r="BH323" i="3"/>
  <c r="BG323" i="3"/>
  <c r="BF323" i="3"/>
  <c r="BE323" i="3"/>
  <c r="T323" i="3"/>
  <c r="R323" i="3"/>
  <c r="P323" i="3"/>
  <c r="J323" i="3"/>
  <c r="BK320" i="3"/>
  <c r="BI320" i="3"/>
  <c r="BH320" i="3"/>
  <c r="BG320" i="3"/>
  <c r="BF320" i="3"/>
  <c r="T320" i="3"/>
  <c r="R320" i="3"/>
  <c r="P320" i="3"/>
  <c r="J320" i="3"/>
  <c r="BE320" i="3" s="1"/>
  <c r="BK317" i="3"/>
  <c r="BI317" i="3"/>
  <c r="BH317" i="3"/>
  <c r="BG317" i="3"/>
  <c r="BF317" i="3"/>
  <c r="BE317" i="3"/>
  <c r="T317" i="3"/>
  <c r="R317" i="3"/>
  <c r="P317" i="3"/>
  <c r="J317" i="3"/>
  <c r="BK311" i="3"/>
  <c r="BI311" i="3"/>
  <c r="BH311" i="3"/>
  <c r="BG311" i="3"/>
  <c r="BF311" i="3"/>
  <c r="T311" i="3"/>
  <c r="R311" i="3"/>
  <c r="R298" i="3" s="1"/>
  <c r="P311" i="3"/>
  <c r="J311" i="3"/>
  <c r="BE311" i="3" s="1"/>
  <c r="BK306" i="3"/>
  <c r="BI306" i="3"/>
  <c r="BH306" i="3"/>
  <c r="BG306" i="3"/>
  <c r="BF306" i="3"/>
  <c r="T306" i="3"/>
  <c r="R306" i="3"/>
  <c r="P306" i="3"/>
  <c r="J306" i="3"/>
  <c r="BE306" i="3" s="1"/>
  <c r="BK302" i="3"/>
  <c r="BI302" i="3"/>
  <c r="BH302" i="3"/>
  <c r="BG302" i="3"/>
  <c r="BF302" i="3"/>
  <c r="BE302" i="3"/>
  <c r="T302" i="3"/>
  <c r="R302" i="3"/>
  <c r="P302" i="3"/>
  <c r="J302" i="3"/>
  <c r="BK299" i="3"/>
  <c r="BK298" i="3" s="1"/>
  <c r="J298" i="3" s="1"/>
  <c r="J64" i="3" s="1"/>
  <c r="BI299" i="3"/>
  <c r="BH299" i="3"/>
  <c r="BG299" i="3"/>
  <c r="BF299" i="3"/>
  <c r="BE299" i="3"/>
  <c r="T299" i="3"/>
  <c r="T298" i="3" s="1"/>
  <c r="R299" i="3"/>
  <c r="P299" i="3"/>
  <c r="J299" i="3"/>
  <c r="P298" i="3"/>
  <c r="BK295" i="3"/>
  <c r="BI295" i="3"/>
  <c r="BH295" i="3"/>
  <c r="BG295" i="3"/>
  <c r="BF295" i="3"/>
  <c r="T295" i="3"/>
  <c r="R295" i="3"/>
  <c r="P295" i="3"/>
  <c r="J295" i="3"/>
  <c r="BE295" i="3" s="1"/>
  <c r="BK292" i="3"/>
  <c r="BI292" i="3"/>
  <c r="BH292" i="3"/>
  <c r="BG292" i="3"/>
  <c r="BF292" i="3"/>
  <c r="BE292" i="3"/>
  <c r="T292" i="3"/>
  <c r="R292" i="3"/>
  <c r="P292" i="3"/>
  <c r="J292" i="3"/>
  <c r="BK289" i="3"/>
  <c r="BI289" i="3"/>
  <c r="BH289" i="3"/>
  <c r="BG289" i="3"/>
  <c r="BF289" i="3"/>
  <c r="BE289" i="3"/>
  <c r="T289" i="3"/>
  <c r="R289" i="3"/>
  <c r="P289" i="3"/>
  <c r="J289" i="3"/>
  <c r="BK286" i="3"/>
  <c r="BI286" i="3"/>
  <c r="BH286" i="3"/>
  <c r="BG286" i="3"/>
  <c r="BF286" i="3"/>
  <c r="BE286" i="3"/>
  <c r="T286" i="3"/>
  <c r="R286" i="3"/>
  <c r="P286" i="3"/>
  <c r="J286" i="3"/>
  <c r="BK283" i="3"/>
  <c r="BI283" i="3"/>
  <c r="BH283" i="3"/>
  <c r="BG283" i="3"/>
  <c r="BF283" i="3"/>
  <c r="BE283" i="3"/>
  <c r="T283" i="3"/>
  <c r="R283" i="3"/>
  <c r="P283" i="3"/>
  <c r="J283" i="3"/>
  <c r="BK282" i="3"/>
  <c r="BI282" i="3"/>
  <c r="BH282" i="3"/>
  <c r="BG282" i="3"/>
  <c r="BF282" i="3"/>
  <c r="BE282" i="3"/>
  <c r="T282" i="3"/>
  <c r="R282" i="3"/>
  <c r="P282" i="3"/>
  <c r="J282" i="3"/>
  <c r="BK272" i="3"/>
  <c r="BI272" i="3"/>
  <c r="BH272" i="3"/>
  <c r="BG272" i="3"/>
  <c r="BF272" i="3"/>
  <c r="T272" i="3"/>
  <c r="R272" i="3"/>
  <c r="P272" i="3"/>
  <c r="J272" i="3"/>
  <c r="BE272" i="3" s="1"/>
  <c r="BK269" i="3"/>
  <c r="BK256" i="3" s="1"/>
  <c r="J256" i="3" s="1"/>
  <c r="J63" i="3" s="1"/>
  <c r="BI269" i="3"/>
  <c r="BH269" i="3"/>
  <c r="BG269" i="3"/>
  <c r="BF269" i="3"/>
  <c r="T269" i="3"/>
  <c r="R269" i="3"/>
  <c r="P269" i="3"/>
  <c r="J269" i="3"/>
  <c r="BE269" i="3" s="1"/>
  <c r="BK266" i="3"/>
  <c r="BI266" i="3"/>
  <c r="BH266" i="3"/>
  <c r="BG266" i="3"/>
  <c r="BF266" i="3"/>
  <c r="BE266" i="3"/>
  <c r="T266" i="3"/>
  <c r="R266" i="3"/>
  <c r="P266" i="3"/>
  <c r="J266" i="3"/>
  <c r="BK263" i="3"/>
  <c r="BI263" i="3"/>
  <c r="BH263" i="3"/>
  <c r="BG263" i="3"/>
  <c r="BF263" i="3"/>
  <c r="BE263" i="3"/>
  <c r="T263" i="3"/>
  <c r="R263" i="3"/>
  <c r="P263" i="3"/>
  <c r="J263" i="3"/>
  <c r="BK260" i="3"/>
  <c r="BI260" i="3"/>
  <c r="BH260" i="3"/>
  <c r="BG260" i="3"/>
  <c r="BF260" i="3"/>
  <c r="BE260" i="3"/>
  <c r="T260" i="3"/>
  <c r="T256" i="3" s="1"/>
  <c r="R260" i="3"/>
  <c r="P260" i="3"/>
  <c r="J260" i="3"/>
  <c r="BK257" i="3"/>
  <c r="BI257" i="3"/>
  <c r="BH257" i="3"/>
  <c r="BG257" i="3"/>
  <c r="BF257" i="3"/>
  <c r="BE257" i="3"/>
  <c r="T257" i="3"/>
  <c r="R257" i="3"/>
  <c r="R256" i="3" s="1"/>
  <c r="P257" i="3"/>
  <c r="P256" i="3" s="1"/>
  <c r="J257" i="3"/>
  <c r="BK253" i="3"/>
  <c r="BI253" i="3"/>
  <c r="BH253" i="3"/>
  <c r="BG253" i="3"/>
  <c r="BF253" i="3"/>
  <c r="BE253" i="3"/>
  <c r="T253" i="3"/>
  <c r="R253" i="3"/>
  <c r="P253" i="3"/>
  <c r="J253" i="3"/>
  <c r="BK251" i="3"/>
  <c r="BI251" i="3"/>
  <c r="BH251" i="3"/>
  <c r="BG251" i="3"/>
  <c r="BF251" i="3"/>
  <c r="T251" i="3"/>
  <c r="R251" i="3"/>
  <c r="P251" i="3"/>
  <c r="J251" i="3"/>
  <c r="BE251" i="3" s="1"/>
  <c r="BK248" i="3"/>
  <c r="BI248" i="3"/>
  <c r="BH248" i="3"/>
  <c r="BG248" i="3"/>
  <c r="BF248" i="3"/>
  <c r="T248" i="3"/>
  <c r="R248" i="3"/>
  <c r="P248" i="3"/>
  <c r="J248" i="3"/>
  <c r="BE248" i="3" s="1"/>
  <c r="BK245" i="3"/>
  <c r="BI245" i="3"/>
  <c r="BH245" i="3"/>
  <c r="BG245" i="3"/>
  <c r="BF245" i="3"/>
  <c r="BE245" i="3"/>
  <c r="T245" i="3"/>
  <c r="R245" i="3"/>
  <c r="P245" i="3"/>
  <c r="J245" i="3"/>
  <c r="BK233" i="3"/>
  <c r="BI233" i="3"/>
  <c r="BH233" i="3"/>
  <c r="BG233" i="3"/>
  <c r="BF233" i="3"/>
  <c r="T233" i="3"/>
  <c r="R233" i="3"/>
  <c r="P233" i="3"/>
  <c r="J233" i="3"/>
  <c r="BE233" i="3" s="1"/>
  <c r="BK230" i="3"/>
  <c r="BI230" i="3"/>
  <c r="BH230" i="3"/>
  <c r="BG230" i="3"/>
  <c r="BF230" i="3"/>
  <c r="BE230" i="3"/>
  <c r="T230" i="3"/>
  <c r="R230" i="3"/>
  <c r="P230" i="3"/>
  <c r="J230" i="3"/>
  <c r="BK226" i="3"/>
  <c r="BI226" i="3"/>
  <c r="BH226" i="3"/>
  <c r="BG226" i="3"/>
  <c r="BF226" i="3"/>
  <c r="BE226" i="3"/>
  <c r="T226" i="3"/>
  <c r="R226" i="3"/>
  <c r="P226" i="3"/>
  <c r="J226" i="3"/>
  <c r="BK223" i="3"/>
  <c r="BI223" i="3"/>
  <c r="BH223" i="3"/>
  <c r="BG223" i="3"/>
  <c r="BF223" i="3"/>
  <c r="T223" i="3"/>
  <c r="R223" i="3"/>
  <c r="R204" i="3" s="1"/>
  <c r="P223" i="3"/>
  <c r="J223" i="3"/>
  <c r="BE223" i="3" s="1"/>
  <c r="BK220" i="3"/>
  <c r="BI220" i="3"/>
  <c r="BH220" i="3"/>
  <c r="BG220" i="3"/>
  <c r="BF220" i="3"/>
  <c r="T220" i="3"/>
  <c r="R220" i="3"/>
  <c r="P220" i="3"/>
  <c r="J220" i="3"/>
  <c r="BE220" i="3" s="1"/>
  <c r="BK208" i="3"/>
  <c r="BI208" i="3"/>
  <c r="BH208" i="3"/>
  <c r="BG208" i="3"/>
  <c r="BF208" i="3"/>
  <c r="T208" i="3"/>
  <c r="R208" i="3"/>
  <c r="P208" i="3"/>
  <c r="J208" i="3"/>
  <c r="BE208" i="3" s="1"/>
  <c r="BK205" i="3"/>
  <c r="BK204" i="3" s="1"/>
  <c r="J204" i="3" s="1"/>
  <c r="J62" i="3" s="1"/>
  <c r="BI205" i="3"/>
  <c r="BH205" i="3"/>
  <c r="BG205" i="3"/>
  <c r="BF205" i="3"/>
  <c r="T205" i="3"/>
  <c r="T204" i="3" s="1"/>
  <c r="R205" i="3"/>
  <c r="P205" i="3"/>
  <c r="J205" i="3"/>
  <c r="BE205" i="3" s="1"/>
  <c r="P204" i="3"/>
  <c r="BK201" i="3"/>
  <c r="BI201" i="3"/>
  <c r="BH201" i="3"/>
  <c r="BG201" i="3"/>
  <c r="BF201" i="3"/>
  <c r="T201" i="3"/>
  <c r="R201" i="3"/>
  <c r="P201" i="3"/>
  <c r="J201" i="3"/>
  <c r="BE201" i="3" s="1"/>
  <c r="BK189" i="3"/>
  <c r="BI189" i="3"/>
  <c r="BH189" i="3"/>
  <c r="BG189" i="3"/>
  <c r="BF189" i="3"/>
  <c r="BE189" i="3"/>
  <c r="T189" i="3"/>
  <c r="R189" i="3"/>
  <c r="P189" i="3"/>
  <c r="J189" i="3"/>
  <c r="BK187" i="3"/>
  <c r="BI187" i="3"/>
  <c r="BH187" i="3"/>
  <c r="BG187" i="3"/>
  <c r="BF187" i="3"/>
  <c r="BE187" i="3"/>
  <c r="T187" i="3"/>
  <c r="R187" i="3"/>
  <c r="P187" i="3"/>
  <c r="J187" i="3"/>
  <c r="BK184" i="3"/>
  <c r="BI184" i="3"/>
  <c r="BH184" i="3"/>
  <c r="BG184" i="3"/>
  <c r="BF184" i="3"/>
  <c r="T184" i="3"/>
  <c r="R184" i="3"/>
  <c r="P184" i="3"/>
  <c r="J184" i="3"/>
  <c r="BE184" i="3" s="1"/>
  <c r="BK181" i="3"/>
  <c r="BI181" i="3"/>
  <c r="BH181" i="3"/>
  <c r="BG181" i="3"/>
  <c r="BF181" i="3"/>
  <c r="BE181" i="3"/>
  <c r="T181" i="3"/>
  <c r="R181" i="3"/>
  <c r="P181" i="3"/>
  <c r="J181" i="3"/>
  <c r="BK177" i="3"/>
  <c r="BI177" i="3"/>
  <c r="BH177" i="3"/>
  <c r="BG177" i="3"/>
  <c r="BF177" i="3"/>
  <c r="BE177" i="3"/>
  <c r="T177" i="3"/>
  <c r="R177" i="3"/>
  <c r="P177" i="3"/>
  <c r="J177" i="3"/>
  <c r="BK175" i="3"/>
  <c r="BI175" i="3"/>
  <c r="BH175" i="3"/>
  <c r="BG175" i="3"/>
  <c r="BF175" i="3"/>
  <c r="T175" i="3"/>
  <c r="R175" i="3"/>
  <c r="P175" i="3"/>
  <c r="J175" i="3"/>
  <c r="BE175" i="3" s="1"/>
  <c r="BK172" i="3"/>
  <c r="BI172" i="3"/>
  <c r="BH172" i="3"/>
  <c r="BG172" i="3"/>
  <c r="BF172" i="3"/>
  <c r="BE172" i="3"/>
  <c r="T172" i="3"/>
  <c r="R172" i="3"/>
  <c r="P172" i="3"/>
  <c r="J172" i="3"/>
  <c r="BK169" i="3"/>
  <c r="BI169" i="3"/>
  <c r="BH169" i="3"/>
  <c r="BG169" i="3"/>
  <c r="BF169" i="3"/>
  <c r="BE169" i="3"/>
  <c r="T169" i="3"/>
  <c r="R169" i="3"/>
  <c r="P169" i="3"/>
  <c r="J169" i="3"/>
  <c r="BK166" i="3"/>
  <c r="BI166" i="3"/>
  <c r="BH166" i="3"/>
  <c r="BG166" i="3"/>
  <c r="BF166" i="3"/>
  <c r="BE166" i="3"/>
  <c r="T166" i="3"/>
  <c r="R166" i="3"/>
  <c r="P166" i="3"/>
  <c r="J166" i="3"/>
  <c r="BK163" i="3"/>
  <c r="BI163" i="3"/>
  <c r="BH163" i="3"/>
  <c r="BG163" i="3"/>
  <c r="BF163" i="3"/>
  <c r="BE163" i="3"/>
  <c r="T163" i="3"/>
  <c r="R163" i="3"/>
  <c r="P163" i="3"/>
  <c r="J163" i="3"/>
  <c r="BK158" i="3"/>
  <c r="BI158" i="3"/>
  <c r="BH158" i="3"/>
  <c r="BG158" i="3"/>
  <c r="BF158" i="3"/>
  <c r="BE158" i="3"/>
  <c r="T158" i="3"/>
  <c r="R158" i="3"/>
  <c r="P158" i="3"/>
  <c r="J158" i="3"/>
  <c r="BK153" i="3"/>
  <c r="BI153" i="3"/>
  <c r="BH153" i="3"/>
  <c r="BG153" i="3"/>
  <c r="BF153" i="3"/>
  <c r="T153" i="3"/>
  <c r="R153" i="3"/>
  <c r="P153" i="3"/>
  <c r="J153" i="3"/>
  <c r="BE153" i="3" s="1"/>
  <c r="BK141" i="3"/>
  <c r="BI141" i="3"/>
  <c r="BH141" i="3"/>
  <c r="BG141" i="3"/>
  <c r="BF141" i="3"/>
  <c r="BE141" i="3"/>
  <c r="T141" i="3"/>
  <c r="R141" i="3"/>
  <c r="P141" i="3"/>
  <c r="J141" i="3"/>
  <c r="BK131" i="3"/>
  <c r="BI131" i="3"/>
  <c r="BH131" i="3"/>
  <c r="BG131" i="3"/>
  <c r="BF131" i="3"/>
  <c r="BE131" i="3"/>
  <c r="T131" i="3"/>
  <c r="R131" i="3"/>
  <c r="P131" i="3"/>
  <c r="J131" i="3"/>
  <c r="BK128" i="3"/>
  <c r="BI128" i="3"/>
  <c r="BH128" i="3"/>
  <c r="BG128" i="3"/>
  <c r="BF128" i="3"/>
  <c r="BE128" i="3"/>
  <c r="T128" i="3"/>
  <c r="R128" i="3"/>
  <c r="P128" i="3"/>
  <c r="J128" i="3"/>
  <c r="BK125" i="3"/>
  <c r="BI125" i="3"/>
  <c r="BH125" i="3"/>
  <c r="BG125" i="3"/>
  <c r="BF125" i="3"/>
  <c r="BE125" i="3"/>
  <c r="T125" i="3"/>
  <c r="T94" i="3" s="1"/>
  <c r="T93" i="3" s="1"/>
  <c r="T92" i="3" s="1"/>
  <c r="R125" i="3"/>
  <c r="P125" i="3"/>
  <c r="J125" i="3"/>
  <c r="BK113" i="3"/>
  <c r="BI113" i="3"/>
  <c r="BH113" i="3"/>
  <c r="BG113" i="3"/>
  <c r="BF113" i="3"/>
  <c r="BE113" i="3"/>
  <c r="T113" i="3"/>
  <c r="R113" i="3"/>
  <c r="P113" i="3"/>
  <c r="P94" i="3" s="1"/>
  <c r="P93" i="3" s="1"/>
  <c r="J113" i="3"/>
  <c r="BK101" i="3"/>
  <c r="BI101" i="3"/>
  <c r="BH101" i="3"/>
  <c r="BG101" i="3"/>
  <c r="BF101" i="3"/>
  <c r="T101" i="3"/>
  <c r="R101" i="3"/>
  <c r="P101" i="3"/>
  <c r="J101" i="3"/>
  <c r="BE101" i="3" s="1"/>
  <c r="BK98" i="3"/>
  <c r="BK94" i="3" s="1"/>
  <c r="BI98" i="3"/>
  <c r="BH98" i="3"/>
  <c r="BG98" i="3"/>
  <c r="BF98" i="3"/>
  <c r="BE98" i="3"/>
  <c r="T98" i="3"/>
  <c r="R98" i="3"/>
  <c r="P98" i="3"/>
  <c r="J98" i="3"/>
  <c r="BK95" i="3"/>
  <c r="BI95" i="3"/>
  <c r="F37" i="3" s="1"/>
  <c r="BH95" i="3"/>
  <c r="F36" i="3" s="1"/>
  <c r="BG95" i="3"/>
  <c r="BF95" i="3"/>
  <c r="J34" i="3" s="1"/>
  <c r="BE95" i="3"/>
  <c r="T95" i="3"/>
  <c r="R95" i="3"/>
  <c r="R94" i="3" s="1"/>
  <c r="R93" i="3" s="1"/>
  <c r="P95" i="3"/>
  <c r="J95" i="3"/>
  <c r="J89" i="3"/>
  <c r="F89" i="3"/>
  <c r="J88" i="3"/>
  <c r="F88" i="3"/>
  <c r="F86" i="3"/>
  <c r="E84" i="3"/>
  <c r="J71" i="3"/>
  <c r="J55" i="3"/>
  <c r="J54" i="3"/>
  <c r="F54" i="3"/>
  <c r="F52" i="3"/>
  <c r="E50" i="3"/>
  <c r="J37" i="3"/>
  <c r="J36" i="3"/>
  <c r="J35" i="3"/>
  <c r="J18" i="3"/>
  <c r="E18" i="3"/>
  <c r="F55" i="3" s="1"/>
  <c r="J17" i="3"/>
  <c r="J12" i="3"/>
  <c r="J52" i="3" s="1"/>
  <c r="E7" i="3"/>
  <c r="E48" i="3" s="1"/>
  <c r="BK361" i="2"/>
  <c r="BI361" i="2"/>
  <c r="BH361" i="2"/>
  <c r="BG361" i="2"/>
  <c r="BF361" i="2"/>
  <c r="BE361" i="2"/>
  <c r="T361" i="2"/>
  <c r="R361" i="2"/>
  <c r="R360" i="2" s="1"/>
  <c r="P361" i="2"/>
  <c r="J361" i="2"/>
  <c r="BK360" i="2"/>
  <c r="J360" i="2" s="1"/>
  <c r="J72" i="2" s="1"/>
  <c r="T360" i="2"/>
  <c r="P360" i="2"/>
  <c r="BK358" i="2"/>
  <c r="BK357" i="2" s="1"/>
  <c r="J357" i="2" s="1"/>
  <c r="J71" i="2" s="1"/>
  <c r="BI358" i="2"/>
  <c r="BH358" i="2"/>
  <c r="BG358" i="2"/>
  <c r="BF358" i="2"/>
  <c r="T358" i="2"/>
  <c r="T357" i="2" s="1"/>
  <c r="R358" i="2"/>
  <c r="R357" i="2" s="1"/>
  <c r="P358" i="2"/>
  <c r="P357" i="2" s="1"/>
  <c r="J358" i="2"/>
  <c r="BE358" i="2" s="1"/>
  <c r="BK355" i="2"/>
  <c r="BI355" i="2"/>
  <c r="BH355" i="2"/>
  <c r="BG355" i="2"/>
  <c r="BF355" i="2"/>
  <c r="BE355" i="2"/>
  <c r="T355" i="2"/>
  <c r="R355" i="2"/>
  <c r="R354" i="2" s="1"/>
  <c r="P355" i="2"/>
  <c r="J355" i="2"/>
  <c r="BK354" i="2"/>
  <c r="T354" i="2"/>
  <c r="P354" i="2"/>
  <c r="J354" i="2"/>
  <c r="BK352" i="2"/>
  <c r="BI352" i="2"/>
  <c r="BH352" i="2"/>
  <c r="BG352" i="2"/>
  <c r="BF352" i="2"/>
  <c r="BE352" i="2"/>
  <c r="T352" i="2"/>
  <c r="T351" i="2" s="1"/>
  <c r="R352" i="2"/>
  <c r="P352" i="2"/>
  <c r="J352" i="2"/>
  <c r="BK351" i="2"/>
  <c r="J351" i="2" s="1"/>
  <c r="J69" i="2" s="1"/>
  <c r="R351" i="2"/>
  <c r="P351" i="2"/>
  <c r="BK349" i="2"/>
  <c r="BI349" i="2"/>
  <c r="BH349" i="2"/>
  <c r="BG349" i="2"/>
  <c r="BF349" i="2"/>
  <c r="BE349" i="2"/>
  <c r="T349" i="2"/>
  <c r="R349" i="2"/>
  <c r="R348" i="2" s="1"/>
  <c r="P349" i="2"/>
  <c r="J349" i="2"/>
  <c r="BK348" i="2"/>
  <c r="J348" i="2" s="1"/>
  <c r="J68" i="2" s="1"/>
  <c r="T348" i="2"/>
  <c r="P348" i="2"/>
  <c r="BK346" i="2"/>
  <c r="BI346" i="2"/>
  <c r="BH346" i="2"/>
  <c r="BG346" i="2"/>
  <c r="BF346" i="2"/>
  <c r="T346" i="2"/>
  <c r="R346" i="2"/>
  <c r="P346" i="2"/>
  <c r="J346" i="2"/>
  <c r="BE346" i="2" s="1"/>
  <c r="BK344" i="2"/>
  <c r="BI344" i="2"/>
  <c r="BH344" i="2"/>
  <c r="BG344" i="2"/>
  <c r="BF344" i="2"/>
  <c r="T344" i="2"/>
  <c r="T341" i="2" s="1"/>
  <c r="R344" i="2"/>
  <c r="P344" i="2"/>
  <c r="J344" i="2"/>
  <c r="BE344" i="2" s="1"/>
  <c r="BK342" i="2"/>
  <c r="BK341" i="2" s="1"/>
  <c r="BI342" i="2"/>
  <c r="BH342" i="2"/>
  <c r="BG342" i="2"/>
  <c r="BF342" i="2"/>
  <c r="T342" i="2"/>
  <c r="R342" i="2"/>
  <c r="R341" i="2" s="1"/>
  <c r="P342" i="2"/>
  <c r="P341" i="2" s="1"/>
  <c r="P340" i="2" s="1"/>
  <c r="J342" i="2"/>
  <c r="BE342" i="2" s="1"/>
  <c r="BK338" i="2"/>
  <c r="BK337" i="2" s="1"/>
  <c r="J337" i="2" s="1"/>
  <c r="J65" i="2" s="1"/>
  <c r="BI338" i="2"/>
  <c r="BH338" i="2"/>
  <c r="BG338" i="2"/>
  <c r="BF338" i="2"/>
  <c r="T338" i="2"/>
  <c r="R338" i="2"/>
  <c r="P338" i="2"/>
  <c r="P337" i="2" s="1"/>
  <c r="J338" i="2"/>
  <c r="BE338" i="2" s="1"/>
  <c r="T337" i="2"/>
  <c r="R337" i="2"/>
  <c r="BK334" i="2"/>
  <c r="BI334" i="2"/>
  <c r="BH334" i="2"/>
  <c r="BG334" i="2"/>
  <c r="BF334" i="2"/>
  <c r="T334" i="2"/>
  <c r="R334" i="2"/>
  <c r="P334" i="2"/>
  <c r="J334" i="2"/>
  <c r="BE334" i="2" s="1"/>
  <c r="BK331" i="2"/>
  <c r="BI331" i="2"/>
  <c r="BH331" i="2"/>
  <c r="BG331" i="2"/>
  <c r="BF331" i="2"/>
  <c r="BE331" i="2"/>
  <c r="T331" i="2"/>
  <c r="R331" i="2"/>
  <c r="P331" i="2"/>
  <c r="J331" i="2"/>
  <c r="BK328" i="2"/>
  <c r="BI328" i="2"/>
  <c r="BH328" i="2"/>
  <c r="BG328" i="2"/>
  <c r="BF328" i="2"/>
  <c r="T328" i="2"/>
  <c r="R328" i="2"/>
  <c r="P328" i="2"/>
  <c r="J328" i="2"/>
  <c r="BE328" i="2" s="1"/>
  <c r="BK322" i="2"/>
  <c r="BI322" i="2"/>
  <c r="BH322" i="2"/>
  <c r="BG322" i="2"/>
  <c r="BF322" i="2"/>
  <c r="T322" i="2"/>
  <c r="R322" i="2"/>
  <c r="P322" i="2"/>
  <c r="J322" i="2"/>
  <c r="BE322" i="2" s="1"/>
  <c r="BK317" i="2"/>
  <c r="BI317" i="2"/>
  <c r="BH317" i="2"/>
  <c r="BG317" i="2"/>
  <c r="BF317" i="2"/>
  <c r="BE317" i="2"/>
  <c r="T317" i="2"/>
  <c r="R317" i="2"/>
  <c r="P317" i="2"/>
  <c r="J317" i="2"/>
  <c r="BK313" i="2"/>
  <c r="BI313" i="2"/>
  <c r="BH313" i="2"/>
  <c r="BG313" i="2"/>
  <c r="BF313" i="2"/>
  <c r="BE313" i="2"/>
  <c r="T313" i="2"/>
  <c r="T309" i="2" s="1"/>
  <c r="R313" i="2"/>
  <c r="R309" i="2" s="1"/>
  <c r="P313" i="2"/>
  <c r="J313" i="2"/>
  <c r="BK310" i="2"/>
  <c r="BK309" i="2" s="1"/>
  <c r="J309" i="2" s="1"/>
  <c r="J64" i="2" s="1"/>
  <c r="BI310" i="2"/>
  <c r="BH310" i="2"/>
  <c r="BG310" i="2"/>
  <c r="BF310" i="2"/>
  <c r="T310" i="2"/>
  <c r="R310" i="2"/>
  <c r="P310" i="2"/>
  <c r="P309" i="2" s="1"/>
  <c r="J310" i="2"/>
  <c r="BE310" i="2" s="1"/>
  <c r="BK306" i="2"/>
  <c r="BI306" i="2"/>
  <c r="BH306" i="2"/>
  <c r="BG306" i="2"/>
  <c r="BF306" i="2"/>
  <c r="BE306" i="2"/>
  <c r="T306" i="2"/>
  <c r="R306" i="2"/>
  <c r="P306" i="2"/>
  <c r="J306" i="2"/>
  <c r="BK303" i="2"/>
  <c r="BI303" i="2"/>
  <c r="BH303" i="2"/>
  <c r="BG303" i="2"/>
  <c r="BF303" i="2"/>
  <c r="BE303" i="2"/>
  <c r="T303" i="2"/>
  <c r="R303" i="2"/>
  <c r="P303" i="2"/>
  <c r="J303" i="2"/>
  <c r="BK300" i="2"/>
  <c r="BI300" i="2"/>
  <c r="BH300" i="2"/>
  <c r="BG300" i="2"/>
  <c r="BF300" i="2"/>
  <c r="T300" i="2"/>
  <c r="R300" i="2"/>
  <c r="P300" i="2"/>
  <c r="J300" i="2"/>
  <c r="BE300" i="2" s="1"/>
  <c r="BK297" i="2"/>
  <c r="BI297" i="2"/>
  <c r="BH297" i="2"/>
  <c r="BG297" i="2"/>
  <c r="BF297" i="2"/>
  <c r="BE297" i="2"/>
  <c r="T297" i="2"/>
  <c r="R297" i="2"/>
  <c r="P297" i="2"/>
  <c r="J297" i="2"/>
  <c r="BK296" i="2"/>
  <c r="BI296" i="2"/>
  <c r="BH296" i="2"/>
  <c r="BG296" i="2"/>
  <c r="BF296" i="2"/>
  <c r="BE296" i="2"/>
  <c r="T296" i="2"/>
  <c r="R296" i="2"/>
  <c r="P296" i="2"/>
  <c r="J296" i="2"/>
  <c r="BK286" i="2"/>
  <c r="BI286" i="2"/>
  <c r="BH286" i="2"/>
  <c r="BG286" i="2"/>
  <c r="BF286" i="2"/>
  <c r="BE286" i="2"/>
  <c r="T286" i="2"/>
  <c r="R286" i="2"/>
  <c r="P286" i="2"/>
  <c r="J286" i="2"/>
  <c r="BK283" i="2"/>
  <c r="BI283" i="2"/>
  <c r="BH283" i="2"/>
  <c r="BG283" i="2"/>
  <c r="BF283" i="2"/>
  <c r="BE283" i="2"/>
  <c r="T283" i="2"/>
  <c r="T272" i="2" s="1"/>
  <c r="R283" i="2"/>
  <c r="P283" i="2"/>
  <c r="J283" i="2"/>
  <c r="BK278" i="2"/>
  <c r="BI278" i="2"/>
  <c r="BH278" i="2"/>
  <c r="BG278" i="2"/>
  <c r="BF278" i="2"/>
  <c r="BE278" i="2"/>
  <c r="T278" i="2"/>
  <c r="R278" i="2"/>
  <c r="P278" i="2"/>
  <c r="J278" i="2"/>
  <c r="BK275" i="2"/>
  <c r="BI275" i="2"/>
  <c r="BH275" i="2"/>
  <c r="BG275" i="2"/>
  <c r="BF275" i="2"/>
  <c r="T275" i="2"/>
  <c r="R275" i="2"/>
  <c r="P275" i="2"/>
  <c r="J275" i="2"/>
  <c r="BE275" i="2" s="1"/>
  <c r="BK273" i="2"/>
  <c r="BK272" i="2" s="1"/>
  <c r="J272" i="2" s="1"/>
  <c r="J63" i="2" s="1"/>
  <c r="BI273" i="2"/>
  <c r="BH273" i="2"/>
  <c r="BG273" i="2"/>
  <c r="BF273" i="2"/>
  <c r="T273" i="2"/>
  <c r="R273" i="2"/>
  <c r="P273" i="2"/>
  <c r="P272" i="2" s="1"/>
  <c r="J273" i="2"/>
  <c r="BE273" i="2" s="1"/>
  <c r="R272" i="2"/>
  <c r="BK269" i="2"/>
  <c r="BI269" i="2"/>
  <c r="BH269" i="2"/>
  <c r="BG269" i="2"/>
  <c r="BF269" i="2"/>
  <c r="T269" i="2"/>
  <c r="R269" i="2"/>
  <c r="P269" i="2"/>
  <c r="J269" i="2"/>
  <c r="BE269" i="2" s="1"/>
  <c r="BK264" i="2"/>
  <c r="BI264" i="2"/>
  <c r="BH264" i="2"/>
  <c r="BG264" i="2"/>
  <c r="BF264" i="2"/>
  <c r="BE264" i="2"/>
  <c r="T264" i="2"/>
  <c r="R264" i="2"/>
  <c r="P264" i="2"/>
  <c r="J264" i="2"/>
  <c r="BK259" i="2"/>
  <c r="BI259" i="2"/>
  <c r="BH259" i="2"/>
  <c r="BG259" i="2"/>
  <c r="BF259" i="2"/>
  <c r="T259" i="2"/>
  <c r="R259" i="2"/>
  <c r="P259" i="2"/>
  <c r="J259" i="2"/>
  <c r="BE259" i="2" s="1"/>
  <c r="BK256" i="2"/>
  <c r="BI256" i="2"/>
  <c r="BH256" i="2"/>
  <c r="BG256" i="2"/>
  <c r="BF256" i="2"/>
  <c r="T256" i="2"/>
  <c r="R256" i="2"/>
  <c r="P256" i="2"/>
  <c r="J256" i="2"/>
  <c r="BE256" i="2" s="1"/>
  <c r="BK243" i="2"/>
  <c r="BI243" i="2"/>
  <c r="BH243" i="2"/>
  <c r="BG243" i="2"/>
  <c r="BF243" i="2"/>
  <c r="BE243" i="2"/>
  <c r="T243" i="2"/>
  <c r="R243" i="2"/>
  <c r="P243" i="2"/>
  <c r="J243" i="2"/>
  <c r="BK240" i="2"/>
  <c r="BI240" i="2"/>
  <c r="BH240" i="2"/>
  <c r="BG240" i="2"/>
  <c r="BF240" i="2"/>
  <c r="BE240" i="2"/>
  <c r="T240" i="2"/>
  <c r="R240" i="2"/>
  <c r="P240" i="2"/>
  <c r="J240" i="2"/>
  <c r="BK236" i="2"/>
  <c r="BI236" i="2"/>
  <c r="BH236" i="2"/>
  <c r="BG236" i="2"/>
  <c r="BF236" i="2"/>
  <c r="T236" i="2"/>
  <c r="R236" i="2"/>
  <c r="P236" i="2"/>
  <c r="J236" i="2"/>
  <c r="BE236" i="2" s="1"/>
  <c r="BK233" i="2"/>
  <c r="BI233" i="2"/>
  <c r="BH233" i="2"/>
  <c r="BG233" i="2"/>
  <c r="BF233" i="2"/>
  <c r="BE233" i="2"/>
  <c r="T233" i="2"/>
  <c r="R233" i="2"/>
  <c r="P233" i="2"/>
  <c r="J233" i="2"/>
  <c r="BK230" i="2"/>
  <c r="BK213" i="2" s="1"/>
  <c r="J213" i="2" s="1"/>
  <c r="J62" i="2" s="1"/>
  <c r="BI230" i="2"/>
  <c r="BH230" i="2"/>
  <c r="BG230" i="2"/>
  <c r="BF230" i="2"/>
  <c r="T230" i="2"/>
  <c r="R230" i="2"/>
  <c r="P230" i="2"/>
  <c r="J230" i="2"/>
  <c r="BE230" i="2" s="1"/>
  <c r="BK217" i="2"/>
  <c r="BI217" i="2"/>
  <c r="BH217" i="2"/>
  <c r="BG217" i="2"/>
  <c r="BF217" i="2"/>
  <c r="BE217" i="2"/>
  <c r="T217" i="2"/>
  <c r="T213" i="2" s="1"/>
  <c r="R217" i="2"/>
  <c r="P217" i="2"/>
  <c r="J217" i="2"/>
  <c r="BK214" i="2"/>
  <c r="BI214" i="2"/>
  <c r="BH214" i="2"/>
  <c r="BG214" i="2"/>
  <c r="BF214" i="2"/>
  <c r="BE214" i="2"/>
  <c r="T214" i="2"/>
  <c r="R214" i="2"/>
  <c r="R213" i="2" s="1"/>
  <c r="P214" i="2"/>
  <c r="P213" i="2" s="1"/>
  <c r="J214" i="2"/>
  <c r="BK210" i="2"/>
  <c r="BI210" i="2"/>
  <c r="BH210" i="2"/>
  <c r="BG210" i="2"/>
  <c r="BF210" i="2"/>
  <c r="BE210" i="2"/>
  <c r="T210" i="2"/>
  <c r="R210" i="2"/>
  <c r="P210" i="2"/>
  <c r="J210" i="2"/>
  <c r="BK197" i="2"/>
  <c r="BI197" i="2"/>
  <c r="BH197" i="2"/>
  <c r="BG197" i="2"/>
  <c r="BF197" i="2"/>
  <c r="BE197" i="2"/>
  <c r="T197" i="2"/>
  <c r="R197" i="2"/>
  <c r="P197" i="2"/>
  <c r="J197" i="2"/>
  <c r="BK195" i="2"/>
  <c r="BI195" i="2"/>
  <c r="BH195" i="2"/>
  <c r="BG195" i="2"/>
  <c r="BF195" i="2"/>
  <c r="BE195" i="2"/>
  <c r="T195" i="2"/>
  <c r="R195" i="2"/>
  <c r="P195" i="2"/>
  <c r="J195" i="2"/>
  <c r="BK192" i="2"/>
  <c r="BI192" i="2"/>
  <c r="BH192" i="2"/>
  <c r="BG192" i="2"/>
  <c r="BF192" i="2"/>
  <c r="BE192" i="2"/>
  <c r="T192" i="2"/>
  <c r="R192" i="2"/>
  <c r="P192" i="2"/>
  <c r="J192" i="2"/>
  <c r="BK189" i="2"/>
  <c r="BI189" i="2"/>
  <c r="BH189" i="2"/>
  <c r="BG189" i="2"/>
  <c r="BF189" i="2"/>
  <c r="T189" i="2"/>
  <c r="R189" i="2"/>
  <c r="P189" i="2"/>
  <c r="J189" i="2"/>
  <c r="BE189" i="2" s="1"/>
  <c r="BK185" i="2"/>
  <c r="BI185" i="2"/>
  <c r="BH185" i="2"/>
  <c r="BG185" i="2"/>
  <c r="BF185" i="2"/>
  <c r="T185" i="2"/>
  <c r="R185" i="2"/>
  <c r="P185" i="2"/>
  <c r="J185" i="2"/>
  <c r="BE185" i="2" s="1"/>
  <c r="BK183" i="2"/>
  <c r="BI183" i="2"/>
  <c r="BH183" i="2"/>
  <c r="BG183" i="2"/>
  <c r="BF183" i="2"/>
  <c r="BE183" i="2"/>
  <c r="T183" i="2"/>
  <c r="R183" i="2"/>
  <c r="P183" i="2"/>
  <c r="J183" i="2"/>
  <c r="BK180" i="2"/>
  <c r="BI180" i="2"/>
  <c r="BH180" i="2"/>
  <c r="BG180" i="2"/>
  <c r="BF180" i="2"/>
  <c r="BE180" i="2"/>
  <c r="T180" i="2"/>
  <c r="R180" i="2"/>
  <c r="P180" i="2"/>
  <c r="J180" i="2"/>
  <c r="BK177" i="2"/>
  <c r="BI177" i="2"/>
  <c r="BH177" i="2"/>
  <c r="BG177" i="2"/>
  <c r="BF177" i="2"/>
  <c r="BE177" i="2"/>
  <c r="T177" i="2"/>
  <c r="R177" i="2"/>
  <c r="P177" i="2"/>
  <c r="J177" i="2"/>
  <c r="BK174" i="2"/>
  <c r="BI174" i="2"/>
  <c r="BH174" i="2"/>
  <c r="BG174" i="2"/>
  <c r="BF174" i="2"/>
  <c r="BE174" i="2"/>
  <c r="T174" i="2"/>
  <c r="R174" i="2"/>
  <c r="P174" i="2"/>
  <c r="J174" i="2"/>
  <c r="BK171" i="2"/>
  <c r="BI171" i="2"/>
  <c r="BH171" i="2"/>
  <c r="BG171" i="2"/>
  <c r="BF171" i="2"/>
  <c r="T171" i="2"/>
  <c r="R171" i="2"/>
  <c r="P171" i="2"/>
  <c r="J171" i="2"/>
  <c r="BE171" i="2" s="1"/>
  <c r="BK166" i="2"/>
  <c r="BI166" i="2"/>
  <c r="BH166" i="2"/>
  <c r="BG166" i="2"/>
  <c r="BF166" i="2"/>
  <c r="T166" i="2"/>
  <c r="R166" i="2"/>
  <c r="P166" i="2"/>
  <c r="J166" i="2"/>
  <c r="BE166" i="2" s="1"/>
  <c r="BK160" i="2"/>
  <c r="BI160" i="2"/>
  <c r="BH160" i="2"/>
  <c r="BG160" i="2"/>
  <c r="BF160" i="2"/>
  <c r="BE160" i="2"/>
  <c r="T160" i="2"/>
  <c r="R160" i="2"/>
  <c r="P160" i="2"/>
  <c r="J160" i="2"/>
  <c r="BK148" i="2"/>
  <c r="BI148" i="2"/>
  <c r="BH148" i="2"/>
  <c r="BG148" i="2"/>
  <c r="BF148" i="2"/>
  <c r="BE148" i="2"/>
  <c r="T148" i="2"/>
  <c r="R148" i="2"/>
  <c r="P148" i="2"/>
  <c r="J148" i="2"/>
  <c r="BK138" i="2"/>
  <c r="BI138" i="2"/>
  <c r="BH138" i="2"/>
  <c r="BG138" i="2"/>
  <c r="BF138" i="2"/>
  <c r="BE138" i="2"/>
  <c r="T138" i="2"/>
  <c r="R138" i="2"/>
  <c r="P138" i="2"/>
  <c r="J138" i="2"/>
  <c r="BK135" i="2"/>
  <c r="BI135" i="2"/>
  <c r="BH135" i="2"/>
  <c r="BG135" i="2"/>
  <c r="BF135" i="2"/>
  <c r="BE135" i="2"/>
  <c r="T135" i="2"/>
  <c r="R135" i="2"/>
  <c r="P135" i="2"/>
  <c r="J135" i="2"/>
  <c r="BK132" i="2"/>
  <c r="BI132" i="2"/>
  <c r="BH132" i="2"/>
  <c r="BG132" i="2"/>
  <c r="BF132" i="2"/>
  <c r="T132" i="2"/>
  <c r="R132" i="2"/>
  <c r="P132" i="2"/>
  <c r="J132" i="2"/>
  <c r="BE132" i="2" s="1"/>
  <c r="BK119" i="2"/>
  <c r="BI119" i="2"/>
  <c r="BH119" i="2"/>
  <c r="BG119" i="2"/>
  <c r="BF119" i="2"/>
  <c r="BE119" i="2"/>
  <c r="T119" i="2"/>
  <c r="R119" i="2"/>
  <c r="P119" i="2"/>
  <c r="J119" i="2"/>
  <c r="BK107" i="2"/>
  <c r="BI107" i="2"/>
  <c r="BH107" i="2"/>
  <c r="BG107" i="2"/>
  <c r="BF107" i="2"/>
  <c r="BE107" i="2"/>
  <c r="T107" i="2"/>
  <c r="R107" i="2"/>
  <c r="P107" i="2"/>
  <c r="J107" i="2"/>
  <c r="BK104" i="2"/>
  <c r="BI104" i="2"/>
  <c r="BH104" i="2"/>
  <c r="BG104" i="2"/>
  <c r="BF104" i="2"/>
  <c r="T104" i="2"/>
  <c r="R104" i="2"/>
  <c r="P104" i="2"/>
  <c r="J104" i="2"/>
  <c r="BE104" i="2" s="1"/>
  <c r="BK101" i="2"/>
  <c r="BI101" i="2"/>
  <c r="BH101" i="2"/>
  <c r="BG101" i="2"/>
  <c r="BF101" i="2"/>
  <c r="BE101" i="2"/>
  <c r="T101" i="2"/>
  <c r="R101" i="2"/>
  <c r="P101" i="2"/>
  <c r="J101" i="2"/>
  <c r="BK98" i="2"/>
  <c r="BI98" i="2"/>
  <c r="BH98" i="2"/>
  <c r="BG98" i="2"/>
  <c r="BF98" i="2"/>
  <c r="BE98" i="2"/>
  <c r="T98" i="2"/>
  <c r="R98" i="2"/>
  <c r="P98" i="2"/>
  <c r="P94" i="2" s="1"/>
  <c r="P93" i="2" s="1"/>
  <c r="P92" i="2" s="1"/>
  <c r="J98" i="2"/>
  <c r="BK95" i="2"/>
  <c r="BK94" i="2" s="1"/>
  <c r="BK93" i="2" s="1"/>
  <c r="BI95" i="2"/>
  <c r="BH95" i="2"/>
  <c r="BG95" i="2"/>
  <c r="BF95" i="2"/>
  <c r="T95" i="2"/>
  <c r="T94" i="2" s="1"/>
  <c r="R95" i="2"/>
  <c r="R94" i="2" s="1"/>
  <c r="R93" i="2" s="1"/>
  <c r="P95" i="2"/>
  <c r="J95" i="2"/>
  <c r="BE95" i="2" s="1"/>
  <c r="J89" i="2"/>
  <c r="J88" i="2"/>
  <c r="F88" i="2"/>
  <c r="F86" i="2"/>
  <c r="E84" i="2"/>
  <c r="J70" i="2"/>
  <c r="J55" i="2"/>
  <c r="J54" i="2"/>
  <c r="F54" i="2"/>
  <c r="F52" i="2"/>
  <c r="E50" i="2"/>
  <c r="J37" i="2"/>
  <c r="J36" i="2"/>
  <c r="J35" i="2"/>
  <c r="J18" i="2"/>
  <c r="E18" i="2"/>
  <c r="F55" i="2" s="1"/>
  <c r="J17" i="2"/>
  <c r="J12" i="2"/>
  <c r="J52" i="2" s="1"/>
  <c r="E7" i="2"/>
  <c r="E48" i="2" s="1"/>
  <c r="F34" i="2" l="1"/>
  <c r="F36" i="2"/>
  <c r="F37" i="2"/>
  <c r="F34" i="3"/>
  <c r="F35" i="3"/>
  <c r="F35" i="2"/>
  <c r="R92" i="3"/>
  <c r="P329" i="3"/>
  <c r="P92" i="3"/>
  <c r="BK93" i="3"/>
  <c r="J94" i="3"/>
  <c r="J61" i="3" s="1"/>
  <c r="J33" i="3"/>
  <c r="F33" i="3"/>
  <c r="J330" i="3"/>
  <c r="J67" i="3" s="1"/>
  <c r="BK329" i="3"/>
  <c r="J329" i="3" s="1"/>
  <c r="J66" i="3" s="1"/>
  <c r="E82" i="3"/>
  <c r="J86" i="3"/>
  <c r="J341" i="2"/>
  <c r="J67" i="2" s="1"/>
  <c r="BK340" i="2"/>
  <c r="J340" i="2" s="1"/>
  <c r="J66" i="2" s="1"/>
  <c r="J93" i="2"/>
  <c r="J60" i="2" s="1"/>
  <c r="T340" i="2"/>
  <c r="J33" i="2"/>
  <c r="F33" i="2"/>
  <c r="R340" i="2"/>
  <c r="R92" i="2"/>
  <c r="T93" i="2"/>
  <c r="T92" i="2" s="1"/>
  <c r="J34" i="2"/>
  <c r="F89" i="2"/>
  <c r="J94" i="2"/>
  <c r="J61" i="2" s="1"/>
  <c r="E82" i="2"/>
  <c r="J86" i="2"/>
  <c r="J93" i="3" l="1"/>
  <c r="J60" i="3" s="1"/>
  <c r="BK92" i="3"/>
  <c r="J92" i="3" s="1"/>
  <c r="BK92" i="2"/>
  <c r="J92" i="2" s="1"/>
  <c r="J30" i="3" l="1"/>
  <c r="J39" i="3" s="1"/>
  <c r="J59" i="3"/>
  <c r="J59" i="2"/>
  <c r="J30" i="2"/>
  <c r="J39" i="2" s="1"/>
</calcChain>
</file>

<file path=xl/sharedStrings.xml><?xml version="1.0" encoding="utf-8"?>
<sst xmlns="http://schemas.openxmlformats.org/spreadsheetml/2006/main" count="5106" uniqueCount="599">
  <si>
    <t>{91203564-5e4d-4e2d-9c5a-c2e2c8c12fa7}</t>
  </si>
  <si>
    <t>2</t>
  </si>
  <si>
    <t>KRYCÍ LIST SOUPISU PRACÍ</t>
  </si>
  <si>
    <t>v ---  níže se nacházejí doplnkové a pomocné údaje k sestavám  --- v</t>
  </si>
  <si>
    <t>False</t>
  </si>
  <si>
    <t>Zakázka:</t>
  </si>
  <si>
    <t>Objekt:</t>
  </si>
  <si>
    <t>SO 2 - Oprava chodníku - II. etapa</t>
  </si>
  <si>
    <t>KSO:</t>
  </si>
  <si>
    <t/>
  </si>
  <si>
    <t>CC-CZ:</t>
  </si>
  <si>
    <t>Místo:</t>
  </si>
  <si>
    <t>k.ú. Varnsdorf</t>
  </si>
  <si>
    <t>Datum:</t>
  </si>
  <si>
    <t>Zadavatel:</t>
  </si>
  <si>
    <t>IČ:</t>
  </si>
  <si>
    <t>00261718</t>
  </si>
  <si>
    <t>Město Varnsdorf</t>
  </si>
  <si>
    <t>DIČ:</t>
  </si>
  <si>
    <t>Uchazeč:</t>
  </si>
  <si>
    <t>Projektant:</t>
  </si>
  <si>
    <t>25487892</t>
  </si>
  <si>
    <t xml:space="preserve">ProProjekt s.r.o. </t>
  </si>
  <si>
    <t>CZ25487892</t>
  </si>
  <si>
    <t>Zpracovatel:</t>
  </si>
  <si>
    <t>Martin Rousek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</si>
  <si>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</si>
  <si>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</si>
  <si>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</si>
  <si>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</si>
  <si>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</si>
  <si>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</si>
  <si>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</si>
  <si>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</si>
  <si>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</si>
  <si>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</si>
  <si>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</si>
  <si>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</si>
  <si>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</si>
  <si>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</si>
  <si>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</si>
  <si>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</si>
  <si>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</si>
  <si>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zakázky celkem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</si>
  <si>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</si>
  <si>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</si>
  <si>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</si>
  <si>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</si>
  <si>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</si>
  <si>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</si>
  <si>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</si>
  <si>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</si>
  <si>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</si>
  <si>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</si>
  <si>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</si>
  <si>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</si>
  <si>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</si>
  <si>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</si>
  <si>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</si>
  <si>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</si>
  <si>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</si>
  <si>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</si>
  <si>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</si>
  <si>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</si>
  <si>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</si>
  <si>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</si>
  <si>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</si>
  <si>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</si>
  <si>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</si>
  <si>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</si>
  <si>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</si>
  <si>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</si>
  <si>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</si>
  <si>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</si>
  <si>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</si>
  <si>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HSV</t>
  </si>
  <si>
    <t>Práce a dodávky HSV</t>
  </si>
  <si>
    <t>1</t>
  </si>
  <si>
    <t>0</t>
  </si>
  <si>
    <t>ROZPOCET</t>
  </si>
  <si>
    <t>Zemní práce</t>
  </si>
  <si>
    <t>K</t>
  </si>
  <si>
    <t>113106134</t>
  </si>
  <si>
    <t>Rozebrání dlažeb komunikací pro pěší s přemístěním hmot na skládku na vzdálenost do 3 m nebo s naložením na dopravní prostředek s ložem z kameniva nebo živice a s jakoukoliv výplní spár strojně plochy jednotlivě do 50 m2 ze zámkové dlažby</t>
  </si>
  <si>
    <t>m2</t>
  </si>
  <si>
    <t>CS ÚRS 2024 01</t>
  </si>
  <si>
    <t>4</t>
  </si>
  <si>
    <t>915985215</t>
  </si>
  <si>
    <t>Online PSC</t>
  </si>
  <si>
    <t>https://podminky.urs.cz/item/CS_URS_2024_01/113106134</t>
  </si>
  <si>
    <t>VV</t>
  </si>
  <si>
    <t>7,3*2,4"vchod C4 - odstranění skladby dlážděného chodníku</t>
  </si>
  <si>
    <t>True</t>
  </si>
  <si>
    <t>113107312</t>
  </si>
  <si>
    <t>Odstranění podkladů nebo krytů strojně plochy jednotlivě do 50 m2 s přemístěním hmot na skládku na vzdálenost do 3 m nebo s naložením na dopravní prostředek z kameniva těženého, o tl. vrstvy přes 100 do 200 mm</t>
  </si>
  <si>
    <t>-36495212</t>
  </si>
  <si>
    <t>https://podminky.urs.cz/item/CS_URS_2024_01/113107312</t>
  </si>
  <si>
    <t>3</t>
  </si>
  <si>
    <t>113107321</t>
  </si>
  <si>
    <t>Odstranění podkladů nebo krytů strojně plochy jednotlivě do 50 m2 s přemístěním hmot na skládku na vzdálenost do 3 m nebo s naložením na dopravní prostředek z kameniva hrubého drceného, o tl. vrstvy do 100 mm</t>
  </si>
  <si>
    <t>977888920</t>
  </si>
  <si>
    <t>https://podminky.urs.cz/item/CS_URS_2024_01/113107321</t>
  </si>
  <si>
    <t>138*0,25"pro osazení silničního obrubníku - odstranění skladby vozovky</t>
  </si>
  <si>
    <t>113107330</t>
  </si>
  <si>
    <t>Odstranění podkladů nebo krytů strojně plochy jednotlivě do 50 m2 s přemístěním hmot na skládku na vzdálenost do 3 m nebo s naložením na dopravní prostředek z betonu prostého, o tl. vrstvy do 100 mm</t>
  </si>
  <si>
    <t>477516153</t>
  </si>
  <si>
    <t>https://podminky.urs.cz/item/CS_URS_2024_01/113107330</t>
  </si>
  <si>
    <t>5</t>
  </si>
  <si>
    <t>113107331</t>
  </si>
  <si>
    <t>Odstranění podkladů nebo krytů strojně plochy jednotlivě do 50 m2 s přemístěním hmot na skládku na vzdálenost do 3 m nebo s naložením na dopravní prostředek z betonu prostého, o tl. vrstvy přes 100 do 150 mm</t>
  </si>
  <si>
    <t>976839194</t>
  </si>
  <si>
    <t>https://podminky.urs.cz/item/CS_URS_2024_01/113107331</t>
  </si>
  <si>
    <t>138*(1,35-0,1)"úsek 000-138 m</t>
  </si>
  <si>
    <t>(170-138)*2"úsek 138-170 m</t>
  </si>
  <si>
    <t>Mezisoučet</t>
  </si>
  <si>
    <t>6,2*2,4"vchod C1</t>
  </si>
  <si>
    <t>7,2*2,4"vchod C2</t>
  </si>
  <si>
    <t>6,9*2,4"vchod C3</t>
  </si>
  <si>
    <t>7*2,4"vchod C5</t>
  </si>
  <si>
    <t>6,5*2,4"vchod C6</t>
  </si>
  <si>
    <t>Součet - odstranění skladby chodníku</t>
  </si>
  <si>
    <t>6</t>
  </si>
  <si>
    <t>113107341</t>
  </si>
  <si>
    <t>Odstranění podkladů nebo krytů strojně plochy jednotlivě do 50 m2 s přemístěním hmot na skládku na vzdálenost do 3 m nebo s naložením na dopravní prostředek živičných, o tl. vrstvy do 50 mm</t>
  </si>
  <si>
    <t>-365909549</t>
  </si>
  <si>
    <t>https://podminky.urs.cz/item/CS_URS_2024_01/113107341</t>
  </si>
  <si>
    <t>7,3*2,4"vchod C4</t>
  </si>
  <si>
    <t>7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</si>
  <si>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</si>
  <si>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</si>
  <si>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-1397314551</t>
  </si>
  <si>
    <t>https://podminky.urs.cz/item/CS_URS_2024_01/113107342</t>
  </si>
  <si>
    <t>8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</si>
  <si>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</si>
  <si>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</si>
  <si>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</si>
  <si>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1904083581</t>
  </si>
  <si>
    <t>https://podminky.urs.cz/item/CS_URS_2024_01/113202111</t>
  </si>
  <si>
    <t>138"silniční obrubník u vozovky</t>
  </si>
  <si>
    <t>9</t>
  </si>
  <si>
    <t>113204111</t>
  </si>
  <si>
    <t>Vytrhání obrub s vybouráním lože, s přemístěním hmot na skládku na vzdálenost do 3 m nebo s naložením na dopravní prostředek záhonových</t>
  </si>
  <si>
    <t>-884240933</t>
  </si>
  <si>
    <t>https://podminky.urs.cz/item/CS_URS_2024_01/113204111</t>
  </si>
  <si>
    <t>170-(2,4*6)+(170-138)"záhonový obrubník v úseku 000-170 m</t>
  </si>
  <si>
    <t>(7,2+6,5)+2,4"vchod C1</t>
  </si>
  <si>
    <t>(7,2*2)+2,4"vchod C2</t>
  </si>
  <si>
    <t>(6,9*2)+2,4"vchod C3</t>
  </si>
  <si>
    <t>(7,3*2)+2,4"vchod C4</t>
  </si>
  <si>
    <t>(7*2)+2,4"vchod C5</t>
  </si>
  <si>
    <t>(6,5*2)+2,4"vchod C6</t>
  </si>
  <si>
    <t>Součet</t>
  </si>
  <si>
    <t>10</t>
  </si>
  <si>
    <t>121112003</t>
  </si>
  <si>
    <t>Sejmutí ornice ručně při souvislé ploše, tl. vrstvy do 200 mm</t>
  </si>
  <si>
    <t>-1825555006</t>
  </si>
  <si>
    <t>https://podminky.urs.cz/item/CS_URS_2024_01/121112003</t>
  </si>
  <si>
    <t>(138-(2,4*6))*0,25"obrubník na trase chodníku 000-138 m = pro rozšíření chodníku</t>
  </si>
  <si>
    <t>(7,2+6,5)*0,25"vchod C1</t>
  </si>
  <si>
    <t>(7,2*2)*0,25"vchod C2</t>
  </si>
  <si>
    <t>(6,9*2)*0,25"vchod C3</t>
  </si>
  <si>
    <t>(7,3*2)*0,25"vchod C4</t>
  </si>
  <si>
    <t>(7*2)*0,25"vchod C5</t>
  </si>
  <si>
    <t>(6,5*2)*0,25"vchod C6</t>
  </si>
  <si>
    <t>11</t>
  </si>
  <si>
    <t>122251301</t>
  </si>
  <si>
    <t>Odkopávky a prokopávky nezapažené strojně v omezeném prostoru v hornině třídy těžitelnosti I skupiny 3 do 20 m3</t>
  </si>
  <si>
    <t>m3</t>
  </si>
  <si>
    <t>-685063807</t>
  </si>
  <si>
    <t>https://podminky.urs.cz/item/CS_URS_2024_01/122251301</t>
  </si>
  <si>
    <t>(138-(2,4*6))*0,25*0,05"obrubník na trase chodníku 000-138 m = pro rozšíření chodníku</t>
  </si>
  <si>
    <t>(2,4*1,5)*6*0,1"snížená místa - vstupy</t>
  </si>
  <si>
    <t>(1,5*1,5)*2*0,1"snížená místa - pro přecházení</t>
  </si>
  <si>
    <t>12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</si>
  <si>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</si>
  <si>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</si>
  <si>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-1411654718</t>
  </si>
  <si>
    <t>https://podminky.urs.cz/item/CS_URS_2024_01/162351103</t>
  </si>
  <si>
    <t>51,775*0,2"ornice - na dočasnou deponii</t>
  </si>
  <si>
    <t>51,775*0,2"ornice - k rozprostření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</si>
  <si>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</si>
  <si>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</si>
  <si>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</si>
  <si>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-254556254</t>
  </si>
  <si>
    <t>https://podminky.urs.cz/item/CS_URS_2024_01/162751117</t>
  </si>
  <si>
    <t>4,155"vykopaná zemina - na skládku</t>
  </si>
  <si>
    <t>14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</si>
  <si>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</si>
  <si>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</si>
  <si>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-359796134</t>
  </si>
  <si>
    <t>https://podminky.urs.cz/item/CS_URS_2024_01/162751119</t>
  </si>
  <si>
    <t>4,155*30 'Přepočtené koeficientem množství</t>
  </si>
  <si>
    <t>15</t>
  </si>
  <si>
    <t>167151101</t>
  </si>
  <si>
    <t>Nakládání, skládání a překládání neulehlého výkopku nebo sypaniny strojně nakládání, množství do 100 m3, z horniny třídy těžitelnosti I, skupiny 1 až 3</t>
  </si>
  <si>
    <t>2117363786</t>
  </si>
  <si>
    <t>https://podminky.urs.cz/item/CS_URS_2024_01/167151101</t>
  </si>
  <si>
    <t>16</t>
  </si>
  <si>
    <t>171151112</t>
  </si>
  <si>
    <t>Uložení sypanin do násypů strojně s rozprostřením sypaniny ve vrstvách a s hrubým urovnáním zhutněných z hornin nesoudržných kamenitých</t>
  </si>
  <si>
    <t>-444197777</t>
  </si>
  <si>
    <t>https://podminky.urs.cz/item/CS_URS_2024_01/171151112</t>
  </si>
  <si>
    <t>369,64*0,05"podsyp pod navrhovanou skladbu (navýšení nivelety) = celková plocha (viz. úprava pláně) * tloušťka</t>
  </si>
  <si>
    <t>17</t>
  </si>
  <si>
    <t>M</t>
  </si>
  <si>
    <t>58344171</t>
  </si>
  <si>
    <t>štěrkodrť frakce 0/32</t>
  </si>
  <si>
    <t>t</t>
  </si>
  <si>
    <t>-939696646</t>
  </si>
  <si>
    <t>18,482*2 'Přepočtené koeficientem množství</t>
  </si>
  <si>
    <t>18</t>
  </si>
  <si>
    <t>171201231</t>
  </si>
  <si>
    <t>Poplatek za uložení stavebního odpadu na recyklační skládce (skládkovné) zeminy a kamení zatříděného do Katalogu odpadů pod kódem 17 05 04</t>
  </si>
  <si>
    <t>512248147</t>
  </si>
  <si>
    <t>https://podminky.urs.cz/item/CS_URS_2024_01/171201231</t>
  </si>
  <si>
    <t>4,155*2 'Přepočtené koeficientem množství</t>
  </si>
  <si>
    <t>19</t>
  </si>
  <si>
    <t>171251201</t>
  </si>
  <si>
    <t>Uložení sypaniny na skládky nebo meziskládky bez hutnění s upravením uložené sypaniny do předepsaného tvaru</t>
  </si>
  <si>
    <t>-634379951</t>
  </si>
  <si>
    <t>https://podminky.urs.cz/item/CS_URS_2024_01/171251201</t>
  </si>
  <si>
    <t>20</t>
  </si>
  <si>
    <t>181411131</t>
  </si>
  <si>
    <t>Založení trávníku na půdě předem připravené plochy do 1000 m2 výsevem včetně utažení parkového v rovině nebo na svahu do 1:5</t>
  </si>
  <si>
    <t>2108435125</t>
  </si>
  <si>
    <t>https://podminky.urs.cz/item/CS_URS_2024_01/181411131</t>
  </si>
  <si>
    <t>51,775"dosyp za sadovou obrubou</t>
  </si>
  <si>
    <t>21</t>
  </si>
  <si>
    <t>00572410</t>
  </si>
  <si>
    <t>osivo směs travní parková</t>
  </si>
  <si>
    <t>kg</t>
  </si>
  <si>
    <t>839935935</t>
  </si>
  <si>
    <t>51,775*0,02 'Přepočtené koeficientem množství</t>
  </si>
  <si>
    <t>22</t>
  </si>
  <si>
    <t>181951112</t>
  </si>
  <si>
    <t>Úprava pláně vyrovnáním výškových rozdílů strojně v hornině třídy těžitelnosti I, skupiny 1 až 3 se zhutněním</t>
  </si>
  <si>
    <t>-1809861179</t>
  </si>
  <si>
    <t>https://podminky.urs.cz/item/CS_URS_2024_01/181951112</t>
  </si>
  <si>
    <t>138*1,5"úsek 000-138 m</t>
  </si>
  <si>
    <t xml:space="preserve">Součet </t>
  </si>
  <si>
    <t>23</t>
  </si>
  <si>
    <t>182311123</t>
  </si>
  <si>
    <t>Rozprostření a urovnání ornice ve svahu sklonu přes 1:5 ručně při souvislé ploše, tl. vrstvy do 200 mm</t>
  </si>
  <si>
    <t>-579670188</t>
  </si>
  <si>
    <t>https://podminky.urs.cz/item/CS_URS_2024_01/182311123</t>
  </si>
  <si>
    <t>Komunikace pozemní</t>
  </si>
  <si>
    <t>24</t>
  </si>
  <si>
    <t>564831011</t>
  </si>
  <si>
    <t>Podklad ze štěrkodrti ŠD s rozprostřením a zhutněním plochy jednotlivě do 100 m2, po zhutnění tl. 100 mm</t>
  </si>
  <si>
    <t>-1123583064</t>
  </si>
  <si>
    <t>https://podminky.urs.cz/item/CS_URS_2024_01/564831011</t>
  </si>
  <si>
    <t>138*0,25"pro osazení silničního obrubníku - doplnění skladby vozovky - skladba S2</t>
  </si>
  <si>
    <t>25</t>
  </si>
  <si>
    <t>564851111</t>
  </si>
  <si>
    <t>Podklad ze štěrkodrti ŠD s rozprostřením a zhutněním plochy přes 100 m2, po zhutnění tl. 150 mm</t>
  </si>
  <si>
    <t>1549058582</t>
  </si>
  <si>
    <t>https://podminky.urs.cz/item/CS_URS_2024_01/564851111</t>
  </si>
  <si>
    <t>Součet - nová skladba S1</t>
  </si>
  <si>
    <t>26</t>
  </si>
  <si>
    <t>565135101</t>
  </si>
  <si>
    <t>Asfaltový beton vrstva podkladní ACP 16 (obalované kamenivo střednězrnné - OKS) s rozprostřením a zhutněním v pruhu šířky do 1,5 m, po zhutnění tl. 50 mm</t>
  </si>
  <si>
    <t>-1276390962</t>
  </si>
  <si>
    <t>https://podminky.urs.cz/item/CS_URS_2024_01/565135101</t>
  </si>
  <si>
    <t>27</t>
  </si>
  <si>
    <t>567122111</t>
  </si>
  <si>
    <t>Podklad ze směsi stmelené cementem SC bez dilatačních spár, s rozprostřením a zhutněním SC C 8/10 (KSC I), po zhutnění tl. 120 mm</t>
  </si>
  <si>
    <t>902818705</t>
  </si>
  <si>
    <t>https://podminky.urs.cz/item/CS_URS_2024_01/567122111</t>
  </si>
  <si>
    <t>28</t>
  </si>
  <si>
    <t>573231106</t>
  </si>
  <si>
    <t>Postřik spojovací PS bez posypu kamenivem ze silniční emulze, v množství 0,30 kg/m2</t>
  </si>
  <si>
    <t>-1668808202</t>
  </si>
  <si>
    <t>https://podminky.urs.cz/item/CS_URS_2024_01/573231106</t>
  </si>
  <si>
    <t>34,5*2 'Přepočtené koeficientem množství</t>
  </si>
  <si>
    <t>29</t>
  </si>
  <si>
    <t>577134111</t>
  </si>
  <si>
    <t>Asfaltový beton vrstva obrusná ACO 11 (ABS) s rozprostřením a se zhutněním z nemodifikovaného asfaltu v pruhu šířky do 3 m tř. I (ACO 11+), po zhutnění tl. 40 mm</t>
  </si>
  <si>
    <t>749210157</t>
  </si>
  <si>
    <t>https://podminky.urs.cz/item/CS_URS_2024_01/577134111</t>
  </si>
  <si>
    <t>30</t>
  </si>
  <si>
    <t>596211113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</si>
  <si>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</si>
  <si>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1637264770</t>
  </si>
  <si>
    <t>https://podminky.urs.cz/item/CS_URS_2024_01/596211113</t>
  </si>
  <si>
    <t>138*(1,5-0,1)"úsek 000-138 m</t>
  </si>
  <si>
    <t>31</t>
  </si>
  <si>
    <t>59245018</t>
  </si>
  <si>
    <t>dlažba skladebná betonová 200x100mm tl 60mm přírodní</t>
  </si>
  <si>
    <t>636473969</t>
  </si>
  <si>
    <t>355,84-(10,16+10,98)</t>
  </si>
  <si>
    <t>334,7*1,01 'Přepočtené koeficientem množství</t>
  </si>
  <si>
    <t>32</t>
  </si>
  <si>
    <t>59245006</t>
  </si>
  <si>
    <t>dlažba pro nevidomé betonová 200x100mm tl 60mm barevná</t>
  </si>
  <si>
    <t>1669703949</t>
  </si>
  <si>
    <t>((2,4+0,5*2)*0,4)*6"vchody</t>
  </si>
  <si>
    <t>((1,5+0,5*2)*0,4)*2"snížená místa</t>
  </si>
  <si>
    <t>10,16*1,03 'Přepočtené koeficientem množství</t>
  </si>
  <si>
    <t>33</t>
  </si>
  <si>
    <t>5924501-R</t>
  </si>
  <si>
    <t xml:space="preserve">dlažba tvar čtverec betonová 200x200x60mm přírodní, rovné hrany po obvodu-bez zkosení, spára mezi prvky max. 4 mm </t>
  </si>
  <si>
    <t>-1342313037</t>
  </si>
  <si>
    <t>((2,4+0,5*2+0,7*2)*0,3)*6"vchody</t>
  </si>
  <si>
    <t>((1,5+0,5*2+0,7*2)*0,3)*2"snížená místa</t>
  </si>
  <si>
    <t>10,98*1,03 'Přepočtené koeficientem množství</t>
  </si>
  <si>
    <t>34</t>
  </si>
  <si>
    <t>596211114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</si>
  <si>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Příplatek k cenám za dlažbu z prvků dvou barev</t>
  </si>
  <si>
    <t>-475397854</t>
  </si>
  <si>
    <t>https://podminky.urs.cz/item/CS_URS_2024_01/596211114</t>
  </si>
  <si>
    <t>10,16+10,98</t>
  </si>
  <si>
    <t>Ostatní konstrukce a práce, bourání</t>
  </si>
  <si>
    <t>35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</si>
  <si>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</si>
  <si>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</si>
  <si>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-1569833104</t>
  </si>
  <si>
    <t>https://podminky.urs.cz/item/CS_URS_2024_01/916131213</t>
  </si>
  <si>
    <t>36</t>
  </si>
  <si>
    <t>59217031</t>
  </si>
  <si>
    <t>obrubník silniční betonový 1000x150x250mm</t>
  </si>
  <si>
    <t>1349089759</t>
  </si>
  <si>
    <t>138-(17,4+16)</t>
  </si>
  <si>
    <t>104,6*1,02 'Přepočtené koeficientem množství</t>
  </si>
  <si>
    <t>37</t>
  </si>
  <si>
    <t>59217029</t>
  </si>
  <si>
    <t>obrubník silniční betonový nájezdový 1000x150x150mm</t>
  </si>
  <si>
    <t>2016014300</t>
  </si>
  <si>
    <t>2,4*6"u vchodů</t>
  </si>
  <si>
    <t>1,5*2"snížená místo pro přecházení</t>
  </si>
  <si>
    <t>17,4*1,02 'Přepočtené koeficientem množství</t>
  </si>
  <si>
    <t>38</t>
  </si>
  <si>
    <t>59217076</t>
  </si>
  <si>
    <t>obrubník silniční betonový přechodový 1000x150x250mm</t>
  </si>
  <si>
    <t>-1120451201</t>
  </si>
  <si>
    <t>(1+1)*(6+2)</t>
  </si>
  <si>
    <t>16*1,02 'Přepočtené koeficientem množství</t>
  </si>
  <si>
    <t>39</t>
  </si>
  <si>
    <t>916331112</t>
  </si>
  <si>
    <t>Osazení zahradního obrubníku betonového s ložem tl. od 50 do 100 mm z betonu prostého tř. C 12/15 s boční opěrou z betonu prostého tř. C 12/15</t>
  </si>
  <si>
    <t>-119919831</t>
  </si>
  <si>
    <t>https://podminky.urs.cz/item/CS_URS_2024_01/916331112</t>
  </si>
  <si>
    <t>40</t>
  </si>
  <si>
    <t>59217001</t>
  </si>
  <si>
    <t>obrubník zahradní betonový 1000x50x250mm</t>
  </si>
  <si>
    <t>1965701894</t>
  </si>
  <si>
    <t>41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</si>
  <si>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</si>
  <si>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</si>
  <si>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-574210737</t>
  </si>
  <si>
    <t>https://podminky.urs.cz/item/CS_URS_2024_01/919732221</t>
  </si>
  <si>
    <t>138"délka úseku - napojení asfaltu pro osazení silničních obrubníků - doplnění skladby vozovky</t>
  </si>
  <si>
    <t>42</t>
  </si>
  <si>
    <t>919735112</t>
  </si>
  <si>
    <t>Řezání stávajícího živičného krytu nebo podkladu hloubky přes 50 do 100 mm</t>
  </si>
  <si>
    <t>1076918182</t>
  </si>
  <si>
    <t>https://podminky.urs.cz/item/CS_URS_2024_01/919735112</t>
  </si>
  <si>
    <t>138"délka úseku - řezání asfaltu pro osazení silničních obrubníků - bourání vozovky</t>
  </si>
  <si>
    <t>43</t>
  </si>
  <si>
    <t>919735122</t>
  </si>
  <si>
    <t>Řezání stávajícího betonového krytu nebo podkladu hloubky přes 50 do 100 mm</t>
  </si>
  <si>
    <t>-1625558394</t>
  </si>
  <si>
    <t>https://podminky.urs.cz/item/CS_URS_2024_01/919735122</t>
  </si>
  <si>
    <t>44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</si>
  <si>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</si>
  <si>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</si>
  <si>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1960367426</t>
  </si>
  <si>
    <t>https://podminky.urs.cz/item/CS_URS_2024_01/966005111</t>
  </si>
  <si>
    <t>138-(3+2,5*5)+5*11"hrazení oddělující zeleň a chodník</t>
  </si>
  <si>
    <t>997</t>
  </si>
  <si>
    <t>Přesun sutě</t>
  </si>
  <si>
    <t>45</t>
  </si>
  <si>
    <t>997221551</t>
  </si>
  <si>
    <t>Vodorovná doprava suti bez naložení, ale se složením a s hrubým urovnáním ze sypkých materiálů, na vzdálenost do 1 km</t>
  </si>
  <si>
    <t>-1273405252</t>
  </si>
  <si>
    <t>https://podminky.urs.cz/item/CS_URS_2024_01/997221551</t>
  </si>
  <si>
    <t>5,256+5,865"šd/zemin</t>
  </si>
  <si>
    <t>46</t>
  </si>
  <si>
    <t>997221559</t>
  </si>
  <si>
    <t>Vodorovná doprava suti bez naložení, ale se složením a s hrubým urovnáním Příplatek k ceně za každý další započatý 1 km přes 1 km</t>
  </si>
  <si>
    <t>1161732704</t>
  </si>
  <si>
    <t>https://podminky.urs.cz/item/CS_URS_2024_01/997221559</t>
  </si>
  <si>
    <t>11,121*39 'Přepočtené koeficientem množství</t>
  </si>
  <si>
    <t>47</t>
  </si>
  <si>
    <t>997221561</t>
  </si>
  <si>
    <t>Vodorovná doprava suti bez naložení, ale se složením a s hrubým urovnáním z kusových materiálů, na vzdálenost do 1 km</t>
  </si>
  <si>
    <t>1225096937</t>
  </si>
  <si>
    <t>https://podminky.urs.cz/item/CS_URS_2024_01/997221561</t>
  </si>
  <si>
    <t>4,555+8,28+103,227+28,29+11,42+6,213"beton</t>
  </si>
  <si>
    <t>32,844+7,59"asfalt</t>
  </si>
  <si>
    <t>48</t>
  </si>
  <si>
    <t>997221569</t>
  </si>
  <si>
    <t>-259647127</t>
  </si>
  <si>
    <t>https://podminky.urs.cz/item/CS_URS_2024_01/997221569</t>
  </si>
  <si>
    <t>202,419*39 'Přepočtené koeficientem množství</t>
  </si>
  <si>
    <t>49</t>
  </si>
  <si>
    <t>997221861</t>
  </si>
  <si>
    <t>Poplatek za uložení stavebního odpadu na recyklační skládce (skládkovné) z prostého betonu zatříděného do Katalogu odpadů pod kódem 17 01 01</t>
  </si>
  <si>
    <t>-690513972</t>
  </si>
  <si>
    <t>https://podminky.urs.cz/item/CS_URS_2024_01/997221861</t>
  </si>
  <si>
    <t>50</t>
  </si>
  <si>
    <t>997221873</t>
  </si>
  <si>
    <t>-1928930076</t>
  </si>
  <si>
    <t>https://podminky.urs.cz/item/CS_URS_2024_01/997221873</t>
  </si>
  <si>
    <t>51</t>
  </si>
  <si>
    <t>997221875</t>
  </si>
  <si>
    <t>Poplatek za uložení stavebního odpadu na recyklační skládce (skládkovné) asfaltového bez obsahu dehtu zatříděného do Katalogu odpadů pod kódem 17 03 02</t>
  </si>
  <si>
    <t>274913564</t>
  </si>
  <si>
    <t>https://podminky.urs.cz/item/CS_URS_2024_01/997221875</t>
  </si>
  <si>
    <t>998</t>
  </si>
  <si>
    <t>Přesun hmot</t>
  </si>
  <si>
    <t>52</t>
  </si>
  <si>
    <t>998223011</t>
  </si>
  <si>
    <t>Přesun hmot pro pozemní komunikace s krytem dlážděným dopravní vzdálenost do 200 m jakékoliv délky objektu</t>
  </si>
  <si>
    <t>-213250369</t>
  </si>
  <si>
    <t>https://podminky.urs.cz/item/CS_URS_2024_01/998223011</t>
  </si>
  <si>
    <t>VRN</t>
  </si>
  <si>
    <t>Vedlejší rozpočtové náklady</t>
  </si>
  <si>
    <t>VRN1</t>
  </si>
  <si>
    <t>Průzkumné, geodetické a projektové práce</t>
  </si>
  <si>
    <t>53</t>
  </si>
  <si>
    <t>012103000</t>
  </si>
  <si>
    <t>Geodetické práce před výstavbou včetně vytyčení inženýrských sítí</t>
  </si>
  <si>
    <t>…</t>
  </si>
  <si>
    <t>1024</t>
  </si>
  <si>
    <t>-37948680</t>
  </si>
  <si>
    <t>https://podminky.urs.cz/item/CS_URS_2024_01/012103000</t>
  </si>
  <si>
    <t>54</t>
  </si>
  <si>
    <t>012203000</t>
  </si>
  <si>
    <t>Geodetické práce při provádění stavby</t>
  </si>
  <si>
    <t>1169495150</t>
  </si>
  <si>
    <t>https://podminky.urs.cz/item/CS_URS_2024_01/012203000</t>
  </si>
  <si>
    <t>55</t>
  </si>
  <si>
    <t>012303000</t>
  </si>
  <si>
    <t>Geodetické práce po výstavbě včetně geometrického plánu a zaměření stavby</t>
  </si>
  <si>
    <t>1896624256</t>
  </si>
  <si>
    <t>https://podminky.urs.cz/item/CS_URS_2024_01/012303000</t>
  </si>
  <si>
    <t>VRN2</t>
  </si>
  <si>
    <t>Příprava staveniště</t>
  </si>
  <si>
    <t>56</t>
  </si>
  <si>
    <t>021103000</t>
  </si>
  <si>
    <t>Zabezpečení přírodních hodnot na místě - ochrana stávající zeleně během provádění prací</t>
  </si>
  <si>
    <t>1749724402</t>
  </si>
  <si>
    <t>https://podminky.urs.cz/item/CS_URS_2024_01/021103000</t>
  </si>
  <si>
    <t>VRN3</t>
  </si>
  <si>
    <t>Zařízení staveniště</t>
  </si>
  <si>
    <t>57</t>
  </si>
  <si>
    <t>030001000</t>
  </si>
  <si>
    <t>2117810845</t>
  </si>
  <si>
    <t>https://podminky.urs.cz/item/CS_URS_2024_01/030001000</t>
  </si>
  <si>
    <t>VRN4</t>
  </si>
  <si>
    <t>Inženýrská činnost</t>
  </si>
  <si>
    <t>58</t>
  </si>
  <si>
    <t>045002000</t>
  </si>
  <si>
    <t>Kompletační a koordinační činnost včetně, poplatků a dokladové části</t>
  </si>
  <si>
    <t>524249135</t>
  </si>
  <si>
    <t>https://podminky.urs.cz/item/CS_URS_2024_01/045002000</t>
  </si>
  <si>
    <t>VRN6</t>
  </si>
  <si>
    <t>Územní vlivy</t>
  </si>
  <si>
    <t>59</t>
  </si>
  <si>
    <t>060001000</t>
  </si>
  <si>
    <t>Územní vlivy včetně opatření proti prašnosti a čištění komunikací v přůběhu výstavby</t>
  </si>
  <si>
    <t>552752142</t>
  </si>
  <si>
    <t>https://podminky.urs.cz/item/CS_URS_2024_01/060001000</t>
  </si>
  <si>
    <t>VRN7</t>
  </si>
  <si>
    <t>Provozní vlivy</t>
  </si>
  <si>
    <t>60</t>
  </si>
  <si>
    <t>070001000</t>
  </si>
  <si>
    <t>Provozní vlivy včetně DIR, DIO vč. dopravního značení, zajištění přístupu do objektu a zabezpečení výkopů</t>
  </si>
  <si>
    <t>-1317932399</t>
  </si>
  <si>
    <t>https://podminky.urs.cz/item/CS_URS_2024_01/070001000</t>
  </si>
  <si>
    <t>{e6740b38-fd1e-4a4c-a778-effaaef112fe}</t>
  </si>
  <si>
    <t>SO 3 - Oprava chodníku - III. etapa</t>
  </si>
  <si>
    <t>912061905</t>
  </si>
  <si>
    <t>(117-15)*0,25"pro osazení silničního obrubníku - odstranění skladby vozovky</t>
  </si>
  <si>
    <t>658060148</t>
  </si>
  <si>
    <t>-1571818452</t>
  </si>
  <si>
    <t>117*(1,35-0,1)"úsek 000-117 m</t>
  </si>
  <si>
    <t>5,7*2,4"vchod D1</t>
  </si>
  <si>
    <t>5*2,4"vchod D2</t>
  </si>
  <si>
    <t>4*2,4"vchod D3</t>
  </si>
  <si>
    <t>3,9*2,4"vchod D4</t>
  </si>
  <si>
    <t>4,1*2,4"vchod D5</t>
  </si>
  <si>
    <t>4,9*2,4"vchod D6</t>
  </si>
  <si>
    <t>-1573233138</t>
  </si>
  <si>
    <t>1164366109</t>
  </si>
  <si>
    <t>1347930241</t>
  </si>
  <si>
    <t>117-15+1,5"silniční obrubník u vozovky</t>
  </si>
  <si>
    <t>1226514391</t>
  </si>
  <si>
    <t>117-(2,4*6)+15"záhonový obrubník v úseku 000-117 m</t>
  </si>
  <si>
    <t>(5,7*2)+2,4"vchod D1</t>
  </si>
  <si>
    <t>(5*2)+2,4"vchod D2</t>
  </si>
  <si>
    <t>(4*2)+2,4"vchod D3</t>
  </si>
  <si>
    <t>(3,9*2)+2,4"vchod D4</t>
  </si>
  <si>
    <t>(4,1*2)+2,4"vchod D5</t>
  </si>
  <si>
    <t>(4,9*2)+2,4"vchod D6</t>
  </si>
  <si>
    <t>-1838572533</t>
  </si>
  <si>
    <t>(117-(2,4*6))*0,25"obrubník na trase chodníku 000-117 m = pro rozšíření chodníku</t>
  </si>
  <si>
    <t>(5,7*2)*0,25"vchod D1</t>
  </si>
  <si>
    <t>(5*2)*0,25"vchod D2</t>
  </si>
  <si>
    <t>(4*2)*0,25"vchod D3</t>
  </si>
  <si>
    <t>(3,9*2)*0,25"vchod D4</t>
  </si>
  <si>
    <t>(4,1*2)*0,25"vchod D5</t>
  </si>
  <si>
    <t>(4,9*2)*0,25"vchod D6</t>
  </si>
  <si>
    <t>1273311863</t>
  </si>
  <si>
    <t>(117-(2,4*6))*0,25*0,05"obrubník na trase chodníku 000-117 m = pro rozšíření chodníku</t>
  </si>
  <si>
    <t>(2,4*1,5)*6*0,1"snížená místa u vchodů</t>
  </si>
  <si>
    <t>-668620447</t>
  </si>
  <si>
    <t>39,45*0,2"ornice - na dočasnou deponii</t>
  </si>
  <si>
    <t>39,45*0,2"ornice - k rozprostření</t>
  </si>
  <si>
    <t>-1480353018</t>
  </si>
  <si>
    <t>3,443"vykopaná zemina - na skládku</t>
  </si>
  <si>
    <t>-1241347359</t>
  </si>
  <si>
    <t>3,443*30 'Přepočtené koeficientem množství</t>
  </si>
  <si>
    <t>-1424637169</t>
  </si>
  <si>
    <t>-770965729</t>
  </si>
  <si>
    <t>241,74*0,05"podsyp pod navrhovanou skladbu (navýšení nivelety) = celková plocha (viz. úprava pláně) * tloušťka</t>
  </si>
  <si>
    <t>-1259395245</t>
  </si>
  <si>
    <t>12,087*2 'Přepočtené koeficientem množství</t>
  </si>
  <si>
    <t>-1249780316</t>
  </si>
  <si>
    <t>3,443*2 'Přepočtené koeficientem množství</t>
  </si>
  <si>
    <t>1786771390</t>
  </si>
  <si>
    <t>-877400505</t>
  </si>
  <si>
    <t>39,45"dosyp za sadovou obrubou</t>
  </si>
  <si>
    <t>-321687084</t>
  </si>
  <si>
    <t>39,45*0,02 'Přepočtené koeficientem množství</t>
  </si>
  <si>
    <t>-217828207</t>
  </si>
  <si>
    <t>117*1,5"úsek 000-117 m</t>
  </si>
  <si>
    <t>-808878264</t>
  </si>
  <si>
    <t>626890557</t>
  </si>
  <si>
    <t>(117-15)*0,25"pro osazení silničního obrubníku - doplnění skladby vozovky - skladba S2</t>
  </si>
  <si>
    <t>-44640110</t>
  </si>
  <si>
    <t>Součet  - nová skladba S1</t>
  </si>
  <si>
    <t>-2017432356</t>
  </si>
  <si>
    <t>1229368614</t>
  </si>
  <si>
    <t>-407811709</t>
  </si>
  <si>
    <t>25,5*2 'Přepočtené koeficientem množství</t>
  </si>
  <si>
    <t>-82816981</t>
  </si>
  <si>
    <t>1758418957</t>
  </si>
  <si>
    <t>117*(1,5-0,1)"úsek 000-117 m</t>
  </si>
  <si>
    <t>-1602359495</t>
  </si>
  <si>
    <t>230,04-(8,16+8,64)</t>
  </si>
  <si>
    <t>213,24*1,01 'Přepočtené koeficientem množství</t>
  </si>
  <si>
    <t>-849513127</t>
  </si>
  <si>
    <t>((2,4+0,5*2)*0,4)*6"snížené místo u vchodů</t>
  </si>
  <si>
    <t>8,16*1,01 'Přepočtené koeficientem množství</t>
  </si>
  <si>
    <t>1646647246</t>
  </si>
  <si>
    <t>((2,4+0,5*2+0,7*2)*0,3)*6"snížené místo u vchodů</t>
  </si>
  <si>
    <t>44802703</t>
  </si>
  <si>
    <t>8,16+8,64</t>
  </si>
  <si>
    <t>914511111</t>
  </si>
  <si>
    <t>Montáž sloupku dopravních značek délky do 3,5 m do betonového základu</t>
  </si>
  <si>
    <t>kus</t>
  </si>
  <si>
    <t>-450449574</t>
  </si>
  <si>
    <t>https://podminky.urs.cz/item/CS_URS_2024_01/914511111</t>
  </si>
  <si>
    <t>1"přemístění dopravních značek</t>
  </si>
  <si>
    <t>575440052</t>
  </si>
  <si>
    <t>-561000484</t>
  </si>
  <si>
    <t>103,5-(14,4+12)</t>
  </si>
  <si>
    <t>77,1*1,02 'Přepočtené koeficientem množství</t>
  </si>
  <si>
    <t>-57827061</t>
  </si>
  <si>
    <t>2,4*6"snížené místo u vchodů</t>
  </si>
  <si>
    <t>14,4*1,02 'Přepočtené koeficientem množství</t>
  </si>
  <si>
    <t>1389655917</t>
  </si>
  <si>
    <t>(1+1)*6</t>
  </si>
  <si>
    <t>12*1,02 'Přepočtené koeficientem množství</t>
  </si>
  <si>
    <t>-1983811178</t>
  </si>
  <si>
    <t>-1085967700</t>
  </si>
  <si>
    <t>-1985610168</t>
  </si>
  <si>
    <t>117-15"délka úseku - napojení asfaltu pro osazení silničních obrubníků - doplnění skladby vozovky</t>
  </si>
  <si>
    <t>1272708879</t>
  </si>
  <si>
    <t>117-15"délka úseku - řezání asfaltu pro osazení silničních obrubníků - bourání vozovky</t>
  </si>
  <si>
    <t>-416084387</t>
  </si>
  <si>
    <t>-1729760590</t>
  </si>
  <si>
    <t>(117-23,5)-(2,5*5)+15+(4*10)"hrazení oddělující zeleň a chodník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</si>
  <si>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</si>
  <si>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</si>
  <si>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542502698</t>
  </si>
  <si>
    <t>https://podminky.urs.cz/item/CS_URS_2024_01/966006132</t>
  </si>
  <si>
    <t>-1146903654</t>
  </si>
  <si>
    <t>4,335"šd/zemin</t>
  </si>
  <si>
    <t>-121979325</t>
  </si>
  <si>
    <t>4,335*39 'Přepočtené koeficientem množství</t>
  </si>
  <si>
    <t>1315570708</t>
  </si>
  <si>
    <t>6,12+69,059+21,218+7,488+4,842"beton</t>
  </si>
  <si>
    <t>20,824+5,61"asfalt</t>
  </si>
  <si>
    <t>-489837041</t>
  </si>
  <si>
    <t>135,161*39 'Přepočtené koeficientem množství</t>
  </si>
  <si>
    <t>1369051143</t>
  </si>
  <si>
    <t>1159612190</t>
  </si>
  <si>
    <t>-1417268080</t>
  </si>
  <si>
    <t>712891971</t>
  </si>
  <si>
    <t>-94784415</t>
  </si>
  <si>
    <t>-2020113373</t>
  </si>
  <si>
    <t>1364250735</t>
  </si>
  <si>
    <t>1067627887</t>
  </si>
  <si>
    <t>-1054619003</t>
  </si>
  <si>
    <t>-86706548</t>
  </si>
  <si>
    <t>-1500232562</t>
  </si>
  <si>
    <t>-867526283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</si>
</sst>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28" x14ac:knownFonts="1">
    <font>
      <sz val="11"/>
      <color theme="1"/>
      <name val="Calibri"/>
      <family val="2"/>
      <charset val="238"/>
      <scheme val="minor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u/>
      <sz val="11"/>
      <color theme="10"/>
      <name val="Calibri"/>
      <scheme val="minor"/>
    </font>
    <font>
      <i/>
      <u/>
      <sz val="7"/>
      <color rgb="FF979797"/>
      <name val="Calibri"/>
      <scheme val="minor"/>
    </font>
    <font>
      <sz val="8"/>
      <color rgb="FF505050"/>
      <name val="Arial CE"/>
    </font>
    <font>
      <sz val="7"/>
      <color rgb="FF969696"/>
      <name val="Arial CE"/>
    </font>
    <font>
      <sz val="8"/>
      <color rgb="FF0000A8"/>
      <name val="Arial CE"/>
    </font>
    <font>
      <sz val="8"/>
      <color rgb="FFFF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Arial CE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3">
    <xf numFmtId="0" fontId="0" fillId="0" borderId="0"/>
    <xf numFmtId="0" fontId="27" fillId="0" borderId="0"/>
    <xf numFmtId="0" fontId="19" fillId="0" borderId="0" applyNumberFormat="0" applyFill="0" applyBorder="0" applyAlignment="0" applyProtection="0"/>
  </cellStyleXfs>
  <cellXfs count="139">
    <xf numFmtId="0" fontId="0" fillId="0" borderId="0" xfId="0"/>
    <xf numFmtId="0" fontId="27" fillId="0" borderId="0" xfId="1"/>
    <xf numFmtId="0" fontId="27" fillId="0" borderId="0" xfId="1"/>
    <xf numFmtId="0" fontId="27" fillId="0" borderId="0" xfId="1" applyAlignment="1">
      <alignment horizontal="left" vertical="center"/>
    </xf>
    <xf numFmtId="0" fontId="27" fillId="0" borderId="1" xfId="1" applyBorder="1"/>
    <xf numFmtId="0" fontId="27" fillId="0" borderId="2" xfId="1" applyBorder="1"/>
    <xf numFmtId="0" fontId="27" fillId="0" borderId="3" xfId="1" applyBorder="1"/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27" fillId="0" borderId="0" xfId="1" applyAlignment="1">
      <alignment vertical="center"/>
    </xf>
    <xf numFmtId="0" fontId="27" fillId="0" borderId="3" xfId="1" applyBorder="1" applyAlignment="1">
      <alignment vertical="center"/>
    </xf>
    <xf numFmtId="0" fontId="4" fillId="0" borderId="0" xfId="1" applyFont="1" applyAlignment="1">
      <alignment horizontal="left" vertical="center" wrapText="1"/>
    </xf>
    <xf numFmtId="0" fontId="27" fillId="0" borderId="0" xfId="1" applyAlignment="1">
      <alignment vertical="center"/>
    </xf>
    <xf numFmtId="0" fontId="5" fillId="0" borderId="0" xfId="1" applyFont="1" applyAlignment="1">
      <alignment horizontal="left" vertical="center"/>
    </xf>
    <xf numFmtId="164" fontId="5" fillId="0" borderId="0" xfId="1" applyNumberFormat="1" applyFont="1" applyAlignment="1">
      <alignment horizontal="left" vertical="center"/>
    </xf>
    <xf numFmtId="0" fontId="5" fillId="2" borderId="0" xfId="1" applyFont="1" applyFill="1" applyAlignment="1" applyProtection="1">
      <alignment horizontal="left" vertical="center"/>
      <protection locked="0"/>
    </xf>
    <xf numFmtId="0" fontId="5" fillId="2" borderId="0" xfId="1" applyFont="1" applyFill="1" applyAlignment="1" applyProtection="1">
      <alignment horizontal="left" vertical="center"/>
      <protection locked="0"/>
    </xf>
    <xf numFmtId="0" fontId="5" fillId="0" borderId="0" xfId="1" applyFont="1" applyAlignment="1">
      <alignment horizontal="left" vertical="center"/>
    </xf>
    <xf numFmtId="0" fontId="27" fillId="0" borderId="0" xfId="1" applyAlignment="1">
      <alignment vertical="center" wrapText="1"/>
    </xf>
    <xf numFmtId="0" fontId="27" fillId="0" borderId="3" xfId="1" applyBorder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27" fillId="0" borderId="4" xfId="1" applyBorder="1" applyAlignment="1">
      <alignment vertical="center"/>
    </xf>
    <xf numFmtId="0" fontId="6" fillId="0" borderId="0" xfId="1" applyFont="1" applyAlignment="1">
      <alignment horizontal="left" vertical="center"/>
    </xf>
    <xf numFmtId="4" fontId="7" fillId="0" borderId="0" xfId="1" applyNumberFormat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4" fontId="3" fillId="0" borderId="0" xfId="1" applyNumberFormat="1" applyFont="1" applyAlignment="1">
      <alignment vertical="center"/>
    </xf>
    <xf numFmtId="165" fontId="3" fillId="0" borderId="0" xfId="1" applyNumberFormat="1" applyFont="1" applyAlignment="1">
      <alignment horizontal="right" vertical="center"/>
    </xf>
    <xf numFmtId="0" fontId="27" fillId="3" borderId="0" xfId="1" applyFill="1" applyAlignment="1">
      <alignment vertical="center"/>
    </xf>
    <xf numFmtId="0" fontId="9" fillId="3" borderId="5" xfId="1" applyFont="1" applyFill="1" applyBorder="1" applyAlignment="1">
      <alignment horizontal="left" vertical="center"/>
    </xf>
    <xf numFmtId="0" fontId="27" fillId="3" borderId="6" xfId="1" applyFill="1" applyBorder="1" applyAlignment="1">
      <alignment vertical="center"/>
    </xf>
    <xf numFmtId="0" fontId="9" fillId="3" borderId="6" xfId="1" applyFont="1" applyFill="1" applyBorder="1" applyAlignment="1">
      <alignment horizontal="right" vertical="center"/>
    </xf>
    <xf numFmtId="0" fontId="9" fillId="3" borderId="6" xfId="1" applyFont="1" applyFill="1" applyBorder="1" applyAlignment="1">
      <alignment horizontal="center" vertical="center"/>
    </xf>
    <xf numFmtId="4" fontId="9" fillId="3" borderId="6" xfId="1" applyNumberFormat="1" applyFont="1" applyFill="1" applyBorder="1" applyAlignment="1">
      <alignment vertical="center"/>
    </xf>
    <xf numFmtId="0" fontId="27" fillId="3" borderId="7" xfId="1" applyFill="1" applyBorder="1" applyAlignment="1">
      <alignment vertical="center"/>
    </xf>
    <xf numFmtId="0" fontId="27" fillId="0" borderId="8" xfId="1" applyBorder="1" applyAlignment="1">
      <alignment vertical="center"/>
    </xf>
    <xf numFmtId="0" fontId="27" fillId="0" borderId="9" xfId="1" applyBorder="1" applyAlignment="1">
      <alignment vertical="center"/>
    </xf>
    <xf numFmtId="0" fontId="27" fillId="0" borderId="1" xfId="1" applyBorder="1" applyAlignment="1">
      <alignment vertical="center"/>
    </xf>
    <xf numFmtId="0" fontId="27" fillId="0" borderId="2" xfId="1" applyBorder="1" applyAlignment="1">
      <alignment vertical="center"/>
    </xf>
    <xf numFmtId="0" fontId="5" fillId="0" borderId="0" xfId="1" applyFont="1" applyAlignment="1">
      <alignment horizontal="left" vertical="center" wrapText="1"/>
    </xf>
    <xf numFmtId="0" fontId="10" fillId="3" borderId="0" xfId="1" applyFont="1" applyFill="1" applyAlignment="1">
      <alignment horizontal="left" vertical="center"/>
    </xf>
    <xf numFmtId="0" fontId="10" fillId="3" borderId="0" xfId="1" applyFont="1" applyFill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2" fillId="0" borderId="3" xfId="1" applyFont="1" applyBorder="1" applyAlignment="1">
      <alignment vertical="center"/>
    </xf>
    <xf numFmtId="0" fontId="12" fillId="0" borderId="10" xfId="1" applyFont="1" applyBorder="1" applyAlignment="1">
      <alignment horizontal="left" vertical="center"/>
    </xf>
    <xf numFmtId="0" fontId="12" fillId="0" borderId="10" xfId="1" applyFont="1" applyBorder="1" applyAlignment="1">
      <alignment vertical="center"/>
    </xf>
    <xf numFmtId="4" fontId="12" fillId="0" borderId="10" xfId="1" applyNumberFormat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3" xfId="1" applyFont="1" applyBorder="1" applyAlignment="1">
      <alignment vertical="center"/>
    </xf>
    <xf numFmtId="0" fontId="13" fillId="0" borderId="10" xfId="1" applyFont="1" applyBorder="1" applyAlignment="1">
      <alignment horizontal="left" vertical="center"/>
    </xf>
    <xf numFmtId="0" fontId="13" fillId="0" borderId="10" xfId="1" applyFont="1" applyBorder="1" applyAlignment="1">
      <alignment vertical="center"/>
    </xf>
    <xf numFmtId="4" fontId="13" fillId="0" borderId="10" xfId="1" applyNumberFormat="1" applyFont="1" applyBorder="1" applyAlignment="1">
      <alignment vertical="center"/>
    </xf>
    <xf numFmtId="0" fontId="27" fillId="0" borderId="0" xfId="1" applyAlignment="1">
      <alignment horizontal="center" vertical="center" wrapText="1"/>
    </xf>
    <xf numFmtId="0" fontId="27" fillId="0" borderId="3" xfId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4" fontId="7" fillId="0" borderId="0" xfId="1" applyNumberFormat="1" applyFont="1"/>
    <xf numFmtId="0" fontId="27" fillId="0" borderId="14" xfId="1" applyBorder="1" applyAlignment="1">
      <alignment vertical="center"/>
    </xf>
    <xf numFmtId="166" fontId="15" fillId="0" borderId="4" xfId="1" applyNumberFormat="1" applyFont="1" applyBorder="1"/>
    <xf numFmtId="166" fontId="15" fillId="0" borderId="15" xfId="1" applyNumberFormat="1" applyFont="1" applyBorder="1"/>
    <xf numFmtId="4" fontId="16" fillId="0" borderId="0" xfId="1" applyNumberFormat="1" applyFont="1" applyAlignment="1">
      <alignment vertical="center"/>
    </xf>
    <xf numFmtId="0" fontId="17" fillId="0" borderId="0" xfId="1" applyFont="1"/>
    <xf numFmtId="0" fontId="17" fillId="0" borderId="3" xfId="1" applyFont="1" applyBorder="1"/>
    <xf numFmtId="0" fontId="17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7" fillId="0" borderId="0" xfId="1" applyFont="1" applyProtection="1">
      <protection locked="0"/>
    </xf>
    <xf numFmtId="4" fontId="12" fillId="0" borderId="0" xfId="1" applyNumberFormat="1" applyFont="1"/>
    <xf numFmtId="0" fontId="17" fillId="0" borderId="16" xfId="1" applyFont="1" applyBorder="1"/>
    <xf numFmtId="166" fontId="17" fillId="0" borderId="0" xfId="1" applyNumberFormat="1" applyFont="1"/>
    <xf numFmtId="166" fontId="17" fillId="0" borderId="17" xfId="1" applyNumberFormat="1" applyFont="1" applyBorder="1"/>
    <xf numFmtId="0" fontId="17" fillId="0" borderId="0" xfId="1" applyFont="1" applyAlignment="1">
      <alignment horizontal="center"/>
    </xf>
    <xf numFmtId="4" fontId="17" fillId="0" borderId="0" xfId="1" applyNumberFormat="1" applyFont="1" applyAlignment="1">
      <alignment vertical="center"/>
    </xf>
    <xf numFmtId="0" fontId="13" fillId="0" borderId="0" xfId="1" applyFont="1" applyAlignment="1">
      <alignment horizontal="left"/>
    </xf>
    <xf numFmtId="4" fontId="13" fillId="0" borderId="0" xfId="1" applyNumberFormat="1" applyFont="1"/>
    <xf numFmtId="0" fontId="10" fillId="0" borderId="18" xfId="1" applyFont="1" applyBorder="1" applyAlignment="1">
      <alignment horizontal="center" vertical="center"/>
    </xf>
    <xf numFmtId="49" fontId="10" fillId="0" borderId="18" xfId="1" applyNumberFormat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center" vertical="center" wrapText="1"/>
    </xf>
    <xf numFmtId="167" fontId="10" fillId="0" borderId="18" xfId="1" applyNumberFormat="1" applyFont="1" applyBorder="1" applyAlignment="1">
      <alignment vertical="center"/>
    </xf>
    <xf numFmtId="4" fontId="10" fillId="2" borderId="18" xfId="1" applyNumberFormat="1" applyFont="1" applyFill="1" applyBorder="1" applyAlignment="1" applyProtection="1">
      <alignment vertical="center"/>
      <protection locked="0"/>
    </xf>
    <xf numFmtId="4" fontId="10" fillId="0" borderId="18" xfId="1" applyNumberFormat="1" applyFont="1" applyBorder="1" applyAlignment="1">
      <alignment vertical="center"/>
    </xf>
    <xf numFmtId="0" fontId="14" fillId="2" borderId="16" xfId="1" applyFont="1" applyFill="1" applyBorder="1" applyAlignment="1" applyProtection="1">
      <alignment horizontal="left" vertical="center"/>
      <protection locked="0"/>
    </xf>
    <xf numFmtId="0" fontId="14" fillId="0" borderId="0" xfId="1" applyFont="1" applyAlignment="1">
      <alignment horizontal="center" vertical="center"/>
    </xf>
    <xf numFmtId="166" fontId="14" fillId="0" borderId="0" xfId="1" applyNumberFormat="1" applyFont="1" applyAlignment="1">
      <alignment vertical="center"/>
    </xf>
    <xf numFmtId="166" fontId="14" fillId="0" borderId="17" xfId="1" applyNumberFormat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4" fontId="27" fillId="0" borderId="0" xfId="1" applyNumberFormat="1" applyAlignment="1">
      <alignment vertical="center"/>
    </xf>
    <xf numFmtId="0" fontId="18" fillId="0" borderId="0" xfId="1" applyFont="1" applyAlignment="1">
      <alignment horizontal="left" vertical="center"/>
    </xf>
    <xf numFmtId="0" fontId="20" fillId="0" borderId="0" xfId="2" applyFont="1" applyAlignment="1" applyProtection="1">
      <alignment vertical="center" wrapText="1"/>
    </xf>
    <xf numFmtId="0" fontId="27" fillId="0" borderId="0" xfId="1" applyAlignment="1" applyProtection="1">
      <alignment vertical="center"/>
      <protection locked="0"/>
    </xf>
    <xf numFmtId="0" fontId="27" fillId="0" borderId="16" xfId="1" applyBorder="1" applyAlignment="1">
      <alignment vertical="center"/>
    </xf>
    <xf numFmtId="0" fontId="27" fillId="0" borderId="17" xfId="1" applyBorder="1" applyAlignment="1">
      <alignment vertical="center"/>
    </xf>
    <xf numFmtId="0" fontId="21" fillId="0" borderId="0" xfId="1" applyFont="1" applyAlignment="1">
      <alignment vertical="center"/>
    </xf>
    <xf numFmtId="0" fontId="21" fillId="0" borderId="3" xfId="1" applyFont="1" applyBorder="1" applyAlignment="1">
      <alignment vertical="center"/>
    </xf>
    <xf numFmtId="0" fontId="22" fillId="0" borderId="0" xfId="1" applyFont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left" vertical="center" wrapText="1"/>
    </xf>
    <xf numFmtId="167" fontId="21" fillId="0" borderId="0" xfId="1" applyNumberFormat="1" applyFont="1" applyAlignment="1">
      <alignment vertical="center"/>
    </xf>
    <xf numFmtId="0" fontId="21" fillId="0" borderId="0" xfId="1" applyFont="1" applyAlignment="1" applyProtection="1">
      <alignment vertical="center"/>
      <protection locked="0"/>
    </xf>
    <xf numFmtId="0" fontId="21" fillId="0" borderId="16" xfId="1" applyFont="1" applyBorder="1" applyAlignment="1">
      <alignment vertical="center"/>
    </xf>
    <xf numFmtId="0" fontId="21" fillId="0" borderId="17" xfId="1" applyFont="1" applyBorder="1" applyAlignment="1">
      <alignment vertical="center"/>
    </xf>
    <xf numFmtId="0" fontId="23" fillId="0" borderId="0" xfId="1" applyFont="1" applyAlignment="1">
      <alignment vertical="center"/>
    </xf>
    <xf numFmtId="0" fontId="23" fillId="0" borderId="3" xfId="1" applyFont="1" applyBorder="1" applyAlignment="1">
      <alignment vertical="center"/>
    </xf>
    <xf numFmtId="0" fontId="23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 wrapText="1"/>
    </xf>
    <xf numFmtId="167" fontId="23" fillId="0" borderId="0" xfId="1" applyNumberFormat="1" applyFont="1" applyAlignment="1">
      <alignment vertical="center"/>
    </xf>
    <xf numFmtId="0" fontId="23" fillId="0" borderId="0" xfId="1" applyFont="1" applyAlignment="1" applyProtection="1">
      <alignment vertical="center"/>
      <protection locked="0"/>
    </xf>
    <xf numFmtId="0" fontId="23" fillId="0" borderId="16" xfId="1" applyFont="1" applyBorder="1" applyAlignment="1">
      <alignment vertical="center"/>
    </xf>
    <xf numFmtId="0" fontId="23" fillId="0" borderId="17" xfId="1" applyFont="1" applyBorder="1" applyAlignment="1">
      <alignment vertical="center"/>
    </xf>
    <xf numFmtId="0" fontId="24" fillId="0" borderId="0" xfId="1" applyFont="1" applyAlignment="1">
      <alignment vertical="center"/>
    </xf>
    <xf numFmtId="0" fontId="24" fillId="0" borderId="3" xfId="1" applyFont="1" applyBorder="1" applyAlignment="1">
      <alignment vertical="center"/>
    </xf>
    <xf numFmtId="0" fontId="24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 wrapText="1"/>
    </xf>
    <xf numFmtId="167" fontId="24" fillId="0" borderId="0" xfId="1" applyNumberFormat="1" applyFont="1" applyAlignment="1">
      <alignment vertical="center"/>
    </xf>
    <xf numFmtId="0" fontId="24" fillId="0" borderId="0" xfId="1" applyFont="1" applyAlignment="1" applyProtection="1">
      <alignment vertical="center"/>
      <protection locked="0"/>
    </xf>
    <xf numFmtId="0" fontId="24" fillId="0" borderId="16" xfId="1" applyFont="1" applyBorder="1" applyAlignment="1">
      <alignment vertical="center"/>
    </xf>
    <xf numFmtId="0" fontId="24" fillId="0" borderId="17" xfId="1" applyFont="1" applyBorder="1" applyAlignment="1">
      <alignment vertical="center"/>
    </xf>
    <xf numFmtId="0" fontId="25" fillId="0" borderId="18" xfId="1" applyFont="1" applyBorder="1" applyAlignment="1">
      <alignment horizontal="center" vertical="center"/>
    </xf>
    <xf numFmtId="49" fontId="25" fillId="0" borderId="18" xfId="1" applyNumberFormat="1" applyFont="1" applyBorder="1" applyAlignment="1">
      <alignment horizontal="left" vertical="center" wrapText="1"/>
    </xf>
    <xf numFmtId="0" fontId="25" fillId="0" borderId="18" xfId="1" applyFont="1" applyBorder="1" applyAlignment="1">
      <alignment horizontal="left" vertical="center" wrapText="1"/>
    </xf>
    <xf numFmtId="0" fontId="25" fillId="0" borderId="18" xfId="1" applyFont="1" applyBorder="1" applyAlignment="1">
      <alignment horizontal="center" vertical="center" wrapText="1"/>
    </xf>
    <xf numFmtId="167" fontId="25" fillId="0" borderId="18" xfId="1" applyNumberFormat="1" applyFont="1" applyBorder="1" applyAlignment="1">
      <alignment vertical="center"/>
    </xf>
    <xf numFmtId="4" fontId="25" fillId="2" borderId="18" xfId="1" applyNumberFormat="1" applyFont="1" applyFill="1" applyBorder="1" applyAlignment="1" applyProtection="1">
      <alignment vertical="center"/>
      <protection locked="0"/>
    </xf>
    <xf numFmtId="4" fontId="25" fillId="0" borderId="18" xfId="1" applyNumberFormat="1" applyFont="1" applyBorder="1" applyAlignment="1">
      <alignment vertical="center"/>
    </xf>
    <xf numFmtId="0" fontId="26" fillId="0" borderId="3" xfId="1" applyFont="1" applyBorder="1" applyAlignment="1">
      <alignment vertical="center"/>
    </xf>
    <xf numFmtId="0" fontId="25" fillId="2" borderId="16" xfId="1" applyFont="1" applyFill="1" applyBorder="1" applyAlignment="1" applyProtection="1">
      <alignment horizontal="left" vertical="center"/>
      <protection locked="0"/>
    </xf>
    <xf numFmtId="0" fontId="25" fillId="0" borderId="0" xfId="1" applyFont="1" applyAlignment="1">
      <alignment horizontal="center" vertical="center"/>
    </xf>
    <xf numFmtId="0" fontId="27" fillId="0" borderId="19" xfId="1" applyBorder="1" applyAlignment="1">
      <alignment vertical="center"/>
    </xf>
    <xf numFmtId="0" fontId="27" fillId="0" borderId="10" xfId="1" applyBorder="1" applyAlignment="1">
      <alignment vertical="center"/>
    </xf>
    <xf numFmtId="0" fontId="27" fillId="0" borderId="20" xfId="1" applyBorder="1" applyAlignment="1">
      <alignment vertical="center"/>
    </xf>
  </cellXfs>
  <cellStyles count="3">
    <cellStyle name="Hypertextový odkaz 2" xfId="2" xr:uid="{23E85991-920F-4CC1-ADB3-91446CB692FA}"/>
    <cellStyle name="Normální" xfId="0" builtinId="0"/>
    <cellStyle name="Normální 2" xfId="1" xr:uid="{E02519EA-2219-4C95-A979-09A920E729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6510D764-1929-4A97-8653-62FFCBA6277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22B1BFB7-0D6C-4296-9C4B-E71B981B5D9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gabriel\Desktop\AKCE%202024\oprava%20chodn&#237;ku%20v%20ul.%20Lesn&#237;\Soupis%20prac&#237;\2024050-R1%20-%20Varnsdorf%20-%20oprava%20chodn&#237;ku%20Lesn&#237;%20ul.%20%5bzad&#225;n&#237;%5d.xlsx" TargetMode="External"/><Relationship Id="rId1" Type="http://schemas.openxmlformats.org/officeDocument/2006/relationships/externalLinkPath" Target="file:///C:\Users\vgabriel\Desktop\AKCE%202024\oprava%20chodn&#237;ku%20v%20ul.%20Lesn&#237;\Soupis%20prac&#237;\2024050-R1%20-%20Varnsdorf%20-%20oprava%20chodn&#237;ku%20Lesn&#237;%20ul.%20%5bzad&#225;n&#237;%5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zakázky"/>
      <sheetName val="SO 1 - Oprva chodníku - I..."/>
      <sheetName val="SO 2 - Oprava chodníku - ..."/>
      <sheetName val="SO 3 - Oprava chodníku - ..."/>
      <sheetName val="Pokyny pro vyplnění"/>
    </sheetNames>
    <sheetDataSet>
      <sheetData sheetId="0">
        <row r="6">
          <cell r="K6" t="str">
            <v>Varnsdorf - oprava chodníku Lesní ul.</v>
          </cell>
        </row>
        <row r="8">
          <cell r="AN8" t="str">
            <v>17. 4. 2024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62751117" TargetMode="External"/><Relationship Id="rId18" Type="http://schemas.openxmlformats.org/officeDocument/2006/relationships/hyperlink" Target="https://podminky.urs.cz/item/CS_URS_2024_01/171251201" TargetMode="External"/><Relationship Id="rId26" Type="http://schemas.openxmlformats.org/officeDocument/2006/relationships/hyperlink" Target="https://podminky.urs.cz/item/CS_URS_2024_01/573231106" TargetMode="External"/><Relationship Id="rId39" Type="http://schemas.openxmlformats.org/officeDocument/2006/relationships/hyperlink" Target="https://podminky.urs.cz/item/CS_URS_2024_01/997221569" TargetMode="External"/><Relationship Id="rId21" Type="http://schemas.openxmlformats.org/officeDocument/2006/relationships/hyperlink" Target="https://podminky.urs.cz/item/CS_URS_2024_01/182311123" TargetMode="External"/><Relationship Id="rId34" Type="http://schemas.openxmlformats.org/officeDocument/2006/relationships/hyperlink" Target="https://podminky.urs.cz/item/CS_URS_2024_01/919735122" TargetMode="External"/><Relationship Id="rId42" Type="http://schemas.openxmlformats.org/officeDocument/2006/relationships/hyperlink" Target="https://podminky.urs.cz/item/CS_URS_2024_01/997221875" TargetMode="External"/><Relationship Id="rId47" Type="http://schemas.openxmlformats.org/officeDocument/2006/relationships/hyperlink" Target="https://podminky.urs.cz/item/CS_URS_2024_01/021103000" TargetMode="External"/><Relationship Id="rId50" Type="http://schemas.openxmlformats.org/officeDocument/2006/relationships/hyperlink" Target="https://podminky.urs.cz/item/CS_URS_2024_01/060001000" TargetMode="External"/><Relationship Id="rId7" Type="http://schemas.openxmlformats.org/officeDocument/2006/relationships/hyperlink" Target="https://podminky.urs.cz/item/CS_URS_2024_01/113107342" TargetMode="External"/><Relationship Id="rId2" Type="http://schemas.openxmlformats.org/officeDocument/2006/relationships/hyperlink" Target="https://podminky.urs.cz/item/CS_URS_2024_01/113107312" TargetMode="External"/><Relationship Id="rId16" Type="http://schemas.openxmlformats.org/officeDocument/2006/relationships/hyperlink" Target="https://podminky.urs.cz/item/CS_URS_2024_01/171151112" TargetMode="External"/><Relationship Id="rId29" Type="http://schemas.openxmlformats.org/officeDocument/2006/relationships/hyperlink" Target="https://podminky.urs.cz/item/CS_URS_2024_01/596211114" TargetMode="External"/><Relationship Id="rId11" Type="http://schemas.openxmlformats.org/officeDocument/2006/relationships/hyperlink" Target="https://podminky.urs.cz/item/CS_URS_2024_01/122251301" TargetMode="External"/><Relationship Id="rId24" Type="http://schemas.openxmlformats.org/officeDocument/2006/relationships/hyperlink" Target="https://podminky.urs.cz/item/CS_URS_2024_01/565135101" TargetMode="External"/><Relationship Id="rId32" Type="http://schemas.openxmlformats.org/officeDocument/2006/relationships/hyperlink" Target="https://podminky.urs.cz/item/CS_URS_2024_01/919732221" TargetMode="External"/><Relationship Id="rId37" Type="http://schemas.openxmlformats.org/officeDocument/2006/relationships/hyperlink" Target="https://podminky.urs.cz/item/CS_URS_2024_01/997221559" TargetMode="External"/><Relationship Id="rId40" Type="http://schemas.openxmlformats.org/officeDocument/2006/relationships/hyperlink" Target="https://podminky.urs.cz/item/CS_URS_2024_01/997221861" TargetMode="External"/><Relationship Id="rId45" Type="http://schemas.openxmlformats.org/officeDocument/2006/relationships/hyperlink" Target="https://podminky.urs.cz/item/CS_URS_2024_01/012203000" TargetMode="External"/><Relationship Id="rId5" Type="http://schemas.openxmlformats.org/officeDocument/2006/relationships/hyperlink" Target="https://podminky.urs.cz/item/CS_URS_2024_01/113107331" TargetMode="External"/><Relationship Id="rId15" Type="http://schemas.openxmlformats.org/officeDocument/2006/relationships/hyperlink" Target="https://podminky.urs.cz/item/CS_URS_2024_01/167151101" TargetMode="External"/><Relationship Id="rId23" Type="http://schemas.openxmlformats.org/officeDocument/2006/relationships/hyperlink" Target="https://podminky.urs.cz/item/CS_URS_2024_01/564851111" TargetMode="External"/><Relationship Id="rId28" Type="http://schemas.openxmlformats.org/officeDocument/2006/relationships/hyperlink" Target="https://podminky.urs.cz/item/CS_URS_2024_01/596211113" TargetMode="External"/><Relationship Id="rId36" Type="http://schemas.openxmlformats.org/officeDocument/2006/relationships/hyperlink" Target="https://podminky.urs.cz/item/CS_URS_2024_01/997221551" TargetMode="External"/><Relationship Id="rId49" Type="http://schemas.openxmlformats.org/officeDocument/2006/relationships/hyperlink" Target="https://podminky.urs.cz/item/CS_URS_2024_01/045002000" TargetMode="External"/><Relationship Id="rId10" Type="http://schemas.openxmlformats.org/officeDocument/2006/relationships/hyperlink" Target="https://podminky.urs.cz/item/CS_URS_2024_01/121112003" TargetMode="External"/><Relationship Id="rId19" Type="http://schemas.openxmlformats.org/officeDocument/2006/relationships/hyperlink" Target="https://podminky.urs.cz/item/CS_URS_2024_01/181411131" TargetMode="External"/><Relationship Id="rId31" Type="http://schemas.openxmlformats.org/officeDocument/2006/relationships/hyperlink" Target="https://podminky.urs.cz/item/CS_URS_2024_01/916331112" TargetMode="External"/><Relationship Id="rId44" Type="http://schemas.openxmlformats.org/officeDocument/2006/relationships/hyperlink" Target="https://podminky.urs.cz/item/CS_URS_2024_01/012103000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podminky.urs.cz/item/CS_URS_2024_01/113107330" TargetMode="External"/><Relationship Id="rId9" Type="http://schemas.openxmlformats.org/officeDocument/2006/relationships/hyperlink" Target="https://podminky.urs.cz/item/CS_URS_2024_01/113204111" TargetMode="External"/><Relationship Id="rId14" Type="http://schemas.openxmlformats.org/officeDocument/2006/relationships/hyperlink" Target="https://podminky.urs.cz/item/CS_URS_2024_01/162751119" TargetMode="External"/><Relationship Id="rId22" Type="http://schemas.openxmlformats.org/officeDocument/2006/relationships/hyperlink" Target="https://podminky.urs.cz/item/CS_URS_2024_01/564831011" TargetMode="External"/><Relationship Id="rId27" Type="http://schemas.openxmlformats.org/officeDocument/2006/relationships/hyperlink" Target="https://podminky.urs.cz/item/CS_URS_2024_01/577134111" TargetMode="External"/><Relationship Id="rId30" Type="http://schemas.openxmlformats.org/officeDocument/2006/relationships/hyperlink" Target="https://podminky.urs.cz/item/CS_URS_2024_01/916131213" TargetMode="External"/><Relationship Id="rId35" Type="http://schemas.openxmlformats.org/officeDocument/2006/relationships/hyperlink" Target="https://podminky.urs.cz/item/CS_URS_2024_01/966005111" TargetMode="External"/><Relationship Id="rId43" Type="http://schemas.openxmlformats.org/officeDocument/2006/relationships/hyperlink" Target="https://podminky.urs.cz/item/CS_URS_2024_01/998223011" TargetMode="External"/><Relationship Id="rId48" Type="http://schemas.openxmlformats.org/officeDocument/2006/relationships/hyperlink" Target="https://podminky.urs.cz/item/CS_URS_2024_01/030001000" TargetMode="External"/><Relationship Id="rId8" Type="http://schemas.openxmlformats.org/officeDocument/2006/relationships/hyperlink" Target="https://podminky.urs.cz/item/CS_URS_2024_01/113202111" TargetMode="External"/><Relationship Id="rId51" Type="http://schemas.openxmlformats.org/officeDocument/2006/relationships/hyperlink" Target="https://podminky.urs.cz/item/CS_URS_2024_01/070001000" TargetMode="External"/><Relationship Id="rId3" Type="http://schemas.openxmlformats.org/officeDocument/2006/relationships/hyperlink" Target="https://podminky.urs.cz/item/CS_URS_2024_01/113107321" TargetMode="External"/><Relationship Id="rId12" Type="http://schemas.openxmlformats.org/officeDocument/2006/relationships/hyperlink" Target="https://podminky.urs.cz/item/CS_URS_2024_01/162351103" TargetMode="External"/><Relationship Id="rId17" Type="http://schemas.openxmlformats.org/officeDocument/2006/relationships/hyperlink" Target="https://podminky.urs.cz/item/CS_URS_2024_01/171201231" TargetMode="External"/><Relationship Id="rId25" Type="http://schemas.openxmlformats.org/officeDocument/2006/relationships/hyperlink" Target="https://podminky.urs.cz/item/CS_URS_2024_01/567122111" TargetMode="External"/><Relationship Id="rId33" Type="http://schemas.openxmlformats.org/officeDocument/2006/relationships/hyperlink" Target="https://podminky.urs.cz/item/CS_URS_2024_01/919735112" TargetMode="External"/><Relationship Id="rId38" Type="http://schemas.openxmlformats.org/officeDocument/2006/relationships/hyperlink" Target="https://podminky.urs.cz/item/CS_URS_2024_01/997221561" TargetMode="External"/><Relationship Id="rId46" Type="http://schemas.openxmlformats.org/officeDocument/2006/relationships/hyperlink" Target="https://podminky.urs.cz/item/CS_URS_2024_01/012303000" TargetMode="External"/><Relationship Id="rId20" Type="http://schemas.openxmlformats.org/officeDocument/2006/relationships/hyperlink" Target="https://podminky.urs.cz/item/CS_URS_2024_01/181951112" TargetMode="External"/><Relationship Id="rId41" Type="http://schemas.openxmlformats.org/officeDocument/2006/relationships/hyperlink" Target="https://podminky.urs.cz/item/CS_URS_2024_01/997221873" TargetMode="External"/><Relationship Id="rId1" Type="http://schemas.openxmlformats.org/officeDocument/2006/relationships/hyperlink" Target="https://podminky.urs.cz/item/CS_URS_2024_01/113106134" TargetMode="External"/><Relationship Id="rId6" Type="http://schemas.openxmlformats.org/officeDocument/2006/relationships/hyperlink" Target="https://podminky.urs.cz/item/CS_URS_2024_01/113107341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67151101" TargetMode="External"/><Relationship Id="rId18" Type="http://schemas.openxmlformats.org/officeDocument/2006/relationships/hyperlink" Target="https://podminky.urs.cz/item/CS_URS_2024_01/181951112" TargetMode="External"/><Relationship Id="rId26" Type="http://schemas.openxmlformats.org/officeDocument/2006/relationships/hyperlink" Target="https://podminky.urs.cz/item/CS_URS_2024_01/596211113" TargetMode="External"/><Relationship Id="rId39" Type="http://schemas.openxmlformats.org/officeDocument/2006/relationships/hyperlink" Target="https://podminky.urs.cz/item/CS_URS_2024_01/997221569" TargetMode="External"/><Relationship Id="rId21" Type="http://schemas.openxmlformats.org/officeDocument/2006/relationships/hyperlink" Target="https://podminky.urs.cz/item/CS_URS_2024_01/564851111" TargetMode="External"/><Relationship Id="rId34" Type="http://schemas.openxmlformats.org/officeDocument/2006/relationships/hyperlink" Target="https://podminky.urs.cz/item/CS_URS_2024_01/966005111" TargetMode="External"/><Relationship Id="rId42" Type="http://schemas.openxmlformats.org/officeDocument/2006/relationships/hyperlink" Target="https://podminky.urs.cz/item/CS_URS_2024_01/997221875" TargetMode="External"/><Relationship Id="rId47" Type="http://schemas.openxmlformats.org/officeDocument/2006/relationships/hyperlink" Target="https://podminky.urs.cz/item/CS_URS_2024_01/021103000" TargetMode="External"/><Relationship Id="rId50" Type="http://schemas.openxmlformats.org/officeDocument/2006/relationships/hyperlink" Target="https://podminky.urs.cz/item/CS_URS_2024_01/060001000" TargetMode="External"/><Relationship Id="rId7" Type="http://schemas.openxmlformats.org/officeDocument/2006/relationships/hyperlink" Target="https://podminky.urs.cz/item/CS_URS_2024_01/113204111" TargetMode="External"/><Relationship Id="rId2" Type="http://schemas.openxmlformats.org/officeDocument/2006/relationships/hyperlink" Target="https://podminky.urs.cz/item/CS_URS_2024_01/113107330" TargetMode="External"/><Relationship Id="rId16" Type="http://schemas.openxmlformats.org/officeDocument/2006/relationships/hyperlink" Target="https://podminky.urs.cz/item/CS_URS_2024_01/171251201" TargetMode="External"/><Relationship Id="rId29" Type="http://schemas.openxmlformats.org/officeDocument/2006/relationships/hyperlink" Target="https://podminky.urs.cz/item/CS_URS_2024_01/916131213" TargetMode="External"/><Relationship Id="rId11" Type="http://schemas.openxmlformats.org/officeDocument/2006/relationships/hyperlink" Target="https://podminky.urs.cz/item/CS_URS_2024_01/162751117" TargetMode="External"/><Relationship Id="rId24" Type="http://schemas.openxmlformats.org/officeDocument/2006/relationships/hyperlink" Target="https://podminky.urs.cz/item/CS_URS_2024_01/573231106" TargetMode="External"/><Relationship Id="rId32" Type="http://schemas.openxmlformats.org/officeDocument/2006/relationships/hyperlink" Target="https://podminky.urs.cz/item/CS_URS_2024_01/919735112" TargetMode="External"/><Relationship Id="rId37" Type="http://schemas.openxmlformats.org/officeDocument/2006/relationships/hyperlink" Target="https://podminky.urs.cz/item/CS_URS_2024_01/997221559" TargetMode="External"/><Relationship Id="rId40" Type="http://schemas.openxmlformats.org/officeDocument/2006/relationships/hyperlink" Target="https://podminky.urs.cz/item/CS_URS_2024_01/997221861" TargetMode="External"/><Relationship Id="rId45" Type="http://schemas.openxmlformats.org/officeDocument/2006/relationships/hyperlink" Target="https://podminky.urs.cz/item/CS_URS_2024_01/012203000" TargetMode="External"/><Relationship Id="rId5" Type="http://schemas.openxmlformats.org/officeDocument/2006/relationships/hyperlink" Target="https://podminky.urs.cz/item/CS_URS_2024_01/113107342" TargetMode="External"/><Relationship Id="rId15" Type="http://schemas.openxmlformats.org/officeDocument/2006/relationships/hyperlink" Target="https://podminky.urs.cz/item/CS_URS_2024_01/171201231" TargetMode="External"/><Relationship Id="rId23" Type="http://schemas.openxmlformats.org/officeDocument/2006/relationships/hyperlink" Target="https://podminky.urs.cz/item/CS_URS_2024_01/567122111" TargetMode="External"/><Relationship Id="rId28" Type="http://schemas.openxmlformats.org/officeDocument/2006/relationships/hyperlink" Target="https://podminky.urs.cz/item/CS_URS_2024_01/914511111" TargetMode="External"/><Relationship Id="rId36" Type="http://schemas.openxmlformats.org/officeDocument/2006/relationships/hyperlink" Target="https://podminky.urs.cz/item/CS_URS_2024_01/997221551" TargetMode="External"/><Relationship Id="rId49" Type="http://schemas.openxmlformats.org/officeDocument/2006/relationships/hyperlink" Target="https://podminky.urs.cz/item/CS_URS_2024_01/045002000" TargetMode="External"/><Relationship Id="rId10" Type="http://schemas.openxmlformats.org/officeDocument/2006/relationships/hyperlink" Target="https://podminky.urs.cz/item/CS_URS_2024_01/162351103" TargetMode="External"/><Relationship Id="rId19" Type="http://schemas.openxmlformats.org/officeDocument/2006/relationships/hyperlink" Target="https://podminky.urs.cz/item/CS_URS_2024_01/182311123" TargetMode="External"/><Relationship Id="rId31" Type="http://schemas.openxmlformats.org/officeDocument/2006/relationships/hyperlink" Target="https://podminky.urs.cz/item/CS_URS_2024_01/919732221" TargetMode="External"/><Relationship Id="rId44" Type="http://schemas.openxmlformats.org/officeDocument/2006/relationships/hyperlink" Target="https://podminky.urs.cz/item/CS_URS_2024_01/012103000" TargetMode="External"/><Relationship Id="rId52" Type="http://schemas.openxmlformats.org/officeDocument/2006/relationships/drawing" Target="../drawings/drawing2.xml"/><Relationship Id="rId4" Type="http://schemas.openxmlformats.org/officeDocument/2006/relationships/hyperlink" Target="https://podminky.urs.cz/item/CS_URS_2024_01/113107341" TargetMode="External"/><Relationship Id="rId9" Type="http://schemas.openxmlformats.org/officeDocument/2006/relationships/hyperlink" Target="https://podminky.urs.cz/item/CS_URS_2024_01/122251301" TargetMode="External"/><Relationship Id="rId14" Type="http://schemas.openxmlformats.org/officeDocument/2006/relationships/hyperlink" Target="https://podminky.urs.cz/item/CS_URS_2024_01/171151112" TargetMode="External"/><Relationship Id="rId22" Type="http://schemas.openxmlformats.org/officeDocument/2006/relationships/hyperlink" Target="https://podminky.urs.cz/item/CS_URS_2024_01/565135101" TargetMode="External"/><Relationship Id="rId27" Type="http://schemas.openxmlformats.org/officeDocument/2006/relationships/hyperlink" Target="https://podminky.urs.cz/item/CS_URS_2024_01/596211114" TargetMode="External"/><Relationship Id="rId30" Type="http://schemas.openxmlformats.org/officeDocument/2006/relationships/hyperlink" Target="https://podminky.urs.cz/item/CS_URS_2024_01/916331112" TargetMode="External"/><Relationship Id="rId35" Type="http://schemas.openxmlformats.org/officeDocument/2006/relationships/hyperlink" Target="https://podminky.urs.cz/item/CS_URS_2024_01/966006132" TargetMode="External"/><Relationship Id="rId43" Type="http://schemas.openxmlformats.org/officeDocument/2006/relationships/hyperlink" Target="https://podminky.urs.cz/item/CS_URS_2024_01/998223011" TargetMode="External"/><Relationship Id="rId48" Type="http://schemas.openxmlformats.org/officeDocument/2006/relationships/hyperlink" Target="https://podminky.urs.cz/item/CS_URS_2024_01/030001000" TargetMode="External"/><Relationship Id="rId8" Type="http://schemas.openxmlformats.org/officeDocument/2006/relationships/hyperlink" Target="https://podminky.urs.cz/item/CS_URS_2024_01/121112003" TargetMode="External"/><Relationship Id="rId51" Type="http://schemas.openxmlformats.org/officeDocument/2006/relationships/hyperlink" Target="https://podminky.urs.cz/item/CS_URS_2024_01/070001000" TargetMode="External"/><Relationship Id="rId3" Type="http://schemas.openxmlformats.org/officeDocument/2006/relationships/hyperlink" Target="https://podminky.urs.cz/item/CS_URS_2024_01/113107331" TargetMode="External"/><Relationship Id="rId12" Type="http://schemas.openxmlformats.org/officeDocument/2006/relationships/hyperlink" Target="https://podminky.urs.cz/item/CS_URS_2024_01/162751119" TargetMode="External"/><Relationship Id="rId17" Type="http://schemas.openxmlformats.org/officeDocument/2006/relationships/hyperlink" Target="https://podminky.urs.cz/item/CS_URS_2024_01/181411131" TargetMode="External"/><Relationship Id="rId25" Type="http://schemas.openxmlformats.org/officeDocument/2006/relationships/hyperlink" Target="https://podminky.urs.cz/item/CS_URS_2024_01/577134111" TargetMode="External"/><Relationship Id="rId33" Type="http://schemas.openxmlformats.org/officeDocument/2006/relationships/hyperlink" Target="https://podminky.urs.cz/item/CS_URS_2024_01/919735122" TargetMode="External"/><Relationship Id="rId38" Type="http://schemas.openxmlformats.org/officeDocument/2006/relationships/hyperlink" Target="https://podminky.urs.cz/item/CS_URS_2024_01/997221561" TargetMode="External"/><Relationship Id="rId46" Type="http://schemas.openxmlformats.org/officeDocument/2006/relationships/hyperlink" Target="https://podminky.urs.cz/item/CS_URS_2024_01/012303000" TargetMode="External"/><Relationship Id="rId20" Type="http://schemas.openxmlformats.org/officeDocument/2006/relationships/hyperlink" Target="https://podminky.urs.cz/item/CS_URS_2024_01/564831011" TargetMode="External"/><Relationship Id="rId41" Type="http://schemas.openxmlformats.org/officeDocument/2006/relationships/hyperlink" Target="https://podminky.urs.cz/item/CS_URS_2024_01/997221873" TargetMode="External"/><Relationship Id="rId1" Type="http://schemas.openxmlformats.org/officeDocument/2006/relationships/hyperlink" Target="https://podminky.urs.cz/item/CS_URS_2024_01/113107321" TargetMode="External"/><Relationship Id="rId6" Type="http://schemas.openxmlformats.org/officeDocument/2006/relationships/hyperlink" Target="https://podminky.urs.cz/item/CS_URS_2024_01/1132021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56625-4508-40EF-A8CB-82DAA3747F94}">
  <sheetPr>
    <pageSetUpPr fitToPage="1"/>
  </sheetPr>
  <dimension ref="B2:BM363"/>
  <sheetViews>
    <sheetView showGridLines="0" tabSelected="1" workbookViewId="0">
      <selection activeCell="X50" sqref="X50"/>
    </sheetView>
  </sheetViews>
  <sheetFormatPr defaultRowHeight="11.25" x14ac:dyDescent="0.2"/>
  <cols>
    <col min="1" max="1" width="7.140625" style="1" customWidth="1"/>
    <col min="2" max="2" width="1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.42578125" style="1" customWidth="1"/>
    <col min="8" max="8" width="12" style="1" customWidth="1"/>
    <col min="9" max="9" width="13.5703125" style="1" customWidth="1"/>
    <col min="10" max="11" width="19.140625" style="1" customWidth="1"/>
    <col min="12" max="12" width="8" style="1" customWidth="1"/>
    <col min="13" max="13" width="9.28515625" style="1" hidden="1" customWidth="1"/>
    <col min="14" max="14" width="9.140625" style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32" max="16384" width="9.140625" style="1"/>
  </cols>
  <sheetData>
    <row r="2" spans="2:46" ht="36.950000000000003" customHeight="1" x14ac:dyDescent="0.2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0</v>
      </c>
    </row>
    <row r="3" spans="2:46" ht="6.95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1</v>
      </c>
    </row>
    <row r="4" spans="2:46" ht="24.95" customHeight="1" x14ac:dyDescent="0.2">
      <c r="B4" s="6"/>
      <c r="D4" s="7" t="s">
        <v>2</v>
      </c>
      <c r="L4" s="6"/>
      <c r="M4" s="8" t="s">
        <v>3</v>
      </c>
      <c r="AT4" s="3" t="s">
        <v>4</v>
      </c>
    </row>
    <row r="5" spans="2:46" ht="6.95" customHeight="1" x14ac:dyDescent="0.2">
      <c r="B5" s="6"/>
      <c r="L5" s="6"/>
    </row>
    <row r="6" spans="2:46" ht="12" customHeight="1" x14ac:dyDescent="0.2">
      <c r="B6" s="6"/>
      <c r="D6" s="9" t="s">
        <v>5</v>
      </c>
      <c r="L6" s="6"/>
    </row>
    <row r="7" spans="2:46" ht="16.5" customHeight="1" x14ac:dyDescent="0.2">
      <c r="B7" s="6"/>
      <c r="E7" s="10" t="str">
        <f>'[1]Rekapitulace zakázky'!K6</f>
        <v>Varnsdorf - oprava chodníku Lesní ul.</v>
      </c>
      <c r="F7" s="11"/>
      <c r="G7" s="11"/>
      <c r="H7" s="11"/>
      <c r="L7" s="6"/>
    </row>
    <row r="8" spans="2:46" s="12" customFormat="1" ht="12" customHeight="1" x14ac:dyDescent="0.25">
      <c r="B8" s="13"/>
      <c r="D8" s="9" t="s">
        <v>6</v>
      </c>
      <c r="L8" s="13"/>
    </row>
    <row r="9" spans="2:46" s="12" customFormat="1" ht="16.5" customHeight="1" x14ac:dyDescent="0.25">
      <c r="B9" s="13"/>
      <c r="E9" s="14" t="s">
        <v>7</v>
      </c>
      <c r="F9" s="15"/>
      <c r="G9" s="15"/>
      <c r="H9" s="15"/>
      <c r="L9" s="13"/>
    </row>
    <row r="10" spans="2:46" s="12" customFormat="1" x14ac:dyDescent="0.25">
      <c r="B10" s="13"/>
      <c r="L10" s="13"/>
    </row>
    <row r="11" spans="2:46" s="12" customFormat="1" ht="12" customHeight="1" x14ac:dyDescent="0.25">
      <c r="B11" s="13"/>
      <c r="D11" s="9" t="s">
        <v>8</v>
      </c>
      <c r="F11" s="16" t="s">
        <v>9</v>
      </c>
      <c r="I11" s="9" t="s">
        <v>10</v>
      </c>
      <c r="J11" s="16" t="s">
        <v>9</v>
      </c>
      <c r="L11" s="13"/>
    </row>
    <row r="12" spans="2:46" s="12" customFormat="1" ht="12" customHeight="1" x14ac:dyDescent="0.25">
      <c r="B12" s="13"/>
      <c r="D12" s="9" t="s">
        <v>11</v>
      </c>
      <c r="F12" s="16" t="s">
        <v>12</v>
      </c>
      <c r="I12" s="9" t="s">
        <v>13</v>
      </c>
      <c r="J12" s="17" t="str">
        <f>'[1]Rekapitulace zakázky'!AN8</f>
        <v>17. 4. 2024</v>
      </c>
      <c r="L12" s="13"/>
    </row>
    <row r="13" spans="2:46" s="12" customFormat="1" ht="10.9" customHeight="1" x14ac:dyDescent="0.25">
      <c r="B13" s="13"/>
      <c r="L13" s="13"/>
    </row>
    <row r="14" spans="2:46" s="12" customFormat="1" ht="12" customHeight="1" x14ac:dyDescent="0.25">
      <c r="B14" s="13"/>
      <c r="D14" s="9" t="s">
        <v>14</v>
      </c>
      <c r="I14" s="9" t="s">
        <v>15</v>
      </c>
      <c r="J14" s="16" t="s">
        <v>16</v>
      </c>
      <c r="L14" s="13"/>
    </row>
    <row r="15" spans="2:46" s="12" customFormat="1" ht="18" customHeight="1" x14ac:dyDescent="0.25">
      <c r="B15" s="13"/>
      <c r="E15" s="16" t="s">
        <v>17</v>
      </c>
      <c r="I15" s="9" t="s">
        <v>18</v>
      </c>
      <c r="J15" s="16" t="s">
        <v>9</v>
      </c>
      <c r="L15" s="13"/>
    </row>
    <row r="16" spans="2:46" s="12" customFormat="1" ht="6.95" customHeight="1" x14ac:dyDescent="0.25">
      <c r="B16" s="13"/>
      <c r="L16" s="13"/>
    </row>
    <row r="17" spans="2:12" s="12" customFormat="1" ht="12" customHeight="1" x14ac:dyDescent="0.25">
      <c r="B17" s="13"/>
      <c r="D17" s="9" t="s">
        <v>19</v>
      </c>
      <c r="I17" s="9" t="s">
        <v>15</v>
      </c>
      <c r="J17" s="18" t="str">
        <f>'[1]Rekapitulace zakázky'!AN13</f>
        <v>Vyplň údaj</v>
      </c>
      <c r="L17" s="13"/>
    </row>
    <row r="18" spans="2:12" s="12" customFormat="1" ht="18" customHeight="1" x14ac:dyDescent="0.25">
      <c r="B18" s="13"/>
      <c r="E18" s="19" t="str">
        <f>'[1]Rekapitulace zakázky'!E14</f>
        <v>Vyplň údaj</v>
      </c>
      <c r="F18" s="20"/>
      <c r="G18" s="20"/>
      <c r="H18" s="20"/>
      <c r="I18" s="9" t="s">
        <v>18</v>
      </c>
      <c r="J18" s="18" t="str">
        <f>'[1]Rekapitulace zakázky'!AN14</f>
        <v>Vyplň údaj</v>
      </c>
      <c r="L18" s="13"/>
    </row>
    <row r="19" spans="2:12" s="12" customFormat="1" ht="6.95" customHeight="1" x14ac:dyDescent="0.25">
      <c r="B19" s="13"/>
      <c r="L19" s="13"/>
    </row>
    <row r="20" spans="2:12" s="12" customFormat="1" ht="12" customHeight="1" x14ac:dyDescent="0.25">
      <c r="B20" s="13"/>
      <c r="D20" s="9" t="s">
        <v>20</v>
      </c>
      <c r="I20" s="9" t="s">
        <v>15</v>
      </c>
      <c r="J20" s="16" t="s">
        <v>21</v>
      </c>
      <c r="L20" s="13"/>
    </row>
    <row r="21" spans="2:12" s="12" customFormat="1" ht="18" customHeight="1" x14ac:dyDescent="0.25">
      <c r="B21" s="13"/>
      <c r="E21" s="16" t="s">
        <v>22</v>
      </c>
      <c r="I21" s="9" t="s">
        <v>18</v>
      </c>
      <c r="J21" s="16" t="s">
        <v>23</v>
      </c>
      <c r="L21" s="13"/>
    </row>
    <row r="22" spans="2:12" s="12" customFormat="1" ht="6.95" customHeight="1" x14ac:dyDescent="0.25">
      <c r="B22" s="13"/>
      <c r="L22" s="13"/>
    </row>
    <row r="23" spans="2:12" s="12" customFormat="1" ht="12" customHeight="1" x14ac:dyDescent="0.25">
      <c r="B23" s="13"/>
      <c r="D23" s="9" t="s">
        <v>24</v>
      </c>
      <c r="I23" s="9" t="s">
        <v>15</v>
      </c>
      <c r="J23" s="16" t="s">
        <v>9</v>
      </c>
      <c r="L23" s="13"/>
    </row>
    <row r="24" spans="2:12" s="12" customFormat="1" ht="18" customHeight="1" x14ac:dyDescent="0.25">
      <c r="B24" s="13"/>
      <c r="E24" s="16" t="s">
        <v>25</v>
      </c>
      <c r="I24" s="9" t="s">
        <v>18</v>
      </c>
      <c r="J24" s="16" t="s">
        <v>9</v>
      </c>
      <c r="L24" s="13"/>
    </row>
    <row r="25" spans="2:12" s="12" customFormat="1" ht="6.95" customHeight="1" x14ac:dyDescent="0.25">
      <c r="B25" s="13"/>
      <c r="L25" s="13"/>
    </row>
    <row r="26" spans="2:12" s="12" customFormat="1" ht="12" customHeight="1" x14ac:dyDescent="0.25">
      <c r="B26" s="13"/>
      <c r="D26" s="9" t="s">
        <v>26</v>
      </c>
      <c r="L26" s="13"/>
    </row>
    <row r="27" spans="2:12" s="21" customFormat="1" ht="16.5" customHeight="1" x14ac:dyDescent="0.25">
      <c r="B27" s="22"/>
      <c r="E27" s="23" t="s">
        <v>9</v>
      </c>
      <c r="F27" s="23"/>
      <c r="G27" s="23"/>
      <c r="H27" s="23"/>
      <c r="L27" s="22"/>
    </row>
    <row r="28" spans="2:12" s="12" customFormat="1" ht="6.95" customHeight="1" x14ac:dyDescent="0.25">
      <c r="B28" s="13"/>
      <c r="L28" s="13"/>
    </row>
    <row r="29" spans="2:12" s="12" customFormat="1" ht="6.95" customHeight="1" x14ac:dyDescent="0.25">
      <c r="B29" s="13"/>
      <c r="D29" s="24"/>
      <c r="E29" s="24"/>
      <c r="F29" s="24"/>
      <c r="G29" s="24"/>
      <c r="H29" s="24"/>
      <c r="I29" s="24"/>
      <c r="J29" s="24"/>
      <c r="K29" s="24"/>
      <c r="L29" s="13"/>
    </row>
    <row r="30" spans="2:12" s="12" customFormat="1" ht="25.35" customHeight="1" x14ac:dyDescent="0.25">
      <c r="B30" s="13"/>
      <c r="D30" s="25" t="s">
        <v>27</v>
      </c>
      <c r="J30" s="26">
        <f>ROUND(J92, 2)</f>
        <v>0</v>
      </c>
      <c r="L30" s="13"/>
    </row>
    <row r="31" spans="2:12" s="12" customFormat="1" ht="6.95" customHeight="1" x14ac:dyDescent="0.25">
      <c r="B31" s="13"/>
      <c r="D31" s="24"/>
      <c r="E31" s="24"/>
      <c r="F31" s="24"/>
      <c r="G31" s="24"/>
      <c r="H31" s="24"/>
      <c r="I31" s="24"/>
      <c r="J31" s="24"/>
      <c r="K31" s="24"/>
      <c r="L31" s="13"/>
    </row>
    <row r="32" spans="2:12" s="12" customFormat="1" ht="14.45" customHeight="1" x14ac:dyDescent="0.25">
      <c r="B32" s="13"/>
      <c r="F32" s="27" t="s">
        <v>28</v>
      </c>
      <c r="I32" s="27" t="s">
        <v>29</v>
      </c>
      <c r="J32" s="27" t="s">
        <v>30</v>
      </c>
      <c r="L32" s="13"/>
    </row>
    <row r="33" spans="2:12" s="12" customFormat="1" ht="14.45" customHeight="1" x14ac:dyDescent="0.25">
      <c r="B33" s="13"/>
      <c r="D33" s="28" t="s">
        <v>31</v>
      </c>
      <c r="E33" s="9" t="s">
        <v>32</v>
      </c>
      <c r="F33" s="29">
        <f>ROUND((SUM(BE92:BE362)),  2)</f>
        <v>0</v>
      </c>
      <c r="I33" s="30">
        <v>0.21</v>
      </c>
      <c r="J33" s="29">
        <f>ROUND(((SUM(BE92:BE362))*I33),  2)</f>
        <v>0</v>
      </c>
      <c r="L33" s="13"/>
    </row>
    <row r="34" spans="2:12" s="12" customFormat="1" ht="14.45" customHeight="1" x14ac:dyDescent="0.25">
      <c r="B34" s="13"/>
      <c r="E34" s="9" t="s">
        <v>33</v>
      </c>
      <c r="F34" s="29">
        <f>ROUND((SUM(BF92:BF362)),  2)</f>
        <v>0</v>
      </c>
      <c r="I34" s="30">
        <v>0.12</v>
      </c>
      <c r="J34" s="29">
        <f>ROUND(((SUM(BF92:BF362))*I34),  2)</f>
        <v>0</v>
      </c>
      <c r="L34" s="13"/>
    </row>
    <row r="35" spans="2:12" s="12" customFormat="1" ht="14.45" hidden="1" customHeight="1" x14ac:dyDescent="0.25">
      <c r="B35" s="13"/>
      <c r="E35" s="9" t="s">
        <v>34</v>
      </c>
      <c r="F35" s="29">
        <f>ROUND((SUM(BG92:BG362)),  2)</f>
        <v>0</v>
      </c>
      <c r="I35" s="30">
        <v>0.21</v>
      </c>
      <c r="J35" s="29">
        <f>0</f>
        <v>0</v>
      </c>
      <c r="L35" s="13"/>
    </row>
    <row r="36" spans="2:12" s="12" customFormat="1" ht="14.45" hidden="1" customHeight="1" x14ac:dyDescent="0.25">
      <c r="B36" s="13"/>
      <c r="E36" s="9" t="s">
        <v>35</v>
      </c>
      <c r="F36" s="29">
        <f>ROUND((SUM(BH92:BH362)),  2)</f>
        <v>0</v>
      </c>
      <c r="I36" s="30">
        <v>0.12</v>
      </c>
      <c r="J36" s="29">
        <f>0</f>
        <v>0</v>
      </c>
      <c r="L36" s="13"/>
    </row>
    <row r="37" spans="2:12" s="12" customFormat="1" ht="14.45" hidden="1" customHeight="1" x14ac:dyDescent="0.25">
      <c r="B37" s="13"/>
      <c r="E37" s="9" t="s">
        <v>36</v>
      </c>
      <c r="F37" s="29">
        <f>ROUND((SUM(BI92:BI362)),  2)</f>
        <v>0</v>
      </c>
      <c r="I37" s="30">
        <v>0</v>
      </c>
      <c r="J37" s="29">
        <f>0</f>
        <v>0</v>
      </c>
      <c r="L37" s="13"/>
    </row>
    <row r="38" spans="2:12" s="12" customFormat="1" ht="6.95" customHeight="1" x14ac:dyDescent="0.25">
      <c r="B38" s="13"/>
      <c r="L38" s="13"/>
    </row>
    <row r="39" spans="2:12" s="12" customFormat="1" ht="25.35" customHeight="1" x14ac:dyDescent="0.25">
      <c r="B39" s="13"/>
      <c r="C39" s="31"/>
      <c r="D39" s="32" t="s">
        <v>37</v>
      </c>
      <c r="E39" s="33"/>
      <c r="F39" s="33"/>
      <c r="G39" s="34" t="s">
        <v>38</v>
      </c>
      <c r="H39" s="35" t="s">
        <v>39</v>
      </c>
      <c r="I39" s="33"/>
      <c r="J39" s="36">
        <f>SUM(J30:J37)</f>
        <v>0</v>
      </c>
      <c r="K39" s="37"/>
      <c r="L39" s="13"/>
    </row>
    <row r="40" spans="2:12" s="12" customFormat="1" ht="14.45" customHeight="1" x14ac:dyDescent="0.25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13"/>
    </row>
    <row r="44" spans="2:12" s="12" customFormat="1" ht="6.95" customHeight="1" x14ac:dyDescent="0.25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3"/>
    </row>
    <row r="45" spans="2:12" s="12" customFormat="1" ht="24.95" customHeight="1" x14ac:dyDescent="0.25">
      <c r="B45" s="13"/>
      <c r="C45" s="7" t="s">
        <v>40</v>
      </c>
      <c r="L45" s="13"/>
    </row>
    <row r="46" spans="2:12" s="12" customFormat="1" ht="6.95" customHeight="1" x14ac:dyDescent="0.25">
      <c r="B46" s="13"/>
      <c r="L46" s="13"/>
    </row>
    <row r="47" spans="2:12" s="12" customFormat="1" ht="12" customHeight="1" x14ac:dyDescent="0.25">
      <c r="B47" s="13"/>
      <c r="C47" s="9" t="s">
        <v>5</v>
      </c>
      <c r="L47" s="13"/>
    </row>
    <row r="48" spans="2:12" s="12" customFormat="1" ht="16.5" customHeight="1" x14ac:dyDescent="0.25">
      <c r="B48" s="13"/>
      <c r="E48" s="10" t="str">
        <f>E7</f>
        <v>Varnsdorf - oprava chodníku Lesní ul.</v>
      </c>
      <c r="F48" s="11"/>
      <c r="G48" s="11"/>
      <c r="H48" s="11"/>
      <c r="L48" s="13"/>
    </row>
    <row r="49" spans="2:47" s="12" customFormat="1" ht="12" customHeight="1" x14ac:dyDescent="0.25">
      <c r="B49" s="13"/>
      <c r="C49" s="9" t="s">
        <v>6</v>
      </c>
      <c r="L49" s="13"/>
    </row>
    <row r="50" spans="2:47" s="12" customFormat="1" ht="16.5" customHeight="1" x14ac:dyDescent="0.25">
      <c r="B50" s="13"/>
      <c r="E50" s="14" t="str">
        <f>E9</f>
        <v>SO 2 - Oprava chodníku - II. etapa</v>
      </c>
      <c r="F50" s="15"/>
      <c r="G50" s="15"/>
      <c r="H50" s="15"/>
      <c r="L50" s="13"/>
    </row>
    <row r="51" spans="2:47" s="12" customFormat="1" ht="6.95" customHeight="1" x14ac:dyDescent="0.25">
      <c r="B51" s="13"/>
      <c r="L51" s="13"/>
    </row>
    <row r="52" spans="2:47" s="12" customFormat="1" ht="12" customHeight="1" x14ac:dyDescent="0.25">
      <c r="B52" s="13"/>
      <c r="C52" s="9" t="s">
        <v>11</v>
      </c>
      <c r="F52" s="16" t="str">
        <f>F12</f>
        <v>k.ú. Varnsdorf</v>
      </c>
      <c r="I52" s="9" t="s">
        <v>13</v>
      </c>
      <c r="J52" s="17" t="str">
        <f>IF(J12="","",J12)</f>
        <v>17. 4. 2024</v>
      </c>
      <c r="L52" s="13"/>
    </row>
    <row r="53" spans="2:47" s="12" customFormat="1" ht="6.95" customHeight="1" x14ac:dyDescent="0.25">
      <c r="B53" s="13"/>
      <c r="L53" s="13"/>
    </row>
    <row r="54" spans="2:47" s="12" customFormat="1" ht="15.2" customHeight="1" x14ac:dyDescent="0.25">
      <c r="B54" s="13"/>
      <c r="C54" s="9" t="s">
        <v>14</v>
      </c>
      <c r="F54" s="16" t="str">
        <f>E15</f>
        <v>Město Varnsdorf</v>
      </c>
      <c r="I54" s="9" t="s">
        <v>20</v>
      </c>
      <c r="J54" s="42" t="str">
        <f>E21</f>
        <v xml:space="preserve">ProProjekt s.r.o. </v>
      </c>
      <c r="L54" s="13"/>
    </row>
    <row r="55" spans="2:47" s="12" customFormat="1" ht="15.2" customHeight="1" x14ac:dyDescent="0.25">
      <c r="B55" s="13"/>
      <c r="C55" s="9" t="s">
        <v>19</v>
      </c>
      <c r="F55" s="16" t="str">
        <f>IF(E18="","",E18)</f>
        <v>Vyplň údaj</v>
      </c>
      <c r="I55" s="9" t="s">
        <v>24</v>
      </c>
      <c r="J55" s="42" t="str">
        <f>E24</f>
        <v>Martin Rousek</v>
      </c>
      <c r="L55" s="13"/>
    </row>
    <row r="56" spans="2:47" s="12" customFormat="1" ht="10.35" customHeight="1" x14ac:dyDescent="0.25">
      <c r="B56" s="13"/>
      <c r="L56" s="13"/>
    </row>
    <row r="57" spans="2:47" s="12" customFormat="1" ht="29.25" customHeight="1" x14ac:dyDescent="0.25">
      <c r="B57" s="13"/>
      <c r="C57" s="43" t="s">
        <v>41</v>
      </c>
      <c r="D57" s="31"/>
      <c r="E57" s="31"/>
      <c r="F57" s="31"/>
      <c r="G57" s="31"/>
      <c r="H57" s="31"/>
      <c r="I57" s="31"/>
      <c r="J57" s="44" t="s">
        <v>42</v>
      </c>
      <c r="K57" s="31"/>
      <c r="L57" s="13"/>
    </row>
    <row r="58" spans="2:47" s="12" customFormat="1" ht="10.35" customHeight="1" x14ac:dyDescent="0.25">
      <c r="B58" s="13"/>
      <c r="L58" s="13"/>
    </row>
    <row r="59" spans="2:47" s="12" customFormat="1" ht="22.9" customHeight="1" x14ac:dyDescent="0.25">
      <c r="B59" s="13"/>
      <c r="C59" s="45" t="s">
        <v>43</v>
      </c>
      <c r="J59" s="26">
        <f>J92</f>
        <v>0</v>
      </c>
      <c r="L59" s="13"/>
      <c r="AU59" s="3" t="s">
        <v>44</v>
      </c>
    </row>
    <row r="60" spans="2:47" s="46" customFormat="1" ht="24.95" customHeight="1" x14ac:dyDescent="0.25">
      <c r="B60" s="47"/>
      <c r="D60" s="48" t="s">
        <v>45</v>
      </c>
      <c r="E60" s="49"/>
      <c r="F60" s="49"/>
      <c r="G60" s="49"/>
      <c r="H60" s="49"/>
      <c r="I60" s="49"/>
      <c r="J60" s="50">
        <f>J93</f>
        <v>0</v>
      </c>
      <c r="L60" s="47"/>
    </row>
    <row r="61" spans="2:47" s="51" customFormat="1" ht="19.899999999999999" customHeight="1" x14ac:dyDescent="0.25">
      <c r="B61" s="52"/>
      <c r="D61" s="53" t="s">
        <v>46</v>
      </c>
      <c r="E61" s="54"/>
      <c r="F61" s="54"/>
      <c r="G61" s="54"/>
      <c r="H61" s="54"/>
      <c r="I61" s="54"/>
      <c r="J61" s="55">
        <f>J94</f>
        <v>0</v>
      </c>
      <c r="L61" s="52"/>
    </row>
    <row r="62" spans="2:47" s="51" customFormat="1" ht="19.899999999999999" customHeight="1" x14ac:dyDescent="0.25">
      <c r="B62" s="52"/>
      <c r="D62" s="53" t="s">
        <v>47</v>
      </c>
      <c r="E62" s="54"/>
      <c r="F62" s="54"/>
      <c r="G62" s="54"/>
      <c r="H62" s="54"/>
      <c r="I62" s="54"/>
      <c r="J62" s="55">
        <f>J213</f>
        <v>0</v>
      </c>
      <c r="L62" s="52"/>
    </row>
    <row r="63" spans="2:47" s="51" customFormat="1" ht="19.899999999999999" customHeight="1" x14ac:dyDescent="0.25">
      <c r="B63" s="52"/>
      <c r="D63" s="53" t="s">
        <v>48</v>
      </c>
      <c r="E63" s="54"/>
      <c r="F63" s="54"/>
      <c r="G63" s="54"/>
      <c r="H63" s="54"/>
      <c r="I63" s="54"/>
      <c r="J63" s="55">
        <f>J272</f>
        <v>0</v>
      </c>
      <c r="L63" s="52"/>
    </row>
    <row r="64" spans="2:47" s="51" customFormat="1" ht="19.899999999999999" customHeight="1" x14ac:dyDescent="0.25">
      <c r="B64" s="52"/>
      <c r="D64" s="53" t="s">
        <v>49</v>
      </c>
      <c r="E64" s="54"/>
      <c r="F64" s="54"/>
      <c r="G64" s="54"/>
      <c r="H64" s="54"/>
      <c r="I64" s="54"/>
      <c r="J64" s="55">
        <f>J309</f>
        <v>0</v>
      </c>
      <c r="L64" s="52"/>
    </row>
    <row r="65" spans="2:12" s="51" customFormat="1" ht="19.899999999999999" customHeight="1" x14ac:dyDescent="0.25">
      <c r="B65" s="52"/>
      <c r="D65" s="53" t="s">
        <v>50</v>
      </c>
      <c r="E65" s="54"/>
      <c r="F65" s="54"/>
      <c r="G65" s="54"/>
      <c r="H65" s="54"/>
      <c r="I65" s="54"/>
      <c r="J65" s="55">
        <f>J337</f>
        <v>0</v>
      </c>
      <c r="L65" s="52"/>
    </row>
    <row r="66" spans="2:12" s="46" customFormat="1" ht="24.95" customHeight="1" x14ac:dyDescent="0.25">
      <c r="B66" s="47"/>
      <c r="D66" s="48" t="s">
        <v>51</v>
      </c>
      <c r="E66" s="49"/>
      <c r="F66" s="49"/>
      <c r="G66" s="49"/>
      <c r="H66" s="49"/>
      <c r="I66" s="49"/>
      <c r="J66" s="50">
        <f>J340</f>
        <v>0</v>
      </c>
      <c r="L66" s="47"/>
    </row>
    <row r="67" spans="2:12" s="51" customFormat="1" ht="19.899999999999999" customHeight="1" x14ac:dyDescent="0.25">
      <c r="B67" s="52"/>
      <c r="D67" s="53" t="s">
        <v>52</v>
      </c>
      <c r="E67" s="54"/>
      <c r="F67" s="54"/>
      <c r="G67" s="54"/>
      <c r="H67" s="54"/>
      <c r="I67" s="54"/>
      <c r="J67" s="55">
        <f>J341</f>
        <v>0</v>
      </c>
      <c r="L67" s="52"/>
    </row>
    <row r="68" spans="2:12" s="51" customFormat="1" ht="19.899999999999999" customHeight="1" x14ac:dyDescent="0.25">
      <c r="B68" s="52"/>
      <c r="D68" s="53" t="s">
        <v>53</v>
      </c>
      <c r="E68" s="54"/>
      <c r="F68" s="54"/>
      <c r="G68" s="54"/>
      <c r="H68" s="54"/>
      <c r="I68" s="54"/>
      <c r="J68" s="55">
        <f>J348</f>
        <v>0</v>
      </c>
      <c r="L68" s="52"/>
    </row>
    <row r="69" spans="2:12" s="51" customFormat="1" ht="19.899999999999999" customHeight="1" x14ac:dyDescent="0.25">
      <c r="B69" s="52"/>
      <c r="D69" s="53" t="s">
        <v>54</v>
      </c>
      <c r="E69" s="54"/>
      <c r="F69" s="54"/>
      <c r="G69" s="54"/>
      <c r="H69" s="54"/>
      <c r="I69" s="54"/>
      <c r="J69" s="55">
        <f>J351</f>
        <v>0</v>
      </c>
      <c r="L69" s="52"/>
    </row>
    <row r="70" spans="2:12" s="51" customFormat="1" ht="19.899999999999999" customHeight="1" x14ac:dyDescent="0.25">
      <c r="B70" s="52"/>
      <c r="D70" s="53" t="s">
        <v>55</v>
      </c>
      <c r="E70" s="54"/>
      <c r="F70" s="54"/>
      <c r="G70" s="54"/>
      <c r="H70" s="54"/>
      <c r="I70" s="54"/>
      <c r="J70" s="55">
        <f>J354</f>
        <v>0</v>
      </c>
      <c r="L70" s="52"/>
    </row>
    <row r="71" spans="2:12" s="51" customFormat="1" ht="19.899999999999999" customHeight="1" x14ac:dyDescent="0.25">
      <c r="B71" s="52"/>
      <c r="D71" s="53" t="s">
        <v>56</v>
      </c>
      <c r="E71" s="54"/>
      <c r="F71" s="54"/>
      <c r="G71" s="54"/>
      <c r="H71" s="54"/>
      <c r="I71" s="54"/>
      <c r="J71" s="55">
        <f>J357</f>
        <v>0</v>
      </c>
      <c r="L71" s="52"/>
    </row>
    <row r="72" spans="2:12" s="51" customFormat="1" ht="19.899999999999999" customHeight="1" x14ac:dyDescent="0.25">
      <c r="B72" s="52"/>
      <c r="D72" s="53" t="s">
        <v>57</v>
      </c>
      <c r="E72" s="54"/>
      <c r="F72" s="54"/>
      <c r="G72" s="54"/>
      <c r="H72" s="54"/>
      <c r="I72" s="54"/>
      <c r="J72" s="55">
        <f>J360</f>
        <v>0</v>
      </c>
      <c r="L72" s="52"/>
    </row>
    <row r="73" spans="2:12" s="12" customFormat="1" ht="21.75" customHeight="1" x14ac:dyDescent="0.25">
      <c r="B73" s="13"/>
      <c r="L73" s="13"/>
    </row>
    <row r="74" spans="2:12" s="12" customFormat="1" ht="6.95" customHeight="1" x14ac:dyDescent="0.25"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"/>
    </row>
    <row r="78" spans="2:12" s="12" customFormat="1" ht="6.95" customHeight="1" x14ac:dyDescent="0.25"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"/>
    </row>
    <row r="79" spans="2:12" s="12" customFormat="1" ht="24.95" customHeight="1" x14ac:dyDescent="0.25">
      <c r="B79" s="13"/>
      <c r="C79" s="7" t="s">
        <v>58</v>
      </c>
      <c r="L79" s="13"/>
    </row>
    <row r="80" spans="2:12" s="12" customFormat="1" ht="6.95" customHeight="1" x14ac:dyDescent="0.25">
      <c r="B80" s="13"/>
      <c r="L80" s="13"/>
    </row>
    <row r="81" spans="2:65" s="12" customFormat="1" ht="12" customHeight="1" x14ac:dyDescent="0.25">
      <c r="B81" s="13"/>
      <c r="C81" s="9" t="s">
        <v>5</v>
      </c>
      <c r="L81" s="13"/>
    </row>
    <row r="82" spans="2:65" s="12" customFormat="1" ht="16.5" customHeight="1" x14ac:dyDescent="0.25">
      <c r="B82" s="13"/>
      <c r="E82" s="10" t="str">
        <f>E7</f>
        <v>Varnsdorf - oprava chodníku Lesní ul.</v>
      </c>
      <c r="F82" s="11"/>
      <c r="G82" s="11"/>
      <c r="H82" s="11"/>
      <c r="L82" s="13"/>
    </row>
    <row r="83" spans="2:65" s="12" customFormat="1" ht="12" customHeight="1" x14ac:dyDescent="0.25">
      <c r="B83" s="13"/>
      <c r="C83" s="9" t="s">
        <v>6</v>
      </c>
      <c r="L83" s="13"/>
    </row>
    <row r="84" spans="2:65" s="12" customFormat="1" ht="16.5" customHeight="1" x14ac:dyDescent="0.25">
      <c r="B84" s="13"/>
      <c r="E84" s="14" t="str">
        <f>E9</f>
        <v>SO 2 - Oprava chodníku - II. etapa</v>
      </c>
      <c r="F84" s="15"/>
      <c r="G84" s="15"/>
      <c r="H84" s="15"/>
      <c r="L84" s="13"/>
    </row>
    <row r="85" spans="2:65" s="12" customFormat="1" ht="6.95" customHeight="1" x14ac:dyDescent="0.25">
      <c r="B85" s="13"/>
      <c r="L85" s="13"/>
    </row>
    <row r="86" spans="2:65" s="12" customFormat="1" ht="12" customHeight="1" x14ac:dyDescent="0.25">
      <c r="B86" s="13"/>
      <c r="C86" s="9" t="s">
        <v>11</v>
      </c>
      <c r="F86" s="16" t="str">
        <f>F12</f>
        <v>k.ú. Varnsdorf</v>
      </c>
      <c r="I86" s="9" t="s">
        <v>13</v>
      </c>
      <c r="J86" s="17" t="str">
        <f>IF(J12="","",J12)</f>
        <v>17. 4. 2024</v>
      </c>
      <c r="L86" s="13"/>
    </row>
    <row r="87" spans="2:65" s="12" customFormat="1" ht="6.95" customHeight="1" x14ac:dyDescent="0.25">
      <c r="B87" s="13"/>
      <c r="L87" s="13"/>
    </row>
    <row r="88" spans="2:65" s="12" customFormat="1" ht="15.2" customHeight="1" x14ac:dyDescent="0.25">
      <c r="B88" s="13"/>
      <c r="C88" s="9" t="s">
        <v>14</v>
      </c>
      <c r="F88" s="16" t="str">
        <f>E15</f>
        <v>Město Varnsdorf</v>
      </c>
      <c r="I88" s="9" t="s">
        <v>20</v>
      </c>
      <c r="J88" s="42" t="str">
        <f>E21</f>
        <v xml:space="preserve">ProProjekt s.r.o. </v>
      </c>
      <c r="L88" s="13"/>
    </row>
    <row r="89" spans="2:65" s="12" customFormat="1" ht="15.2" customHeight="1" x14ac:dyDescent="0.25">
      <c r="B89" s="13"/>
      <c r="C89" s="9" t="s">
        <v>19</v>
      </c>
      <c r="F89" s="16" t="str">
        <f>IF(E18="","",E18)</f>
        <v>Vyplň údaj</v>
      </c>
      <c r="I89" s="9" t="s">
        <v>24</v>
      </c>
      <c r="J89" s="42" t="str">
        <f>E24</f>
        <v>Martin Rousek</v>
      </c>
      <c r="L89" s="13"/>
    </row>
    <row r="90" spans="2:65" s="12" customFormat="1" ht="10.35" customHeight="1" x14ac:dyDescent="0.25">
      <c r="B90" s="13"/>
      <c r="L90" s="13"/>
    </row>
    <row r="91" spans="2:65" s="56" customFormat="1" ht="29.25" customHeight="1" x14ac:dyDescent="0.25">
      <c r="B91" s="57"/>
      <c r="C91" s="58" t="s">
        <v>59</v>
      </c>
      <c r="D91" s="59" t="s">
        <v>60</v>
      </c>
      <c r="E91" s="59" t="s">
        <v>61</v>
      </c>
      <c r="F91" s="59" t="s">
        <v>62</v>
      </c>
      <c r="G91" s="59" t="s">
        <v>63</v>
      </c>
      <c r="H91" s="59" t="s">
        <v>64</v>
      </c>
      <c r="I91" s="59" t="s">
        <v>65</v>
      </c>
      <c r="J91" s="59" t="s">
        <v>42</v>
      </c>
      <c r="K91" s="60" t="s">
        <v>66</v>
      </c>
      <c r="L91" s="57"/>
      <c r="M91" s="61" t="s">
        <v>9</v>
      </c>
      <c r="N91" s="62" t="s">
        <v>31</v>
      </c>
      <c r="O91" s="62" t="s">
        <v>67</v>
      </c>
      <c r="P91" s="62" t="s">
        <v>68</v>
      </c>
      <c r="Q91" s="62" t="s">
        <v>69</v>
      </c>
      <c r="R91" s="62" t="s">
        <v>70</v>
      </c>
      <c r="S91" s="62" t="s">
        <v>71</v>
      </c>
      <c r="T91" s="63" t="s">
        <v>72</v>
      </c>
    </row>
    <row r="92" spans="2:65" s="12" customFormat="1" ht="22.9" customHeight="1" x14ac:dyDescent="0.25">
      <c r="B92" s="13"/>
      <c r="C92" s="64" t="s">
        <v>73</v>
      </c>
      <c r="J92" s="65">
        <f>BK92</f>
        <v>0</v>
      </c>
      <c r="L92" s="13"/>
      <c r="M92" s="66"/>
      <c r="N92" s="24"/>
      <c r="O92" s="24"/>
      <c r="P92" s="67">
        <f>P93+P340</f>
        <v>0</v>
      </c>
      <c r="Q92" s="24"/>
      <c r="R92" s="67">
        <f>R93+R340</f>
        <v>148.02772519999996</v>
      </c>
      <c r="S92" s="24"/>
      <c r="T92" s="68">
        <f>T93+T340</f>
        <v>213.53891999999999</v>
      </c>
      <c r="AT92" s="3" t="s">
        <v>74</v>
      </c>
      <c r="AU92" s="3" t="s">
        <v>44</v>
      </c>
      <c r="BK92" s="69">
        <f>BK93+BK340</f>
        <v>0</v>
      </c>
    </row>
    <row r="93" spans="2:65" s="70" customFormat="1" ht="25.9" customHeight="1" x14ac:dyDescent="0.2">
      <c r="B93" s="71"/>
      <c r="D93" s="72" t="s">
        <v>74</v>
      </c>
      <c r="E93" s="73" t="s">
        <v>75</v>
      </c>
      <c r="F93" s="73" t="s">
        <v>76</v>
      </c>
      <c r="I93" s="74"/>
      <c r="J93" s="75">
        <f>BK93</f>
        <v>0</v>
      </c>
      <c r="L93" s="71"/>
      <c r="M93" s="76"/>
      <c r="P93" s="77">
        <f>P94+P213+P272+P309+P337</f>
        <v>0</v>
      </c>
      <c r="R93" s="77">
        <f>R94+R213+R272+R309+R337</f>
        <v>148.02772519999996</v>
      </c>
      <c r="T93" s="78">
        <f>T94+T213+T272+T309+T337</f>
        <v>213.53891999999999</v>
      </c>
      <c r="AR93" s="72" t="s">
        <v>77</v>
      </c>
      <c r="AT93" s="79" t="s">
        <v>74</v>
      </c>
      <c r="AU93" s="79" t="s">
        <v>78</v>
      </c>
      <c r="AY93" s="72" t="s">
        <v>79</v>
      </c>
      <c r="BK93" s="80">
        <f>BK94+BK213+BK272+BK309+BK337</f>
        <v>0</v>
      </c>
    </row>
    <row r="94" spans="2:65" s="70" customFormat="1" ht="22.9" customHeight="1" x14ac:dyDescent="0.2">
      <c r="B94" s="71"/>
      <c r="D94" s="72" t="s">
        <v>74</v>
      </c>
      <c r="E94" s="81" t="s">
        <v>77</v>
      </c>
      <c r="F94" s="81" t="s">
        <v>80</v>
      </c>
      <c r="I94" s="74"/>
      <c r="J94" s="82">
        <f>BK94</f>
        <v>0</v>
      </c>
      <c r="L94" s="71"/>
      <c r="M94" s="76"/>
      <c r="P94" s="77">
        <f>SUM(P95:P212)</f>
        <v>0</v>
      </c>
      <c r="R94" s="77">
        <f>SUM(R95:R212)</f>
        <v>1.036E-3</v>
      </c>
      <c r="T94" s="78">
        <f>SUM(T95:T212)</f>
        <v>207.32641999999998</v>
      </c>
      <c r="AR94" s="72" t="s">
        <v>77</v>
      </c>
      <c r="AT94" s="79" t="s">
        <v>74</v>
      </c>
      <c r="AU94" s="79" t="s">
        <v>77</v>
      </c>
      <c r="AY94" s="72" t="s">
        <v>79</v>
      </c>
      <c r="BK94" s="80">
        <f>SUM(BK95:BK212)</f>
        <v>0</v>
      </c>
    </row>
    <row r="95" spans="2:65" s="12" customFormat="1" ht="37.9" customHeight="1" x14ac:dyDescent="0.25">
      <c r="B95" s="13"/>
      <c r="C95" s="83" t="s">
        <v>77</v>
      </c>
      <c r="D95" s="83" t="s">
        <v>81</v>
      </c>
      <c r="E95" s="84" t="s">
        <v>82</v>
      </c>
      <c r="F95" s="85" t="s">
        <v>83</v>
      </c>
      <c r="G95" s="86" t="s">
        <v>84</v>
      </c>
      <c r="H95" s="87">
        <v>17.52</v>
      </c>
      <c r="I95" s="88"/>
      <c r="J95" s="89">
        <f>ROUND(I95*H95,2)</f>
        <v>0</v>
      </c>
      <c r="K95" s="85" t="s">
        <v>85</v>
      </c>
      <c r="L95" s="13"/>
      <c r="M95" s="90" t="s">
        <v>9</v>
      </c>
      <c r="N95" s="91" t="s">
        <v>32</v>
      </c>
      <c r="P95" s="92">
        <f>O95*H95</f>
        <v>0</v>
      </c>
      <c r="Q95" s="92">
        <v>0</v>
      </c>
      <c r="R95" s="92">
        <f>Q95*H95</f>
        <v>0</v>
      </c>
      <c r="S95" s="92">
        <v>0.26</v>
      </c>
      <c r="T95" s="93">
        <f>S95*H95</f>
        <v>4.5552000000000001</v>
      </c>
      <c r="AR95" s="94" t="s">
        <v>86</v>
      </c>
      <c r="AT95" s="94" t="s">
        <v>81</v>
      </c>
      <c r="AU95" s="94" t="s">
        <v>1</v>
      </c>
      <c r="AY95" s="3" t="s">
        <v>79</v>
      </c>
      <c r="BE95" s="95">
        <f>IF(N95="základní",J95,0)</f>
        <v>0</v>
      </c>
      <c r="BF95" s="95">
        <f>IF(N95="snížená",J95,0)</f>
        <v>0</v>
      </c>
      <c r="BG95" s="95">
        <f>IF(N95="zákl. přenesená",J95,0)</f>
        <v>0</v>
      </c>
      <c r="BH95" s="95">
        <f>IF(N95="sníž. přenesená",J95,0)</f>
        <v>0</v>
      </c>
      <c r="BI95" s="95">
        <f>IF(N95="nulová",J95,0)</f>
        <v>0</v>
      </c>
      <c r="BJ95" s="3" t="s">
        <v>77</v>
      </c>
      <c r="BK95" s="95">
        <f>ROUND(I95*H95,2)</f>
        <v>0</v>
      </c>
      <c r="BL95" s="3" t="s">
        <v>86</v>
      </c>
      <c r="BM95" s="94" t="s">
        <v>87</v>
      </c>
    </row>
    <row r="96" spans="2:65" s="12" customFormat="1" x14ac:dyDescent="0.25">
      <c r="B96" s="13"/>
      <c r="D96" s="96" t="s">
        <v>88</v>
      </c>
      <c r="F96" s="97" t="s">
        <v>89</v>
      </c>
      <c r="I96" s="98"/>
      <c r="L96" s="13"/>
      <c r="M96" s="99"/>
      <c r="T96" s="100"/>
      <c r="AT96" s="3" t="s">
        <v>88</v>
      </c>
      <c r="AU96" s="3" t="s">
        <v>1</v>
      </c>
    </row>
    <row r="97" spans="2:65" s="101" customFormat="1" x14ac:dyDescent="0.25">
      <c r="B97" s="102"/>
      <c r="D97" s="103" t="s">
        <v>90</v>
      </c>
      <c r="E97" s="104" t="s">
        <v>9</v>
      </c>
      <c r="F97" s="105" t="s">
        <v>91</v>
      </c>
      <c r="H97" s="106">
        <v>17.52</v>
      </c>
      <c r="I97" s="107"/>
      <c r="L97" s="102"/>
      <c r="M97" s="108"/>
      <c r="T97" s="109"/>
      <c r="AT97" s="104" t="s">
        <v>90</v>
      </c>
      <c r="AU97" s="104" t="s">
        <v>1</v>
      </c>
      <c r="AV97" s="101" t="s">
        <v>1</v>
      </c>
      <c r="AW97" s="101" t="s">
        <v>92</v>
      </c>
      <c r="AX97" s="101" t="s">
        <v>77</v>
      </c>
      <c r="AY97" s="104" t="s">
        <v>79</v>
      </c>
    </row>
    <row r="98" spans="2:65" s="12" customFormat="1" ht="37.9" customHeight="1" x14ac:dyDescent="0.25">
      <c r="B98" s="13"/>
      <c r="C98" s="83" t="s">
        <v>1</v>
      </c>
      <c r="D98" s="83" t="s">
        <v>81</v>
      </c>
      <c r="E98" s="84" t="s">
        <v>93</v>
      </c>
      <c r="F98" s="85" t="s">
        <v>94</v>
      </c>
      <c r="G98" s="86" t="s">
        <v>84</v>
      </c>
      <c r="H98" s="87">
        <v>17.52</v>
      </c>
      <c r="I98" s="88"/>
      <c r="J98" s="89">
        <f>ROUND(I98*H98,2)</f>
        <v>0</v>
      </c>
      <c r="K98" s="85" t="s">
        <v>85</v>
      </c>
      <c r="L98" s="13"/>
      <c r="M98" s="90" t="s">
        <v>9</v>
      </c>
      <c r="N98" s="91" t="s">
        <v>32</v>
      </c>
      <c r="P98" s="92">
        <f>O98*H98</f>
        <v>0</v>
      </c>
      <c r="Q98" s="92">
        <v>0</v>
      </c>
      <c r="R98" s="92">
        <f>Q98*H98</f>
        <v>0</v>
      </c>
      <c r="S98" s="92">
        <v>0.3</v>
      </c>
      <c r="T98" s="93">
        <f>S98*H98</f>
        <v>5.2559999999999993</v>
      </c>
      <c r="AR98" s="94" t="s">
        <v>86</v>
      </c>
      <c r="AT98" s="94" t="s">
        <v>81</v>
      </c>
      <c r="AU98" s="94" t="s">
        <v>1</v>
      </c>
      <c r="AY98" s="3" t="s">
        <v>79</v>
      </c>
      <c r="BE98" s="95">
        <f>IF(N98="základní",J98,0)</f>
        <v>0</v>
      </c>
      <c r="BF98" s="95">
        <f>IF(N98="snížená",J98,0)</f>
        <v>0</v>
      </c>
      <c r="BG98" s="95">
        <f>IF(N98="zákl. přenesená",J98,0)</f>
        <v>0</v>
      </c>
      <c r="BH98" s="95">
        <f>IF(N98="sníž. přenesená",J98,0)</f>
        <v>0</v>
      </c>
      <c r="BI98" s="95">
        <f>IF(N98="nulová",J98,0)</f>
        <v>0</v>
      </c>
      <c r="BJ98" s="3" t="s">
        <v>77</v>
      </c>
      <c r="BK98" s="95">
        <f>ROUND(I98*H98,2)</f>
        <v>0</v>
      </c>
      <c r="BL98" s="3" t="s">
        <v>86</v>
      </c>
      <c r="BM98" s="94" t="s">
        <v>95</v>
      </c>
    </row>
    <row r="99" spans="2:65" s="12" customFormat="1" x14ac:dyDescent="0.25">
      <c r="B99" s="13"/>
      <c r="D99" s="96" t="s">
        <v>88</v>
      </c>
      <c r="F99" s="97" t="s">
        <v>96</v>
      </c>
      <c r="I99" s="98"/>
      <c r="L99" s="13"/>
      <c r="M99" s="99"/>
      <c r="T99" s="100"/>
      <c r="AT99" s="3" t="s">
        <v>88</v>
      </c>
      <c r="AU99" s="3" t="s">
        <v>1</v>
      </c>
    </row>
    <row r="100" spans="2:65" s="101" customFormat="1" x14ac:dyDescent="0.25">
      <c r="B100" s="102"/>
      <c r="D100" s="103" t="s">
        <v>90</v>
      </c>
      <c r="E100" s="104" t="s">
        <v>9</v>
      </c>
      <c r="F100" s="105" t="s">
        <v>91</v>
      </c>
      <c r="H100" s="106">
        <v>17.52</v>
      </c>
      <c r="I100" s="107"/>
      <c r="L100" s="102"/>
      <c r="M100" s="108"/>
      <c r="T100" s="109"/>
      <c r="AT100" s="104" t="s">
        <v>90</v>
      </c>
      <c r="AU100" s="104" t="s">
        <v>1</v>
      </c>
      <c r="AV100" s="101" t="s">
        <v>1</v>
      </c>
      <c r="AW100" s="101" t="s">
        <v>92</v>
      </c>
      <c r="AX100" s="101" t="s">
        <v>77</v>
      </c>
      <c r="AY100" s="104" t="s">
        <v>79</v>
      </c>
    </row>
    <row r="101" spans="2:65" s="12" customFormat="1" ht="37.9" customHeight="1" x14ac:dyDescent="0.25">
      <c r="B101" s="13"/>
      <c r="C101" s="83" t="s">
        <v>97</v>
      </c>
      <c r="D101" s="83" t="s">
        <v>81</v>
      </c>
      <c r="E101" s="84" t="s">
        <v>98</v>
      </c>
      <c r="F101" s="85" t="s">
        <v>99</v>
      </c>
      <c r="G101" s="86" t="s">
        <v>84</v>
      </c>
      <c r="H101" s="87">
        <v>34.5</v>
      </c>
      <c r="I101" s="88"/>
      <c r="J101" s="89">
        <f>ROUND(I101*H101,2)</f>
        <v>0</v>
      </c>
      <c r="K101" s="85" t="s">
        <v>85</v>
      </c>
      <c r="L101" s="13"/>
      <c r="M101" s="90" t="s">
        <v>9</v>
      </c>
      <c r="N101" s="91" t="s">
        <v>32</v>
      </c>
      <c r="P101" s="92">
        <f>O101*H101</f>
        <v>0</v>
      </c>
      <c r="Q101" s="92">
        <v>0</v>
      </c>
      <c r="R101" s="92">
        <f>Q101*H101</f>
        <v>0</v>
      </c>
      <c r="S101" s="92">
        <v>0.17</v>
      </c>
      <c r="T101" s="93">
        <f>S101*H101</f>
        <v>5.8650000000000002</v>
      </c>
      <c r="AR101" s="94" t="s">
        <v>86</v>
      </c>
      <c r="AT101" s="94" t="s">
        <v>81</v>
      </c>
      <c r="AU101" s="94" t="s">
        <v>1</v>
      </c>
      <c r="AY101" s="3" t="s">
        <v>79</v>
      </c>
      <c r="BE101" s="95">
        <f>IF(N101="základní",J101,0)</f>
        <v>0</v>
      </c>
      <c r="BF101" s="95">
        <f>IF(N101="snížená",J101,0)</f>
        <v>0</v>
      </c>
      <c r="BG101" s="95">
        <f>IF(N101="zákl. přenesená",J101,0)</f>
        <v>0</v>
      </c>
      <c r="BH101" s="95">
        <f>IF(N101="sníž. přenesená",J101,0)</f>
        <v>0</v>
      </c>
      <c r="BI101" s="95">
        <f>IF(N101="nulová",J101,0)</f>
        <v>0</v>
      </c>
      <c r="BJ101" s="3" t="s">
        <v>77</v>
      </c>
      <c r="BK101" s="95">
        <f>ROUND(I101*H101,2)</f>
        <v>0</v>
      </c>
      <c r="BL101" s="3" t="s">
        <v>86</v>
      </c>
      <c r="BM101" s="94" t="s">
        <v>100</v>
      </c>
    </row>
    <row r="102" spans="2:65" s="12" customFormat="1" x14ac:dyDescent="0.25">
      <c r="B102" s="13"/>
      <c r="D102" s="96" t="s">
        <v>88</v>
      </c>
      <c r="F102" s="97" t="s">
        <v>101</v>
      </c>
      <c r="I102" s="98"/>
      <c r="L102" s="13"/>
      <c r="M102" s="99"/>
      <c r="T102" s="100"/>
      <c r="AT102" s="3" t="s">
        <v>88</v>
      </c>
      <c r="AU102" s="3" t="s">
        <v>1</v>
      </c>
    </row>
    <row r="103" spans="2:65" s="101" customFormat="1" x14ac:dyDescent="0.25">
      <c r="B103" s="102"/>
      <c r="D103" s="103" t="s">
        <v>90</v>
      </c>
      <c r="E103" s="104" t="s">
        <v>9</v>
      </c>
      <c r="F103" s="105" t="s">
        <v>102</v>
      </c>
      <c r="H103" s="106">
        <v>34.5</v>
      </c>
      <c r="I103" s="107"/>
      <c r="L103" s="102"/>
      <c r="M103" s="108"/>
      <c r="T103" s="109"/>
      <c r="AT103" s="104" t="s">
        <v>90</v>
      </c>
      <c r="AU103" s="104" t="s">
        <v>1</v>
      </c>
      <c r="AV103" s="101" t="s">
        <v>1</v>
      </c>
      <c r="AW103" s="101" t="s">
        <v>92</v>
      </c>
      <c r="AX103" s="101" t="s">
        <v>77</v>
      </c>
      <c r="AY103" s="104" t="s">
        <v>79</v>
      </c>
    </row>
    <row r="104" spans="2:65" s="12" customFormat="1" ht="33" customHeight="1" x14ac:dyDescent="0.25">
      <c r="B104" s="13"/>
      <c r="C104" s="83" t="s">
        <v>86</v>
      </c>
      <c r="D104" s="83" t="s">
        <v>81</v>
      </c>
      <c r="E104" s="84" t="s">
        <v>103</v>
      </c>
      <c r="F104" s="85" t="s">
        <v>104</v>
      </c>
      <c r="G104" s="86" t="s">
        <v>84</v>
      </c>
      <c r="H104" s="87">
        <v>34.5</v>
      </c>
      <c r="I104" s="88"/>
      <c r="J104" s="89">
        <f>ROUND(I104*H104,2)</f>
        <v>0</v>
      </c>
      <c r="K104" s="85" t="s">
        <v>85</v>
      </c>
      <c r="L104" s="13"/>
      <c r="M104" s="90" t="s">
        <v>9</v>
      </c>
      <c r="N104" s="91" t="s">
        <v>32</v>
      </c>
      <c r="P104" s="92">
        <f>O104*H104</f>
        <v>0</v>
      </c>
      <c r="Q104" s="92">
        <v>0</v>
      </c>
      <c r="R104" s="92">
        <f>Q104*H104</f>
        <v>0</v>
      </c>
      <c r="S104" s="92">
        <v>0.24</v>
      </c>
      <c r="T104" s="93">
        <f>S104*H104</f>
        <v>8.2799999999999994</v>
      </c>
      <c r="AR104" s="94" t="s">
        <v>86</v>
      </c>
      <c r="AT104" s="94" t="s">
        <v>81</v>
      </c>
      <c r="AU104" s="94" t="s">
        <v>1</v>
      </c>
      <c r="AY104" s="3" t="s">
        <v>79</v>
      </c>
      <c r="BE104" s="95">
        <f>IF(N104="základní",J104,0)</f>
        <v>0</v>
      </c>
      <c r="BF104" s="95">
        <f>IF(N104="snížená",J104,0)</f>
        <v>0</v>
      </c>
      <c r="BG104" s="95">
        <f>IF(N104="zákl. přenesená",J104,0)</f>
        <v>0</v>
      </c>
      <c r="BH104" s="95">
        <f>IF(N104="sníž. přenesená",J104,0)</f>
        <v>0</v>
      </c>
      <c r="BI104" s="95">
        <f>IF(N104="nulová",J104,0)</f>
        <v>0</v>
      </c>
      <c r="BJ104" s="3" t="s">
        <v>77</v>
      </c>
      <c r="BK104" s="95">
        <f>ROUND(I104*H104,2)</f>
        <v>0</v>
      </c>
      <c r="BL104" s="3" t="s">
        <v>86</v>
      </c>
      <c r="BM104" s="94" t="s">
        <v>105</v>
      </c>
    </row>
    <row r="105" spans="2:65" s="12" customFormat="1" x14ac:dyDescent="0.25">
      <c r="B105" s="13"/>
      <c r="D105" s="96" t="s">
        <v>88</v>
      </c>
      <c r="F105" s="97" t="s">
        <v>106</v>
      </c>
      <c r="I105" s="98"/>
      <c r="L105" s="13"/>
      <c r="M105" s="99"/>
      <c r="T105" s="100"/>
      <c r="AT105" s="3" t="s">
        <v>88</v>
      </c>
      <c r="AU105" s="3" t="s">
        <v>1</v>
      </c>
    </row>
    <row r="106" spans="2:65" s="101" customFormat="1" x14ac:dyDescent="0.25">
      <c r="B106" s="102"/>
      <c r="D106" s="103" t="s">
        <v>90</v>
      </c>
      <c r="E106" s="104" t="s">
        <v>9</v>
      </c>
      <c r="F106" s="105" t="s">
        <v>102</v>
      </c>
      <c r="H106" s="106">
        <v>34.5</v>
      </c>
      <c r="I106" s="107"/>
      <c r="L106" s="102"/>
      <c r="M106" s="108"/>
      <c r="T106" s="109"/>
      <c r="AT106" s="104" t="s">
        <v>90</v>
      </c>
      <c r="AU106" s="104" t="s">
        <v>1</v>
      </c>
      <c r="AV106" s="101" t="s">
        <v>1</v>
      </c>
      <c r="AW106" s="101" t="s">
        <v>92</v>
      </c>
      <c r="AX106" s="101" t="s">
        <v>77</v>
      </c>
      <c r="AY106" s="104" t="s">
        <v>79</v>
      </c>
    </row>
    <row r="107" spans="2:65" s="12" customFormat="1" ht="33" customHeight="1" x14ac:dyDescent="0.25">
      <c r="B107" s="13"/>
      <c r="C107" s="83" t="s">
        <v>107</v>
      </c>
      <c r="D107" s="83" t="s">
        <v>81</v>
      </c>
      <c r="E107" s="84" t="s">
        <v>108</v>
      </c>
      <c r="F107" s="85" t="s">
        <v>109</v>
      </c>
      <c r="G107" s="86" t="s">
        <v>84</v>
      </c>
      <c r="H107" s="87">
        <v>317.62</v>
      </c>
      <c r="I107" s="88"/>
      <c r="J107" s="89">
        <f>ROUND(I107*H107,2)</f>
        <v>0</v>
      </c>
      <c r="K107" s="85" t="s">
        <v>85</v>
      </c>
      <c r="L107" s="13"/>
      <c r="M107" s="90" t="s">
        <v>9</v>
      </c>
      <c r="N107" s="91" t="s">
        <v>32</v>
      </c>
      <c r="P107" s="92">
        <f>O107*H107</f>
        <v>0</v>
      </c>
      <c r="Q107" s="92">
        <v>0</v>
      </c>
      <c r="R107" s="92">
        <f>Q107*H107</f>
        <v>0</v>
      </c>
      <c r="S107" s="92">
        <v>0.32500000000000001</v>
      </c>
      <c r="T107" s="93">
        <f>S107*H107</f>
        <v>103.2265</v>
      </c>
      <c r="AR107" s="94" t="s">
        <v>86</v>
      </c>
      <c r="AT107" s="94" t="s">
        <v>81</v>
      </c>
      <c r="AU107" s="94" t="s">
        <v>1</v>
      </c>
      <c r="AY107" s="3" t="s">
        <v>79</v>
      </c>
      <c r="BE107" s="95">
        <f>IF(N107="základní",J107,0)</f>
        <v>0</v>
      </c>
      <c r="BF107" s="95">
        <f>IF(N107="snížená",J107,0)</f>
        <v>0</v>
      </c>
      <c r="BG107" s="95">
        <f>IF(N107="zákl. přenesená",J107,0)</f>
        <v>0</v>
      </c>
      <c r="BH107" s="95">
        <f>IF(N107="sníž. přenesená",J107,0)</f>
        <v>0</v>
      </c>
      <c r="BI107" s="95">
        <f>IF(N107="nulová",J107,0)</f>
        <v>0</v>
      </c>
      <c r="BJ107" s="3" t="s">
        <v>77</v>
      </c>
      <c r="BK107" s="95">
        <f>ROUND(I107*H107,2)</f>
        <v>0</v>
      </c>
      <c r="BL107" s="3" t="s">
        <v>86</v>
      </c>
      <c r="BM107" s="94" t="s">
        <v>110</v>
      </c>
    </row>
    <row r="108" spans="2:65" s="12" customFormat="1" x14ac:dyDescent="0.25">
      <c r="B108" s="13"/>
      <c r="D108" s="96" t="s">
        <v>88</v>
      </c>
      <c r="F108" s="97" t="s">
        <v>111</v>
      </c>
      <c r="I108" s="98"/>
      <c r="L108" s="13"/>
      <c r="M108" s="99"/>
      <c r="T108" s="100"/>
      <c r="AT108" s="3" t="s">
        <v>88</v>
      </c>
      <c r="AU108" s="3" t="s">
        <v>1</v>
      </c>
    </row>
    <row r="109" spans="2:65" s="101" customFormat="1" x14ac:dyDescent="0.25">
      <c r="B109" s="102"/>
      <c r="D109" s="103" t="s">
        <v>90</v>
      </c>
      <c r="E109" s="104" t="s">
        <v>9</v>
      </c>
      <c r="F109" s="105" t="s">
        <v>112</v>
      </c>
      <c r="H109" s="106">
        <v>172.5</v>
      </c>
      <c r="I109" s="107"/>
      <c r="L109" s="102"/>
      <c r="M109" s="108"/>
      <c r="T109" s="109"/>
      <c r="AT109" s="104" t="s">
        <v>90</v>
      </c>
      <c r="AU109" s="104" t="s">
        <v>1</v>
      </c>
      <c r="AV109" s="101" t="s">
        <v>1</v>
      </c>
      <c r="AW109" s="101" t="s">
        <v>92</v>
      </c>
      <c r="AX109" s="101" t="s">
        <v>78</v>
      </c>
      <c r="AY109" s="104" t="s">
        <v>79</v>
      </c>
    </row>
    <row r="110" spans="2:65" s="101" customFormat="1" x14ac:dyDescent="0.25">
      <c r="B110" s="102"/>
      <c r="D110" s="103" t="s">
        <v>90</v>
      </c>
      <c r="E110" s="104" t="s">
        <v>9</v>
      </c>
      <c r="F110" s="105" t="s">
        <v>113</v>
      </c>
      <c r="H110" s="106">
        <v>64</v>
      </c>
      <c r="I110" s="107"/>
      <c r="L110" s="102"/>
      <c r="M110" s="108"/>
      <c r="T110" s="109"/>
      <c r="AT110" s="104" t="s">
        <v>90</v>
      </c>
      <c r="AU110" s="104" t="s">
        <v>1</v>
      </c>
      <c r="AV110" s="101" t="s">
        <v>1</v>
      </c>
      <c r="AW110" s="101" t="s">
        <v>92</v>
      </c>
      <c r="AX110" s="101" t="s">
        <v>78</v>
      </c>
      <c r="AY110" s="104" t="s">
        <v>79</v>
      </c>
    </row>
    <row r="111" spans="2:65" s="110" customFormat="1" x14ac:dyDescent="0.25">
      <c r="B111" s="111"/>
      <c r="D111" s="103" t="s">
        <v>90</v>
      </c>
      <c r="E111" s="112" t="s">
        <v>9</v>
      </c>
      <c r="F111" s="113" t="s">
        <v>114</v>
      </c>
      <c r="H111" s="114">
        <v>236.5</v>
      </c>
      <c r="I111" s="115"/>
      <c r="L111" s="111"/>
      <c r="M111" s="116"/>
      <c r="T111" s="117"/>
      <c r="AT111" s="112" t="s">
        <v>90</v>
      </c>
      <c r="AU111" s="112" t="s">
        <v>1</v>
      </c>
      <c r="AV111" s="110" t="s">
        <v>97</v>
      </c>
      <c r="AW111" s="110" t="s">
        <v>92</v>
      </c>
      <c r="AX111" s="110" t="s">
        <v>78</v>
      </c>
      <c r="AY111" s="112" t="s">
        <v>79</v>
      </c>
    </row>
    <row r="112" spans="2:65" s="101" customFormat="1" x14ac:dyDescent="0.25">
      <c r="B112" s="102"/>
      <c r="D112" s="103" t="s">
        <v>90</v>
      </c>
      <c r="E112" s="104" t="s">
        <v>9</v>
      </c>
      <c r="F112" s="105" t="s">
        <v>115</v>
      </c>
      <c r="H112" s="106">
        <v>14.88</v>
      </c>
      <c r="I112" s="107"/>
      <c r="L112" s="102"/>
      <c r="M112" s="108"/>
      <c r="T112" s="109"/>
      <c r="AT112" s="104" t="s">
        <v>90</v>
      </c>
      <c r="AU112" s="104" t="s">
        <v>1</v>
      </c>
      <c r="AV112" s="101" t="s">
        <v>1</v>
      </c>
      <c r="AW112" s="101" t="s">
        <v>92</v>
      </c>
      <c r="AX112" s="101" t="s">
        <v>78</v>
      </c>
      <c r="AY112" s="104" t="s">
        <v>79</v>
      </c>
    </row>
    <row r="113" spans="2:65" s="101" customFormat="1" x14ac:dyDescent="0.25">
      <c r="B113" s="102"/>
      <c r="D113" s="103" t="s">
        <v>90</v>
      </c>
      <c r="E113" s="104" t="s">
        <v>9</v>
      </c>
      <c r="F113" s="105" t="s">
        <v>116</v>
      </c>
      <c r="H113" s="106">
        <v>17.28</v>
      </c>
      <c r="I113" s="107"/>
      <c r="L113" s="102"/>
      <c r="M113" s="108"/>
      <c r="T113" s="109"/>
      <c r="AT113" s="104" t="s">
        <v>90</v>
      </c>
      <c r="AU113" s="104" t="s">
        <v>1</v>
      </c>
      <c r="AV113" s="101" t="s">
        <v>1</v>
      </c>
      <c r="AW113" s="101" t="s">
        <v>92</v>
      </c>
      <c r="AX113" s="101" t="s">
        <v>78</v>
      </c>
      <c r="AY113" s="104" t="s">
        <v>79</v>
      </c>
    </row>
    <row r="114" spans="2:65" s="101" customFormat="1" x14ac:dyDescent="0.25">
      <c r="B114" s="102"/>
      <c r="D114" s="103" t="s">
        <v>90</v>
      </c>
      <c r="E114" s="104" t="s">
        <v>9</v>
      </c>
      <c r="F114" s="105" t="s">
        <v>117</v>
      </c>
      <c r="H114" s="106">
        <v>16.559999999999999</v>
      </c>
      <c r="I114" s="107"/>
      <c r="L114" s="102"/>
      <c r="M114" s="108"/>
      <c r="T114" s="109"/>
      <c r="AT114" s="104" t="s">
        <v>90</v>
      </c>
      <c r="AU114" s="104" t="s">
        <v>1</v>
      </c>
      <c r="AV114" s="101" t="s">
        <v>1</v>
      </c>
      <c r="AW114" s="101" t="s">
        <v>92</v>
      </c>
      <c r="AX114" s="101" t="s">
        <v>78</v>
      </c>
      <c r="AY114" s="104" t="s">
        <v>79</v>
      </c>
    </row>
    <row r="115" spans="2:65" s="101" customFormat="1" x14ac:dyDescent="0.25">
      <c r="B115" s="102"/>
      <c r="D115" s="103" t="s">
        <v>90</v>
      </c>
      <c r="E115" s="104" t="s">
        <v>9</v>
      </c>
      <c r="F115" s="105" t="s">
        <v>118</v>
      </c>
      <c r="H115" s="106">
        <v>16.8</v>
      </c>
      <c r="I115" s="107"/>
      <c r="L115" s="102"/>
      <c r="M115" s="108"/>
      <c r="T115" s="109"/>
      <c r="AT115" s="104" t="s">
        <v>90</v>
      </c>
      <c r="AU115" s="104" t="s">
        <v>1</v>
      </c>
      <c r="AV115" s="101" t="s">
        <v>1</v>
      </c>
      <c r="AW115" s="101" t="s">
        <v>92</v>
      </c>
      <c r="AX115" s="101" t="s">
        <v>78</v>
      </c>
      <c r="AY115" s="104" t="s">
        <v>79</v>
      </c>
    </row>
    <row r="116" spans="2:65" s="101" customFormat="1" x14ac:dyDescent="0.25">
      <c r="B116" s="102"/>
      <c r="D116" s="103" t="s">
        <v>90</v>
      </c>
      <c r="E116" s="104" t="s">
        <v>9</v>
      </c>
      <c r="F116" s="105" t="s">
        <v>119</v>
      </c>
      <c r="H116" s="106">
        <v>15.6</v>
      </c>
      <c r="I116" s="107"/>
      <c r="L116" s="102"/>
      <c r="M116" s="108"/>
      <c r="T116" s="109"/>
      <c r="AT116" s="104" t="s">
        <v>90</v>
      </c>
      <c r="AU116" s="104" t="s">
        <v>1</v>
      </c>
      <c r="AV116" s="101" t="s">
        <v>1</v>
      </c>
      <c r="AW116" s="101" t="s">
        <v>92</v>
      </c>
      <c r="AX116" s="101" t="s">
        <v>78</v>
      </c>
      <c r="AY116" s="104" t="s">
        <v>79</v>
      </c>
    </row>
    <row r="117" spans="2:65" s="110" customFormat="1" x14ac:dyDescent="0.25">
      <c r="B117" s="111"/>
      <c r="D117" s="103" t="s">
        <v>90</v>
      </c>
      <c r="E117" s="112" t="s">
        <v>9</v>
      </c>
      <c r="F117" s="113" t="s">
        <v>114</v>
      </c>
      <c r="H117" s="114">
        <v>81.11999999999999</v>
      </c>
      <c r="I117" s="115"/>
      <c r="L117" s="111"/>
      <c r="M117" s="116"/>
      <c r="T117" s="117"/>
      <c r="AT117" s="112" t="s">
        <v>90</v>
      </c>
      <c r="AU117" s="112" t="s">
        <v>1</v>
      </c>
      <c r="AV117" s="110" t="s">
        <v>97</v>
      </c>
      <c r="AW117" s="110" t="s">
        <v>92</v>
      </c>
      <c r="AX117" s="110" t="s">
        <v>78</v>
      </c>
      <c r="AY117" s="112" t="s">
        <v>79</v>
      </c>
    </row>
    <row r="118" spans="2:65" s="118" customFormat="1" x14ac:dyDescent="0.25">
      <c r="B118" s="119"/>
      <c r="D118" s="103" t="s">
        <v>90</v>
      </c>
      <c r="E118" s="120" t="s">
        <v>9</v>
      </c>
      <c r="F118" s="121" t="s">
        <v>120</v>
      </c>
      <c r="H118" s="122">
        <v>317.62</v>
      </c>
      <c r="I118" s="123"/>
      <c r="L118" s="119"/>
      <c r="M118" s="124"/>
      <c r="T118" s="125"/>
      <c r="AT118" s="120" t="s">
        <v>90</v>
      </c>
      <c r="AU118" s="120" t="s">
        <v>1</v>
      </c>
      <c r="AV118" s="118" t="s">
        <v>86</v>
      </c>
      <c r="AW118" s="118" t="s">
        <v>92</v>
      </c>
      <c r="AX118" s="118" t="s">
        <v>77</v>
      </c>
      <c r="AY118" s="120" t="s">
        <v>79</v>
      </c>
    </row>
    <row r="119" spans="2:65" s="12" customFormat="1" ht="33" customHeight="1" x14ac:dyDescent="0.25">
      <c r="B119" s="13"/>
      <c r="C119" s="83" t="s">
        <v>121</v>
      </c>
      <c r="D119" s="83" t="s">
        <v>81</v>
      </c>
      <c r="E119" s="84" t="s">
        <v>122</v>
      </c>
      <c r="F119" s="85" t="s">
        <v>123</v>
      </c>
      <c r="G119" s="86" t="s">
        <v>84</v>
      </c>
      <c r="H119" s="87">
        <v>335.14</v>
      </c>
      <c r="I119" s="88"/>
      <c r="J119" s="89">
        <f>ROUND(I119*H119,2)</f>
        <v>0</v>
      </c>
      <c r="K119" s="85" t="s">
        <v>85</v>
      </c>
      <c r="L119" s="13"/>
      <c r="M119" s="90" t="s">
        <v>9</v>
      </c>
      <c r="N119" s="91" t="s">
        <v>32</v>
      </c>
      <c r="P119" s="92">
        <f>O119*H119</f>
        <v>0</v>
      </c>
      <c r="Q119" s="92">
        <v>0</v>
      </c>
      <c r="R119" s="92">
        <f>Q119*H119</f>
        <v>0</v>
      </c>
      <c r="S119" s="92">
        <v>9.8000000000000004E-2</v>
      </c>
      <c r="T119" s="93">
        <f>S119*H119</f>
        <v>32.843719999999998</v>
      </c>
      <c r="AR119" s="94" t="s">
        <v>86</v>
      </c>
      <c r="AT119" s="94" t="s">
        <v>81</v>
      </c>
      <c r="AU119" s="94" t="s">
        <v>1</v>
      </c>
      <c r="AY119" s="3" t="s">
        <v>79</v>
      </c>
      <c r="BE119" s="95">
        <f>IF(N119="základní",J119,0)</f>
        <v>0</v>
      </c>
      <c r="BF119" s="95">
        <f>IF(N119="snížená",J119,0)</f>
        <v>0</v>
      </c>
      <c r="BG119" s="95">
        <f>IF(N119="zákl. přenesená",J119,0)</f>
        <v>0</v>
      </c>
      <c r="BH119" s="95">
        <f>IF(N119="sníž. přenesená",J119,0)</f>
        <v>0</v>
      </c>
      <c r="BI119" s="95">
        <f>IF(N119="nulová",J119,0)</f>
        <v>0</v>
      </c>
      <c r="BJ119" s="3" t="s">
        <v>77</v>
      </c>
      <c r="BK119" s="95">
        <f>ROUND(I119*H119,2)</f>
        <v>0</v>
      </c>
      <c r="BL119" s="3" t="s">
        <v>86</v>
      </c>
      <c r="BM119" s="94" t="s">
        <v>124</v>
      </c>
    </row>
    <row r="120" spans="2:65" s="12" customFormat="1" x14ac:dyDescent="0.25">
      <c r="B120" s="13"/>
      <c r="D120" s="96" t="s">
        <v>88</v>
      </c>
      <c r="F120" s="97" t="s">
        <v>125</v>
      </c>
      <c r="I120" s="98"/>
      <c r="L120" s="13"/>
      <c r="M120" s="99"/>
      <c r="T120" s="100"/>
      <c r="AT120" s="3" t="s">
        <v>88</v>
      </c>
      <c r="AU120" s="3" t="s">
        <v>1</v>
      </c>
    </row>
    <row r="121" spans="2:65" s="101" customFormat="1" x14ac:dyDescent="0.25">
      <c r="B121" s="102"/>
      <c r="D121" s="103" t="s">
        <v>90</v>
      </c>
      <c r="E121" s="104" t="s">
        <v>9</v>
      </c>
      <c r="F121" s="105" t="s">
        <v>112</v>
      </c>
      <c r="H121" s="106">
        <v>172.5</v>
      </c>
      <c r="I121" s="107"/>
      <c r="L121" s="102"/>
      <c r="M121" s="108"/>
      <c r="T121" s="109"/>
      <c r="AT121" s="104" t="s">
        <v>90</v>
      </c>
      <c r="AU121" s="104" t="s">
        <v>1</v>
      </c>
      <c r="AV121" s="101" t="s">
        <v>1</v>
      </c>
      <c r="AW121" s="101" t="s">
        <v>92</v>
      </c>
      <c r="AX121" s="101" t="s">
        <v>78</v>
      </c>
      <c r="AY121" s="104" t="s">
        <v>79</v>
      </c>
    </row>
    <row r="122" spans="2:65" s="101" customFormat="1" x14ac:dyDescent="0.25">
      <c r="B122" s="102"/>
      <c r="D122" s="103" t="s">
        <v>90</v>
      </c>
      <c r="E122" s="104" t="s">
        <v>9</v>
      </c>
      <c r="F122" s="105" t="s">
        <v>113</v>
      </c>
      <c r="H122" s="106">
        <v>64</v>
      </c>
      <c r="I122" s="107"/>
      <c r="L122" s="102"/>
      <c r="M122" s="108"/>
      <c r="T122" s="109"/>
      <c r="AT122" s="104" t="s">
        <v>90</v>
      </c>
      <c r="AU122" s="104" t="s">
        <v>1</v>
      </c>
      <c r="AV122" s="101" t="s">
        <v>1</v>
      </c>
      <c r="AW122" s="101" t="s">
        <v>92</v>
      </c>
      <c r="AX122" s="101" t="s">
        <v>78</v>
      </c>
      <c r="AY122" s="104" t="s">
        <v>79</v>
      </c>
    </row>
    <row r="123" spans="2:65" s="110" customFormat="1" x14ac:dyDescent="0.25">
      <c r="B123" s="111"/>
      <c r="D123" s="103" t="s">
        <v>90</v>
      </c>
      <c r="E123" s="112" t="s">
        <v>9</v>
      </c>
      <c r="F123" s="113" t="s">
        <v>114</v>
      </c>
      <c r="H123" s="114">
        <v>236.5</v>
      </c>
      <c r="I123" s="115"/>
      <c r="L123" s="111"/>
      <c r="M123" s="116"/>
      <c r="T123" s="117"/>
      <c r="AT123" s="112" t="s">
        <v>90</v>
      </c>
      <c r="AU123" s="112" t="s">
        <v>1</v>
      </c>
      <c r="AV123" s="110" t="s">
        <v>97</v>
      </c>
      <c r="AW123" s="110" t="s">
        <v>92</v>
      </c>
      <c r="AX123" s="110" t="s">
        <v>78</v>
      </c>
      <c r="AY123" s="112" t="s">
        <v>79</v>
      </c>
    </row>
    <row r="124" spans="2:65" s="101" customFormat="1" x14ac:dyDescent="0.25">
      <c r="B124" s="102"/>
      <c r="D124" s="103" t="s">
        <v>90</v>
      </c>
      <c r="E124" s="104" t="s">
        <v>9</v>
      </c>
      <c r="F124" s="105" t="s">
        <v>115</v>
      </c>
      <c r="H124" s="106">
        <v>14.88</v>
      </c>
      <c r="I124" s="107"/>
      <c r="L124" s="102"/>
      <c r="M124" s="108"/>
      <c r="T124" s="109"/>
      <c r="AT124" s="104" t="s">
        <v>90</v>
      </c>
      <c r="AU124" s="104" t="s">
        <v>1</v>
      </c>
      <c r="AV124" s="101" t="s">
        <v>1</v>
      </c>
      <c r="AW124" s="101" t="s">
        <v>92</v>
      </c>
      <c r="AX124" s="101" t="s">
        <v>78</v>
      </c>
      <c r="AY124" s="104" t="s">
        <v>79</v>
      </c>
    </row>
    <row r="125" spans="2:65" s="101" customFormat="1" x14ac:dyDescent="0.25">
      <c r="B125" s="102"/>
      <c r="D125" s="103" t="s">
        <v>90</v>
      </c>
      <c r="E125" s="104" t="s">
        <v>9</v>
      </c>
      <c r="F125" s="105" t="s">
        <v>116</v>
      </c>
      <c r="H125" s="106">
        <v>17.28</v>
      </c>
      <c r="I125" s="107"/>
      <c r="L125" s="102"/>
      <c r="M125" s="108"/>
      <c r="T125" s="109"/>
      <c r="AT125" s="104" t="s">
        <v>90</v>
      </c>
      <c r="AU125" s="104" t="s">
        <v>1</v>
      </c>
      <c r="AV125" s="101" t="s">
        <v>1</v>
      </c>
      <c r="AW125" s="101" t="s">
        <v>92</v>
      </c>
      <c r="AX125" s="101" t="s">
        <v>78</v>
      </c>
      <c r="AY125" s="104" t="s">
        <v>79</v>
      </c>
    </row>
    <row r="126" spans="2:65" s="101" customFormat="1" x14ac:dyDescent="0.25">
      <c r="B126" s="102"/>
      <c r="D126" s="103" t="s">
        <v>90</v>
      </c>
      <c r="E126" s="104" t="s">
        <v>9</v>
      </c>
      <c r="F126" s="105" t="s">
        <v>117</v>
      </c>
      <c r="H126" s="106">
        <v>16.559999999999999</v>
      </c>
      <c r="I126" s="107"/>
      <c r="L126" s="102"/>
      <c r="M126" s="108"/>
      <c r="T126" s="109"/>
      <c r="AT126" s="104" t="s">
        <v>90</v>
      </c>
      <c r="AU126" s="104" t="s">
        <v>1</v>
      </c>
      <c r="AV126" s="101" t="s">
        <v>1</v>
      </c>
      <c r="AW126" s="101" t="s">
        <v>92</v>
      </c>
      <c r="AX126" s="101" t="s">
        <v>78</v>
      </c>
      <c r="AY126" s="104" t="s">
        <v>79</v>
      </c>
    </row>
    <row r="127" spans="2:65" s="101" customFormat="1" x14ac:dyDescent="0.25">
      <c r="B127" s="102"/>
      <c r="D127" s="103" t="s">
        <v>90</v>
      </c>
      <c r="E127" s="104" t="s">
        <v>9</v>
      </c>
      <c r="F127" s="105" t="s">
        <v>126</v>
      </c>
      <c r="H127" s="106">
        <v>17.52</v>
      </c>
      <c r="I127" s="107"/>
      <c r="L127" s="102"/>
      <c r="M127" s="108"/>
      <c r="T127" s="109"/>
      <c r="AT127" s="104" t="s">
        <v>90</v>
      </c>
      <c r="AU127" s="104" t="s">
        <v>1</v>
      </c>
      <c r="AV127" s="101" t="s">
        <v>1</v>
      </c>
      <c r="AW127" s="101" t="s">
        <v>92</v>
      </c>
      <c r="AX127" s="101" t="s">
        <v>78</v>
      </c>
      <c r="AY127" s="104" t="s">
        <v>79</v>
      </c>
    </row>
    <row r="128" spans="2:65" s="101" customFormat="1" x14ac:dyDescent="0.25">
      <c r="B128" s="102"/>
      <c r="D128" s="103" t="s">
        <v>90</v>
      </c>
      <c r="E128" s="104" t="s">
        <v>9</v>
      </c>
      <c r="F128" s="105" t="s">
        <v>118</v>
      </c>
      <c r="H128" s="106">
        <v>16.8</v>
      </c>
      <c r="I128" s="107"/>
      <c r="L128" s="102"/>
      <c r="M128" s="108"/>
      <c r="T128" s="109"/>
      <c r="AT128" s="104" t="s">
        <v>90</v>
      </c>
      <c r="AU128" s="104" t="s">
        <v>1</v>
      </c>
      <c r="AV128" s="101" t="s">
        <v>1</v>
      </c>
      <c r="AW128" s="101" t="s">
        <v>92</v>
      </c>
      <c r="AX128" s="101" t="s">
        <v>78</v>
      </c>
      <c r="AY128" s="104" t="s">
        <v>79</v>
      </c>
    </row>
    <row r="129" spans="2:65" s="101" customFormat="1" x14ac:dyDescent="0.25">
      <c r="B129" s="102"/>
      <c r="D129" s="103" t="s">
        <v>90</v>
      </c>
      <c r="E129" s="104" t="s">
        <v>9</v>
      </c>
      <c r="F129" s="105" t="s">
        <v>119</v>
      </c>
      <c r="H129" s="106">
        <v>15.6</v>
      </c>
      <c r="I129" s="107"/>
      <c r="L129" s="102"/>
      <c r="M129" s="108"/>
      <c r="T129" s="109"/>
      <c r="AT129" s="104" t="s">
        <v>90</v>
      </c>
      <c r="AU129" s="104" t="s">
        <v>1</v>
      </c>
      <c r="AV129" s="101" t="s">
        <v>1</v>
      </c>
      <c r="AW129" s="101" t="s">
        <v>92</v>
      </c>
      <c r="AX129" s="101" t="s">
        <v>78</v>
      </c>
      <c r="AY129" s="104" t="s">
        <v>79</v>
      </c>
    </row>
    <row r="130" spans="2:65" s="110" customFormat="1" x14ac:dyDescent="0.25">
      <c r="B130" s="111"/>
      <c r="D130" s="103" t="s">
        <v>90</v>
      </c>
      <c r="E130" s="112" t="s">
        <v>9</v>
      </c>
      <c r="F130" s="113" t="s">
        <v>114</v>
      </c>
      <c r="H130" s="114">
        <v>98.639999999999986</v>
      </c>
      <c r="I130" s="115"/>
      <c r="L130" s="111"/>
      <c r="M130" s="116"/>
      <c r="T130" s="117"/>
      <c r="AT130" s="112" t="s">
        <v>90</v>
      </c>
      <c r="AU130" s="112" t="s">
        <v>1</v>
      </c>
      <c r="AV130" s="110" t="s">
        <v>97</v>
      </c>
      <c r="AW130" s="110" t="s">
        <v>92</v>
      </c>
      <c r="AX130" s="110" t="s">
        <v>78</v>
      </c>
      <c r="AY130" s="112" t="s">
        <v>79</v>
      </c>
    </row>
    <row r="131" spans="2:65" s="118" customFormat="1" x14ac:dyDescent="0.25">
      <c r="B131" s="119"/>
      <c r="D131" s="103" t="s">
        <v>90</v>
      </c>
      <c r="E131" s="120" t="s">
        <v>9</v>
      </c>
      <c r="F131" s="121" t="s">
        <v>120</v>
      </c>
      <c r="H131" s="122">
        <v>335.14</v>
      </c>
      <c r="I131" s="123"/>
      <c r="L131" s="119"/>
      <c r="M131" s="124"/>
      <c r="T131" s="125"/>
      <c r="AT131" s="120" t="s">
        <v>90</v>
      </c>
      <c r="AU131" s="120" t="s">
        <v>1</v>
      </c>
      <c r="AV131" s="118" t="s">
        <v>86</v>
      </c>
      <c r="AW131" s="118" t="s">
        <v>92</v>
      </c>
      <c r="AX131" s="118" t="s">
        <v>77</v>
      </c>
      <c r="AY131" s="120" t="s">
        <v>79</v>
      </c>
    </row>
    <row r="132" spans="2:65" s="12" customFormat="1" ht="33" customHeight="1" x14ac:dyDescent="0.25">
      <c r="B132" s="13"/>
      <c r="C132" s="83" t="s">
        <v>127</v>
      </c>
      <c r="D132" s="83" t="s">
        <v>81</v>
      </c>
      <c r="E132" s="84" t="s">
        <v>128</v>
      </c>
      <c r="F132" s="85" t="s">
        <v>129</v>
      </c>
      <c r="G132" s="86" t="s">
        <v>84</v>
      </c>
      <c r="H132" s="87">
        <v>34.5</v>
      </c>
      <c r="I132" s="88"/>
      <c r="J132" s="89">
        <f>ROUND(I132*H132,2)</f>
        <v>0</v>
      </c>
      <c r="K132" s="85" t="s">
        <v>85</v>
      </c>
      <c r="L132" s="13"/>
      <c r="M132" s="90" t="s">
        <v>9</v>
      </c>
      <c r="N132" s="91" t="s">
        <v>32</v>
      </c>
      <c r="P132" s="92">
        <f>O132*H132</f>
        <v>0</v>
      </c>
      <c r="Q132" s="92">
        <v>0</v>
      </c>
      <c r="R132" s="92">
        <f>Q132*H132</f>
        <v>0</v>
      </c>
      <c r="S132" s="92">
        <v>0.22</v>
      </c>
      <c r="T132" s="93">
        <f>S132*H132</f>
        <v>7.59</v>
      </c>
      <c r="AR132" s="94" t="s">
        <v>86</v>
      </c>
      <c r="AT132" s="94" t="s">
        <v>81</v>
      </c>
      <c r="AU132" s="94" t="s">
        <v>1</v>
      </c>
      <c r="AY132" s="3" t="s">
        <v>79</v>
      </c>
      <c r="BE132" s="95">
        <f>IF(N132="základní",J132,0)</f>
        <v>0</v>
      </c>
      <c r="BF132" s="95">
        <f>IF(N132="snížená",J132,0)</f>
        <v>0</v>
      </c>
      <c r="BG132" s="95">
        <f>IF(N132="zákl. přenesená",J132,0)</f>
        <v>0</v>
      </c>
      <c r="BH132" s="95">
        <f>IF(N132="sníž. přenesená",J132,0)</f>
        <v>0</v>
      </c>
      <c r="BI132" s="95">
        <f>IF(N132="nulová",J132,0)</f>
        <v>0</v>
      </c>
      <c r="BJ132" s="3" t="s">
        <v>77</v>
      </c>
      <c r="BK132" s="95">
        <f>ROUND(I132*H132,2)</f>
        <v>0</v>
      </c>
      <c r="BL132" s="3" t="s">
        <v>86</v>
      </c>
      <c r="BM132" s="94" t="s">
        <v>130</v>
      </c>
    </row>
    <row r="133" spans="2:65" s="12" customFormat="1" x14ac:dyDescent="0.25">
      <c r="B133" s="13"/>
      <c r="D133" s="96" t="s">
        <v>88</v>
      </c>
      <c r="F133" s="97" t="s">
        <v>131</v>
      </c>
      <c r="I133" s="98"/>
      <c r="L133" s="13"/>
      <c r="M133" s="99"/>
      <c r="T133" s="100"/>
      <c r="AT133" s="3" t="s">
        <v>88</v>
      </c>
      <c r="AU133" s="3" t="s">
        <v>1</v>
      </c>
    </row>
    <row r="134" spans="2:65" s="101" customFormat="1" x14ac:dyDescent="0.25">
      <c r="B134" s="102"/>
      <c r="D134" s="103" t="s">
        <v>90</v>
      </c>
      <c r="E134" s="104" t="s">
        <v>9</v>
      </c>
      <c r="F134" s="105" t="s">
        <v>102</v>
      </c>
      <c r="H134" s="106">
        <v>34.5</v>
      </c>
      <c r="I134" s="107"/>
      <c r="L134" s="102"/>
      <c r="M134" s="108"/>
      <c r="T134" s="109"/>
      <c r="AT134" s="104" t="s">
        <v>90</v>
      </c>
      <c r="AU134" s="104" t="s">
        <v>1</v>
      </c>
      <c r="AV134" s="101" t="s">
        <v>1</v>
      </c>
      <c r="AW134" s="101" t="s">
        <v>92</v>
      </c>
      <c r="AX134" s="101" t="s">
        <v>77</v>
      </c>
      <c r="AY134" s="104" t="s">
        <v>79</v>
      </c>
    </row>
    <row r="135" spans="2:65" s="12" customFormat="1" ht="24.2" customHeight="1" x14ac:dyDescent="0.25">
      <c r="B135" s="13"/>
      <c r="C135" s="83" t="s">
        <v>132</v>
      </c>
      <c r="D135" s="83" t="s">
        <v>81</v>
      </c>
      <c r="E135" s="84" t="s">
        <v>133</v>
      </c>
      <c r="F135" s="85" t="s">
        <v>134</v>
      </c>
      <c r="G135" s="86" t="s">
        <v>135</v>
      </c>
      <c r="H135" s="87">
        <v>138</v>
      </c>
      <c r="I135" s="88"/>
      <c r="J135" s="89">
        <f>ROUND(I135*H135,2)</f>
        <v>0</v>
      </c>
      <c r="K135" s="85" t="s">
        <v>85</v>
      </c>
      <c r="L135" s="13"/>
      <c r="M135" s="90" t="s">
        <v>9</v>
      </c>
      <c r="N135" s="91" t="s">
        <v>32</v>
      </c>
      <c r="P135" s="92">
        <f>O135*H135</f>
        <v>0</v>
      </c>
      <c r="Q135" s="92">
        <v>0</v>
      </c>
      <c r="R135" s="92">
        <f>Q135*H135</f>
        <v>0</v>
      </c>
      <c r="S135" s="92">
        <v>0.20499999999999999</v>
      </c>
      <c r="T135" s="93">
        <f>S135*H135</f>
        <v>28.29</v>
      </c>
      <c r="AR135" s="94" t="s">
        <v>86</v>
      </c>
      <c r="AT135" s="94" t="s">
        <v>81</v>
      </c>
      <c r="AU135" s="94" t="s">
        <v>1</v>
      </c>
      <c r="AY135" s="3" t="s">
        <v>79</v>
      </c>
      <c r="BE135" s="95">
        <f>IF(N135="základní",J135,0)</f>
        <v>0</v>
      </c>
      <c r="BF135" s="95">
        <f>IF(N135="snížená",J135,0)</f>
        <v>0</v>
      </c>
      <c r="BG135" s="95">
        <f>IF(N135="zákl. přenesená",J135,0)</f>
        <v>0</v>
      </c>
      <c r="BH135" s="95">
        <f>IF(N135="sníž. přenesená",J135,0)</f>
        <v>0</v>
      </c>
      <c r="BI135" s="95">
        <f>IF(N135="nulová",J135,0)</f>
        <v>0</v>
      </c>
      <c r="BJ135" s="3" t="s">
        <v>77</v>
      </c>
      <c r="BK135" s="95">
        <f>ROUND(I135*H135,2)</f>
        <v>0</v>
      </c>
      <c r="BL135" s="3" t="s">
        <v>86</v>
      </c>
      <c r="BM135" s="94" t="s">
        <v>136</v>
      </c>
    </row>
    <row r="136" spans="2:65" s="12" customFormat="1" x14ac:dyDescent="0.25">
      <c r="B136" s="13"/>
      <c r="D136" s="96" t="s">
        <v>88</v>
      </c>
      <c r="F136" s="97" t="s">
        <v>137</v>
      </c>
      <c r="I136" s="98"/>
      <c r="L136" s="13"/>
      <c r="M136" s="99"/>
      <c r="T136" s="100"/>
      <c r="AT136" s="3" t="s">
        <v>88</v>
      </c>
      <c r="AU136" s="3" t="s">
        <v>1</v>
      </c>
    </row>
    <row r="137" spans="2:65" s="101" customFormat="1" x14ac:dyDescent="0.25">
      <c r="B137" s="102"/>
      <c r="D137" s="103" t="s">
        <v>90</v>
      </c>
      <c r="E137" s="104" t="s">
        <v>9</v>
      </c>
      <c r="F137" s="105" t="s">
        <v>138</v>
      </c>
      <c r="H137" s="106">
        <v>138</v>
      </c>
      <c r="I137" s="107"/>
      <c r="L137" s="102"/>
      <c r="M137" s="108"/>
      <c r="T137" s="109"/>
      <c r="AT137" s="104" t="s">
        <v>90</v>
      </c>
      <c r="AU137" s="104" t="s">
        <v>1</v>
      </c>
      <c r="AV137" s="101" t="s">
        <v>1</v>
      </c>
      <c r="AW137" s="101" t="s">
        <v>92</v>
      </c>
      <c r="AX137" s="101" t="s">
        <v>77</v>
      </c>
      <c r="AY137" s="104" t="s">
        <v>79</v>
      </c>
    </row>
    <row r="138" spans="2:65" s="12" customFormat="1" ht="24.2" customHeight="1" x14ac:dyDescent="0.25">
      <c r="B138" s="13"/>
      <c r="C138" s="83" t="s">
        <v>139</v>
      </c>
      <c r="D138" s="83" t="s">
        <v>81</v>
      </c>
      <c r="E138" s="84" t="s">
        <v>140</v>
      </c>
      <c r="F138" s="85" t="s">
        <v>141</v>
      </c>
      <c r="G138" s="86" t="s">
        <v>135</v>
      </c>
      <c r="H138" s="87">
        <v>285.5</v>
      </c>
      <c r="I138" s="88"/>
      <c r="J138" s="89">
        <f>ROUND(I138*H138,2)</f>
        <v>0</v>
      </c>
      <c r="K138" s="85" t="s">
        <v>85</v>
      </c>
      <c r="L138" s="13"/>
      <c r="M138" s="90" t="s">
        <v>9</v>
      </c>
      <c r="N138" s="91" t="s">
        <v>32</v>
      </c>
      <c r="P138" s="92">
        <f>O138*H138</f>
        <v>0</v>
      </c>
      <c r="Q138" s="92">
        <v>0</v>
      </c>
      <c r="R138" s="92">
        <f>Q138*H138</f>
        <v>0</v>
      </c>
      <c r="S138" s="92">
        <v>0.04</v>
      </c>
      <c r="T138" s="93">
        <f>S138*H138</f>
        <v>11.42</v>
      </c>
      <c r="AR138" s="94" t="s">
        <v>86</v>
      </c>
      <c r="AT138" s="94" t="s">
        <v>81</v>
      </c>
      <c r="AU138" s="94" t="s">
        <v>1</v>
      </c>
      <c r="AY138" s="3" t="s">
        <v>79</v>
      </c>
      <c r="BE138" s="95">
        <f>IF(N138="základní",J138,0)</f>
        <v>0</v>
      </c>
      <c r="BF138" s="95">
        <f>IF(N138="snížená",J138,0)</f>
        <v>0</v>
      </c>
      <c r="BG138" s="95">
        <f>IF(N138="zákl. přenesená",J138,0)</f>
        <v>0</v>
      </c>
      <c r="BH138" s="95">
        <f>IF(N138="sníž. přenesená",J138,0)</f>
        <v>0</v>
      </c>
      <c r="BI138" s="95">
        <f>IF(N138="nulová",J138,0)</f>
        <v>0</v>
      </c>
      <c r="BJ138" s="3" t="s">
        <v>77</v>
      </c>
      <c r="BK138" s="95">
        <f>ROUND(I138*H138,2)</f>
        <v>0</v>
      </c>
      <c r="BL138" s="3" t="s">
        <v>86</v>
      </c>
      <c r="BM138" s="94" t="s">
        <v>142</v>
      </c>
    </row>
    <row r="139" spans="2:65" s="12" customFormat="1" x14ac:dyDescent="0.25">
      <c r="B139" s="13"/>
      <c r="D139" s="96" t="s">
        <v>88</v>
      </c>
      <c r="F139" s="97" t="s">
        <v>143</v>
      </c>
      <c r="I139" s="98"/>
      <c r="L139" s="13"/>
      <c r="M139" s="99"/>
      <c r="T139" s="100"/>
      <c r="AT139" s="3" t="s">
        <v>88</v>
      </c>
      <c r="AU139" s="3" t="s">
        <v>1</v>
      </c>
    </row>
    <row r="140" spans="2:65" s="101" customFormat="1" x14ac:dyDescent="0.25">
      <c r="B140" s="102"/>
      <c r="D140" s="103" t="s">
        <v>90</v>
      </c>
      <c r="E140" s="104" t="s">
        <v>9</v>
      </c>
      <c r="F140" s="105" t="s">
        <v>144</v>
      </c>
      <c r="H140" s="106">
        <v>187.6</v>
      </c>
      <c r="I140" s="107"/>
      <c r="L140" s="102"/>
      <c r="M140" s="108"/>
      <c r="T140" s="109"/>
      <c r="AT140" s="104" t="s">
        <v>90</v>
      </c>
      <c r="AU140" s="104" t="s">
        <v>1</v>
      </c>
      <c r="AV140" s="101" t="s">
        <v>1</v>
      </c>
      <c r="AW140" s="101" t="s">
        <v>92</v>
      </c>
      <c r="AX140" s="101" t="s">
        <v>78</v>
      </c>
      <c r="AY140" s="104" t="s">
        <v>79</v>
      </c>
    </row>
    <row r="141" spans="2:65" s="101" customFormat="1" x14ac:dyDescent="0.25">
      <c r="B141" s="102"/>
      <c r="D141" s="103" t="s">
        <v>90</v>
      </c>
      <c r="E141" s="104" t="s">
        <v>9</v>
      </c>
      <c r="F141" s="105" t="s">
        <v>145</v>
      </c>
      <c r="H141" s="106">
        <v>16.100000000000001</v>
      </c>
      <c r="I141" s="107"/>
      <c r="L141" s="102"/>
      <c r="M141" s="108"/>
      <c r="T141" s="109"/>
      <c r="AT141" s="104" t="s">
        <v>90</v>
      </c>
      <c r="AU141" s="104" t="s">
        <v>1</v>
      </c>
      <c r="AV141" s="101" t="s">
        <v>1</v>
      </c>
      <c r="AW141" s="101" t="s">
        <v>92</v>
      </c>
      <c r="AX141" s="101" t="s">
        <v>78</v>
      </c>
      <c r="AY141" s="104" t="s">
        <v>79</v>
      </c>
    </row>
    <row r="142" spans="2:65" s="101" customFormat="1" x14ac:dyDescent="0.25">
      <c r="B142" s="102"/>
      <c r="D142" s="103" t="s">
        <v>90</v>
      </c>
      <c r="E142" s="104" t="s">
        <v>9</v>
      </c>
      <c r="F142" s="105" t="s">
        <v>146</v>
      </c>
      <c r="H142" s="106">
        <v>16.8</v>
      </c>
      <c r="I142" s="107"/>
      <c r="L142" s="102"/>
      <c r="M142" s="108"/>
      <c r="T142" s="109"/>
      <c r="AT142" s="104" t="s">
        <v>90</v>
      </c>
      <c r="AU142" s="104" t="s">
        <v>1</v>
      </c>
      <c r="AV142" s="101" t="s">
        <v>1</v>
      </c>
      <c r="AW142" s="101" t="s">
        <v>92</v>
      </c>
      <c r="AX142" s="101" t="s">
        <v>78</v>
      </c>
      <c r="AY142" s="104" t="s">
        <v>79</v>
      </c>
    </row>
    <row r="143" spans="2:65" s="101" customFormat="1" x14ac:dyDescent="0.25">
      <c r="B143" s="102"/>
      <c r="D143" s="103" t="s">
        <v>90</v>
      </c>
      <c r="E143" s="104" t="s">
        <v>9</v>
      </c>
      <c r="F143" s="105" t="s">
        <v>147</v>
      </c>
      <c r="H143" s="106">
        <v>16.2</v>
      </c>
      <c r="I143" s="107"/>
      <c r="L143" s="102"/>
      <c r="M143" s="108"/>
      <c r="T143" s="109"/>
      <c r="AT143" s="104" t="s">
        <v>90</v>
      </c>
      <c r="AU143" s="104" t="s">
        <v>1</v>
      </c>
      <c r="AV143" s="101" t="s">
        <v>1</v>
      </c>
      <c r="AW143" s="101" t="s">
        <v>92</v>
      </c>
      <c r="AX143" s="101" t="s">
        <v>78</v>
      </c>
      <c r="AY143" s="104" t="s">
        <v>79</v>
      </c>
    </row>
    <row r="144" spans="2:65" s="101" customFormat="1" x14ac:dyDescent="0.25">
      <c r="B144" s="102"/>
      <c r="D144" s="103" t="s">
        <v>90</v>
      </c>
      <c r="E144" s="104" t="s">
        <v>9</v>
      </c>
      <c r="F144" s="105" t="s">
        <v>148</v>
      </c>
      <c r="H144" s="106">
        <v>17</v>
      </c>
      <c r="I144" s="107"/>
      <c r="L144" s="102"/>
      <c r="M144" s="108"/>
      <c r="T144" s="109"/>
      <c r="AT144" s="104" t="s">
        <v>90</v>
      </c>
      <c r="AU144" s="104" t="s">
        <v>1</v>
      </c>
      <c r="AV144" s="101" t="s">
        <v>1</v>
      </c>
      <c r="AW144" s="101" t="s">
        <v>92</v>
      </c>
      <c r="AX144" s="101" t="s">
        <v>78</v>
      </c>
      <c r="AY144" s="104" t="s">
        <v>79</v>
      </c>
    </row>
    <row r="145" spans="2:65" s="101" customFormat="1" x14ac:dyDescent="0.25">
      <c r="B145" s="102"/>
      <c r="D145" s="103" t="s">
        <v>90</v>
      </c>
      <c r="E145" s="104" t="s">
        <v>9</v>
      </c>
      <c r="F145" s="105" t="s">
        <v>149</v>
      </c>
      <c r="H145" s="106">
        <v>16.399999999999999</v>
      </c>
      <c r="I145" s="107"/>
      <c r="L145" s="102"/>
      <c r="M145" s="108"/>
      <c r="T145" s="109"/>
      <c r="AT145" s="104" t="s">
        <v>90</v>
      </c>
      <c r="AU145" s="104" t="s">
        <v>1</v>
      </c>
      <c r="AV145" s="101" t="s">
        <v>1</v>
      </c>
      <c r="AW145" s="101" t="s">
        <v>92</v>
      </c>
      <c r="AX145" s="101" t="s">
        <v>78</v>
      </c>
      <c r="AY145" s="104" t="s">
        <v>79</v>
      </c>
    </row>
    <row r="146" spans="2:65" s="101" customFormat="1" x14ac:dyDescent="0.25">
      <c r="B146" s="102"/>
      <c r="D146" s="103" t="s">
        <v>90</v>
      </c>
      <c r="E146" s="104" t="s">
        <v>9</v>
      </c>
      <c r="F146" s="105" t="s">
        <v>150</v>
      </c>
      <c r="H146" s="106">
        <v>15.4</v>
      </c>
      <c r="I146" s="107"/>
      <c r="L146" s="102"/>
      <c r="M146" s="108"/>
      <c r="T146" s="109"/>
      <c r="AT146" s="104" t="s">
        <v>90</v>
      </c>
      <c r="AU146" s="104" t="s">
        <v>1</v>
      </c>
      <c r="AV146" s="101" t="s">
        <v>1</v>
      </c>
      <c r="AW146" s="101" t="s">
        <v>92</v>
      </c>
      <c r="AX146" s="101" t="s">
        <v>78</v>
      </c>
      <c r="AY146" s="104" t="s">
        <v>79</v>
      </c>
    </row>
    <row r="147" spans="2:65" s="118" customFormat="1" x14ac:dyDescent="0.25">
      <c r="B147" s="119"/>
      <c r="D147" s="103" t="s">
        <v>90</v>
      </c>
      <c r="E147" s="120" t="s">
        <v>9</v>
      </c>
      <c r="F147" s="121" t="s">
        <v>151</v>
      </c>
      <c r="H147" s="122">
        <v>285.49999999999994</v>
      </c>
      <c r="I147" s="123"/>
      <c r="L147" s="119"/>
      <c r="M147" s="124"/>
      <c r="T147" s="125"/>
      <c r="AT147" s="120" t="s">
        <v>90</v>
      </c>
      <c r="AU147" s="120" t="s">
        <v>1</v>
      </c>
      <c r="AV147" s="118" t="s">
        <v>86</v>
      </c>
      <c r="AW147" s="118" t="s">
        <v>92</v>
      </c>
      <c r="AX147" s="118" t="s">
        <v>77</v>
      </c>
      <c r="AY147" s="120" t="s">
        <v>79</v>
      </c>
    </row>
    <row r="148" spans="2:65" s="12" customFormat="1" ht="16.5" customHeight="1" x14ac:dyDescent="0.25">
      <c r="B148" s="13"/>
      <c r="C148" s="83" t="s">
        <v>152</v>
      </c>
      <c r="D148" s="83" t="s">
        <v>81</v>
      </c>
      <c r="E148" s="84" t="s">
        <v>153</v>
      </c>
      <c r="F148" s="85" t="s">
        <v>154</v>
      </c>
      <c r="G148" s="86" t="s">
        <v>84</v>
      </c>
      <c r="H148" s="87">
        <v>51.774999999999999</v>
      </c>
      <c r="I148" s="88"/>
      <c r="J148" s="89">
        <f>ROUND(I148*H148,2)</f>
        <v>0</v>
      </c>
      <c r="K148" s="85" t="s">
        <v>85</v>
      </c>
      <c r="L148" s="13"/>
      <c r="M148" s="90" t="s">
        <v>9</v>
      </c>
      <c r="N148" s="91" t="s">
        <v>32</v>
      </c>
      <c r="P148" s="92">
        <f>O148*H148</f>
        <v>0</v>
      </c>
      <c r="Q148" s="92">
        <v>0</v>
      </c>
      <c r="R148" s="92">
        <f>Q148*H148</f>
        <v>0</v>
      </c>
      <c r="S148" s="92">
        <v>0</v>
      </c>
      <c r="T148" s="93">
        <f>S148*H148</f>
        <v>0</v>
      </c>
      <c r="AR148" s="94" t="s">
        <v>86</v>
      </c>
      <c r="AT148" s="94" t="s">
        <v>81</v>
      </c>
      <c r="AU148" s="94" t="s">
        <v>1</v>
      </c>
      <c r="AY148" s="3" t="s">
        <v>79</v>
      </c>
      <c r="BE148" s="95">
        <f>IF(N148="základní",J148,0)</f>
        <v>0</v>
      </c>
      <c r="BF148" s="95">
        <f>IF(N148="snížená",J148,0)</f>
        <v>0</v>
      </c>
      <c r="BG148" s="95">
        <f>IF(N148="zákl. přenesená",J148,0)</f>
        <v>0</v>
      </c>
      <c r="BH148" s="95">
        <f>IF(N148="sníž. přenesená",J148,0)</f>
        <v>0</v>
      </c>
      <c r="BI148" s="95">
        <f>IF(N148="nulová",J148,0)</f>
        <v>0</v>
      </c>
      <c r="BJ148" s="3" t="s">
        <v>77</v>
      </c>
      <c r="BK148" s="95">
        <f>ROUND(I148*H148,2)</f>
        <v>0</v>
      </c>
      <c r="BL148" s="3" t="s">
        <v>86</v>
      </c>
      <c r="BM148" s="94" t="s">
        <v>155</v>
      </c>
    </row>
    <row r="149" spans="2:65" s="12" customFormat="1" x14ac:dyDescent="0.25">
      <c r="B149" s="13"/>
      <c r="D149" s="96" t="s">
        <v>88</v>
      </c>
      <c r="F149" s="97" t="s">
        <v>156</v>
      </c>
      <c r="I149" s="98"/>
      <c r="L149" s="13"/>
      <c r="M149" s="99"/>
      <c r="T149" s="100"/>
      <c r="AT149" s="3" t="s">
        <v>88</v>
      </c>
      <c r="AU149" s="3" t="s">
        <v>1</v>
      </c>
    </row>
    <row r="150" spans="2:65" s="101" customFormat="1" x14ac:dyDescent="0.25">
      <c r="B150" s="102"/>
      <c r="D150" s="103" t="s">
        <v>90</v>
      </c>
      <c r="E150" s="104" t="s">
        <v>9</v>
      </c>
      <c r="F150" s="105" t="s">
        <v>157</v>
      </c>
      <c r="H150" s="106">
        <v>30.9</v>
      </c>
      <c r="I150" s="107"/>
      <c r="L150" s="102"/>
      <c r="M150" s="108"/>
      <c r="T150" s="109"/>
      <c r="AT150" s="104" t="s">
        <v>90</v>
      </c>
      <c r="AU150" s="104" t="s">
        <v>1</v>
      </c>
      <c r="AV150" s="101" t="s">
        <v>1</v>
      </c>
      <c r="AW150" s="101" t="s">
        <v>92</v>
      </c>
      <c r="AX150" s="101" t="s">
        <v>78</v>
      </c>
      <c r="AY150" s="104" t="s">
        <v>79</v>
      </c>
    </row>
    <row r="151" spans="2:65" s="110" customFormat="1" x14ac:dyDescent="0.25">
      <c r="B151" s="111"/>
      <c r="D151" s="103" t="s">
        <v>90</v>
      </c>
      <c r="E151" s="112" t="s">
        <v>9</v>
      </c>
      <c r="F151" s="113" t="s">
        <v>114</v>
      </c>
      <c r="H151" s="114">
        <v>30.9</v>
      </c>
      <c r="I151" s="115"/>
      <c r="L151" s="111"/>
      <c r="M151" s="116"/>
      <c r="T151" s="117"/>
      <c r="AT151" s="112" t="s">
        <v>90</v>
      </c>
      <c r="AU151" s="112" t="s">
        <v>1</v>
      </c>
      <c r="AV151" s="110" t="s">
        <v>97</v>
      </c>
      <c r="AW151" s="110" t="s">
        <v>92</v>
      </c>
      <c r="AX151" s="110" t="s">
        <v>78</v>
      </c>
      <c r="AY151" s="112" t="s">
        <v>79</v>
      </c>
    </row>
    <row r="152" spans="2:65" s="101" customFormat="1" x14ac:dyDescent="0.25">
      <c r="B152" s="102"/>
      <c r="D152" s="103" t="s">
        <v>90</v>
      </c>
      <c r="E152" s="104" t="s">
        <v>9</v>
      </c>
      <c r="F152" s="105" t="s">
        <v>158</v>
      </c>
      <c r="H152" s="106">
        <v>3.4249999999999998</v>
      </c>
      <c r="I152" s="107"/>
      <c r="L152" s="102"/>
      <c r="M152" s="108"/>
      <c r="T152" s="109"/>
      <c r="AT152" s="104" t="s">
        <v>90</v>
      </c>
      <c r="AU152" s="104" t="s">
        <v>1</v>
      </c>
      <c r="AV152" s="101" t="s">
        <v>1</v>
      </c>
      <c r="AW152" s="101" t="s">
        <v>92</v>
      </c>
      <c r="AX152" s="101" t="s">
        <v>78</v>
      </c>
      <c r="AY152" s="104" t="s">
        <v>79</v>
      </c>
    </row>
    <row r="153" spans="2:65" s="101" customFormat="1" x14ac:dyDescent="0.25">
      <c r="B153" s="102"/>
      <c r="D153" s="103" t="s">
        <v>90</v>
      </c>
      <c r="E153" s="104" t="s">
        <v>9</v>
      </c>
      <c r="F153" s="105" t="s">
        <v>159</v>
      </c>
      <c r="H153" s="106">
        <v>3.6</v>
      </c>
      <c r="I153" s="107"/>
      <c r="L153" s="102"/>
      <c r="M153" s="108"/>
      <c r="T153" s="109"/>
      <c r="AT153" s="104" t="s">
        <v>90</v>
      </c>
      <c r="AU153" s="104" t="s">
        <v>1</v>
      </c>
      <c r="AV153" s="101" t="s">
        <v>1</v>
      </c>
      <c r="AW153" s="101" t="s">
        <v>92</v>
      </c>
      <c r="AX153" s="101" t="s">
        <v>78</v>
      </c>
      <c r="AY153" s="104" t="s">
        <v>79</v>
      </c>
    </row>
    <row r="154" spans="2:65" s="101" customFormat="1" x14ac:dyDescent="0.25">
      <c r="B154" s="102"/>
      <c r="D154" s="103" t="s">
        <v>90</v>
      </c>
      <c r="E154" s="104" t="s">
        <v>9</v>
      </c>
      <c r="F154" s="105" t="s">
        <v>160</v>
      </c>
      <c r="H154" s="106">
        <v>3.45</v>
      </c>
      <c r="I154" s="107"/>
      <c r="L154" s="102"/>
      <c r="M154" s="108"/>
      <c r="T154" s="109"/>
      <c r="AT154" s="104" t="s">
        <v>90</v>
      </c>
      <c r="AU154" s="104" t="s">
        <v>1</v>
      </c>
      <c r="AV154" s="101" t="s">
        <v>1</v>
      </c>
      <c r="AW154" s="101" t="s">
        <v>92</v>
      </c>
      <c r="AX154" s="101" t="s">
        <v>78</v>
      </c>
      <c r="AY154" s="104" t="s">
        <v>79</v>
      </c>
    </row>
    <row r="155" spans="2:65" s="101" customFormat="1" x14ac:dyDescent="0.25">
      <c r="B155" s="102"/>
      <c r="D155" s="103" t="s">
        <v>90</v>
      </c>
      <c r="E155" s="104" t="s">
        <v>9</v>
      </c>
      <c r="F155" s="105" t="s">
        <v>161</v>
      </c>
      <c r="H155" s="106">
        <v>3.65</v>
      </c>
      <c r="I155" s="107"/>
      <c r="L155" s="102"/>
      <c r="M155" s="108"/>
      <c r="T155" s="109"/>
      <c r="AT155" s="104" t="s">
        <v>90</v>
      </c>
      <c r="AU155" s="104" t="s">
        <v>1</v>
      </c>
      <c r="AV155" s="101" t="s">
        <v>1</v>
      </c>
      <c r="AW155" s="101" t="s">
        <v>92</v>
      </c>
      <c r="AX155" s="101" t="s">
        <v>78</v>
      </c>
      <c r="AY155" s="104" t="s">
        <v>79</v>
      </c>
    </row>
    <row r="156" spans="2:65" s="101" customFormat="1" x14ac:dyDescent="0.25">
      <c r="B156" s="102"/>
      <c r="D156" s="103" t="s">
        <v>90</v>
      </c>
      <c r="E156" s="104" t="s">
        <v>9</v>
      </c>
      <c r="F156" s="105" t="s">
        <v>162</v>
      </c>
      <c r="H156" s="106">
        <v>3.5</v>
      </c>
      <c r="I156" s="107"/>
      <c r="L156" s="102"/>
      <c r="M156" s="108"/>
      <c r="T156" s="109"/>
      <c r="AT156" s="104" t="s">
        <v>90</v>
      </c>
      <c r="AU156" s="104" t="s">
        <v>1</v>
      </c>
      <c r="AV156" s="101" t="s">
        <v>1</v>
      </c>
      <c r="AW156" s="101" t="s">
        <v>92</v>
      </c>
      <c r="AX156" s="101" t="s">
        <v>78</v>
      </c>
      <c r="AY156" s="104" t="s">
        <v>79</v>
      </c>
    </row>
    <row r="157" spans="2:65" s="101" customFormat="1" x14ac:dyDescent="0.25">
      <c r="B157" s="102"/>
      <c r="D157" s="103" t="s">
        <v>90</v>
      </c>
      <c r="E157" s="104" t="s">
        <v>9</v>
      </c>
      <c r="F157" s="105" t="s">
        <v>163</v>
      </c>
      <c r="H157" s="106">
        <v>3.25</v>
      </c>
      <c r="I157" s="107"/>
      <c r="L157" s="102"/>
      <c r="M157" s="108"/>
      <c r="T157" s="109"/>
      <c r="AT157" s="104" t="s">
        <v>90</v>
      </c>
      <c r="AU157" s="104" t="s">
        <v>1</v>
      </c>
      <c r="AV157" s="101" t="s">
        <v>1</v>
      </c>
      <c r="AW157" s="101" t="s">
        <v>92</v>
      </c>
      <c r="AX157" s="101" t="s">
        <v>78</v>
      </c>
      <c r="AY157" s="104" t="s">
        <v>79</v>
      </c>
    </row>
    <row r="158" spans="2:65" s="110" customFormat="1" x14ac:dyDescent="0.25">
      <c r="B158" s="111"/>
      <c r="D158" s="103" t="s">
        <v>90</v>
      </c>
      <c r="E158" s="112" t="s">
        <v>9</v>
      </c>
      <c r="F158" s="113" t="s">
        <v>114</v>
      </c>
      <c r="H158" s="114">
        <v>20.875</v>
      </c>
      <c r="I158" s="115"/>
      <c r="L158" s="111"/>
      <c r="M158" s="116"/>
      <c r="T158" s="117"/>
      <c r="AT158" s="112" t="s">
        <v>90</v>
      </c>
      <c r="AU158" s="112" t="s">
        <v>1</v>
      </c>
      <c r="AV158" s="110" t="s">
        <v>97</v>
      </c>
      <c r="AW158" s="110" t="s">
        <v>92</v>
      </c>
      <c r="AX158" s="110" t="s">
        <v>78</v>
      </c>
      <c r="AY158" s="112" t="s">
        <v>79</v>
      </c>
    </row>
    <row r="159" spans="2:65" s="118" customFormat="1" x14ac:dyDescent="0.25">
      <c r="B159" s="119"/>
      <c r="D159" s="103" t="s">
        <v>90</v>
      </c>
      <c r="E159" s="120" t="s">
        <v>9</v>
      </c>
      <c r="F159" s="121" t="s">
        <v>151</v>
      </c>
      <c r="H159" s="122">
        <v>51.774999999999999</v>
      </c>
      <c r="I159" s="123"/>
      <c r="L159" s="119"/>
      <c r="M159" s="124"/>
      <c r="T159" s="125"/>
      <c r="AT159" s="120" t="s">
        <v>90</v>
      </c>
      <c r="AU159" s="120" t="s">
        <v>1</v>
      </c>
      <c r="AV159" s="118" t="s">
        <v>86</v>
      </c>
      <c r="AW159" s="118" t="s">
        <v>92</v>
      </c>
      <c r="AX159" s="118" t="s">
        <v>77</v>
      </c>
      <c r="AY159" s="120" t="s">
        <v>79</v>
      </c>
    </row>
    <row r="160" spans="2:65" s="12" customFormat="1" ht="24.2" customHeight="1" x14ac:dyDescent="0.25">
      <c r="B160" s="13"/>
      <c r="C160" s="83" t="s">
        <v>164</v>
      </c>
      <c r="D160" s="83" t="s">
        <v>81</v>
      </c>
      <c r="E160" s="84" t="s">
        <v>165</v>
      </c>
      <c r="F160" s="85" t="s">
        <v>166</v>
      </c>
      <c r="G160" s="86" t="s">
        <v>167</v>
      </c>
      <c r="H160" s="87">
        <v>4.1550000000000002</v>
      </c>
      <c r="I160" s="88"/>
      <c r="J160" s="89">
        <f>ROUND(I160*H160,2)</f>
        <v>0</v>
      </c>
      <c r="K160" s="85" t="s">
        <v>85</v>
      </c>
      <c r="L160" s="13"/>
      <c r="M160" s="90" t="s">
        <v>9</v>
      </c>
      <c r="N160" s="91" t="s">
        <v>32</v>
      </c>
      <c r="P160" s="92">
        <f>O160*H160</f>
        <v>0</v>
      </c>
      <c r="Q160" s="92">
        <v>0</v>
      </c>
      <c r="R160" s="92">
        <f>Q160*H160</f>
        <v>0</v>
      </c>
      <c r="S160" s="92">
        <v>0</v>
      </c>
      <c r="T160" s="93">
        <f>S160*H160</f>
        <v>0</v>
      </c>
      <c r="AR160" s="94" t="s">
        <v>86</v>
      </c>
      <c r="AT160" s="94" t="s">
        <v>81</v>
      </c>
      <c r="AU160" s="94" t="s">
        <v>1</v>
      </c>
      <c r="AY160" s="3" t="s">
        <v>79</v>
      </c>
      <c r="BE160" s="95">
        <f>IF(N160="základní",J160,0)</f>
        <v>0</v>
      </c>
      <c r="BF160" s="95">
        <f>IF(N160="snížená",J160,0)</f>
        <v>0</v>
      </c>
      <c r="BG160" s="95">
        <f>IF(N160="zákl. přenesená",J160,0)</f>
        <v>0</v>
      </c>
      <c r="BH160" s="95">
        <f>IF(N160="sníž. přenesená",J160,0)</f>
        <v>0</v>
      </c>
      <c r="BI160" s="95">
        <f>IF(N160="nulová",J160,0)</f>
        <v>0</v>
      </c>
      <c r="BJ160" s="3" t="s">
        <v>77</v>
      </c>
      <c r="BK160" s="95">
        <f>ROUND(I160*H160,2)</f>
        <v>0</v>
      </c>
      <c r="BL160" s="3" t="s">
        <v>86</v>
      </c>
      <c r="BM160" s="94" t="s">
        <v>168</v>
      </c>
    </row>
    <row r="161" spans="2:65" s="12" customFormat="1" x14ac:dyDescent="0.25">
      <c r="B161" s="13"/>
      <c r="D161" s="96" t="s">
        <v>88</v>
      </c>
      <c r="F161" s="97" t="s">
        <v>169</v>
      </c>
      <c r="I161" s="98"/>
      <c r="L161" s="13"/>
      <c r="M161" s="99"/>
      <c r="T161" s="100"/>
      <c r="AT161" s="3" t="s">
        <v>88</v>
      </c>
      <c r="AU161" s="3" t="s">
        <v>1</v>
      </c>
    </row>
    <row r="162" spans="2:65" s="101" customFormat="1" x14ac:dyDescent="0.25">
      <c r="B162" s="102"/>
      <c r="D162" s="103" t="s">
        <v>90</v>
      </c>
      <c r="E162" s="104" t="s">
        <v>9</v>
      </c>
      <c r="F162" s="105" t="s">
        <v>170</v>
      </c>
      <c r="H162" s="106">
        <v>1.5449999999999999</v>
      </c>
      <c r="I162" s="107"/>
      <c r="L162" s="102"/>
      <c r="M162" s="108"/>
      <c r="T162" s="109"/>
      <c r="AT162" s="104" t="s">
        <v>90</v>
      </c>
      <c r="AU162" s="104" t="s">
        <v>1</v>
      </c>
      <c r="AV162" s="101" t="s">
        <v>1</v>
      </c>
      <c r="AW162" s="101" t="s">
        <v>92</v>
      </c>
      <c r="AX162" s="101" t="s">
        <v>78</v>
      </c>
      <c r="AY162" s="104" t="s">
        <v>79</v>
      </c>
    </row>
    <row r="163" spans="2:65" s="101" customFormat="1" x14ac:dyDescent="0.25">
      <c r="B163" s="102"/>
      <c r="D163" s="103" t="s">
        <v>90</v>
      </c>
      <c r="E163" s="104" t="s">
        <v>9</v>
      </c>
      <c r="F163" s="105" t="s">
        <v>171</v>
      </c>
      <c r="H163" s="106">
        <v>2.16</v>
      </c>
      <c r="I163" s="107"/>
      <c r="L163" s="102"/>
      <c r="M163" s="108"/>
      <c r="T163" s="109"/>
      <c r="AT163" s="104" t="s">
        <v>90</v>
      </c>
      <c r="AU163" s="104" t="s">
        <v>1</v>
      </c>
      <c r="AV163" s="101" t="s">
        <v>1</v>
      </c>
      <c r="AW163" s="101" t="s">
        <v>92</v>
      </c>
      <c r="AX163" s="101" t="s">
        <v>78</v>
      </c>
      <c r="AY163" s="104" t="s">
        <v>79</v>
      </c>
    </row>
    <row r="164" spans="2:65" s="101" customFormat="1" x14ac:dyDescent="0.25">
      <c r="B164" s="102"/>
      <c r="D164" s="103" t="s">
        <v>90</v>
      </c>
      <c r="E164" s="104" t="s">
        <v>9</v>
      </c>
      <c r="F164" s="105" t="s">
        <v>172</v>
      </c>
      <c r="H164" s="106">
        <v>0.45</v>
      </c>
      <c r="I164" s="107"/>
      <c r="L164" s="102"/>
      <c r="M164" s="108"/>
      <c r="T164" s="109"/>
      <c r="AT164" s="104" t="s">
        <v>90</v>
      </c>
      <c r="AU164" s="104" t="s">
        <v>1</v>
      </c>
      <c r="AV164" s="101" t="s">
        <v>1</v>
      </c>
      <c r="AW164" s="101" t="s">
        <v>92</v>
      </c>
      <c r="AX164" s="101" t="s">
        <v>78</v>
      </c>
      <c r="AY164" s="104" t="s">
        <v>79</v>
      </c>
    </row>
    <row r="165" spans="2:65" s="118" customFormat="1" x14ac:dyDescent="0.25">
      <c r="B165" s="119"/>
      <c r="D165" s="103" t="s">
        <v>90</v>
      </c>
      <c r="E165" s="120" t="s">
        <v>9</v>
      </c>
      <c r="F165" s="121" t="s">
        <v>151</v>
      </c>
      <c r="H165" s="122">
        <v>4.1550000000000002</v>
      </c>
      <c r="I165" s="123"/>
      <c r="L165" s="119"/>
      <c r="M165" s="124"/>
      <c r="T165" s="125"/>
      <c r="AT165" s="120" t="s">
        <v>90</v>
      </c>
      <c r="AU165" s="120" t="s">
        <v>1</v>
      </c>
      <c r="AV165" s="118" t="s">
        <v>86</v>
      </c>
      <c r="AW165" s="118" t="s">
        <v>92</v>
      </c>
      <c r="AX165" s="118" t="s">
        <v>77</v>
      </c>
      <c r="AY165" s="120" t="s">
        <v>79</v>
      </c>
    </row>
    <row r="166" spans="2:65" s="12" customFormat="1" ht="37.9" customHeight="1" x14ac:dyDescent="0.25">
      <c r="B166" s="13"/>
      <c r="C166" s="83" t="s">
        <v>173</v>
      </c>
      <c r="D166" s="83" t="s">
        <v>81</v>
      </c>
      <c r="E166" s="84" t="s">
        <v>174</v>
      </c>
      <c r="F166" s="85" t="s">
        <v>175</v>
      </c>
      <c r="G166" s="86" t="s">
        <v>167</v>
      </c>
      <c r="H166" s="87">
        <v>20.71</v>
      </c>
      <c r="I166" s="88"/>
      <c r="J166" s="89">
        <f>ROUND(I166*H166,2)</f>
        <v>0</v>
      </c>
      <c r="K166" s="85" t="s">
        <v>85</v>
      </c>
      <c r="L166" s="13"/>
      <c r="M166" s="90" t="s">
        <v>9</v>
      </c>
      <c r="N166" s="91" t="s">
        <v>32</v>
      </c>
      <c r="P166" s="92">
        <f>O166*H166</f>
        <v>0</v>
      </c>
      <c r="Q166" s="92">
        <v>0</v>
      </c>
      <c r="R166" s="92">
        <f>Q166*H166</f>
        <v>0</v>
      </c>
      <c r="S166" s="92">
        <v>0</v>
      </c>
      <c r="T166" s="93">
        <f>S166*H166</f>
        <v>0</v>
      </c>
      <c r="AR166" s="94" t="s">
        <v>86</v>
      </c>
      <c r="AT166" s="94" t="s">
        <v>81</v>
      </c>
      <c r="AU166" s="94" t="s">
        <v>1</v>
      </c>
      <c r="AY166" s="3" t="s">
        <v>79</v>
      </c>
      <c r="BE166" s="95">
        <f>IF(N166="základní",J166,0)</f>
        <v>0</v>
      </c>
      <c r="BF166" s="95">
        <f>IF(N166="snížená",J166,0)</f>
        <v>0</v>
      </c>
      <c r="BG166" s="95">
        <f>IF(N166="zákl. přenesená",J166,0)</f>
        <v>0</v>
      </c>
      <c r="BH166" s="95">
        <f>IF(N166="sníž. přenesená",J166,0)</f>
        <v>0</v>
      </c>
      <c r="BI166" s="95">
        <f>IF(N166="nulová",J166,0)</f>
        <v>0</v>
      </c>
      <c r="BJ166" s="3" t="s">
        <v>77</v>
      </c>
      <c r="BK166" s="95">
        <f>ROUND(I166*H166,2)</f>
        <v>0</v>
      </c>
      <c r="BL166" s="3" t="s">
        <v>86</v>
      </c>
      <c r="BM166" s="94" t="s">
        <v>176</v>
      </c>
    </row>
    <row r="167" spans="2:65" s="12" customFormat="1" x14ac:dyDescent="0.25">
      <c r="B167" s="13"/>
      <c r="D167" s="96" t="s">
        <v>88</v>
      </c>
      <c r="F167" s="97" t="s">
        <v>177</v>
      </c>
      <c r="I167" s="98"/>
      <c r="L167" s="13"/>
      <c r="M167" s="99"/>
      <c r="T167" s="100"/>
      <c r="AT167" s="3" t="s">
        <v>88</v>
      </c>
      <c r="AU167" s="3" t="s">
        <v>1</v>
      </c>
    </row>
    <row r="168" spans="2:65" s="101" customFormat="1" x14ac:dyDescent="0.25">
      <c r="B168" s="102"/>
      <c r="D168" s="103" t="s">
        <v>90</v>
      </c>
      <c r="E168" s="104" t="s">
        <v>9</v>
      </c>
      <c r="F168" s="105" t="s">
        <v>178</v>
      </c>
      <c r="H168" s="106">
        <v>10.355</v>
      </c>
      <c r="I168" s="107"/>
      <c r="L168" s="102"/>
      <c r="M168" s="108"/>
      <c r="T168" s="109"/>
      <c r="AT168" s="104" t="s">
        <v>90</v>
      </c>
      <c r="AU168" s="104" t="s">
        <v>1</v>
      </c>
      <c r="AV168" s="101" t="s">
        <v>1</v>
      </c>
      <c r="AW168" s="101" t="s">
        <v>92</v>
      </c>
      <c r="AX168" s="101" t="s">
        <v>78</v>
      </c>
      <c r="AY168" s="104" t="s">
        <v>79</v>
      </c>
    </row>
    <row r="169" spans="2:65" s="101" customFormat="1" x14ac:dyDescent="0.25">
      <c r="B169" s="102"/>
      <c r="D169" s="103" t="s">
        <v>90</v>
      </c>
      <c r="E169" s="104" t="s">
        <v>9</v>
      </c>
      <c r="F169" s="105" t="s">
        <v>179</v>
      </c>
      <c r="H169" s="106">
        <v>10.355</v>
      </c>
      <c r="I169" s="107"/>
      <c r="L169" s="102"/>
      <c r="M169" s="108"/>
      <c r="T169" s="109"/>
      <c r="AT169" s="104" t="s">
        <v>90</v>
      </c>
      <c r="AU169" s="104" t="s">
        <v>1</v>
      </c>
      <c r="AV169" s="101" t="s">
        <v>1</v>
      </c>
      <c r="AW169" s="101" t="s">
        <v>92</v>
      </c>
      <c r="AX169" s="101" t="s">
        <v>78</v>
      </c>
      <c r="AY169" s="104" t="s">
        <v>79</v>
      </c>
    </row>
    <row r="170" spans="2:65" s="118" customFormat="1" x14ac:dyDescent="0.25">
      <c r="B170" s="119"/>
      <c r="D170" s="103" t="s">
        <v>90</v>
      </c>
      <c r="E170" s="120" t="s">
        <v>9</v>
      </c>
      <c r="F170" s="121" t="s">
        <v>151</v>
      </c>
      <c r="H170" s="122">
        <v>20.71</v>
      </c>
      <c r="I170" s="123"/>
      <c r="L170" s="119"/>
      <c r="M170" s="124"/>
      <c r="T170" s="125"/>
      <c r="AT170" s="120" t="s">
        <v>90</v>
      </c>
      <c r="AU170" s="120" t="s">
        <v>1</v>
      </c>
      <c r="AV170" s="118" t="s">
        <v>86</v>
      </c>
      <c r="AW170" s="118" t="s">
        <v>92</v>
      </c>
      <c r="AX170" s="118" t="s">
        <v>77</v>
      </c>
      <c r="AY170" s="120" t="s">
        <v>79</v>
      </c>
    </row>
    <row r="171" spans="2:65" s="12" customFormat="1" ht="37.9" customHeight="1" x14ac:dyDescent="0.25">
      <c r="B171" s="13"/>
      <c r="C171" s="83" t="s">
        <v>180</v>
      </c>
      <c r="D171" s="83" t="s">
        <v>81</v>
      </c>
      <c r="E171" s="84" t="s">
        <v>181</v>
      </c>
      <c r="F171" s="85" t="s">
        <v>182</v>
      </c>
      <c r="G171" s="86" t="s">
        <v>167</v>
      </c>
      <c r="H171" s="87">
        <v>4.1550000000000002</v>
      </c>
      <c r="I171" s="88"/>
      <c r="J171" s="89">
        <f>ROUND(I171*H171,2)</f>
        <v>0</v>
      </c>
      <c r="K171" s="85" t="s">
        <v>85</v>
      </c>
      <c r="L171" s="13"/>
      <c r="M171" s="90" t="s">
        <v>9</v>
      </c>
      <c r="N171" s="91" t="s">
        <v>32</v>
      </c>
      <c r="P171" s="92">
        <f>O171*H171</f>
        <v>0</v>
      </c>
      <c r="Q171" s="92">
        <v>0</v>
      </c>
      <c r="R171" s="92">
        <f>Q171*H171</f>
        <v>0</v>
      </c>
      <c r="S171" s="92">
        <v>0</v>
      </c>
      <c r="T171" s="93">
        <f>S171*H171</f>
        <v>0</v>
      </c>
      <c r="AR171" s="94" t="s">
        <v>86</v>
      </c>
      <c r="AT171" s="94" t="s">
        <v>81</v>
      </c>
      <c r="AU171" s="94" t="s">
        <v>1</v>
      </c>
      <c r="AY171" s="3" t="s">
        <v>79</v>
      </c>
      <c r="BE171" s="95">
        <f>IF(N171="základní",J171,0)</f>
        <v>0</v>
      </c>
      <c r="BF171" s="95">
        <f>IF(N171="snížená",J171,0)</f>
        <v>0</v>
      </c>
      <c r="BG171" s="95">
        <f>IF(N171="zákl. přenesená",J171,0)</f>
        <v>0</v>
      </c>
      <c r="BH171" s="95">
        <f>IF(N171="sníž. přenesená",J171,0)</f>
        <v>0</v>
      </c>
      <c r="BI171" s="95">
        <f>IF(N171="nulová",J171,0)</f>
        <v>0</v>
      </c>
      <c r="BJ171" s="3" t="s">
        <v>77</v>
      </c>
      <c r="BK171" s="95">
        <f>ROUND(I171*H171,2)</f>
        <v>0</v>
      </c>
      <c r="BL171" s="3" t="s">
        <v>86</v>
      </c>
      <c r="BM171" s="94" t="s">
        <v>183</v>
      </c>
    </row>
    <row r="172" spans="2:65" s="12" customFormat="1" x14ac:dyDescent="0.25">
      <c r="B172" s="13"/>
      <c r="D172" s="96" t="s">
        <v>88</v>
      </c>
      <c r="F172" s="97" t="s">
        <v>184</v>
      </c>
      <c r="I172" s="98"/>
      <c r="L172" s="13"/>
      <c r="M172" s="99"/>
      <c r="T172" s="100"/>
      <c r="AT172" s="3" t="s">
        <v>88</v>
      </c>
      <c r="AU172" s="3" t="s">
        <v>1</v>
      </c>
    </row>
    <row r="173" spans="2:65" s="101" customFormat="1" x14ac:dyDescent="0.25">
      <c r="B173" s="102"/>
      <c r="D173" s="103" t="s">
        <v>90</v>
      </c>
      <c r="E173" s="104" t="s">
        <v>9</v>
      </c>
      <c r="F173" s="105" t="s">
        <v>185</v>
      </c>
      <c r="H173" s="106">
        <v>4.1550000000000002</v>
      </c>
      <c r="I173" s="107"/>
      <c r="L173" s="102"/>
      <c r="M173" s="108"/>
      <c r="T173" s="109"/>
      <c r="AT173" s="104" t="s">
        <v>90</v>
      </c>
      <c r="AU173" s="104" t="s">
        <v>1</v>
      </c>
      <c r="AV173" s="101" t="s">
        <v>1</v>
      </c>
      <c r="AW173" s="101" t="s">
        <v>92</v>
      </c>
      <c r="AX173" s="101" t="s">
        <v>77</v>
      </c>
      <c r="AY173" s="104" t="s">
        <v>79</v>
      </c>
    </row>
    <row r="174" spans="2:65" s="12" customFormat="1" ht="37.9" customHeight="1" x14ac:dyDescent="0.25">
      <c r="B174" s="13"/>
      <c r="C174" s="83" t="s">
        <v>186</v>
      </c>
      <c r="D174" s="83" t="s">
        <v>81</v>
      </c>
      <c r="E174" s="84" t="s">
        <v>187</v>
      </c>
      <c r="F174" s="85" t="s">
        <v>188</v>
      </c>
      <c r="G174" s="86" t="s">
        <v>167</v>
      </c>
      <c r="H174" s="87">
        <v>124.65</v>
      </c>
      <c r="I174" s="88"/>
      <c r="J174" s="89">
        <f>ROUND(I174*H174,2)</f>
        <v>0</v>
      </c>
      <c r="K174" s="85" t="s">
        <v>85</v>
      </c>
      <c r="L174" s="13"/>
      <c r="M174" s="90" t="s">
        <v>9</v>
      </c>
      <c r="N174" s="91" t="s">
        <v>32</v>
      </c>
      <c r="P174" s="92">
        <f>O174*H174</f>
        <v>0</v>
      </c>
      <c r="Q174" s="92">
        <v>0</v>
      </c>
      <c r="R174" s="92">
        <f>Q174*H174</f>
        <v>0</v>
      </c>
      <c r="S174" s="92">
        <v>0</v>
      </c>
      <c r="T174" s="93">
        <f>S174*H174</f>
        <v>0</v>
      </c>
      <c r="AR174" s="94" t="s">
        <v>86</v>
      </c>
      <c r="AT174" s="94" t="s">
        <v>81</v>
      </c>
      <c r="AU174" s="94" t="s">
        <v>1</v>
      </c>
      <c r="AY174" s="3" t="s">
        <v>79</v>
      </c>
      <c r="BE174" s="95">
        <f>IF(N174="základní",J174,0)</f>
        <v>0</v>
      </c>
      <c r="BF174" s="95">
        <f>IF(N174="snížená",J174,0)</f>
        <v>0</v>
      </c>
      <c r="BG174" s="95">
        <f>IF(N174="zákl. přenesená",J174,0)</f>
        <v>0</v>
      </c>
      <c r="BH174" s="95">
        <f>IF(N174="sníž. přenesená",J174,0)</f>
        <v>0</v>
      </c>
      <c r="BI174" s="95">
        <f>IF(N174="nulová",J174,0)</f>
        <v>0</v>
      </c>
      <c r="BJ174" s="3" t="s">
        <v>77</v>
      </c>
      <c r="BK174" s="95">
        <f>ROUND(I174*H174,2)</f>
        <v>0</v>
      </c>
      <c r="BL174" s="3" t="s">
        <v>86</v>
      </c>
      <c r="BM174" s="94" t="s">
        <v>189</v>
      </c>
    </row>
    <row r="175" spans="2:65" s="12" customFormat="1" x14ac:dyDescent="0.25">
      <c r="B175" s="13"/>
      <c r="D175" s="96" t="s">
        <v>88</v>
      </c>
      <c r="F175" s="97" t="s">
        <v>190</v>
      </c>
      <c r="I175" s="98"/>
      <c r="L175" s="13"/>
      <c r="M175" s="99"/>
      <c r="T175" s="100"/>
      <c r="AT175" s="3" t="s">
        <v>88</v>
      </c>
      <c r="AU175" s="3" t="s">
        <v>1</v>
      </c>
    </row>
    <row r="176" spans="2:65" s="101" customFormat="1" x14ac:dyDescent="0.25">
      <c r="B176" s="102"/>
      <c r="D176" s="103" t="s">
        <v>90</v>
      </c>
      <c r="F176" s="105" t="s">
        <v>191</v>
      </c>
      <c r="H176" s="106">
        <v>124.65</v>
      </c>
      <c r="I176" s="107"/>
      <c r="L176" s="102"/>
      <c r="M176" s="108"/>
      <c r="T176" s="109"/>
      <c r="AT176" s="104" t="s">
        <v>90</v>
      </c>
      <c r="AU176" s="104" t="s">
        <v>1</v>
      </c>
      <c r="AV176" s="101" t="s">
        <v>1</v>
      </c>
      <c r="AW176" s="101" t="s">
        <v>4</v>
      </c>
      <c r="AX176" s="101" t="s">
        <v>77</v>
      </c>
      <c r="AY176" s="104" t="s">
        <v>79</v>
      </c>
    </row>
    <row r="177" spans="2:65" s="12" customFormat="1" ht="24.2" customHeight="1" x14ac:dyDescent="0.25">
      <c r="B177" s="13"/>
      <c r="C177" s="83" t="s">
        <v>192</v>
      </c>
      <c r="D177" s="83" t="s">
        <v>81</v>
      </c>
      <c r="E177" s="84" t="s">
        <v>193</v>
      </c>
      <c r="F177" s="85" t="s">
        <v>194</v>
      </c>
      <c r="G177" s="86" t="s">
        <v>167</v>
      </c>
      <c r="H177" s="87">
        <v>10.355</v>
      </c>
      <c r="I177" s="88"/>
      <c r="J177" s="89">
        <f>ROUND(I177*H177,2)</f>
        <v>0</v>
      </c>
      <c r="K177" s="85" t="s">
        <v>85</v>
      </c>
      <c r="L177" s="13"/>
      <c r="M177" s="90" t="s">
        <v>9</v>
      </c>
      <c r="N177" s="91" t="s">
        <v>32</v>
      </c>
      <c r="P177" s="92">
        <f>O177*H177</f>
        <v>0</v>
      </c>
      <c r="Q177" s="92">
        <v>0</v>
      </c>
      <c r="R177" s="92">
        <f>Q177*H177</f>
        <v>0</v>
      </c>
      <c r="S177" s="92">
        <v>0</v>
      </c>
      <c r="T177" s="93">
        <f>S177*H177</f>
        <v>0</v>
      </c>
      <c r="AR177" s="94" t="s">
        <v>86</v>
      </c>
      <c r="AT177" s="94" t="s">
        <v>81</v>
      </c>
      <c r="AU177" s="94" t="s">
        <v>1</v>
      </c>
      <c r="AY177" s="3" t="s">
        <v>79</v>
      </c>
      <c r="BE177" s="95">
        <f>IF(N177="základní",J177,0)</f>
        <v>0</v>
      </c>
      <c r="BF177" s="95">
        <f>IF(N177="snížená",J177,0)</f>
        <v>0</v>
      </c>
      <c r="BG177" s="95">
        <f>IF(N177="zákl. přenesená",J177,0)</f>
        <v>0</v>
      </c>
      <c r="BH177" s="95">
        <f>IF(N177="sníž. přenesená",J177,0)</f>
        <v>0</v>
      </c>
      <c r="BI177" s="95">
        <f>IF(N177="nulová",J177,0)</f>
        <v>0</v>
      </c>
      <c r="BJ177" s="3" t="s">
        <v>77</v>
      </c>
      <c r="BK177" s="95">
        <f>ROUND(I177*H177,2)</f>
        <v>0</v>
      </c>
      <c r="BL177" s="3" t="s">
        <v>86</v>
      </c>
      <c r="BM177" s="94" t="s">
        <v>195</v>
      </c>
    </row>
    <row r="178" spans="2:65" s="12" customFormat="1" x14ac:dyDescent="0.25">
      <c r="B178" s="13"/>
      <c r="D178" s="96" t="s">
        <v>88</v>
      </c>
      <c r="F178" s="97" t="s">
        <v>196</v>
      </c>
      <c r="I178" s="98"/>
      <c r="L178" s="13"/>
      <c r="M178" s="99"/>
      <c r="T178" s="100"/>
      <c r="AT178" s="3" t="s">
        <v>88</v>
      </c>
      <c r="AU178" s="3" t="s">
        <v>1</v>
      </c>
    </row>
    <row r="179" spans="2:65" s="101" customFormat="1" x14ac:dyDescent="0.25">
      <c r="B179" s="102"/>
      <c r="D179" s="103" t="s">
        <v>90</v>
      </c>
      <c r="E179" s="104" t="s">
        <v>9</v>
      </c>
      <c r="F179" s="105" t="s">
        <v>179</v>
      </c>
      <c r="H179" s="106">
        <v>10.355</v>
      </c>
      <c r="I179" s="107"/>
      <c r="L179" s="102"/>
      <c r="M179" s="108"/>
      <c r="T179" s="109"/>
      <c r="AT179" s="104" t="s">
        <v>90</v>
      </c>
      <c r="AU179" s="104" t="s">
        <v>1</v>
      </c>
      <c r="AV179" s="101" t="s">
        <v>1</v>
      </c>
      <c r="AW179" s="101" t="s">
        <v>92</v>
      </c>
      <c r="AX179" s="101" t="s">
        <v>77</v>
      </c>
      <c r="AY179" s="104" t="s">
        <v>79</v>
      </c>
    </row>
    <row r="180" spans="2:65" s="12" customFormat="1" ht="24.2" customHeight="1" x14ac:dyDescent="0.25">
      <c r="B180" s="13"/>
      <c r="C180" s="83" t="s">
        <v>197</v>
      </c>
      <c r="D180" s="83" t="s">
        <v>81</v>
      </c>
      <c r="E180" s="84" t="s">
        <v>198</v>
      </c>
      <c r="F180" s="85" t="s">
        <v>199</v>
      </c>
      <c r="G180" s="86" t="s">
        <v>167</v>
      </c>
      <c r="H180" s="87">
        <v>18.481999999999999</v>
      </c>
      <c r="I180" s="88"/>
      <c r="J180" s="89">
        <f>ROUND(I180*H180,2)</f>
        <v>0</v>
      </c>
      <c r="K180" s="85" t="s">
        <v>85</v>
      </c>
      <c r="L180" s="13"/>
      <c r="M180" s="90" t="s">
        <v>9</v>
      </c>
      <c r="N180" s="91" t="s">
        <v>32</v>
      </c>
      <c r="P180" s="92">
        <f>O180*H180</f>
        <v>0</v>
      </c>
      <c r="Q180" s="92">
        <v>0</v>
      </c>
      <c r="R180" s="92">
        <f>Q180*H180</f>
        <v>0</v>
      </c>
      <c r="S180" s="92">
        <v>0</v>
      </c>
      <c r="T180" s="93">
        <f>S180*H180</f>
        <v>0</v>
      </c>
      <c r="AR180" s="94" t="s">
        <v>86</v>
      </c>
      <c r="AT180" s="94" t="s">
        <v>81</v>
      </c>
      <c r="AU180" s="94" t="s">
        <v>1</v>
      </c>
      <c r="AY180" s="3" t="s">
        <v>79</v>
      </c>
      <c r="BE180" s="95">
        <f>IF(N180="základní",J180,0)</f>
        <v>0</v>
      </c>
      <c r="BF180" s="95">
        <f>IF(N180="snížená",J180,0)</f>
        <v>0</v>
      </c>
      <c r="BG180" s="95">
        <f>IF(N180="zákl. přenesená",J180,0)</f>
        <v>0</v>
      </c>
      <c r="BH180" s="95">
        <f>IF(N180="sníž. přenesená",J180,0)</f>
        <v>0</v>
      </c>
      <c r="BI180" s="95">
        <f>IF(N180="nulová",J180,0)</f>
        <v>0</v>
      </c>
      <c r="BJ180" s="3" t="s">
        <v>77</v>
      </c>
      <c r="BK180" s="95">
        <f>ROUND(I180*H180,2)</f>
        <v>0</v>
      </c>
      <c r="BL180" s="3" t="s">
        <v>86</v>
      </c>
      <c r="BM180" s="94" t="s">
        <v>200</v>
      </c>
    </row>
    <row r="181" spans="2:65" s="12" customFormat="1" x14ac:dyDescent="0.25">
      <c r="B181" s="13"/>
      <c r="D181" s="96" t="s">
        <v>88</v>
      </c>
      <c r="F181" s="97" t="s">
        <v>201</v>
      </c>
      <c r="I181" s="98"/>
      <c r="L181" s="13"/>
      <c r="M181" s="99"/>
      <c r="T181" s="100"/>
      <c r="AT181" s="3" t="s">
        <v>88</v>
      </c>
      <c r="AU181" s="3" t="s">
        <v>1</v>
      </c>
    </row>
    <row r="182" spans="2:65" s="101" customFormat="1" x14ac:dyDescent="0.25">
      <c r="B182" s="102"/>
      <c r="D182" s="103" t="s">
        <v>90</v>
      </c>
      <c r="E182" s="104" t="s">
        <v>9</v>
      </c>
      <c r="F182" s="105" t="s">
        <v>202</v>
      </c>
      <c r="H182" s="106">
        <v>18.481999999999999</v>
      </c>
      <c r="I182" s="107"/>
      <c r="L182" s="102"/>
      <c r="M182" s="108"/>
      <c r="T182" s="109"/>
      <c r="AT182" s="104" t="s">
        <v>90</v>
      </c>
      <c r="AU182" s="104" t="s">
        <v>1</v>
      </c>
      <c r="AV182" s="101" t="s">
        <v>1</v>
      </c>
      <c r="AW182" s="101" t="s">
        <v>92</v>
      </c>
      <c r="AX182" s="101" t="s">
        <v>77</v>
      </c>
      <c r="AY182" s="104" t="s">
        <v>79</v>
      </c>
    </row>
    <row r="183" spans="2:65" s="12" customFormat="1" ht="16.5" customHeight="1" x14ac:dyDescent="0.25">
      <c r="B183" s="13"/>
      <c r="C183" s="126" t="s">
        <v>203</v>
      </c>
      <c r="D183" s="126" t="s">
        <v>204</v>
      </c>
      <c r="E183" s="127" t="s">
        <v>205</v>
      </c>
      <c r="F183" s="128" t="s">
        <v>206</v>
      </c>
      <c r="G183" s="129" t="s">
        <v>207</v>
      </c>
      <c r="H183" s="130">
        <v>36.963999999999999</v>
      </c>
      <c r="I183" s="131"/>
      <c r="J183" s="132">
        <f>ROUND(I183*H183,2)</f>
        <v>0</v>
      </c>
      <c r="K183" s="128" t="s">
        <v>85</v>
      </c>
      <c r="L183" s="133"/>
      <c r="M183" s="134" t="s">
        <v>9</v>
      </c>
      <c r="N183" s="135" t="s">
        <v>32</v>
      </c>
      <c r="P183" s="92">
        <f>O183*H183</f>
        <v>0</v>
      </c>
      <c r="Q183" s="92">
        <v>0</v>
      </c>
      <c r="R183" s="92">
        <f>Q183*H183</f>
        <v>0</v>
      </c>
      <c r="S183" s="92">
        <v>0</v>
      </c>
      <c r="T183" s="93">
        <f>S183*H183</f>
        <v>0</v>
      </c>
      <c r="AR183" s="94" t="s">
        <v>132</v>
      </c>
      <c r="AT183" s="94" t="s">
        <v>204</v>
      </c>
      <c r="AU183" s="94" t="s">
        <v>1</v>
      </c>
      <c r="AY183" s="3" t="s">
        <v>79</v>
      </c>
      <c r="BE183" s="95">
        <f>IF(N183="základní",J183,0)</f>
        <v>0</v>
      </c>
      <c r="BF183" s="95">
        <f>IF(N183="snížená",J183,0)</f>
        <v>0</v>
      </c>
      <c r="BG183" s="95">
        <f>IF(N183="zákl. přenesená",J183,0)</f>
        <v>0</v>
      </c>
      <c r="BH183" s="95">
        <f>IF(N183="sníž. přenesená",J183,0)</f>
        <v>0</v>
      </c>
      <c r="BI183" s="95">
        <f>IF(N183="nulová",J183,0)</f>
        <v>0</v>
      </c>
      <c r="BJ183" s="3" t="s">
        <v>77</v>
      </c>
      <c r="BK183" s="95">
        <f>ROUND(I183*H183,2)</f>
        <v>0</v>
      </c>
      <c r="BL183" s="3" t="s">
        <v>86</v>
      </c>
      <c r="BM183" s="94" t="s">
        <v>208</v>
      </c>
    </row>
    <row r="184" spans="2:65" s="101" customFormat="1" x14ac:dyDescent="0.25">
      <c r="B184" s="102"/>
      <c r="D184" s="103" t="s">
        <v>90</v>
      </c>
      <c r="F184" s="105" t="s">
        <v>209</v>
      </c>
      <c r="H184" s="106">
        <v>36.963999999999999</v>
      </c>
      <c r="I184" s="107"/>
      <c r="L184" s="102"/>
      <c r="M184" s="108"/>
      <c r="T184" s="109"/>
      <c r="AT184" s="104" t="s">
        <v>90</v>
      </c>
      <c r="AU184" s="104" t="s">
        <v>1</v>
      </c>
      <c r="AV184" s="101" t="s">
        <v>1</v>
      </c>
      <c r="AW184" s="101" t="s">
        <v>4</v>
      </c>
      <c r="AX184" s="101" t="s">
        <v>77</v>
      </c>
      <c r="AY184" s="104" t="s">
        <v>79</v>
      </c>
    </row>
    <row r="185" spans="2:65" s="12" customFormat="1" ht="24.2" customHeight="1" x14ac:dyDescent="0.25">
      <c r="B185" s="13"/>
      <c r="C185" s="83" t="s">
        <v>210</v>
      </c>
      <c r="D185" s="83" t="s">
        <v>81</v>
      </c>
      <c r="E185" s="84" t="s">
        <v>211</v>
      </c>
      <c r="F185" s="85" t="s">
        <v>212</v>
      </c>
      <c r="G185" s="86" t="s">
        <v>207</v>
      </c>
      <c r="H185" s="87">
        <v>8.31</v>
      </c>
      <c r="I185" s="88"/>
      <c r="J185" s="89">
        <f>ROUND(I185*H185,2)</f>
        <v>0</v>
      </c>
      <c r="K185" s="85" t="s">
        <v>85</v>
      </c>
      <c r="L185" s="13"/>
      <c r="M185" s="90" t="s">
        <v>9</v>
      </c>
      <c r="N185" s="91" t="s">
        <v>32</v>
      </c>
      <c r="P185" s="92">
        <f>O185*H185</f>
        <v>0</v>
      </c>
      <c r="Q185" s="92">
        <v>0</v>
      </c>
      <c r="R185" s="92">
        <f>Q185*H185</f>
        <v>0</v>
      </c>
      <c r="S185" s="92">
        <v>0</v>
      </c>
      <c r="T185" s="93">
        <f>S185*H185</f>
        <v>0</v>
      </c>
      <c r="AR185" s="94" t="s">
        <v>86</v>
      </c>
      <c r="AT185" s="94" t="s">
        <v>81</v>
      </c>
      <c r="AU185" s="94" t="s">
        <v>1</v>
      </c>
      <c r="AY185" s="3" t="s">
        <v>79</v>
      </c>
      <c r="BE185" s="95">
        <f>IF(N185="základní",J185,0)</f>
        <v>0</v>
      </c>
      <c r="BF185" s="95">
        <f>IF(N185="snížená",J185,0)</f>
        <v>0</v>
      </c>
      <c r="BG185" s="95">
        <f>IF(N185="zákl. přenesená",J185,0)</f>
        <v>0</v>
      </c>
      <c r="BH185" s="95">
        <f>IF(N185="sníž. přenesená",J185,0)</f>
        <v>0</v>
      </c>
      <c r="BI185" s="95">
        <f>IF(N185="nulová",J185,0)</f>
        <v>0</v>
      </c>
      <c r="BJ185" s="3" t="s">
        <v>77</v>
      </c>
      <c r="BK185" s="95">
        <f>ROUND(I185*H185,2)</f>
        <v>0</v>
      </c>
      <c r="BL185" s="3" t="s">
        <v>86</v>
      </c>
      <c r="BM185" s="94" t="s">
        <v>213</v>
      </c>
    </row>
    <row r="186" spans="2:65" s="12" customFormat="1" x14ac:dyDescent="0.25">
      <c r="B186" s="13"/>
      <c r="D186" s="96" t="s">
        <v>88</v>
      </c>
      <c r="F186" s="97" t="s">
        <v>214</v>
      </c>
      <c r="I186" s="98"/>
      <c r="L186" s="13"/>
      <c r="M186" s="99"/>
      <c r="T186" s="100"/>
      <c r="AT186" s="3" t="s">
        <v>88</v>
      </c>
      <c r="AU186" s="3" t="s">
        <v>1</v>
      </c>
    </row>
    <row r="187" spans="2:65" s="101" customFormat="1" x14ac:dyDescent="0.25">
      <c r="B187" s="102"/>
      <c r="D187" s="103" t="s">
        <v>90</v>
      </c>
      <c r="E187" s="104" t="s">
        <v>9</v>
      </c>
      <c r="F187" s="105" t="s">
        <v>185</v>
      </c>
      <c r="H187" s="106">
        <v>4.1550000000000002</v>
      </c>
      <c r="I187" s="107"/>
      <c r="L187" s="102"/>
      <c r="M187" s="108"/>
      <c r="T187" s="109"/>
      <c r="AT187" s="104" t="s">
        <v>90</v>
      </c>
      <c r="AU187" s="104" t="s">
        <v>1</v>
      </c>
      <c r="AV187" s="101" t="s">
        <v>1</v>
      </c>
      <c r="AW187" s="101" t="s">
        <v>92</v>
      </c>
      <c r="AX187" s="101" t="s">
        <v>77</v>
      </c>
      <c r="AY187" s="104" t="s">
        <v>79</v>
      </c>
    </row>
    <row r="188" spans="2:65" s="101" customFormat="1" x14ac:dyDescent="0.25">
      <c r="B188" s="102"/>
      <c r="D188" s="103" t="s">
        <v>90</v>
      </c>
      <c r="F188" s="105" t="s">
        <v>215</v>
      </c>
      <c r="H188" s="106">
        <v>8.31</v>
      </c>
      <c r="I188" s="107"/>
      <c r="L188" s="102"/>
      <c r="M188" s="108"/>
      <c r="T188" s="109"/>
      <c r="AT188" s="104" t="s">
        <v>90</v>
      </c>
      <c r="AU188" s="104" t="s">
        <v>1</v>
      </c>
      <c r="AV188" s="101" t="s">
        <v>1</v>
      </c>
      <c r="AW188" s="101" t="s">
        <v>4</v>
      </c>
      <c r="AX188" s="101" t="s">
        <v>77</v>
      </c>
      <c r="AY188" s="104" t="s">
        <v>79</v>
      </c>
    </row>
    <row r="189" spans="2:65" s="12" customFormat="1" ht="24.2" customHeight="1" x14ac:dyDescent="0.25">
      <c r="B189" s="13"/>
      <c r="C189" s="83" t="s">
        <v>216</v>
      </c>
      <c r="D189" s="83" t="s">
        <v>81</v>
      </c>
      <c r="E189" s="84" t="s">
        <v>217</v>
      </c>
      <c r="F189" s="85" t="s">
        <v>218</v>
      </c>
      <c r="G189" s="86" t="s">
        <v>167</v>
      </c>
      <c r="H189" s="87">
        <v>10.355</v>
      </c>
      <c r="I189" s="88"/>
      <c r="J189" s="89">
        <f>ROUND(I189*H189,2)</f>
        <v>0</v>
      </c>
      <c r="K189" s="85" t="s">
        <v>85</v>
      </c>
      <c r="L189" s="13"/>
      <c r="M189" s="90" t="s">
        <v>9</v>
      </c>
      <c r="N189" s="91" t="s">
        <v>32</v>
      </c>
      <c r="P189" s="92">
        <f>O189*H189</f>
        <v>0</v>
      </c>
      <c r="Q189" s="92">
        <v>0</v>
      </c>
      <c r="R189" s="92">
        <f>Q189*H189</f>
        <v>0</v>
      </c>
      <c r="S189" s="92">
        <v>0</v>
      </c>
      <c r="T189" s="93">
        <f>S189*H189</f>
        <v>0</v>
      </c>
      <c r="AR189" s="94" t="s">
        <v>86</v>
      </c>
      <c r="AT189" s="94" t="s">
        <v>81</v>
      </c>
      <c r="AU189" s="94" t="s">
        <v>1</v>
      </c>
      <c r="AY189" s="3" t="s">
        <v>79</v>
      </c>
      <c r="BE189" s="95">
        <f>IF(N189="základní",J189,0)</f>
        <v>0</v>
      </c>
      <c r="BF189" s="95">
        <f>IF(N189="snížená",J189,0)</f>
        <v>0</v>
      </c>
      <c r="BG189" s="95">
        <f>IF(N189="zákl. přenesená",J189,0)</f>
        <v>0</v>
      </c>
      <c r="BH189" s="95">
        <f>IF(N189="sníž. přenesená",J189,0)</f>
        <v>0</v>
      </c>
      <c r="BI189" s="95">
        <f>IF(N189="nulová",J189,0)</f>
        <v>0</v>
      </c>
      <c r="BJ189" s="3" t="s">
        <v>77</v>
      </c>
      <c r="BK189" s="95">
        <f>ROUND(I189*H189,2)</f>
        <v>0</v>
      </c>
      <c r="BL189" s="3" t="s">
        <v>86</v>
      </c>
      <c r="BM189" s="94" t="s">
        <v>219</v>
      </c>
    </row>
    <row r="190" spans="2:65" s="12" customFormat="1" x14ac:dyDescent="0.25">
      <c r="B190" s="13"/>
      <c r="D190" s="96" t="s">
        <v>88</v>
      </c>
      <c r="F190" s="97" t="s">
        <v>220</v>
      </c>
      <c r="I190" s="98"/>
      <c r="L190" s="13"/>
      <c r="M190" s="99"/>
      <c r="T190" s="100"/>
      <c r="AT190" s="3" t="s">
        <v>88</v>
      </c>
      <c r="AU190" s="3" t="s">
        <v>1</v>
      </c>
    </row>
    <row r="191" spans="2:65" s="101" customFormat="1" x14ac:dyDescent="0.25">
      <c r="B191" s="102"/>
      <c r="D191" s="103" t="s">
        <v>90</v>
      </c>
      <c r="E191" s="104" t="s">
        <v>9</v>
      </c>
      <c r="F191" s="105" t="s">
        <v>178</v>
      </c>
      <c r="H191" s="106">
        <v>10.355</v>
      </c>
      <c r="I191" s="107"/>
      <c r="L191" s="102"/>
      <c r="M191" s="108"/>
      <c r="T191" s="109"/>
      <c r="AT191" s="104" t="s">
        <v>90</v>
      </c>
      <c r="AU191" s="104" t="s">
        <v>1</v>
      </c>
      <c r="AV191" s="101" t="s">
        <v>1</v>
      </c>
      <c r="AW191" s="101" t="s">
        <v>92</v>
      </c>
      <c r="AX191" s="101" t="s">
        <v>77</v>
      </c>
      <c r="AY191" s="104" t="s">
        <v>79</v>
      </c>
    </row>
    <row r="192" spans="2:65" s="12" customFormat="1" ht="24.2" customHeight="1" x14ac:dyDescent="0.25">
      <c r="B192" s="13"/>
      <c r="C192" s="83" t="s">
        <v>221</v>
      </c>
      <c r="D192" s="83" t="s">
        <v>81</v>
      </c>
      <c r="E192" s="84" t="s">
        <v>222</v>
      </c>
      <c r="F192" s="85" t="s">
        <v>223</v>
      </c>
      <c r="G192" s="86" t="s">
        <v>84</v>
      </c>
      <c r="H192" s="87">
        <v>51.774999999999999</v>
      </c>
      <c r="I192" s="88"/>
      <c r="J192" s="89">
        <f>ROUND(I192*H192,2)</f>
        <v>0</v>
      </c>
      <c r="K192" s="85" t="s">
        <v>85</v>
      </c>
      <c r="L192" s="13"/>
      <c r="M192" s="90" t="s">
        <v>9</v>
      </c>
      <c r="N192" s="91" t="s">
        <v>32</v>
      </c>
      <c r="P192" s="92">
        <f>O192*H192</f>
        <v>0</v>
      </c>
      <c r="Q192" s="92">
        <v>0</v>
      </c>
      <c r="R192" s="92">
        <f>Q192*H192</f>
        <v>0</v>
      </c>
      <c r="S192" s="92">
        <v>0</v>
      </c>
      <c r="T192" s="93">
        <f>S192*H192</f>
        <v>0</v>
      </c>
      <c r="AR192" s="94" t="s">
        <v>86</v>
      </c>
      <c r="AT192" s="94" t="s">
        <v>81</v>
      </c>
      <c r="AU192" s="94" t="s">
        <v>1</v>
      </c>
      <c r="AY192" s="3" t="s">
        <v>79</v>
      </c>
      <c r="BE192" s="95">
        <f>IF(N192="základní",J192,0)</f>
        <v>0</v>
      </c>
      <c r="BF192" s="95">
        <f>IF(N192="snížená",J192,0)</f>
        <v>0</v>
      </c>
      <c r="BG192" s="95">
        <f>IF(N192="zákl. přenesená",J192,0)</f>
        <v>0</v>
      </c>
      <c r="BH192" s="95">
        <f>IF(N192="sníž. přenesená",J192,0)</f>
        <v>0</v>
      </c>
      <c r="BI192" s="95">
        <f>IF(N192="nulová",J192,0)</f>
        <v>0</v>
      </c>
      <c r="BJ192" s="3" t="s">
        <v>77</v>
      </c>
      <c r="BK192" s="95">
        <f>ROUND(I192*H192,2)</f>
        <v>0</v>
      </c>
      <c r="BL192" s="3" t="s">
        <v>86</v>
      </c>
      <c r="BM192" s="94" t="s">
        <v>224</v>
      </c>
    </row>
    <row r="193" spans="2:65" s="12" customFormat="1" x14ac:dyDescent="0.25">
      <c r="B193" s="13"/>
      <c r="D193" s="96" t="s">
        <v>88</v>
      </c>
      <c r="F193" s="97" t="s">
        <v>225</v>
      </c>
      <c r="I193" s="98"/>
      <c r="L193" s="13"/>
      <c r="M193" s="99"/>
      <c r="T193" s="100"/>
      <c r="AT193" s="3" t="s">
        <v>88</v>
      </c>
      <c r="AU193" s="3" t="s">
        <v>1</v>
      </c>
    </row>
    <row r="194" spans="2:65" s="101" customFormat="1" x14ac:dyDescent="0.25">
      <c r="B194" s="102"/>
      <c r="D194" s="103" t="s">
        <v>90</v>
      </c>
      <c r="E194" s="104" t="s">
        <v>9</v>
      </c>
      <c r="F194" s="105" t="s">
        <v>226</v>
      </c>
      <c r="H194" s="106">
        <v>51.774999999999999</v>
      </c>
      <c r="I194" s="107"/>
      <c r="L194" s="102"/>
      <c r="M194" s="108"/>
      <c r="T194" s="109"/>
      <c r="AT194" s="104" t="s">
        <v>90</v>
      </c>
      <c r="AU194" s="104" t="s">
        <v>1</v>
      </c>
      <c r="AV194" s="101" t="s">
        <v>1</v>
      </c>
      <c r="AW194" s="101" t="s">
        <v>92</v>
      </c>
      <c r="AX194" s="101" t="s">
        <v>77</v>
      </c>
      <c r="AY194" s="104" t="s">
        <v>79</v>
      </c>
    </row>
    <row r="195" spans="2:65" s="12" customFormat="1" ht="16.5" customHeight="1" x14ac:dyDescent="0.25">
      <c r="B195" s="13"/>
      <c r="C195" s="126" t="s">
        <v>227</v>
      </c>
      <c r="D195" s="126" t="s">
        <v>204</v>
      </c>
      <c r="E195" s="127" t="s">
        <v>228</v>
      </c>
      <c r="F195" s="128" t="s">
        <v>229</v>
      </c>
      <c r="G195" s="129" t="s">
        <v>230</v>
      </c>
      <c r="H195" s="130">
        <v>1.036</v>
      </c>
      <c r="I195" s="131"/>
      <c r="J195" s="132">
        <f>ROUND(I195*H195,2)</f>
        <v>0</v>
      </c>
      <c r="K195" s="128" t="s">
        <v>85</v>
      </c>
      <c r="L195" s="133"/>
      <c r="M195" s="134" t="s">
        <v>9</v>
      </c>
      <c r="N195" s="135" t="s">
        <v>32</v>
      </c>
      <c r="P195" s="92">
        <f>O195*H195</f>
        <v>0</v>
      </c>
      <c r="Q195" s="92">
        <v>1E-3</v>
      </c>
      <c r="R195" s="92">
        <f>Q195*H195</f>
        <v>1.036E-3</v>
      </c>
      <c r="S195" s="92">
        <v>0</v>
      </c>
      <c r="T195" s="93">
        <f>S195*H195</f>
        <v>0</v>
      </c>
      <c r="AR195" s="94" t="s">
        <v>132</v>
      </c>
      <c r="AT195" s="94" t="s">
        <v>204</v>
      </c>
      <c r="AU195" s="94" t="s">
        <v>1</v>
      </c>
      <c r="AY195" s="3" t="s">
        <v>79</v>
      </c>
      <c r="BE195" s="95">
        <f>IF(N195="základní",J195,0)</f>
        <v>0</v>
      </c>
      <c r="BF195" s="95">
        <f>IF(N195="snížená",J195,0)</f>
        <v>0</v>
      </c>
      <c r="BG195" s="95">
        <f>IF(N195="zákl. přenesená",J195,0)</f>
        <v>0</v>
      </c>
      <c r="BH195" s="95">
        <f>IF(N195="sníž. přenesená",J195,0)</f>
        <v>0</v>
      </c>
      <c r="BI195" s="95">
        <f>IF(N195="nulová",J195,0)</f>
        <v>0</v>
      </c>
      <c r="BJ195" s="3" t="s">
        <v>77</v>
      </c>
      <c r="BK195" s="95">
        <f>ROUND(I195*H195,2)</f>
        <v>0</v>
      </c>
      <c r="BL195" s="3" t="s">
        <v>86</v>
      </c>
      <c r="BM195" s="94" t="s">
        <v>231</v>
      </c>
    </row>
    <row r="196" spans="2:65" s="101" customFormat="1" x14ac:dyDescent="0.25">
      <c r="B196" s="102"/>
      <c r="D196" s="103" t="s">
        <v>90</v>
      </c>
      <c r="F196" s="105" t="s">
        <v>232</v>
      </c>
      <c r="H196" s="106">
        <v>1.036</v>
      </c>
      <c r="I196" s="107"/>
      <c r="L196" s="102"/>
      <c r="M196" s="108"/>
      <c r="T196" s="109"/>
      <c r="AT196" s="104" t="s">
        <v>90</v>
      </c>
      <c r="AU196" s="104" t="s">
        <v>1</v>
      </c>
      <c r="AV196" s="101" t="s">
        <v>1</v>
      </c>
      <c r="AW196" s="101" t="s">
        <v>4</v>
      </c>
      <c r="AX196" s="101" t="s">
        <v>77</v>
      </c>
      <c r="AY196" s="104" t="s">
        <v>79</v>
      </c>
    </row>
    <row r="197" spans="2:65" s="12" customFormat="1" ht="21.75" customHeight="1" x14ac:dyDescent="0.25">
      <c r="B197" s="13"/>
      <c r="C197" s="83" t="s">
        <v>233</v>
      </c>
      <c r="D197" s="83" t="s">
        <v>81</v>
      </c>
      <c r="E197" s="84" t="s">
        <v>234</v>
      </c>
      <c r="F197" s="85" t="s">
        <v>235</v>
      </c>
      <c r="G197" s="86" t="s">
        <v>84</v>
      </c>
      <c r="H197" s="87">
        <v>369.64</v>
      </c>
      <c r="I197" s="88"/>
      <c r="J197" s="89">
        <f>ROUND(I197*H197,2)</f>
        <v>0</v>
      </c>
      <c r="K197" s="85" t="s">
        <v>85</v>
      </c>
      <c r="L197" s="13"/>
      <c r="M197" s="90" t="s">
        <v>9</v>
      </c>
      <c r="N197" s="91" t="s">
        <v>32</v>
      </c>
      <c r="P197" s="92">
        <f>O197*H197</f>
        <v>0</v>
      </c>
      <c r="Q197" s="92">
        <v>0</v>
      </c>
      <c r="R197" s="92">
        <f>Q197*H197</f>
        <v>0</v>
      </c>
      <c r="S197" s="92">
        <v>0</v>
      </c>
      <c r="T197" s="93">
        <f>S197*H197</f>
        <v>0</v>
      </c>
      <c r="AR197" s="94" t="s">
        <v>86</v>
      </c>
      <c r="AT197" s="94" t="s">
        <v>81</v>
      </c>
      <c r="AU197" s="94" t="s">
        <v>1</v>
      </c>
      <c r="AY197" s="3" t="s">
        <v>79</v>
      </c>
      <c r="BE197" s="95">
        <f>IF(N197="základní",J197,0)</f>
        <v>0</v>
      </c>
      <c r="BF197" s="95">
        <f>IF(N197="snížená",J197,0)</f>
        <v>0</v>
      </c>
      <c r="BG197" s="95">
        <f>IF(N197="zákl. přenesená",J197,0)</f>
        <v>0</v>
      </c>
      <c r="BH197" s="95">
        <f>IF(N197="sníž. přenesená",J197,0)</f>
        <v>0</v>
      </c>
      <c r="BI197" s="95">
        <f>IF(N197="nulová",J197,0)</f>
        <v>0</v>
      </c>
      <c r="BJ197" s="3" t="s">
        <v>77</v>
      </c>
      <c r="BK197" s="95">
        <f>ROUND(I197*H197,2)</f>
        <v>0</v>
      </c>
      <c r="BL197" s="3" t="s">
        <v>86</v>
      </c>
      <c r="BM197" s="94" t="s">
        <v>236</v>
      </c>
    </row>
    <row r="198" spans="2:65" s="12" customFormat="1" x14ac:dyDescent="0.25">
      <c r="B198" s="13"/>
      <c r="D198" s="96" t="s">
        <v>88</v>
      </c>
      <c r="F198" s="97" t="s">
        <v>237</v>
      </c>
      <c r="I198" s="98"/>
      <c r="L198" s="13"/>
      <c r="M198" s="99"/>
      <c r="T198" s="100"/>
      <c r="AT198" s="3" t="s">
        <v>88</v>
      </c>
      <c r="AU198" s="3" t="s">
        <v>1</v>
      </c>
    </row>
    <row r="199" spans="2:65" s="101" customFormat="1" x14ac:dyDescent="0.25">
      <c r="B199" s="102"/>
      <c r="D199" s="103" t="s">
        <v>90</v>
      </c>
      <c r="E199" s="104" t="s">
        <v>9</v>
      </c>
      <c r="F199" s="105" t="s">
        <v>238</v>
      </c>
      <c r="H199" s="106">
        <v>207</v>
      </c>
      <c r="I199" s="107"/>
      <c r="L199" s="102"/>
      <c r="M199" s="108"/>
      <c r="T199" s="109"/>
      <c r="AT199" s="104" t="s">
        <v>90</v>
      </c>
      <c r="AU199" s="104" t="s">
        <v>1</v>
      </c>
      <c r="AV199" s="101" t="s">
        <v>1</v>
      </c>
      <c r="AW199" s="101" t="s">
        <v>92</v>
      </c>
      <c r="AX199" s="101" t="s">
        <v>78</v>
      </c>
      <c r="AY199" s="104" t="s">
        <v>79</v>
      </c>
    </row>
    <row r="200" spans="2:65" s="101" customFormat="1" x14ac:dyDescent="0.25">
      <c r="B200" s="102"/>
      <c r="D200" s="103" t="s">
        <v>90</v>
      </c>
      <c r="E200" s="104" t="s">
        <v>9</v>
      </c>
      <c r="F200" s="105" t="s">
        <v>113</v>
      </c>
      <c r="H200" s="106">
        <v>64</v>
      </c>
      <c r="I200" s="107"/>
      <c r="L200" s="102"/>
      <c r="M200" s="108"/>
      <c r="T200" s="109"/>
      <c r="AT200" s="104" t="s">
        <v>90</v>
      </c>
      <c r="AU200" s="104" t="s">
        <v>1</v>
      </c>
      <c r="AV200" s="101" t="s">
        <v>1</v>
      </c>
      <c r="AW200" s="101" t="s">
        <v>92</v>
      </c>
      <c r="AX200" s="101" t="s">
        <v>78</v>
      </c>
      <c r="AY200" s="104" t="s">
        <v>79</v>
      </c>
    </row>
    <row r="201" spans="2:65" s="110" customFormat="1" x14ac:dyDescent="0.25">
      <c r="B201" s="111"/>
      <c r="D201" s="103" t="s">
        <v>90</v>
      </c>
      <c r="E201" s="112" t="s">
        <v>9</v>
      </c>
      <c r="F201" s="113" t="s">
        <v>114</v>
      </c>
      <c r="H201" s="114">
        <v>271</v>
      </c>
      <c r="I201" s="115"/>
      <c r="L201" s="111"/>
      <c r="M201" s="116"/>
      <c r="T201" s="117"/>
      <c r="AT201" s="112" t="s">
        <v>90</v>
      </c>
      <c r="AU201" s="112" t="s">
        <v>1</v>
      </c>
      <c r="AV201" s="110" t="s">
        <v>97</v>
      </c>
      <c r="AW201" s="110" t="s">
        <v>92</v>
      </c>
      <c r="AX201" s="110" t="s">
        <v>78</v>
      </c>
      <c r="AY201" s="112" t="s">
        <v>79</v>
      </c>
    </row>
    <row r="202" spans="2:65" s="101" customFormat="1" x14ac:dyDescent="0.25">
      <c r="B202" s="102"/>
      <c r="D202" s="103" t="s">
        <v>90</v>
      </c>
      <c r="E202" s="104" t="s">
        <v>9</v>
      </c>
      <c r="F202" s="105" t="s">
        <v>115</v>
      </c>
      <c r="H202" s="106">
        <v>14.88</v>
      </c>
      <c r="I202" s="107"/>
      <c r="L202" s="102"/>
      <c r="M202" s="108"/>
      <c r="T202" s="109"/>
      <c r="AT202" s="104" t="s">
        <v>90</v>
      </c>
      <c r="AU202" s="104" t="s">
        <v>1</v>
      </c>
      <c r="AV202" s="101" t="s">
        <v>1</v>
      </c>
      <c r="AW202" s="101" t="s">
        <v>92</v>
      </c>
      <c r="AX202" s="101" t="s">
        <v>78</v>
      </c>
      <c r="AY202" s="104" t="s">
        <v>79</v>
      </c>
    </row>
    <row r="203" spans="2:65" s="101" customFormat="1" x14ac:dyDescent="0.25">
      <c r="B203" s="102"/>
      <c r="D203" s="103" t="s">
        <v>90</v>
      </c>
      <c r="E203" s="104" t="s">
        <v>9</v>
      </c>
      <c r="F203" s="105" t="s">
        <v>116</v>
      </c>
      <c r="H203" s="106">
        <v>17.28</v>
      </c>
      <c r="I203" s="107"/>
      <c r="L203" s="102"/>
      <c r="M203" s="108"/>
      <c r="T203" s="109"/>
      <c r="AT203" s="104" t="s">
        <v>90</v>
      </c>
      <c r="AU203" s="104" t="s">
        <v>1</v>
      </c>
      <c r="AV203" s="101" t="s">
        <v>1</v>
      </c>
      <c r="AW203" s="101" t="s">
        <v>92</v>
      </c>
      <c r="AX203" s="101" t="s">
        <v>78</v>
      </c>
      <c r="AY203" s="104" t="s">
        <v>79</v>
      </c>
    </row>
    <row r="204" spans="2:65" s="101" customFormat="1" x14ac:dyDescent="0.25">
      <c r="B204" s="102"/>
      <c r="D204" s="103" t="s">
        <v>90</v>
      </c>
      <c r="E204" s="104" t="s">
        <v>9</v>
      </c>
      <c r="F204" s="105" t="s">
        <v>117</v>
      </c>
      <c r="H204" s="106">
        <v>16.559999999999999</v>
      </c>
      <c r="I204" s="107"/>
      <c r="L204" s="102"/>
      <c r="M204" s="108"/>
      <c r="T204" s="109"/>
      <c r="AT204" s="104" t="s">
        <v>90</v>
      </c>
      <c r="AU204" s="104" t="s">
        <v>1</v>
      </c>
      <c r="AV204" s="101" t="s">
        <v>1</v>
      </c>
      <c r="AW204" s="101" t="s">
        <v>92</v>
      </c>
      <c r="AX204" s="101" t="s">
        <v>78</v>
      </c>
      <c r="AY204" s="104" t="s">
        <v>79</v>
      </c>
    </row>
    <row r="205" spans="2:65" s="101" customFormat="1" x14ac:dyDescent="0.25">
      <c r="B205" s="102"/>
      <c r="D205" s="103" t="s">
        <v>90</v>
      </c>
      <c r="E205" s="104" t="s">
        <v>9</v>
      </c>
      <c r="F205" s="105" t="s">
        <v>126</v>
      </c>
      <c r="H205" s="106">
        <v>17.52</v>
      </c>
      <c r="I205" s="107"/>
      <c r="L205" s="102"/>
      <c r="M205" s="108"/>
      <c r="T205" s="109"/>
      <c r="AT205" s="104" t="s">
        <v>90</v>
      </c>
      <c r="AU205" s="104" t="s">
        <v>1</v>
      </c>
      <c r="AV205" s="101" t="s">
        <v>1</v>
      </c>
      <c r="AW205" s="101" t="s">
        <v>92</v>
      </c>
      <c r="AX205" s="101" t="s">
        <v>78</v>
      </c>
      <c r="AY205" s="104" t="s">
        <v>79</v>
      </c>
    </row>
    <row r="206" spans="2:65" s="101" customFormat="1" x14ac:dyDescent="0.25">
      <c r="B206" s="102"/>
      <c r="D206" s="103" t="s">
        <v>90</v>
      </c>
      <c r="E206" s="104" t="s">
        <v>9</v>
      </c>
      <c r="F206" s="105" t="s">
        <v>118</v>
      </c>
      <c r="H206" s="106">
        <v>16.8</v>
      </c>
      <c r="I206" s="107"/>
      <c r="L206" s="102"/>
      <c r="M206" s="108"/>
      <c r="T206" s="109"/>
      <c r="AT206" s="104" t="s">
        <v>90</v>
      </c>
      <c r="AU206" s="104" t="s">
        <v>1</v>
      </c>
      <c r="AV206" s="101" t="s">
        <v>1</v>
      </c>
      <c r="AW206" s="101" t="s">
        <v>92</v>
      </c>
      <c r="AX206" s="101" t="s">
        <v>78</v>
      </c>
      <c r="AY206" s="104" t="s">
        <v>79</v>
      </c>
    </row>
    <row r="207" spans="2:65" s="101" customFormat="1" x14ac:dyDescent="0.25">
      <c r="B207" s="102"/>
      <c r="D207" s="103" t="s">
        <v>90</v>
      </c>
      <c r="E207" s="104" t="s">
        <v>9</v>
      </c>
      <c r="F207" s="105" t="s">
        <v>119</v>
      </c>
      <c r="H207" s="106">
        <v>15.6</v>
      </c>
      <c r="I207" s="107"/>
      <c r="L207" s="102"/>
      <c r="M207" s="108"/>
      <c r="T207" s="109"/>
      <c r="AT207" s="104" t="s">
        <v>90</v>
      </c>
      <c r="AU207" s="104" t="s">
        <v>1</v>
      </c>
      <c r="AV207" s="101" t="s">
        <v>1</v>
      </c>
      <c r="AW207" s="101" t="s">
        <v>92</v>
      </c>
      <c r="AX207" s="101" t="s">
        <v>78</v>
      </c>
      <c r="AY207" s="104" t="s">
        <v>79</v>
      </c>
    </row>
    <row r="208" spans="2:65" s="110" customFormat="1" x14ac:dyDescent="0.25">
      <c r="B208" s="111"/>
      <c r="D208" s="103" t="s">
        <v>90</v>
      </c>
      <c r="E208" s="112" t="s">
        <v>9</v>
      </c>
      <c r="F208" s="113" t="s">
        <v>114</v>
      </c>
      <c r="H208" s="114">
        <v>98.639999999999986</v>
      </c>
      <c r="I208" s="115"/>
      <c r="L208" s="111"/>
      <c r="M208" s="116"/>
      <c r="T208" s="117"/>
      <c r="AT208" s="112" t="s">
        <v>90</v>
      </c>
      <c r="AU208" s="112" t="s">
        <v>1</v>
      </c>
      <c r="AV208" s="110" t="s">
        <v>97</v>
      </c>
      <c r="AW208" s="110" t="s">
        <v>92</v>
      </c>
      <c r="AX208" s="110" t="s">
        <v>78</v>
      </c>
      <c r="AY208" s="112" t="s">
        <v>79</v>
      </c>
    </row>
    <row r="209" spans="2:65" s="118" customFormat="1" x14ac:dyDescent="0.25">
      <c r="B209" s="119"/>
      <c r="D209" s="103" t="s">
        <v>90</v>
      </c>
      <c r="E209" s="120" t="s">
        <v>9</v>
      </c>
      <c r="F209" s="121" t="s">
        <v>239</v>
      </c>
      <c r="H209" s="122">
        <v>369.64</v>
      </c>
      <c r="I209" s="123"/>
      <c r="L209" s="119"/>
      <c r="M209" s="124"/>
      <c r="T209" s="125"/>
      <c r="AT209" s="120" t="s">
        <v>90</v>
      </c>
      <c r="AU209" s="120" t="s">
        <v>1</v>
      </c>
      <c r="AV209" s="118" t="s">
        <v>86</v>
      </c>
      <c r="AW209" s="118" t="s">
        <v>92</v>
      </c>
      <c r="AX209" s="118" t="s">
        <v>77</v>
      </c>
      <c r="AY209" s="120" t="s">
        <v>79</v>
      </c>
    </row>
    <row r="210" spans="2:65" s="12" customFormat="1" ht="21.75" customHeight="1" x14ac:dyDescent="0.25">
      <c r="B210" s="13"/>
      <c r="C210" s="83" t="s">
        <v>240</v>
      </c>
      <c r="D210" s="83" t="s">
        <v>81</v>
      </c>
      <c r="E210" s="84" t="s">
        <v>241</v>
      </c>
      <c r="F210" s="85" t="s">
        <v>242</v>
      </c>
      <c r="G210" s="86" t="s">
        <v>84</v>
      </c>
      <c r="H210" s="87">
        <v>51.774999999999999</v>
      </c>
      <c r="I210" s="88"/>
      <c r="J210" s="89">
        <f>ROUND(I210*H210,2)</f>
        <v>0</v>
      </c>
      <c r="K210" s="85" t="s">
        <v>85</v>
      </c>
      <c r="L210" s="13"/>
      <c r="M210" s="90" t="s">
        <v>9</v>
      </c>
      <c r="N210" s="91" t="s">
        <v>32</v>
      </c>
      <c r="P210" s="92">
        <f>O210*H210</f>
        <v>0</v>
      </c>
      <c r="Q210" s="92">
        <v>0</v>
      </c>
      <c r="R210" s="92">
        <f>Q210*H210</f>
        <v>0</v>
      </c>
      <c r="S210" s="92">
        <v>0</v>
      </c>
      <c r="T210" s="93">
        <f>S210*H210</f>
        <v>0</v>
      </c>
      <c r="AR210" s="94" t="s">
        <v>86</v>
      </c>
      <c r="AT210" s="94" t="s">
        <v>81</v>
      </c>
      <c r="AU210" s="94" t="s">
        <v>1</v>
      </c>
      <c r="AY210" s="3" t="s">
        <v>79</v>
      </c>
      <c r="BE210" s="95">
        <f>IF(N210="základní",J210,0)</f>
        <v>0</v>
      </c>
      <c r="BF210" s="95">
        <f>IF(N210="snížená",J210,0)</f>
        <v>0</v>
      </c>
      <c r="BG210" s="95">
        <f>IF(N210="zákl. přenesená",J210,0)</f>
        <v>0</v>
      </c>
      <c r="BH210" s="95">
        <f>IF(N210="sníž. přenesená",J210,0)</f>
        <v>0</v>
      </c>
      <c r="BI210" s="95">
        <f>IF(N210="nulová",J210,0)</f>
        <v>0</v>
      </c>
      <c r="BJ210" s="3" t="s">
        <v>77</v>
      </c>
      <c r="BK210" s="95">
        <f>ROUND(I210*H210,2)</f>
        <v>0</v>
      </c>
      <c r="BL210" s="3" t="s">
        <v>86</v>
      </c>
      <c r="BM210" s="94" t="s">
        <v>243</v>
      </c>
    </row>
    <row r="211" spans="2:65" s="12" customFormat="1" x14ac:dyDescent="0.25">
      <c r="B211" s="13"/>
      <c r="D211" s="96" t="s">
        <v>88</v>
      </c>
      <c r="F211" s="97" t="s">
        <v>244</v>
      </c>
      <c r="I211" s="98"/>
      <c r="L211" s="13"/>
      <c r="M211" s="99"/>
      <c r="T211" s="100"/>
      <c r="AT211" s="3" t="s">
        <v>88</v>
      </c>
      <c r="AU211" s="3" t="s">
        <v>1</v>
      </c>
    </row>
    <row r="212" spans="2:65" s="101" customFormat="1" x14ac:dyDescent="0.25">
      <c r="B212" s="102"/>
      <c r="D212" s="103" t="s">
        <v>90</v>
      </c>
      <c r="E212" s="104" t="s">
        <v>9</v>
      </c>
      <c r="F212" s="105" t="s">
        <v>226</v>
      </c>
      <c r="H212" s="106">
        <v>51.774999999999999</v>
      </c>
      <c r="I212" s="107"/>
      <c r="L212" s="102"/>
      <c r="M212" s="108"/>
      <c r="T212" s="109"/>
      <c r="AT212" s="104" t="s">
        <v>90</v>
      </c>
      <c r="AU212" s="104" t="s">
        <v>1</v>
      </c>
      <c r="AV212" s="101" t="s">
        <v>1</v>
      </c>
      <c r="AW212" s="101" t="s">
        <v>92</v>
      </c>
      <c r="AX212" s="101" t="s">
        <v>77</v>
      </c>
      <c r="AY212" s="104" t="s">
        <v>79</v>
      </c>
    </row>
    <row r="213" spans="2:65" s="70" customFormat="1" ht="22.9" customHeight="1" x14ac:dyDescent="0.2">
      <c r="B213" s="71"/>
      <c r="D213" s="72" t="s">
        <v>74</v>
      </c>
      <c r="E213" s="81" t="s">
        <v>107</v>
      </c>
      <c r="F213" s="81" t="s">
        <v>245</v>
      </c>
      <c r="I213" s="74"/>
      <c r="J213" s="82">
        <f>BK213</f>
        <v>0</v>
      </c>
      <c r="L213" s="71"/>
      <c r="M213" s="76"/>
      <c r="P213" s="77">
        <f>SUM(P214:P271)</f>
        <v>0</v>
      </c>
      <c r="R213" s="77">
        <f>SUM(R214:R271)</f>
        <v>78.884595799999985</v>
      </c>
      <c r="T213" s="78">
        <f>SUM(T214:T271)</f>
        <v>0</v>
      </c>
      <c r="AR213" s="72" t="s">
        <v>77</v>
      </c>
      <c r="AT213" s="79" t="s">
        <v>74</v>
      </c>
      <c r="AU213" s="79" t="s">
        <v>77</v>
      </c>
      <c r="AY213" s="72" t="s">
        <v>79</v>
      </c>
      <c r="BK213" s="80">
        <f>SUM(BK214:BK271)</f>
        <v>0</v>
      </c>
    </row>
    <row r="214" spans="2:65" s="12" customFormat="1" ht="21.75" customHeight="1" x14ac:dyDescent="0.25">
      <c r="B214" s="13"/>
      <c r="C214" s="83" t="s">
        <v>246</v>
      </c>
      <c r="D214" s="83" t="s">
        <v>81</v>
      </c>
      <c r="E214" s="84" t="s">
        <v>247</v>
      </c>
      <c r="F214" s="85" t="s">
        <v>248</v>
      </c>
      <c r="G214" s="86" t="s">
        <v>84</v>
      </c>
      <c r="H214" s="87">
        <v>34.5</v>
      </c>
      <c r="I214" s="88"/>
      <c r="J214" s="89">
        <f>ROUND(I214*H214,2)</f>
        <v>0</v>
      </c>
      <c r="K214" s="85" t="s">
        <v>85</v>
      </c>
      <c r="L214" s="13"/>
      <c r="M214" s="90" t="s">
        <v>9</v>
      </c>
      <c r="N214" s="91" t="s">
        <v>32</v>
      </c>
      <c r="P214" s="92">
        <f>O214*H214</f>
        <v>0</v>
      </c>
      <c r="Q214" s="92">
        <v>0</v>
      </c>
      <c r="R214" s="92">
        <f>Q214*H214</f>
        <v>0</v>
      </c>
      <c r="S214" s="92">
        <v>0</v>
      </c>
      <c r="T214" s="93">
        <f>S214*H214</f>
        <v>0</v>
      </c>
      <c r="AR214" s="94" t="s">
        <v>86</v>
      </c>
      <c r="AT214" s="94" t="s">
        <v>81</v>
      </c>
      <c r="AU214" s="94" t="s">
        <v>1</v>
      </c>
      <c r="AY214" s="3" t="s">
        <v>79</v>
      </c>
      <c r="BE214" s="95">
        <f>IF(N214="základní",J214,0)</f>
        <v>0</v>
      </c>
      <c r="BF214" s="95">
        <f>IF(N214="snížená",J214,0)</f>
        <v>0</v>
      </c>
      <c r="BG214" s="95">
        <f>IF(N214="zákl. přenesená",J214,0)</f>
        <v>0</v>
      </c>
      <c r="BH214" s="95">
        <f>IF(N214="sníž. přenesená",J214,0)</f>
        <v>0</v>
      </c>
      <c r="BI214" s="95">
        <f>IF(N214="nulová",J214,0)</f>
        <v>0</v>
      </c>
      <c r="BJ214" s="3" t="s">
        <v>77</v>
      </c>
      <c r="BK214" s="95">
        <f>ROUND(I214*H214,2)</f>
        <v>0</v>
      </c>
      <c r="BL214" s="3" t="s">
        <v>86</v>
      </c>
      <c r="BM214" s="94" t="s">
        <v>249</v>
      </c>
    </row>
    <row r="215" spans="2:65" s="12" customFormat="1" x14ac:dyDescent="0.25">
      <c r="B215" s="13"/>
      <c r="D215" s="96" t="s">
        <v>88</v>
      </c>
      <c r="F215" s="97" t="s">
        <v>250</v>
      </c>
      <c r="I215" s="98"/>
      <c r="L215" s="13"/>
      <c r="M215" s="99"/>
      <c r="T215" s="100"/>
      <c r="AT215" s="3" t="s">
        <v>88</v>
      </c>
      <c r="AU215" s="3" t="s">
        <v>1</v>
      </c>
    </row>
    <row r="216" spans="2:65" s="101" customFormat="1" x14ac:dyDescent="0.25">
      <c r="B216" s="102"/>
      <c r="D216" s="103" t="s">
        <v>90</v>
      </c>
      <c r="E216" s="104" t="s">
        <v>9</v>
      </c>
      <c r="F216" s="105" t="s">
        <v>251</v>
      </c>
      <c r="H216" s="106">
        <v>34.5</v>
      </c>
      <c r="I216" s="107"/>
      <c r="L216" s="102"/>
      <c r="M216" s="108"/>
      <c r="T216" s="109"/>
      <c r="AT216" s="104" t="s">
        <v>90</v>
      </c>
      <c r="AU216" s="104" t="s">
        <v>1</v>
      </c>
      <c r="AV216" s="101" t="s">
        <v>1</v>
      </c>
      <c r="AW216" s="101" t="s">
        <v>92</v>
      </c>
      <c r="AX216" s="101" t="s">
        <v>77</v>
      </c>
      <c r="AY216" s="104" t="s">
        <v>79</v>
      </c>
    </row>
    <row r="217" spans="2:65" s="12" customFormat="1" ht="21.75" customHeight="1" x14ac:dyDescent="0.25">
      <c r="B217" s="13"/>
      <c r="C217" s="83" t="s">
        <v>252</v>
      </c>
      <c r="D217" s="83" t="s">
        <v>81</v>
      </c>
      <c r="E217" s="84" t="s">
        <v>253</v>
      </c>
      <c r="F217" s="85" t="s">
        <v>254</v>
      </c>
      <c r="G217" s="86" t="s">
        <v>84</v>
      </c>
      <c r="H217" s="87">
        <v>369.64</v>
      </c>
      <c r="I217" s="88"/>
      <c r="J217" s="89">
        <f>ROUND(I217*H217,2)</f>
        <v>0</v>
      </c>
      <c r="K217" s="85" t="s">
        <v>85</v>
      </c>
      <c r="L217" s="13"/>
      <c r="M217" s="90" t="s">
        <v>9</v>
      </c>
      <c r="N217" s="91" t="s">
        <v>32</v>
      </c>
      <c r="P217" s="92">
        <f>O217*H217</f>
        <v>0</v>
      </c>
      <c r="Q217" s="92">
        <v>0</v>
      </c>
      <c r="R217" s="92">
        <f>Q217*H217</f>
        <v>0</v>
      </c>
      <c r="S217" s="92">
        <v>0</v>
      </c>
      <c r="T217" s="93">
        <f>S217*H217</f>
        <v>0</v>
      </c>
      <c r="AR217" s="94" t="s">
        <v>86</v>
      </c>
      <c r="AT217" s="94" t="s">
        <v>81</v>
      </c>
      <c r="AU217" s="94" t="s">
        <v>1</v>
      </c>
      <c r="AY217" s="3" t="s">
        <v>79</v>
      </c>
      <c r="BE217" s="95">
        <f>IF(N217="základní",J217,0)</f>
        <v>0</v>
      </c>
      <c r="BF217" s="95">
        <f>IF(N217="snížená",J217,0)</f>
        <v>0</v>
      </c>
      <c r="BG217" s="95">
        <f>IF(N217="zákl. přenesená",J217,0)</f>
        <v>0</v>
      </c>
      <c r="BH217" s="95">
        <f>IF(N217="sníž. přenesená",J217,0)</f>
        <v>0</v>
      </c>
      <c r="BI217" s="95">
        <f>IF(N217="nulová",J217,0)</f>
        <v>0</v>
      </c>
      <c r="BJ217" s="3" t="s">
        <v>77</v>
      </c>
      <c r="BK217" s="95">
        <f>ROUND(I217*H217,2)</f>
        <v>0</v>
      </c>
      <c r="BL217" s="3" t="s">
        <v>86</v>
      </c>
      <c r="BM217" s="94" t="s">
        <v>255</v>
      </c>
    </row>
    <row r="218" spans="2:65" s="12" customFormat="1" x14ac:dyDescent="0.25">
      <c r="B218" s="13"/>
      <c r="D218" s="96" t="s">
        <v>88</v>
      </c>
      <c r="F218" s="97" t="s">
        <v>256</v>
      </c>
      <c r="I218" s="98"/>
      <c r="L218" s="13"/>
      <c r="M218" s="99"/>
      <c r="T218" s="100"/>
      <c r="AT218" s="3" t="s">
        <v>88</v>
      </c>
      <c r="AU218" s="3" t="s">
        <v>1</v>
      </c>
    </row>
    <row r="219" spans="2:65" s="101" customFormat="1" x14ac:dyDescent="0.25">
      <c r="B219" s="102"/>
      <c r="D219" s="103" t="s">
        <v>90</v>
      </c>
      <c r="E219" s="104" t="s">
        <v>9</v>
      </c>
      <c r="F219" s="105" t="s">
        <v>238</v>
      </c>
      <c r="H219" s="106">
        <v>207</v>
      </c>
      <c r="I219" s="107"/>
      <c r="L219" s="102"/>
      <c r="M219" s="108"/>
      <c r="T219" s="109"/>
      <c r="AT219" s="104" t="s">
        <v>90</v>
      </c>
      <c r="AU219" s="104" t="s">
        <v>1</v>
      </c>
      <c r="AV219" s="101" t="s">
        <v>1</v>
      </c>
      <c r="AW219" s="101" t="s">
        <v>92</v>
      </c>
      <c r="AX219" s="101" t="s">
        <v>78</v>
      </c>
      <c r="AY219" s="104" t="s">
        <v>79</v>
      </c>
    </row>
    <row r="220" spans="2:65" s="101" customFormat="1" x14ac:dyDescent="0.25">
      <c r="B220" s="102"/>
      <c r="D220" s="103" t="s">
        <v>90</v>
      </c>
      <c r="E220" s="104" t="s">
        <v>9</v>
      </c>
      <c r="F220" s="105" t="s">
        <v>113</v>
      </c>
      <c r="H220" s="106">
        <v>64</v>
      </c>
      <c r="I220" s="107"/>
      <c r="L220" s="102"/>
      <c r="M220" s="108"/>
      <c r="T220" s="109"/>
      <c r="AT220" s="104" t="s">
        <v>90</v>
      </c>
      <c r="AU220" s="104" t="s">
        <v>1</v>
      </c>
      <c r="AV220" s="101" t="s">
        <v>1</v>
      </c>
      <c r="AW220" s="101" t="s">
        <v>92</v>
      </c>
      <c r="AX220" s="101" t="s">
        <v>78</v>
      </c>
      <c r="AY220" s="104" t="s">
        <v>79</v>
      </c>
    </row>
    <row r="221" spans="2:65" s="110" customFormat="1" x14ac:dyDescent="0.25">
      <c r="B221" s="111"/>
      <c r="D221" s="103" t="s">
        <v>90</v>
      </c>
      <c r="E221" s="112" t="s">
        <v>9</v>
      </c>
      <c r="F221" s="113" t="s">
        <v>114</v>
      </c>
      <c r="H221" s="114">
        <v>271</v>
      </c>
      <c r="I221" s="115"/>
      <c r="L221" s="111"/>
      <c r="M221" s="116"/>
      <c r="T221" s="117"/>
      <c r="AT221" s="112" t="s">
        <v>90</v>
      </c>
      <c r="AU221" s="112" t="s">
        <v>1</v>
      </c>
      <c r="AV221" s="110" t="s">
        <v>97</v>
      </c>
      <c r="AW221" s="110" t="s">
        <v>92</v>
      </c>
      <c r="AX221" s="110" t="s">
        <v>78</v>
      </c>
      <c r="AY221" s="112" t="s">
        <v>79</v>
      </c>
    </row>
    <row r="222" spans="2:65" s="101" customFormat="1" x14ac:dyDescent="0.25">
      <c r="B222" s="102"/>
      <c r="D222" s="103" t="s">
        <v>90</v>
      </c>
      <c r="E222" s="104" t="s">
        <v>9</v>
      </c>
      <c r="F222" s="105" t="s">
        <v>115</v>
      </c>
      <c r="H222" s="106">
        <v>14.88</v>
      </c>
      <c r="I222" s="107"/>
      <c r="L222" s="102"/>
      <c r="M222" s="108"/>
      <c r="T222" s="109"/>
      <c r="AT222" s="104" t="s">
        <v>90</v>
      </c>
      <c r="AU222" s="104" t="s">
        <v>1</v>
      </c>
      <c r="AV222" s="101" t="s">
        <v>1</v>
      </c>
      <c r="AW222" s="101" t="s">
        <v>92</v>
      </c>
      <c r="AX222" s="101" t="s">
        <v>78</v>
      </c>
      <c r="AY222" s="104" t="s">
        <v>79</v>
      </c>
    </row>
    <row r="223" spans="2:65" s="101" customFormat="1" x14ac:dyDescent="0.25">
      <c r="B223" s="102"/>
      <c r="D223" s="103" t="s">
        <v>90</v>
      </c>
      <c r="E223" s="104" t="s">
        <v>9</v>
      </c>
      <c r="F223" s="105" t="s">
        <v>116</v>
      </c>
      <c r="H223" s="106">
        <v>17.28</v>
      </c>
      <c r="I223" s="107"/>
      <c r="L223" s="102"/>
      <c r="M223" s="108"/>
      <c r="T223" s="109"/>
      <c r="AT223" s="104" t="s">
        <v>90</v>
      </c>
      <c r="AU223" s="104" t="s">
        <v>1</v>
      </c>
      <c r="AV223" s="101" t="s">
        <v>1</v>
      </c>
      <c r="AW223" s="101" t="s">
        <v>92</v>
      </c>
      <c r="AX223" s="101" t="s">
        <v>78</v>
      </c>
      <c r="AY223" s="104" t="s">
        <v>79</v>
      </c>
    </row>
    <row r="224" spans="2:65" s="101" customFormat="1" x14ac:dyDescent="0.25">
      <c r="B224" s="102"/>
      <c r="D224" s="103" t="s">
        <v>90</v>
      </c>
      <c r="E224" s="104" t="s">
        <v>9</v>
      </c>
      <c r="F224" s="105" t="s">
        <v>117</v>
      </c>
      <c r="H224" s="106">
        <v>16.559999999999999</v>
      </c>
      <c r="I224" s="107"/>
      <c r="L224" s="102"/>
      <c r="M224" s="108"/>
      <c r="T224" s="109"/>
      <c r="AT224" s="104" t="s">
        <v>90</v>
      </c>
      <c r="AU224" s="104" t="s">
        <v>1</v>
      </c>
      <c r="AV224" s="101" t="s">
        <v>1</v>
      </c>
      <c r="AW224" s="101" t="s">
        <v>92</v>
      </c>
      <c r="AX224" s="101" t="s">
        <v>78</v>
      </c>
      <c r="AY224" s="104" t="s">
        <v>79</v>
      </c>
    </row>
    <row r="225" spans="2:65" s="101" customFormat="1" x14ac:dyDescent="0.25">
      <c r="B225" s="102"/>
      <c r="D225" s="103" t="s">
        <v>90</v>
      </c>
      <c r="E225" s="104" t="s">
        <v>9</v>
      </c>
      <c r="F225" s="105" t="s">
        <v>126</v>
      </c>
      <c r="H225" s="106">
        <v>17.52</v>
      </c>
      <c r="I225" s="107"/>
      <c r="L225" s="102"/>
      <c r="M225" s="108"/>
      <c r="T225" s="109"/>
      <c r="AT225" s="104" t="s">
        <v>90</v>
      </c>
      <c r="AU225" s="104" t="s">
        <v>1</v>
      </c>
      <c r="AV225" s="101" t="s">
        <v>1</v>
      </c>
      <c r="AW225" s="101" t="s">
        <v>92</v>
      </c>
      <c r="AX225" s="101" t="s">
        <v>78</v>
      </c>
      <c r="AY225" s="104" t="s">
        <v>79</v>
      </c>
    </row>
    <row r="226" spans="2:65" s="101" customFormat="1" x14ac:dyDescent="0.25">
      <c r="B226" s="102"/>
      <c r="D226" s="103" t="s">
        <v>90</v>
      </c>
      <c r="E226" s="104" t="s">
        <v>9</v>
      </c>
      <c r="F226" s="105" t="s">
        <v>118</v>
      </c>
      <c r="H226" s="106">
        <v>16.8</v>
      </c>
      <c r="I226" s="107"/>
      <c r="L226" s="102"/>
      <c r="M226" s="108"/>
      <c r="T226" s="109"/>
      <c r="AT226" s="104" t="s">
        <v>90</v>
      </c>
      <c r="AU226" s="104" t="s">
        <v>1</v>
      </c>
      <c r="AV226" s="101" t="s">
        <v>1</v>
      </c>
      <c r="AW226" s="101" t="s">
        <v>92</v>
      </c>
      <c r="AX226" s="101" t="s">
        <v>78</v>
      </c>
      <c r="AY226" s="104" t="s">
        <v>79</v>
      </c>
    </row>
    <row r="227" spans="2:65" s="101" customFormat="1" x14ac:dyDescent="0.25">
      <c r="B227" s="102"/>
      <c r="D227" s="103" t="s">
        <v>90</v>
      </c>
      <c r="E227" s="104" t="s">
        <v>9</v>
      </c>
      <c r="F227" s="105" t="s">
        <v>119</v>
      </c>
      <c r="H227" s="106">
        <v>15.6</v>
      </c>
      <c r="I227" s="107"/>
      <c r="L227" s="102"/>
      <c r="M227" s="108"/>
      <c r="T227" s="109"/>
      <c r="AT227" s="104" t="s">
        <v>90</v>
      </c>
      <c r="AU227" s="104" t="s">
        <v>1</v>
      </c>
      <c r="AV227" s="101" t="s">
        <v>1</v>
      </c>
      <c r="AW227" s="101" t="s">
        <v>92</v>
      </c>
      <c r="AX227" s="101" t="s">
        <v>78</v>
      </c>
      <c r="AY227" s="104" t="s">
        <v>79</v>
      </c>
    </row>
    <row r="228" spans="2:65" s="110" customFormat="1" x14ac:dyDescent="0.25">
      <c r="B228" s="111"/>
      <c r="D228" s="103" t="s">
        <v>90</v>
      </c>
      <c r="E228" s="112" t="s">
        <v>9</v>
      </c>
      <c r="F228" s="113" t="s">
        <v>114</v>
      </c>
      <c r="H228" s="114">
        <v>98.639999999999986</v>
      </c>
      <c r="I228" s="115"/>
      <c r="L228" s="111"/>
      <c r="M228" s="116"/>
      <c r="T228" s="117"/>
      <c r="AT228" s="112" t="s">
        <v>90</v>
      </c>
      <c r="AU228" s="112" t="s">
        <v>1</v>
      </c>
      <c r="AV228" s="110" t="s">
        <v>97</v>
      </c>
      <c r="AW228" s="110" t="s">
        <v>92</v>
      </c>
      <c r="AX228" s="110" t="s">
        <v>78</v>
      </c>
      <c r="AY228" s="112" t="s">
        <v>79</v>
      </c>
    </row>
    <row r="229" spans="2:65" s="118" customFormat="1" x14ac:dyDescent="0.25">
      <c r="B229" s="119"/>
      <c r="D229" s="103" t="s">
        <v>90</v>
      </c>
      <c r="E229" s="120" t="s">
        <v>9</v>
      </c>
      <c r="F229" s="121" t="s">
        <v>257</v>
      </c>
      <c r="H229" s="122">
        <v>369.64</v>
      </c>
      <c r="I229" s="123"/>
      <c r="L229" s="119"/>
      <c r="M229" s="124"/>
      <c r="T229" s="125"/>
      <c r="AT229" s="120" t="s">
        <v>90</v>
      </c>
      <c r="AU229" s="120" t="s">
        <v>1</v>
      </c>
      <c r="AV229" s="118" t="s">
        <v>86</v>
      </c>
      <c r="AW229" s="118" t="s">
        <v>92</v>
      </c>
      <c r="AX229" s="118" t="s">
        <v>77</v>
      </c>
      <c r="AY229" s="120" t="s">
        <v>79</v>
      </c>
    </row>
    <row r="230" spans="2:65" s="12" customFormat="1" ht="24.2" customHeight="1" x14ac:dyDescent="0.25">
      <c r="B230" s="13"/>
      <c r="C230" s="83" t="s">
        <v>258</v>
      </c>
      <c r="D230" s="83" t="s">
        <v>81</v>
      </c>
      <c r="E230" s="84" t="s">
        <v>259</v>
      </c>
      <c r="F230" s="85" t="s">
        <v>260</v>
      </c>
      <c r="G230" s="86" t="s">
        <v>84</v>
      </c>
      <c r="H230" s="87">
        <v>34.5</v>
      </c>
      <c r="I230" s="88"/>
      <c r="J230" s="89">
        <f>ROUND(I230*H230,2)</f>
        <v>0</v>
      </c>
      <c r="K230" s="85" t="s">
        <v>85</v>
      </c>
      <c r="L230" s="13"/>
      <c r="M230" s="90" t="s">
        <v>9</v>
      </c>
      <c r="N230" s="91" t="s">
        <v>32</v>
      </c>
      <c r="P230" s="92">
        <f>O230*H230</f>
        <v>0</v>
      </c>
      <c r="Q230" s="92">
        <v>0</v>
      </c>
      <c r="R230" s="92">
        <f>Q230*H230</f>
        <v>0</v>
      </c>
      <c r="S230" s="92">
        <v>0</v>
      </c>
      <c r="T230" s="93">
        <f>S230*H230</f>
        <v>0</v>
      </c>
      <c r="AR230" s="94" t="s">
        <v>86</v>
      </c>
      <c r="AT230" s="94" t="s">
        <v>81</v>
      </c>
      <c r="AU230" s="94" t="s">
        <v>1</v>
      </c>
      <c r="AY230" s="3" t="s">
        <v>79</v>
      </c>
      <c r="BE230" s="95">
        <f>IF(N230="základní",J230,0)</f>
        <v>0</v>
      </c>
      <c r="BF230" s="95">
        <f>IF(N230="snížená",J230,0)</f>
        <v>0</v>
      </c>
      <c r="BG230" s="95">
        <f>IF(N230="zákl. přenesená",J230,0)</f>
        <v>0</v>
      </c>
      <c r="BH230" s="95">
        <f>IF(N230="sníž. přenesená",J230,0)</f>
        <v>0</v>
      </c>
      <c r="BI230" s="95">
        <f>IF(N230="nulová",J230,0)</f>
        <v>0</v>
      </c>
      <c r="BJ230" s="3" t="s">
        <v>77</v>
      </c>
      <c r="BK230" s="95">
        <f>ROUND(I230*H230,2)</f>
        <v>0</v>
      </c>
      <c r="BL230" s="3" t="s">
        <v>86</v>
      </c>
      <c r="BM230" s="94" t="s">
        <v>261</v>
      </c>
    </row>
    <row r="231" spans="2:65" s="12" customFormat="1" x14ac:dyDescent="0.25">
      <c r="B231" s="13"/>
      <c r="D231" s="96" t="s">
        <v>88</v>
      </c>
      <c r="F231" s="97" t="s">
        <v>262</v>
      </c>
      <c r="I231" s="98"/>
      <c r="L231" s="13"/>
      <c r="M231" s="99"/>
      <c r="T231" s="100"/>
      <c r="AT231" s="3" t="s">
        <v>88</v>
      </c>
      <c r="AU231" s="3" t="s">
        <v>1</v>
      </c>
    </row>
    <row r="232" spans="2:65" s="101" customFormat="1" x14ac:dyDescent="0.25">
      <c r="B232" s="102"/>
      <c r="D232" s="103" t="s">
        <v>90</v>
      </c>
      <c r="E232" s="104" t="s">
        <v>9</v>
      </c>
      <c r="F232" s="105" t="s">
        <v>251</v>
      </c>
      <c r="H232" s="106">
        <v>34.5</v>
      </c>
      <c r="I232" s="107"/>
      <c r="L232" s="102"/>
      <c r="M232" s="108"/>
      <c r="T232" s="109"/>
      <c r="AT232" s="104" t="s">
        <v>90</v>
      </c>
      <c r="AU232" s="104" t="s">
        <v>1</v>
      </c>
      <c r="AV232" s="101" t="s">
        <v>1</v>
      </c>
      <c r="AW232" s="101" t="s">
        <v>92</v>
      </c>
      <c r="AX232" s="101" t="s">
        <v>77</v>
      </c>
      <c r="AY232" s="104" t="s">
        <v>79</v>
      </c>
    </row>
    <row r="233" spans="2:65" s="12" customFormat="1" ht="24.2" customHeight="1" x14ac:dyDescent="0.25">
      <c r="B233" s="13"/>
      <c r="C233" s="83" t="s">
        <v>263</v>
      </c>
      <c r="D233" s="83" t="s">
        <v>81</v>
      </c>
      <c r="E233" s="84" t="s">
        <v>264</v>
      </c>
      <c r="F233" s="85" t="s">
        <v>265</v>
      </c>
      <c r="G233" s="86" t="s">
        <v>84</v>
      </c>
      <c r="H233" s="87">
        <v>34.5</v>
      </c>
      <c r="I233" s="88"/>
      <c r="J233" s="89">
        <f>ROUND(I233*H233,2)</f>
        <v>0</v>
      </c>
      <c r="K233" s="85" t="s">
        <v>85</v>
      </c>
      <c r="L233" s="13"/>
      <c r="M233" s="90" t="s">
        <v>9</v>
      </c>
      <c r="N233" s="91" t="s">
        <v>32</v>
      </c>
      <c r="P233" s="92">
        <f>O233*H233</f>
        <v>0</v>
      </c>
      <c r="Q233" s="92">
        <v>0</v>
      </c>
      <c r="R233" s="92">
        <f>Q233*H233</f>
        <v>0</v>
      </c>
      <c r="S233" s="92">
        <v>0</v>
      </c>
      <c r="T233" s="93">
        <f>S233*H233</f>
        <v>0</v>
      </c>
      <c r="AR233" s="94" t="s">
        <v>86</v>
      </c>
      <c r="AT233" s="94" t="s">
        <v>81</v>
      </c>
      <c r="AU233" s="94" t="s">
        <v>1</v>
      </c>
      <c r="AY233" s="3" t="s">
        <v>79</v>
      </c>
      <c r="BE233" s="95">
        <f>IF(N233="základní",J233,0)</f>
        <v>0</v>
      </c>
      <c r="BF233" s="95">
        <f>IF(N233="snížená",J233,0)</f>
        <v>0</v>
      </c>
      <c r="BG233" s="95">
        <f>IF(N233="zákl. přenesená",J233,0)</f>
        <v>0</v>
      </c>
      <c r="BH233" s="95">
        <f>IF(N233="sníž. přenesená",J233,0)</f>
        <v>0</v>
      </c>
      <c r="BI233" s="95">
        <f>IF(N233="nulová",J233,0)</f>
        <v>0</v>
      </c>
      <c r="BJ233" s="3" t="s">
        <v>77</v>
      </c>
      <c r="BK233" s="95">
        <f>ROUND(I233*H233,2)</f>
        <v>0</v>
      </c>
      <c r="BL233" s="3" t="s">
        <v>86</v>
      </c>
      <c r="BM233" s="94" t="s">
        <v>266</v>
      </c>
    </row>
    <row r="234" spans="2:65" s="12" customFormat="1" x14ac:dyDescent="0.25">
      <c r="B234" s="13"/>
      <c r="D234" s="96" t="s">
        <v>88</v>
      </c>
      <c r="F234" s="97" t="s">
        <v>267</v>
      </c>
      <c r="I234" s="98"/>
      <c r="L234" s="13"/>
      <c r="M234" s="99"/>
      <c r="T234" s="100"/>
      <c r="AT234" s="3" t="s">
        <v>88</v>
      </c>
      <c r="AU234" s="3" t="s">
        <v>1</v>
      </c>
    </row>
    <row r="235" spans="2:65" s="101" customFormat="1" x14ac:dyDescent="0.25">
      <c r="B235" s="102"/>
      <c r="D235" s="103" t="s">
        <v>90</v>
      </c>
      <c r="E235" s="104" t="s">
        <v>9</v>
      </c>
      <c r="F235" s="105" t="s">
        <v>251</v>
      </c>
      <c r="H235" s="106">
        <v>34.5</v>
      </c>
      <c r="I235" s="107"/>
      <c r="L235" s="102"/>
      <c r="M235" s="108"/>
      <c r="T235" s="109"/>
      <c r="AT235" s="104" t="s">
        <v>90</v>
      </c>
      <c r="AU235" s="104" t="s">
        <v>1</v>
      </c>
      <c r="AV235" s="101" t="s">
        <v>1</v>
      </c>
      <c r="AW235" s="101" t="s">
        <v>92</v>
      </c>
      <c r="AX235" s="101" t="s">
        <v>77</v>
      </c>
      <c r="AY235" s="104" t="s">
        <v>79</v>
      </c>
    </row>
    <row r="236" spans="2:65" s="12" customFormat="1" ht="16.5" customHeight="1" x14ac:dyDescent="0.25">
      <c r="B236" s="13"/>
      <c r="C236" s="83" t="s">
        <v>268</v>
      </c>
      <c r="D236" s="83" t="s">
        <v>81</v>
      </c>
      <c r="E236" s="84" t="s">
        <v>269</v>
      </c>
      <c r="F236" s="85" t="s">
        <v>270</v>
      </c>
      <c r="G236" s="86" t="s">
        <v>84</v>
      </c>
      <c r="H236" s="87">
        <v>69</v>
      </c>
      <c r="I236" s="88"/>
      <c r="J236" s="89">
        <f>ROUND(I236*H236,2)</f>
        <v>0</v>
      </c>
      <c r="K236" s="85" t="s">
        <v>85</v>
      </c>
      <c r="L236" s="13"/>
      <c r="M236" s="90" t="s">
        <v>9</v>
      </c>
      <c r="N236" s="91" t="s">
        <v>32</v>
      </c>
      <c r="P236" s="92">
        <f>O236*H236</f>
        <v>0</v>
      </c>
      <c r="Q236" s="92">
        <v>0</v>
      </c>
      <c r="R236" s="92">
        <f>Q236*H236</f>
        <v>0</v>
      </c>
      <c r="S236" s="92">
        <v>0</v>
      </c>
      <c r="T236" s="93">
        <f>S236*H236</f>
        <v>0</v>
      </c>
      <c r="AR236" s="94" t="s">
        <v>86</v>
      </c>
      <c r="AT236" s="94" t="s">
        <v>81</v>
      </c>
      <c r="AU236" s="94" t="s">
        <v>1</v>
      </c>
      <c r="AY236" s="3" t="s">
        <v>79</v>
      </c>
      <c r="BE236" s="95">
        <f>IF(N236="základní",J236,0)</f>
        <v>0</v>
      </c>
      <c r="BF236" s="95">
        <f>IF(N236="snížená",J236,0)</f>
        <v>0</v>
      </c>
      <c r="BG236" s="95">
        <f>IF(N236="zákl. přenesená",J236,0)</f>
        <v>0</v>
      </c>
      <c r="BH236" s="95">
        <f>IF(N236="sníž. přenesená",J236,0)</f>
        <v>0</v>
      </c>
      <c r="BI236" s="95">
        <f>IF(N236="nulová",J236,0)</f>
        <v>0</v>
      </c>
      <c r="BJ236" s="3" t="s">
        <v>77</v>
      </c>
      <c r="BK236" s="95">
        <f>ROUND(I236*H236,2)</f>
        <v>0</v>
      </c>
      <c r="BL236" s="3" t="s">
        <v>86</v>
      </c>
      <c r="BM236" s="94" t="s">
        <v>271</v>
      </c>
    </row>
    <row r="237" spans="2:65" s="12" customFormat="1" x14ac:dyDescent="0.25">
      <c r="B237" s="13"/>
      <c r="D237" s="96" t="s">
        <v>88</v>
      </c>
      <c r="F237" s="97" t="s">
        <v>272</v>
      </c>
      <c r="I237" s="98"/>
      <c r="L237" s="13"/>
      <c r="M237" s="99"/>
      <c r="T237" s="100"/>
      <c r="AT237" s="3" t="s">
        <v>88</v>
      </c>
      <c r="AU237" s="3" t="s">
        <v>1</v>
      </c>
    </row>
    <row r="238" spans="2:65" s="101" customFormat="1" x14ac:dyDescent="0.25">
      <c r="B238" s="102"/>
      <c r="D238" s="103" t="s">
        <v>90</v>
      </c>
      <c r="E238" s="104" t="s">
        <v>9</v>
      </c>
      <c r="F238" s="105" t="s">
        <v>251</v>
      </c>
      <c r="H238" s="106">
        <v>34.5</v>
      </c>
      <c r="I238" s="107"/>
      <c r="L238" s="102"/>
      <c r="M238" s="108"/>
      <c r="T238" s="109"/>
      <c r="AT238" s="104" t="s">
        <v>90</v>
      </c>
      <c r="AU238" s="104" t="s">
        <v>1</v>
      </c>
      <c r="AV238" s="101" t="s">
        <v>1</v>
      </c>
      <c r="AW238" s="101" t="s">
        <v>92</v>
      </c>
      <c r="AX238" s="101" t="s">
        <v>77</v>
      </c>
      <c r="AY238" s="104" t="s">
        <v>79</v>
      </c>
    </row>
    <row r="239" spans="2:65" s="101" customFormat="1" x14ac:dyDescent="0.25">
      <c r="B239" s="102"/>
      <c r="D239" s="103" t="s">
        <v>90</v>
      </c>
      <c r="F239" s="105" t="s">
        <v>273</v>
      </c>
      <c r="H239" s="106">
        <v>69</v>
      </c>
      <c r="I239" s="107"/>
      <c r="L239" s="102"/>
      <c r="M239" s="108"/>
      <c r="T239" s="109"/>
      <c r="AT239" s="104" t="s">
        <v>90</v>
      </c>
      <c r="AU239" s="104" t="s">
        <v>1</v>
      </c>
      <c r="AV239" s="101" t="s">
        <v>1</v>
      </c>
      <c r="AW239" s="101" t="s">
        <v>4</v>
      </c>
      <c r="AX239" s="101" t="s">
        <v>77</v>
      </c>
      <c r="AY239" s="104" t="s">
        <v>79</v>
      </c>
    </row>
    <row r="240" spans="2:65" s="12" customFormat="1" ht="24.2" customHeight="1" x14ac:dyDescent="0.25">
      <c r="B240" s="13"/>
      <c r="C240" s="83" t="s">
        <v>274</v>
      </c>
      <c r="D240" s="83" t="s">
        <v>81</v>
      </c>
      <c r="E240" s="84" t="s">
        <v>275</v>
      </c>
      <c r="F240" s="85" t="s">
        <v>276</v>
      </c>
      <c r="G240" s="86" t="s">
        <v>84</v>
      </c>
      <c r="H240" s="87">
        <v>34.5</v>
      </c>
      <c r="I240" s="88"/>
      <c r="J240" s="89">
        <f>ROUND(I240*H240,2)</f>
        <v>0</v>
      </c>
      <c r="K240" s="85" t="s">
        <v>85</v>
      </c>
      <c r="L240" s="13"/>
      <c r="M240" s="90" t="s">
        <v>9</v>
      </c>
      <c r="N240" s="91" t="s">
        <v>32</v>
      </c>
      <c r="P240" s="92">
        <f>O240*H240</f>
        <v>0</v>
      </c>
      <c r="Q240" s="92">
        <v>0</v>
      </c>
      <c r="R240" s="92">
        <f>Q240*H240</f>
        <v>0</v>
      </c>
      <c r="S240" s="92">
        <v>0</v>
      </c>
      <c r="T240" s="93">
        <f>S240*H240</f>
        <v>0</v>
      </c>
      <c r="AR240" s="94" t="s">
        <v>86</v>
      </c>
      <c r="AT240" s="94" t="s">
        <v>81</v>
      </c>
      <c r="AU240" s="94" t="s">
        <v>1</v>
      </c>
      <c r="AY240" s="3" t="s">
        <v>79</v>
      </c>
      <c r="BE240" s="95">
        <f>IF(N240="základní",J240,0)</f>
        <v>0</v>
      </c>
      <c r="BF240" s="95">
        <f>IF(N240="snížená",J240,0)</f>
        <v>0</v>
      </c>
      <c r="BG240" s="95">
        <f>IF(N240="zákl. přenesená",J240,0)</f>
        <v>0</v>
      </c>
      <c r="BH240" s="95">
        <f>IF(N240="sníž. přenesená",J240,0)</f>
        <v>0</v>
      </c>
      <c r="BI240" s="95">
        <f>IF(N240="nulová",J240,0)</f>
        <v>0</v>
      </c>
      <c r="BJ240" s="3" t="s">
        <v>77</v>
      </c>
      <c r="BK240" s="95">
        <f>ROUND(I240*H240,2)</f>
        <v>0</v>
      </c>
      <c r="BL240" s="3" t="s">
        <v>86</v>
      </c>
      <c r="BM240" s="94" t="s">
        <v>277</v>
      </c>
    </row>
    <row r="241" spans="2:65" s="12" customFormat="1" x14ac:dyDescent="0.25">
      <c r="B241" s="13"/>
      <c r="D241" s="96" t="s">
        <v>88</v>
      </c>
      <c r="F241" s="97" t="s">
        <v>278</v>
      </c>
      <c r="I241" s="98"/>
      <c r="L241" s="13"/>
      <c r="M241" s="99"/>
      <c r="T241" s="100"/>
      <c r="AT241" s="3" t="s">
        <v>88</v>
      </c>
      <c r="AU241" s="3" t="s">
        <v>1</v>
      </c>
    </row>
    <row r="242" spans="2:65" s="101" customFormat="1" x14ac:dyDescent="0.25">
      <c r="B242" s="102"/>
      <c r="D242" s="103" t="s">
        <v>90</v>
      </c>
      <c r="E242" s="104" t="s">
        <v>9</v>
      </c>
      <c r="F242" s="105" t="s">
        <v>251</v>
      </c>
      <c r="H242" s="106">
        <v>34.5</v>
      </c>
      <c r="I242" s="107"/>
      <c r="L242" s="102"/>
      <c r="M242" s="108"/>
      <c r="T242" s="109"/>
      <c r="AT242" s="104" t="s">
        <v>90</v>
      </c>
      <c r="AU242" s="104" t="s">
        <v>1</v>
      </c>
      <c r="AV242" s="101" t="s">
        <v>1</v>
      </c>
      <c r="AW242" s="101" t="s">
        <v>92</v>
      </c>
      <c r="AX242" s="101" t="s">
        <v>77</v>
      </c>
      <c r="AY242" s="104" t="s">
        <v>79</v>
      </c>
    </row>
    <row r="243" spans="2:65" s="12" customFormat="1" ht="37.9" customHeight="1" x14ac:dyDescent="0.25">
      <c r="B243" s="13"/>
      <c r="C243" s="83" t="s">
        <v>279</v>
      </c>
      <c r="D243" s="83" t="s">
        <v>81</v>
      </c>
      <c r="E243" s="84" t="s">
        <v>280</v>
      </c>
      <c r="F243" s="85" t="s">
        <v>281</v>
      </c>
      <c r="G243" s="86" t="s">
        <v>84</v>
      </c>
      <c r="H243" s="87">
        <v>355.84</v>
      </c>
      <c r="I243" s="88"/>
      <c r="J243" s="89">
        <f>ROUND(I243*H243,2)</f>
        <v>0</v>
      </c>
      <c r="K243" s="85" t="s">
        <v>85</v>
      </c>
      <c r="L243" s="13"/>
      <c r="M243" s="90" t="s">
        <v>9</v>
      </c>
      <c r="N243" s="91" t="s">
        <v>32</v>
      </c>
      <c r="P243" s="92">
        <f>O243*H243</f>
        <v>0</v>
      </c>
      <c r="Q243" s="92">
        <v>8.9219999999999994E-2</v>
      </c>
      <c r="R243" s="92">
        <f>Q243*H243</f>
        <v>31.748044799999995</v>
      </c>
      <c r="S243" s="92">
        <v>0</v>
      </c>
      <c r="T243" s="93">
        <f>S243*H243</f>
        <v>0</v>
      </c>
      <c r="AR243" s="94" t="s">
        <v>86</v>
      </c>
      <c r="AT243" s="94" t="s">
        <v>81</v>
      </c>
      <c r="AU243" s="94" t="s">
        <v>1</v>
      </c>
      <c r="AY243" s="3" t="s">
        <v>79</v>
      </c>
      <c r="BE243" s="95">
        <f>IF(N243="základní",J243,0)</f>
        <v>0</v>
      </c>
      <c r="BF243" s="95">
        <f>IF(N243="snížená",J243,0)</f>
        <v>0</v>
      </c>
      <c r="BG243" s="95">
        <f>IF(N243="zákl. přenesená",J243,0)</f>
        <v>0</v>
      </c>
      <c r="BH243" s="95">
        <f>IF(N243="sníž. přenesená",J243,0)</f>
        <v>0</v>
      </c>
      <c r="BI243" s="95">
        <f>IF(N243="nulová",J243,0)</f>
        <v>0</v>
      </c>
      <c r="BJ243" s="3" t="s">
        <v>77</v>
      </c>
      <c r="BK243" s="95">
        <f>ROUND(I243*H243,2)</f>
        <v>0</v>
      </c>
      <c r="BL243" s="3" t="s">
        <v>86</v>
      </c>
      <c r="BM243" s="94" t="s">
        <v>282</v>
      </c>
    </row>
    <row r="244" spans="2:65" s="12" customFormat="1" x14ac:dyDescent="0.25">
      <c r="B244" s="13"/>
      <c r="D244" s="96" t="s">
        <v>88</v>
      </c>
      <c r="F244" s="97" t="s">
        <v>283</v>
      </c>
      <c r="I244" s="98"/>
      <c r="L244" s="13"/>
      <c r="M244" s="99"/>
      <c r="T244" s="100"/>
      <c r="AT244" s="3" t="s">
        <v>88</v>
      </c>
      <c r="AU244" s="3" t="s">
        <v>1</v>
      </c>
    </row>
    <row r="245" spans="2:65" s="101" customFormat="1" x14ac:dyDescent="0.25">
      <c r="B245" s="102"/>
      <c r="D245" s="103" t="s">
        <v>90</v>
      </c>
      <c r="E245" s="104" t="s">
        <v>9</v>
      </c>
      <c r="F245" s="105" t="s">
        <v>284</v>
      </c>
      <c r="H245" s="106">
        <v>193.2</v>
      </c>
      <c r="I245" s="107"/>
      <c r="L245" s="102"/>
      <c r="M245" s="108"/>
      <c r="T245" s="109"/>
      <c r="AT245" s="104" t="s">
        <v>90</v>
      </c>
      <c r="AU245" s="104" t="s">
        <v>1</v>
      </c>
      <c r="AV245" s="101" t="s">
        <v>1</v>
      </c>
      <c r="AW245" s="101" t="s">
        <v>92</v>
      </c>
      <c r="AX245" s="101" t="s">
        <v>78</v>
      </c>
      <c r="AY245" s="104" t="s">
        <v>79</v>
      </c>
    </row>
    <row r="246" spans="2:65" s="101" customFormat="1" x14ac:dyDescent="0.25">
      <c r="B246" s="102"/>
      <c r="D246" s="103" t="s">
        <v>90</v>
      </c>
      <c r="E246" s="104" t="s">
        <v>9</v>
      </c>
      <c r="F246" s="105" t="s">
        <v>113</v>
      </c>
      <c r="H246" s="106">
        <v>64</v>
      </c>
      <c r="I246" s="107"/>
      <c r="L246" s="102"/>
      <c r="M246" s="108"/>
      <c r="T246" s="109"/>
      <c r="AT246" s="104" t="s">
        <v>90</v>
      </c>
      <c r="AU246" s="104" t="s">
        <v>1</v>
      </c>
      <c r="AV246" s="101" t="s">
        <v>1</v>
      </c>
      <c r="AW246" s="101" t="s">
        <v>92</v>
      </c>
      <c r="AX246" s="101" t="s">
        <v>78</v>
      </c>
      <c r="AY246" s="104" t="s">
        <v>79</v>
      </c>
    </row>
    <row r="247" spans="2:65" s="110" customFormat="1" x14ac:dyDescent="0.25">
      <c r="B247" s="111"/>
      <c r="D247" s="103" t="s">
        <v>90</v>
      </c>
      <c r="E247" s="112" t="s">
        <v>9</v>
      </c>
      <c r="F247" s="113" t="s">
        <v>114</v>
      </c>
      <c r="H247" s="114">
        <v>257.2</v>
      </c>
      <c r="I247" s="115"/>
      <c r="L247" s="111"/>
      <c r="M247" s="116"/>
      <c r="T247" s="117"/>
      <c r="AT247" s="112" t="s">
        <v>90</v>
      </c>
      <c r="AU247" s="112" t="s">
        <v>1</v>
      </c>
      <c r="AV247" s="110" t="s">
        <v>97</v>
      </c>
      <c r="AW247" s="110" t="s">
        <v>92</v>
      </c>
      <c r="AX247" s="110" t="s">
        <v>78</v>
      </c>
      <c r="AY247" s="112" t="s">
        <v>79</v>
      </c>
    </row>
    <row r="248" spans="2:65" s="101" customFormat="1" x14ac:dyDescent="0.25">
      <c r="B248" s="102"/>
      <c r="D248" s="103" t="s">
        <v>90</v>
      </c>
      <c r="E248" s="104" t="s">
        <v>9</v>
      </c>
      <c r="F248" s="105" t="s">
        <v>115</v>
      </c>
      <c r="H248" s="106">
        <v>14.88</v>
      </c>
      <c r="I248" s="107"/>
      <c r="L248" s="102"/>
      <c r="M248" s="108"/>
      <c r="T248" s="109"/>
      <c r="AT248" s="104" t="s">
        <v>90</v>
      </c>
      <c r="AU248" s="104" t="s">
        <v>1</v>
      </c>
      <c r="AV248" s="101" t="s">
        <v>1</v>
      </c>
      <c r="AW248" s="101" t="s">
        <v>92</v>
      </c>
      <c r="AX248" s="101" t="s">
        <v>78</v>
      </c>
      <c r="AY248" s="104" t="s">
        <v>79</v>
      </c>
    </row>
    <row r="249" spans="2:65" s="101" customFormat="1" x14ac:dyDescent="0.25">
      <c r="B249" s="102"/>
      <c r="D249" s="103" t="s">
        <v>90</v>
      </c>
      <c r="E249" s="104" t="s">
        <v>9</v>
      </c>
      <c r="F249" s="105" t="s">
        <v>116</v>
      </c>
      <c r="H249" s="106">
        <v>17.28</v>
      </c>
      <c r="I249" s="107"/>
      <c r="L249" s="102"/>
      <c r="M249" s="108"/>
      <c r="T249" s="109"/>
      <c r="AT249" s="104" t="s">
        <v>90</v>
      </c>
      <c r="AU249" s="104" t="s">
        <v>1</v>
      </c>
      <c r="AV249" s="101" t="s">
        <v>1</v>
      </c>
      <c r="AW249" s="101" t="s">
        <v>92</v>
      </c>
      <c r="AX249" s="101" t="s">
        <v>78</v>
      </c>
      <c r="AY249" s="104" t="s">
        <v>79</v>
      </c>
    </row>
    <row r="250" spans="2:65" s="101" customFormat="1" x14ac:dyDescent="0.25">
      <c r="B250" s="102"/>
      <c r="D250" s="103" t="s">
        <v>90</v>
      </c>
      <c r="E250" s="104" t="s">
        <v>9</v>
      </c>
      <c r="F250" s="105" t="s">
        <v>117</v>
      </c>
      <c r="H250" s="106">
        <v>16.559999999999999</v>
      </c>
      <c r="I250" s="107"/>
      <c r="L250" s="102"/>
      <c r="M250" s="108"/>
      <c r="T250" s="109"/>
      <c r="AT250" s="104" t="s">
        <v>90</v>
      </c>
      <c r="AU250" s="104" t="s">
        <v>1</v>
      </c>
      <c r="AV250" s="101" t="s">
        <v>1</v>
      </c>
      <c r="AW250" s="101" t="s">
        <v>92</v>
      </c>
      <c r="AX250" s="101" t="s">
        <v>78</v>
      </c>
      <c r="AY250" s="104" t="s">
        <v>79</v>
      </c>
    </row>
    <row r="251" spans="2:65" s="101" customFormat="1" x14ac:dyDescent="0.25">
      <c r="B251" s="102"/>
      <c r="D251" s="103" t="s">
        <v>90</v>
      </c>
      <c r="E251" s="104" t="s">
        <v>9</v>
      </c>
      <c r="F251" s="105" t="s">
        <v>126</v>
      </c>
      <c r="H251" s="106">
        <v>17.52</v>
      </c>
      <c r="I251" s="107"/>
      <c r="L251" s="102"/>
      <c r="M251" s="108"/>
      <c r="T251" s="109"/>
      <c r="AT251" s="104" t="s">
        <v>90</v>
      </c>
      <c r="AU251" s="104" t="s">
        <v>1</v>
      </c>
      <c r="AV251" s="101" t="s">
        <v>1</v>
      </c>
      <c r="AW251" s="101" t="s">
        <v>92</v>
      </c>
      <c r="AX251" s="101" t="s">
        <v>78</v>
      </c>
      <c r="AY251" s="104" t="s">
        <v>79</v>
      </c>
    </row>
    <row r="252" spans="2:65" s="101" customFormat="1" x14ac:dyDescent="0.25">
      <c r="B252" s="102"/>
      <c r="D252" s="103" t="s">
        <v>90</v>
      </c>
      <c r="E252" s="104" t="s">
        <v>9</v>
      </c>
      <c r="F252" s="105" t="s">
        <v>118</v>
      </c>
      <c r="H252" s="106">
        <v>16.8</v>
      </c>
      <c r="I252" s="107"/>
      <c r="L252" s="102"/>
      <c r="M252" s="108"/>
      <c r="T252" s="109"/>
      <c r="AT252" s="104" t="s">
        <v>90</v>
      </c>
      <c r="AU252" s="104" t="s">
        <v>1</v>
      </c>
      <c r="AV252" s="101" t="s">
        <v>1</v>
      </c>
      <c r="AW252" s="101" t="s">
        <v>92</v>
      </c>
      <c r="AX252" s="101" t="s">
        <v>78</v>
      </c>
      <c r="AY252" s="104" t="s">
        <v>79</v>
      </c>
    </row>
    <row r="253" spans="2:65" s="101" customFormat="1" x14ac:dyDescent="0.25">
      <c r="B253" s="102"/>
      <c r="D253" s="103" t="s">
        <v>90</v>
      </c>
      <c r="E253" s="104" t="s">
        <v>9</v>
      </c>
      <c r="F253" s="105" t="s">
        <v>119</v>
      </c>
      <c r="H253" s="106">
        <v>15.6</v>
      </c>
      <c r="I253" s="107"/>
      <c r="L253" s="102"/>
      <c r="M253" s="108"/>
      <c r="T253" s="109"/>
      <c r="AT253" s="104" t="s">
        <v>90</v>
      </c>
      <c r="AU253" s="104" t="s">
        <v>1</v>
      </c>
      <c r="AV253" s="101" t="s">
        <v>1</v>
      </c>
      <c r="AW253" s="101" t="s">
        <v>92</v>
      </c>
      <c r="AX253" s="101" t="s">
        <v>78</v>
      </c>
      <c r="AY253" s="104" t="s">
        <v>79</v>
      </c>
    </row>
    <row r="254" spans="2:65" s="110" customFormat="1" x14ac:dyDescent="0.25">
      <c r="B254" s="111"/>
      <c r="D254" s="103" t="s">
        <v>90</v>
      </c>
      <c r="E254" s="112" t="s">
        <v>9</v>
      </c>
      <c r="F254" s="113" t="s">
        <v>114</v>
      </c>
      <c r="H254" s="114">
        <v>98.639999999999986</v>
      </c>
      <c r="I254" s="115"/>
      <c r="L254" s="111"/>
      <c r="M254" s="116"/>
      <c r="T254" s="117"/>
      <c r="AT254" s="112" t="s">
        <v>90</v>
      </c>
      <c r="AU254" s="112" t="s">
        <v>1</v>
      </c>
      <c r="AV254" s="110" t="s">
        <v>97</v>
      </c>
      <c r="AW254" s="110" t="s">
        <v>92</v>
      </c>
      <c r="AX254" s="110" t="s">
        <v>78</v>
      </c>
      <c r="AY254" s="112" t="s">
        <v>79</v>
      </c>
    </row>
    <row r="255" spans="2:65" s="118" customFormat="1" x14ac:dyDescent="0.25">
      <c r="B255" s="119"/>
      <c r="D255" s="103" t="s">
        <v>90</v>
      </c>
      <c r="E255" s="120" t="s">
        <v>9</v>
      </c>
      <c r="F255" s="121" t="s">
        <v>257</v>
      </c>
      <c r="H255" s="122">
        <v>355.84000000000003</v>
      </c>
      <c r="I255" s="123"/>
      <c r="L255" s="119"/>
      <c r="M255" s="124"/>
      <c r="T255" s="125"/>
      <c r="AT255" s="120" t="s">
        <v>90</v>
      </c>
      <c r="AU255" s="120" t="s">
        <v>1</v>
      </c>
      <c r="AV255" s="118" t="s">
        <v>86</v>
      </c>
      <c r="AW255" s="118" t="s">
        <v>92</v>
      </c>
      <c r="AX255" s="118" t="s">
        <v>77</v>
      </c>
      <c r="AY255" s="120" t="s">
        <v>79</v>
      </c>
    </row>
    <row r="256" spans="2:65" s="12" customFormat="1" ht="16.5" customHeight="1" x14ac:dyDescent="0.25">
      <c r="B256" s="13"/>
      <c r="C256" s="126" t="s">
        <v>285</v>
      </c>
      <c r="D256" s="126" t="s">
        <v>204</v>
      </c>
      <c r="E256" s="127" t="s">
        <v>286</v>
      </c>
      <c r="F256" s="128" t="s">
        <v>287</v>
      </c>
      <c r="G256" s="129" t="s">
        <v>84</v>
      </c>
      <c r="H256" s="130">
        <v>338.04700000000003</v>
      </c>
      <c r="I256" s="131"/>
      <c r="J256" s="132">
        <f>ROUND(I256*H256,2)</f>
        <v>0</v>
      </c>
      <c r="K256" s="128" t="s">
        <v>85</v>
      </c>
      <c r="L256" s="133"/>
      <c r="M256" s="134" t="s">
        <v>9</v>
      </c>
      <c r="N256" s="135" t="s">
        <v>32</v>
      </c>
      <c r="P256" s="92">
        <f>O256*H256</f>
        <v>0</v>
      </c>
      <c r="Q256" s="92">
        <v>0.13100000000000001</v>
      </c>
      <c r="R256" s="92">
        <f>Q256*H256</f>
        <v>44.284157000000008</v>
      </c>
      <c r="S256" s="92">
        <v>0</v>
      </c>
      <c r="T256" s="93">
        <f>S256*H256</f>
        <v>0</v>
      </c>
      <c r="AR256" s="94" t="s">
        <v>132</v>
      </c>
      <c r="AT256" s="94" t="s">
        <v>204</v>
      </c>
      <c r="AU256" s="94" t="s">
        <v>1</v>
      </c>
      <c r="AY256" s="3" t="s">
        <v>79</v>
      </c>
      <c r="BE256" s="95">
        <f>IF(N256="základní",J256,0)</f>
        <v>0</v>
      </c>
      <c r="BF256" s="95">
        <f>IF(N256="snížená",J256,0)</f>
        <v>0</v>
      </c>
      <c r="BG256" s="95">
        <f>IF(N256="zákl. přenesená",J256,0)</f>
        <v>0</v>
      </c>
      <c r="BH256" s="95">
        <f>IF(N256="sníž. přenesená",J256,0)</f>
        <v>0</v>
      </c>
      <c r="BI256" s="95">
        <f>IF(N256="nulová",J256,0)</f>
        <v>0</v>
      </c>
      <c r="BJ256" s="3" t="s">
        <v>77</v>
      </c>
      <c r="BK256" s="95">
        <f>ROUND(I256*H256,2)</f>
        <v>0</v>
      </c>
      <c r="BL256" s="3" t="s">
        <v>86</v>
      </c>
      <c r="BM256" s="94" t="s">
        <v>288</v>
      </c>
    </row>
    <row r="257" spans="2:65" s="101" customFormat="1" x14ac:dyDescent="0.25">
      <c r="B257" s="102"/>
      <c r="D257" s="103" t="s">
        <v>90</v>
      </c>
      <c r="E257" s="104" t="s">
        <v>9</v>
      </c>
      <c r="F257" s="105" t="s">
        <v>289</v>
      </c>
      <c r="H257" s="106">
        <v>334.7</v>
      </c>
      <c r="I257" s="107"/>
      <c r="L257" s="102"/>
      <c r="M257" s="108"/>
      <c r="T257" s="109"/>
      <c r="AT257" s="104" t="s">
        <v>90</v>
      </c>
      <c r="AU257" s="104" t="s">
        <v>1</v>
      </c>
      <c r="AV257" s="101" t="s">
        <v>1</v>
      </c>
      <c r="AW257" s="101" t="s">
        <v>92</v>
      </c>
      <c r="AX257" s="101" t="s">
        <v>77</v>
      </c>
      <c r="AY257" s="104" t="s">
        <v>79</v>
      </c>
    </row>
    <row r="258" spans="2:65" s="101" customFormat="1" x14ac:dyDescent="0.25">
      <c r="B258" s="102"/>
      <c r="D258" s="103" t="s">
        <v>90</v>
      </c>
      <c r="F258" s="105" t="s">
        <v>290</v>
      </c>
      <c r="H258" s="106">
        <v>338.04700000000003</v>
      </c>
      <c r="I258" s="107"/>
      <c r="L258" s="102"/>
      <c r="M258" s="108"/>
      <c r="T258" s="109"/>
      <c r="AT258" s="104" t="s">
        <v>90</v>
      </c>
      <c r="AU258" s="104" t="s">
        <v>1</v>
      </c>
      <c r="AV258" s="101" t="s">
        <v>1</v>
      </c>
      <c r="AW258" s="101" t="s">
        <v>4</v>
      </c>
      <c r="AX258" s="101" t="s">
        <v>77</v>
      </c>
      <c r="AY258" s="104" t="s">
        <v>79</v>
      </c>
    </row>
    <row r="259" spans="2:65" s="12" customFormat="1" ht="16.5" customHeight="1" x14ac:dyDescent="0.25">
      <c r="B259" s="13"/>
      <c r="C259" s="126" t="s">
        <v>291</v>
      </c>
      <c r="D259" s="126" t="s">
        <v>204</v>
      </c>
      <c r="E259" s="127" t="s">
        <v>292</v>
      </c>
      <c r="F259" s="128" t="s">
        <v>293</v>
      </c>
      <c r="G259" s="129" t="s">
        <v>84</v>
      </c>
      <c r="H259" s="130">
        <v>10.465</v>
      </c>
      <c r="I259" s="131"/>
      <c r="J259" s="132">
        <f>ROUND(I259*H259,2)</f>
        <v>0</v>
      </c>
      <c r="K259" s="128" t="s">
        <v>85</v>
      </c>
      <c r="L259" s="133"/>
      <c r="M259" s="134" t="s">
        <v>9</v>
      </c>
      <c r="N259" s="135" t="s">
        <v>32</v>
      </c>
      <c r="P259" s="92">
        <f>O259*H259</f>
        <v>0</v>
      </c>
      <c r="Q259" s="92">
        <v>0.13100000000000001</v>
      </c>
      <c r="R259" s="92">
        <f>Q259*H259</f>
        <v>1.3709150000000001</v>
      </c>
      <c r="S259" s="92">
        <v>0</v>
      </c>
      <c r="T259" s="93">
        <f>S259*H259</f>
        <v>0</v>
      </c>
      <c r="AR259" s="94" t="s">
        <v>132</v>
      </c>
      <c r="AT259" s="94" t="s">
        <v>204</v>
      </c>
      <c r="AU259" s="94" t="s">
        <v>1</v>
      </c>
      <c r="AY259" s="3" t="s">
        <v>79</v>
      </c>
      <c r="BE259" s="95">
        <f>IF(N259="základní",J259,0)</f>
        <v>0</v>
      </c>
      <c r="BF259" s="95">
        <f>IF(N259="snížená",J259,0)</f>
        <v>0</v>
      </c>
      <c r="BG259" s="95">
        <f>IF(N259="zákl. přenesená",J259,0)</f>
        <v>0</v>
      </c>
      <c r="BH259" s="95">
        <f>IF(N259="sníž. přenesená",J259,0)</f>
        <v>0</v>
      </c>
      <c r="BI259" s="95">
        <f>IF(N259="nulová",J259,0)</f>
        <v>0</v>
      </c>
      <c r="BJ259" s="3" t="s">
        <v>77</v>
      </c>
      <c r="BK259" s="95">
        <f>ROUND(I259*H259,2)</f>
        <v>0</v>
      </c>
      <c r="BL259" s="3" t="s">
        <v>86</v>
      </c>
      <c r="BM259" s="94" t="s">
        <v>294</v>
      </c>
    </row>
    <row r="260" spans="2:65" s="101" customFormat="1" x14ac:dyDescent="0.25">
      <c r="B260" s="102"/>
      <c r="D260" s="103" t="s">
        <v>90</v>
      </c>
      <c r="E260" s="104" t="s">
        <v>9</v>
      </c>
      <c r="F260" s="105" t="s">
        <v>295</v>
      </c>
      <c r="H260" s="106">
        <v>8.16</v>
      </c>
      <c r="I260" s="107"/>
      <c r="L260" s="102"/>
      <c r="M260" s="108"/>
      <c r="T260" s="109"/>
      <c r="AT260" s="104" t="s">
        <v>90</v>
      </c>
      <c r="AU260" s="104" t="s">
        <v>1</v>
      </c>
      <c r="AV260" s="101" t="s">
        <v>1</v>
      </c>
      <c r="AW260" s="101" t="s">
        <v>92</v>
      </c>
      <c r="AX260" s="101" t="s">
        <v>78</v>
      </c>
      <c r="AY260" s="104" t="s">
        <v>79</v>
      </c>
    </row>
    <row r="261" spans="2:65" s="101" customFormat="1" x14ac:dyDescent="0.25">
      <c r="B261" s="102"/>
      <c r="D261" s="103" t="s">
        <v>90</v>
      </c>
      <c r="E261" s="104" t="s">
        <v>9</v>
      </c>
      <c r="F261" s="105" t="s">
        <v>296</v>
      </c>
      <c r="H261" s="106">
        <v>2</v>
      </c>
      <c r="I261" s="107"/>
      <c r="L261" s="102"/>
      <c r="M261" s="108"/>
      <c r="T261" s="109"/>
      <c r="AT261" s="104" t="s">
        <v>90</v>
      </c>
      <c r="AU261" s="104" t="s">
        <v>1</v>
      </c>
      <c r="AV261" s="101" t="s">
        <v>1</v>
      </c>
      <c r="AW261" s="101" t="s">
        <v>92</v>
      </c>
      <c r="AX261" s="101" t="s">
        <v>78</v>
      </c>
      <c r="AY261" s="104" t="s">
        <v>79</v>
      </c>
    </row>
    <row r="262" spans="2:65" s="118" customFormat="1" x14ac:dyDescent="0.25">
      <c r="B262" s="119"/>
      <c r="D262" s="103" t="s">
        <v>90</v>
      </c>
      <c r="E262" s="120" t="s">
        <v>9</v>
      </c>
      <c r="F262" s="121" t="s">
        <v>151</v>
      </c>
      <c r="H262" s="122">
        <v>10.16</v>
      </c>
      <c r="I262" s="123"/>
      <c r="L262" s="119"/>
      <c r="M262" s="124"/>
      <c r="T262" s="125"/>
      <c r="AT262" s="120" t="s">
        <v>90</v>
      </c>
      <c r="AU262" s="120" t="s">
        <v>1</v>
      </c>
      <c r="AV262" s="118" t="s">
        <v>86</v>
      </c>
      <c r="AW262" s="118" t="s">
        <v>92</v>
      </c>
      <c r="AX262" s="118" t="s">
        <v>77</v>
      </c>
      <c r="AY262" s="120" t="s">
        <v>79</v>
      </c>
    </row>
    <row r="263" spans="2:65" s="101" customFormat="1" x14ac:dyDescent="0.25">
      <c r="B263" s="102"/>
      <c r="D263" s="103" t="s">
        <v>90</v>
      </c>
      <c r="F263" s="105" t="s">
        <v>297</v>
      </c>
      <c r="H263" s="106">
        <v>10.465</v>
      </c>
      <c r="I263" s="107"/>
      <c r="L263" s="102"/>
      <c r="M263" s="108"/>
      <c r="T263" s="109"/>
      <c r="AT263" s="104" t="s">
        <v>90</v>
      </c>
      <c r="AU263" s="104" t="s">
        <v>1</v>
      </c>
      <c r="AV263" s="101" t="s">
        <v>1</v>
      </c>
      <c r="AW263" s="101" t="s">
        <v>4</v>
      </c>
      <c r="AX263" s="101" t="s">
        <v>77</v>
      </c>
      <c r="AY263" s="104" t="s">
        <v>79</v>
      </c>
    </row>
    <row r="264" spans="2:65" s="12" customFormat="1" ht="24.2" customHeight="1" x14ac:dyDescent="0.25">
      <c r="B264" s="13"/>
      <c r="C264" s="126" t="s">
        <v>298</v>
      </c>
      <c r="D264" s="126" t="s">
        <v>204</v>
      </c>
      <c r="E264" s="127" t="s">
        <v>299</v>
      </c>
      <c r="F264" s="128" t="s">
        <v>300</v>
      </c>
      <c r="G264" s="129" t="s">
        <v>84</v>
      </c>
      <c r="H264" s="130">
        <v>11.308999999999999</v>
      </c>
      <c r="I264" s="131"/>
      <c r="J264" s="132">
        <f>ROUND(I264*H264,2)</f>
        <v>0</v>
      </c>
      <c r="K264" s="128" t="s">
        <v>9</v>
      </c>
      <c r="L264" s="133"/>
      <c r="M264" s="134" t="s">
        <v>9</v>
      </c>
      <c r="N264" s="135" t="s">
        <v>32</v>
      </c>
      <c r="P264" s="92">
        <f>O264*H264</f>
        <v>0</v>
      </c>
      <c r="Q264" s="92">
        <v>0.13100000000000001</v>
      </c>
      <c r="R264" s="92">
        <f>Q264*H264</f>
        <v>1.481479</v>
      </c>
      <c r="S264" s="92">
        <v>0</v>
      </c>
      <c r="T264" s="93">
        <f>S264*H264</f>
        <v>0</v>
      </c>
      <c r="AR264" s="94" t="s">
        <v>132</v>
      </c>
      <c r="AT264" s="94" t="s">
        <v>204</v>
      </c>
      <c r="AU264" s="94" t="s">
        <v>1</v>
      </c>
      <c r="AY264" s="3" t="s">
        <v>79</v>
      </c>
      <c r="BE264" s="95">
        <f>IF(N264="základní",J264,0)</f>
        <v>0</v>
      </c>
      <c r="BF264" s="95">
        <f>IF(N264="snížená",J264,0)</f>
        <v>0</v>
      </c>
      <c r="BG264" s="95">
        <f>IF(N264="zákl. přenesená",J264,0)</f>
        <v>0</v>
      </c>
      <c r="BH264" s="95">
        <f>IF(N264="sníž. přenesená",J264,0)</f>
        <v>0</v>
      </c>
      <c r="BI264" s="95">
        <f>IF(N264="nulová",J264,0)</f>
        <v>0</v>
      </c>
      <c r="BJ264" s="3" t="s">
        <v>77</v>
      </c>
      <c r="BK264" s="95">
        <f>ROUND(I264*H264,2)</f>
        <v>0</v>
      </c>
      <c r="BL264" s="3" t="s">
        <v>86</v>
      </c>
      <c r="BM264" s="94" t="s">
        <v>301</v>
      </c>
    </row>
    <row r="265" spans="2:65" s="101" customFormat="1" x14ac:dyDescent="0.25">
      <c r="B265" s="102"/>
      <c r="D265" s="103" t="s">
        <v>90</v>
      </c>
      <c r="E265" s="104" t="s">
        <v>9</v>
      </c>
      <c r="F265" s="105" t="s">
        <v>302</v>
      </c>
      <c r="H265" s="106">
        <v>8.64</v>
      </c>
      <c r="I265" s="107"/>
      <c r="L265" s="102"/>
      <c r="M265" s="108"/>
      <c r="T265" s="109"/>
      <c r="AT265" s="104" t="s">
        <v>90</v>
      </c>
      <c r="AU265" s="104" t="s">
        <v>1</v>
      </c>
      <c r="AV265" s="101" t="s">
        <v>1</v>
      </c>
      <c r="AW265" s="101" t="s">
        <v>92</v>
      </c>
      <c r="AX265" s="101" t="s">
        <v>78</v>
      </c>
      <c r="AY265" s="104" t="s">
        <v>79</v>
      </c>
    </row>
    <row r="266" spans="2:65" s="101" customFormat="1" x14ac:dyDescent="0.25">
      <c r="B266" s="102"/>
      <c r="D266" s="103" t="s">
        <v>90</v>
      </c>
      <c r="E266" s="104" t="s">
        <v>9</v>
      </c>
      <c r="F266" s="105" t="s">
        <v>303</v>
      </c>
      <c r="H266" s="106">
        <v>2.34</v>
      </c>
      <c r="I266" s="107"/>
      <c r="L266" s="102"/>
      <c r="M266" s="108"/>
      <c r="T266" s="109"/>
      <c r="AT266" s="104" t="s">
        <v>90</v>
      </c>
      <c r="AU266" s="104" t="s">
        <v>1</v>
      </c>
      <c r="AV266" s="101" t="s">
        <v>1</v>
      </c>
      <c r="AW266" s="101" t="s">
        <v>92</v>
      </c>
      <c r="AX266" s="101" t="s">
        <v>78</v>
      </c>
      <c r="AY266" s="104" t="s">
        <v>79</v>
      </c>
    </row>
    <row r="267" spans="2:65" s="118" customFormat="1" x14ac:dyDescent="0.25">
      <c r="B267" s="119"/>
      <c r="D267" s="103" t="s">
        <v>90</v>
      </c>
      <c r="E267" s="120" t="s">
        <v>9</v>
      </c>
      <c r="F267" s="121" t="s">
        <v>151</v>
      </c>
      <c r="H267" s="122">
        <v>10.98</v>
      </c>
      <c r="I267" s="123"/>
      <c r="L267" s="119"/>
      <c r="M267" s="124"/>
      <c r="T267" s="125"/>
      <c r="AT267" s="120" t="s">
        <v>90</v>
      </c>
      <c r="AU267" s="120" t="s">
        <v>1</v>
      </c>
      <c r="AV267" s="118" t="s">
        <v>86</v>
      </c>
      <c r="AW267" s="118" t="s">
        <v>92</v>
      </c>
      <c r="AX267" s="118" t="s">
        <v>77</v>
      </c>
      <c r="AY267" s="120" t="s">
        <v>79</v>
      </c>
    </row>
    <row r="268" spans="2:65" s="101" customFormat="1" x14ac:dyDescent="0.25">
      <c r="B268" s="102"/>
      <c r="D268" s="103" t="s">
        <v>90</v>
      </c>
      <c r="F268" s="105" t="s">
        <v>304</v>
      </c>
      <c r="H268" s="106">
        <v>11.308999999999999</v>
      </c>
      <c r="I268" s="107"/>
      <c r="L268" s="102"/>
      <c r="M268" s="108"/>
      <c r="T268" s="109"/>
      <c r="AT268" s="104" t="s">
        <v>90</v>
      </c>
      <c r="AU268" s="104" t="s">
        <v>1</v>
      </c>
      <c r="AV268" s="101" t="s">
        <v>1</v>
      </c>
      <c r="AW268" s="101" t="s">
        <v>4</v>
      </c>
      <c r="AX268" s="101" t="s">
        <v>77</v>
      </c>
      <c r="AY268" s="104" t="s">
        <v>79</v>
      </c>
    </row>
    <row r="269" spans="2:65" s="12" customFormat="1" ht="44.25" customHeight="1" x14ac:dyDescent="0.25">
      <c r="B269" s="13"/>
      <c r="C269" s="83" t="s">
        <v>305</v>
      </c>
      <c r="D269" s="83" t="s">
        <v>81</v>
      </c>
      <c r="E269" s="84" t="s">
        <v>306</v>
      </c>
      <c r="F269" s="85" t="s">
        <v>307</v>
      </c>
      <c r="G269" s="86" t="s">
        <v>84</v>
      </c>
      <c r="H269" s="87">
        <v>21.14</v>
      </c>
      <c r="I269" s="88"/>
      <c r="J269" s="89">
        <f>ROUND(I269*H269,2)</f>
        <v>0</v>
      </c>
      <c r="K269" s="85" t="s">
        <v>85</v>
      </c>
      <c r="L269" s="13"/>
      <c r="M269" s="90" t="s">
        <v>9</v>
      </c>
      <c r="N269" s="91" t="s">
        <v>32</v>
      </c>
      <c r="P269" s="92">
        <f>O269*H269</f>
        <v>0</v>
      </c>
      <c r="Q269" s="92">
        <v>0</v>
      </c>
      <c r="R269" s="92">
        <f>Q269*H269</f>
        <v>0</v>
      </c>
      <c r="S269" s="92">
        <v>0</v>
      </c>
      <c r="T269" s="93">
        <f>S269*H269</f>
        <v>0</v>
      </c>
      <c r="AR269" s="94" t="s">
        <v>86</v>
      </c>
      <c r="AT269" s="94" t="s">
        <v>81</v>
      </c>
      <c r="AU269" s="94" t="s">
        <v>1</v>
      </c>
      <c r="AY269" s="3" t="s">
        <v>79</v>
      </c>
      <c r="BE269" s="95">
        <f>IF(N269="základní",J269,0)</f>
        <v>0</v>
      </c>
      <c r="BF269" s="95">
        <f>IF(N269="snížená",J269,0)</f>
        <v>0</v>
      </c>
      <c r="BG269" s="95">
        <f>IF(N269="zákl. přenesená",J269,0)</f>
        <v>0</v>
      </c>
      <c r="BH269" s="95">
        <f>IF(N269="sníž. přenesená",J269,0)</f>
        <v>0</v>
      </c>
      <c r="BI269" s="95">
        <f>IF(N269="nulová",J269,0)</f>
        <v>0</v>
      </c>
      <c r="BJ269" s="3" t="s">
        <v>77</v>
      </c>
      <c r="BK269" s="95">
        <f>ROUND(I269*H269,2)</f>
        <v>0</v>
      </c>
      <c r="BL269" s="3" t="s">
        <v>86</v>
      </c>
      <c r="BM269" s="94" t="s">
        <v>308</v>
      </c>
    </row>
    <row r="270" spans="2:65" s="12" customFormat="1" x14ac:dyDescent="0.25">
      <c r="B270" s="13"/>
      <c r="D270" s="96" t="s">
        <v>88</v>
      </c>
      <c r="F270" s="97" t="s">
        <v>309</v>
      </c>
      <c r="I270" s="98"/>
      <c r="L270" s="13"/>
      <c r="M270" s="99"/>
      <c r="T270" s="100"/>
      <c r="AT270" s="3" t="s">
        <v>88</v>
      </c>
      <c r="AU270" s="3" t="s">
        <v>1</v>
      </c>
    </row>
    <row r="271" spans="2:65" s="101" customFormat="1" x14ac:dyDescent="0.25">
      <c r="B271" s="102"/>
      <c r="D271" s="103" t="s">
        <v>90</v>
      </c>
      <c r="E271" s="104" t="s">
        <v>9</v>
      </c>
      <c r="F271" s="105" t="s">
        <v>310</v>
      </c>
      <c r="H271" s="106">
        <v>21.14</v>
      </c>
      <c r="I271" s="107"/>
      <c r="L271" s="102"/>
      <c r="M271" s="108"/>
      <c r="T271" s="109"/>
      <c r="AT271" s="104" t="s">
        <v>90</v>
      </c>
      <c r="AU271" s="104" t="s">
        <v>1</v>
      </c>
      <c r="AV271" s="101" t="s">
        <v>1</v>
      </c>
      <c r="AW271" s="101" t="s">
        <v>92</v>
      </c>
      <c r="AX271" s="101" t="s">
        <v>77</v>
      </c>
      <c r="AY271" s="104" t="s">
        <v>79</v>
      </c>
    </row>
    <row r="272" spans="2:65" s="70" customFormat="1" ht="22.9" customHeight="1" x14ac:dyDescent="0.2">
      <c r="B272" s="71"/>
      <c r="D272" s="72" t="s">
        <v>74</v>
      </c>
      <c r="E272" s="81" t="s">
        <v>139</v>
      </c>
      <c r="F272" s="81" t="s">
        <v>311</v>
      </c>
      <c r="I272" s="74"/>
      <c r="J272" s="82">
        <f>BK272</f>
        <v>0</v>
      </c>
      <c r="L272" s="71"/>
      <c r="M272" s="76"/>
      <c r="P272" s="77">
        <f>SUM(P273:P308)</f>
        <v>0</v>
      </c>
      <c r="R272" s="77">
        <f>SUM(R273:R308)</f>
        <v>69.142093399999993</v>
      </c>
      <c r="T272" s="78">
        <f>SUM(T273:T308)</f>
        <v>6.2125000000000004</v>
      </c>
      <c r="AR272" s="72" t="s">
        <v>77</v>
      </c>
      <c r="AT272" s="79" t="s">
        <v>74</v>
      </c>
      <c r="AU272" s="79" t="s">
        <v>77</v>
      </c>
      <c r="AY272" s="72" t="s">
        <v>79</v>
      </c>
      <c r="BK272" s="80">
        <f>SUM(BK273:BK308)</f>
        <v>0</v>
      </c>
    </row>
    <row r="273" spans="2:65" s="12" customFormat="1" ht="24.2" customHeight="1" x14ac:dyDescent="0.25">
      <c r="B273" s="13"/>
      <c r="C273" s="83" t="s">
        <v>312</v>
      </c>
      <c r="D273" s="83" t="s">
        <v>81</v>
      </c>
      <c r="E273" s="84" t="s">
        <v>313</v>
      </c>
      <c r="F273" s="85" t="s">
        <v>314</v>
      </c>
      <c r="G273" s="86" t="s">
        <v>135</v>
      </c>
      <c r="H273" s="87">
        <v>138</v>
      </c>
      <c r="I273" s="88"/>
      <c r="J273" s="89">
        <f>ROUND(I273*H273,2)</f>
        <v>0</v>
      </c>
      <c r="K273" s="85" t="s">
        <v>85</v>
      </c>
      <c r="L273" s="13"/>
      <c r="M273" s="90" t="s">
        <v>9</v>
      </c>
      <c r="N273" s="91" t="s">
        <v>32</v>
      </c>
      <c r="P273" s="92">
        <f>O273*H273</f>
        <v>0</v>
      </c>
      <c r="Q273" s="92">
        <v>0.15540000000000001</v>
      </c>
      <c r="R273" s="92">
        <f>Q273*H273</f>
        <v>21.4452</v>
      </c>
      <c r="S273" s="92">
        <v>0</v>
      </c>
      <c r="T273" s="93">
        <f>S273*H273</f>
        <v>0</v>
      </c>
      <c r="AR273" s="94" t="s">
        <v>86</v>
      </c>
      <c r="AT273" s="94" t="s">
        <v>81</v>
      </c>
      <c r="AU273" s="94" t="s">
        <v>1</v>
      </c>
      <c r="AY273" s="3" t="s">
        <v>79</v>
      </c>
      <c r="BE273" s="95">
        <f>IF(N273="základní",J273,0)</f>
        <v>0</v>
      </c>
      <c r="BF273" s="95">
        <f>IF(N273="snížená",J273,0)</f>
        <v>0</v>
      </c>
      <c r="BG273" s="95">
        <f>IF(N273="zákl. přenesená",J273,0)</f>
        <v>0</v>
      </c>
      <c r="BH273" s="95">
        <f>IF(N273="sníž. přenesená",J273,0)</f>
        <v>0</v>
      </c>
      <c r="BI273" s="95">
        <f>IF(N273="nulová",J273,0)</f>
        <v>0</v>
      </c>
      <c r="BJ273" s="3" t="s">
        <v>77</v>
      </c>
      <c r="BK273" s="95">
        <f>ROUND(I273*H273,2)</f>
        <v>0</v>
      </c>
      <c r="BL273" s="3" t="s">
        <v>86</v>
      </c>
      <c r="BM273" s="94" t="s">
        <v>315</v>
      </c>
    </row>
    <row r="274" spans="2:65" s="12" customFormat="1" x14ac:dyDescent="0.25">
      <c r="B274" s="13"/>
      <c r="D274" s="96" t="s">
        <v>88</v>
      </c>
      <c r="F274" s="97" t="s">
        <v>316</v>
      </c>
      <c r="I274" s="98"/>
      <c r="L274" s="13"/>
      <c r="M274" s="99"/>
      <c r="T274" s="100"/>
      <c r="AT274" s="3" t="s">
        <v>88</v>
      </c>
      <c r="AU274" s="3" t="s">
        <v>1</v>
      </c>
    </row>
    <row r="275" spans="2:65" s="12" customFormat="1" ht="16.5" customHeight="1" x14ac:dyDescent="0.25">
      <c r="B275" s="13"/>
      <c r="C275" s="126" t="s">
        <v>317</v>
      </c>
      <c r="D275" s="126" t="s">
        <v>204</v>
      </c>
      <c r="E275" s="127" t="s">
        <v>318</v>
      </c>
      <c r="F275" s="128" t="s">
        <v>319</v>
      </c>
      <c r="G275" s="129" t="s">
        <v>135</v>
      </c>
      <c r="H275" s="130">
        <v>106.69199999999999</v>
      </c>
      <c r="I275" s="131"/>
      <c r="J275" s="132">
        <f>ROUND(I275*H275,2)</f>
        <v>0</v>
      </c>
      <c r="K275" s="128" t="s">
        <v>85</v>
      </c>
      <c r="L275" s="133"/>
      <c r="M275" s="134" t="s">
        <v>9</v>
      </c>
      <c r="N275" s="135" t="s">
        <v>32</v>
      </c>
      <c r="P275" s="92">
        <f>O275*H275</f>
        <v>0</v>
      </c>
      <c r="Q275" s="92">
        <v>0.08</v>
      </c>
      <c r="R275" s="92">
        <f>Q275*H275</f>
        <v>8.5353599999999989</v>
      </c>
      <c r="S275" s="92">
        <v>0</v>
      </c>
      <c r="T275" s="93">
        <f>S275*H275</f>
        <v>0</v>
      </c>
      <c r="AR275" s="94" t="s">
        <v>132</v>
      </c>
      <c r="AT275" s="94" t="s">
        <v>204</v>
      </c>
      <c r="AU275" s="94" t="s">
        <v>1</v>
      </c>
      <c r="AY275" s="3" t="s">
        <v>79</v>
      </c>
      <c r="BE275" s="95">
        <f>IF(N275="základní",J275,0)</f>
        <v>0</v>
      </c>
      <c r="BF275" s="95">
        <f>IF(N275="snížená",J275,0)</f>
        <v>0</v>
      </c>
      <c r="BG275" s="95">
        <f>IF(N275="zákl. přenesená",J275,0)</f>
        <v>0</v>
      </c>
      <c r="BH275" s="95">
        <f>IF(N275="sníž. přenesená",J275,0)</f>
        <v>0</v>
      </c>
      <c r="BI275" s="95">
        <f>IF(N275="nulová",J275,0)</f>
        <v>0</v>
      </c>
      <c r="BJ275" s="3" t="s">
        <v>77</v>
      </c>
      <c r="BK275" s="95">
        <f>ROUND(I275*H275,2)</f>
        <v>0</v>
      </c>
      <c r="BL275" s="3" t="s">
        <v>86</v>
      </c>
      <c r="BM275" s="94" t="s">
        <v>320</v>
      </c>
    </row>
    <row r="276" spans="2:65" s="101" customFormat="1" x14ac:dyDescent="0.25">
      <c r="B276" s="102"/>
      <c r="D276" s="103" t="s">
        <v>90</v>
      </c>
      <c r="E276" s="104" t="s">
        <v>9</v>
      </c>
      <c r="F276" s="105" t="s">
        <v>321</v>
      </c>
      <c r="H276" s="106">
        <v>104.6</v>
      </c>
      <c r="I276" s="107"/>
      <c r="L276" s="102"/>
      <c r="M276" s="108"/>
      <c r="T276" s="109"/>
      <c r="AT276" s="104" t="s">
        <v>90</v>
      </c>
      <c r="AU276" s="104" t="s">
        <v>1</v>
      </c>
      <c r="AV276" s="101" t="s">
        <v>1</v>
      </c>
      <c r="AW276" s="101" t="s">
        <v>92</v>
      </c>
      <c r="AX276" s="101" t="s">
        <v>77</v>
      </c>
      <c r="AY276" s="104" t="s">
        <v>79</v>
      </c>
    </row>
    <row r="277" spans="2:65" s="101" customFormat="1" x14ac:dyDescent="0.25">
      <c r="B277" s="102"/>
      <c r="D277" s="103" t="s">
        <v>90</v>
      </c>
      <c r="F277" s="105" t="s">
        <v>322</v>
      </c>
      <c r="H277" s="106">
        <v>106.69199999999999</v>
      </c>
      <c r="I277" s="107"/>
      <c r="L277" s="102"/>
      <c r="M277" s="108"/>
      <c r="T277" s="109"/>
      <c r="AT277" s="104" t="s">
        <v>90</v>
      </c>
      <c r="AU277" s="104" t="s">
        <v>1</v>
      </c>
      <c r="AV277" s="101" t="s">
        <v>1</v>
      </c>
      <c r="AW277" s="101" t="s">
        <v>4</v>
      </c>
      <c r="AX277" s="101" t="s">
        <v>77</v>
      </c>
      <c r="AY277" s="104" t="s">
        <v>79</v>
      </c>
    </row>
    <row r="278" spans="2:65" s="12" customFormat="1" ht="16.5" customHeight="1" x14ac:dyDescent="0.25">
      <c r="B278" s="13"/>
      <c r="C278" s="126" t="s">
        <v>323</v>
      </c>
      <c r="D278" s="126" t="s">
        <v>204</v>
      </c>
      <c r="E278" s="127" t="s">
        <v>324</v>
      </c>
      <c r="F278" s="128" t="s">
        <v>325</v>
      </c>
      <c r="G278" s="129" t="s">
        <v>135</v>
      </c>
      <c r="H278" s="130">
        <v>17.748000000000001</v>
      </c>
      <c r="I278" s="131"/>
      <c r="J278" s="132">
        <f>ROUND(I278*H278,2)</f>
        <v>0</v>
      </c>
      <c r="K278" s="128" t="s">
        <v>85</v>
      </c>
      <c r="L278" s="133"/>
      <c r="M278" s="134" t="s">
        <v>9</v>
      </c>
      <c r="N278" s="135" t="s">
        <v>32</v>
      </c>
      <c r="P278" s="92">
        <f>O278*H278</f>
        <v>0</v>
      </c>
      <c r="Q278" s="92">
        <v>4.8300000000000003E-2</v>
      </c>
      <c r="R278" s="92">
        <f>Q278*H278</f>
        <v>0.85722840000000011</v>
      </c>
      <c r="S278" s="92">
        <v>0</v>
      </c>
      <c r="T278" s="93">
        <f>S278*H278</f>
        <v>0</v>
      </c>
      <c r="AR278" s="94" t="s">
        <v>132</v>
      </c>
      <c r="AT278" s="94" t="s">
        <v>204</v>
      </c>
      <c r="AU278" s="94" t="s">
        <v>1</v>
      </c>
      <c r="AY278" s="3" t="s">
        <v>79</v>
      </c>
      <c r="BE278" s="95">
        <f>IF(N278="základní",J278,0)</f>
        <v>0</v>
      </c>
      <c r="BF278" s="95">
        <f>IF(N278="snížená",J278,0)</f>
        <v>0</v>
      </c>
      <c r="BG278" s="95">
        <f>IF(N278="zákl. přenesená",J278,0)</f>
        <v>0</v>
      </c>
      <c r="BH278" s="95">
        <f>IF(N278="sníž. přenesená",J278,0)</f>
        <v>0</v>
      </c>
      <c r="BI278" s="95">
        <f>IF(N278="nulová",J278,0)</f>
        <v>0</v>
      </c>
      <c r="BJ278" s="3" t="s">
        <v>77</v>
      </c>
      <c r="BK278" s="95">
        <f>ROUND(I278*H278,2)</f>
        <v>0</v>
      </c>
      <c r="BL278" s="3" t="s">
        <v>86</v>
      </c>
      <c r="BM278" s="94" t="s">
        <v>326</v>
      </c>
    </row>
    <row r="279" spans="2:65" s="101" customFormat="1" x14ac:dyDescent="0.25">
      <c r="B279" s="102"/>
      <c r="D279" s="103" t="s">
        <v>90</v>
      </c>
      <c r="E279" s="104" t="s">
        <v>9</v>
      </c>
      <c r="F279" s="105" t="s">
        <v>327</v>
      </c>
      <c r="H279" s="106">
        <v>14.4</v>
      </c>
      <c r="I279" s="107"/>
      <c r="L279" s="102"/>
      <c r="M279" s="108"/>
      <c r="T279" s="109"/>
      <c r="AT279" s="104" t="s">
        <v>90</v>
      </c>
      <c r="AU279" s="104" t="s">
        <v>1</v>
      </c>
      <c r="AV279" s="101" t="s">
        <v>1</v>
      </c>
      <c r="AW279" s="101" t="s">
        <v>92</v>
      </c>
      <c r="AX279" s="101" t="s">
        <v>78</v>
      </c>
      <c r="AY279" s="104" t="s">
        <v>79</v>
      </c>
    </row>
    <row r="280" spans="2:65" s="101" customFormat="1" x14ac:dyDescent="0.25">
      <c r="B280" s="102"/>
      <c r="D280" s="103" t="s">
        <v>90</v>
      </c>
      <c r="E280" s="104" t="s">
        <v>9</v>
      </c>
      <c r="F280" s="105" t="s">
        <v>328</v>
      </c>
      <c r="H280" s="106">
        <v>3</v>
      </c>
      <c r="I280" s="107"/>
      <c r="L280" s="102"/>
      <c r="M280" s="108"/>
      <c r="T280" s="109"/>
      <c r="AT280" s="104" t="s">
        <v>90</v>
      </c>
      <c r="AU280" s="104" t="s">
        <v>1</v>
      </c>
      <c r="AV280" s="101" t="s">
        <v>1</v>
      </c>
      <c r="AW280" s="101" t="s">
        <v>92</v>
      </c>
      <c r="AX280" s="101" t="s">
        <v>78</v>
      </c>
      <c r="AY280" s="104" t="s">
        <v>79</v>
      </c>
    </row>
    <row r="281" spans="2:65" s="118" customFormat="1" x14ac:dyDescent="0.25">
      <c r="B281" s="119"/>
      <c r="D281" s="103" t="s">
        <v>90</v>
      </c>
      <c r="E281" s="120" t="s">
        <v>9</v>
      </c>
      <c r="F281" s="121" t="s">
        <v>151</v>
      </c>
      <c r="H281" s="122">
        <v>17.399999999999999</v>
      </c>
      <c r="I281" s="123"/>
      <c r="L281" s="119"/>
      <c r="M281" s="124"/>
      <c r="T281" s="125"/>
      <c r="AT281" s="120" t="s">
        <v>90</v>
      </c>
      <c r="AU281" s="120" t="s">
        <v>1</v>
      </c>
      <c r="AV281" s="118" t="s">
        <v>86</v>
      </c>
      <c r="AW281" s="118" t="s">
        <v>92</v>
      </c>
      <c r="AX281" s="118" t="s">
        <v>77</v>
      </c>
      <c r="AY281" s="120" t="s">
        <v>79</v>
      </c>
    </row>
    <row r="282" spans="2:65" s="101" customFormat="1" x14ac:dyDescent="0.25">
      <c r="B282" s="102"/>
      <c r="D282" s="103" t="s">
        <v>90</v>
      </c>
      <c r="F282" s="105" t="s">
        <v>329</v>
      </c>
      <c r="H282" s="106">
        <v>17.748000000000001</v>
      </c>
      <c r="I282" s="107"/>
      <c r="L282" s="102"/>
      <c r="M282" s="108"/>
      <c r="T282" s="109"/>
      <c r="AT282" s="104" t="s">
        <v>90</v>
      </c>
      <c r="AU282" s="104" t="s">
        <v>1</v>
      </c>
      <c r="AV282" s="101" t="s">
        <v>1</v>
      </c>
      <c r="AW282" s="101" t="s">
        <v>4</v>
      </c>
      <c r="AX282" s="101" t="s">
        <v>77</v>
      </c>
      <c r="AY282" s="104" t="s">
        <v>79</v>
      </c>
    </row>
    <row r="283" spans="2:65" s="12" customFormat="1" ht="16.5" customHeight="1" x14ac:dyDescent="0.25">
      <c r="B283" s="13"/>
      <c r="C283" s="126" t="s">
        <v>330</v>
      </c>
      <c r="D283" s="126" t="s">
        <v>204</v>
      </c>
      <c r="E283" s="127" t="s">
        <v>331</v>
      </c>
      <c r="F283" s="128" t="s">
        <v>332</v>
      </c>
      <c r="G283" s="129" t="s">
        <v>135</v>
      </c>
      <c r="H283" s="130">
        <v>16.32</v>
      </c>
      <c r="I283" s="131"/>
      <c r="J283" s="132">
        <f>ROUND(I283*H283,2)</f>
        <v>0</v>
      </c>
      <c r="K283" s="128" t="s">
        <v>85</v>
      </c>
      <c r="L283" s="133"/>
      <c r="M283" s="134" t="s">
        <v>9</v>
      </c>
      <c r="N283" s="135" t="s">
        <v>32</v>
      </c>
      <c r="P283" s="92">
        <f>O283*H283</f>
        <v>0</v>
      </c>
      <c r="Q283" s="92">
        <v>8.5999999999999993E-2</v>
      </c>
      <c r="R283" s="92">
        <f>Q283*H283</f>
        <v>1.4035199999999999</v>
      </c>
      <c r="S283" s="92">
        <v>0</v>
      </c>
      <c r="T283" s="93">
        <f>S283*H283</f>
        <v>0</v>
      </c>
      <c r="AR283" s="94" t="s">
        <v>132</v>
      </c>
      <c r="AT283" s="94" t="s">
        <v>204</v>
      </c>
      <c r="AU283" s="94" t="s">
        <v>1</v>
      </c>
      <c r="AY283" s="3" t="s">
        <v>79</v>
      </c>
      <c r="BE283" s="95">
        <f>IF(N283="základní",J283,0)</f>
        <v>0</v>
      </c>
      <c r="BF283" s="95">
        <f>IF(N283="snížená",J283,0)</f>
        <v>0</v>
      </c>
      <c r="BG283" s="95">
        <f>IF(N283="zákl. přenesená",J283,0)</f>
        <v>0</v>
      </c>
      <c r="BH283" s="95">
        <f>IF(N283="sníž. přenesená",J283,0)</f>
        <v>0</v>
      </c>
      <c r="BI283" s="95">
        <f>IF(N283="nulová",J283,0)</f>
        <v>0</v>
      </c>
      <c r="BJ283" s="3" t="s">
        <v>77</v>
      </c>
      <c r="BK283" s="95">
        <f>ROUND(I283*H283,2)</f>
        <v>0</v>
      </c>
      <c r="BL283" s="3" t="s">
        <v>86</v>
      </c>
      <c r="BM283" s="94" t="s">
        <v>333</v>
      </c>
    </row>
    <row r="284" spans="2:65" s="101" customFormat="1" x14ac:dyDescent="0.25">
      <c r="B284" s="102"/>
      <c r="D284" s="103" t="s">
        <v>90</v>
      </c>
      <c r="E284" s="104" t="s">
        <v>9</v>
      </c>
      <c r="F284" s="105" t="s">
        <v>334</v>
      </c>
      <c r="H284" s="106">
        <v>16</v>
      </c>
      <c r="I284" s="107"/>
      <c r="L284" s="102"/>
      <c r="M284" s="108"/>
      <c r="T284" s="109"/>
      <c r="AT284" s="104" t="s">
        <v>90</v>
      </c>
      <c r="AU284" s="104" t="s">
        <v>1</v>
      </c>
      <c r="AV284" s="101" t="s">
        <v>1</v>
      </c>
      <c r="AW284" s="101" t="s">
        <v>92</v>
      </c>
      <c r="AX284" s="101" t="s">
        <v>77</v>
      </c>
      <c r="AY284" s="104" t="s">
        <v>79</v>
      </c>
    </row>
    <row r="285" spans="2:65" s="101" customFormat="1" x14ac:dyDescent="0.25">
      <c r="B285" s="102"/>
      <c r="D285" s="103" t="s">
        <v>90</v>
      </c>
      <c r="F285" s="105" t="s">
        <v>335</v>
      </c>
      <c r="H285" s="106">
        <v>16.32</v>
      </c>
      <c r="I285" s="107"/>
      <c r="L285" s="102"/>
      <c r="M285" s="108"/>
      <c r="T285" s="109"/>
      <c r="AT285" s="104" t="s">
        <v>90</v>
      </c>
      <c r="AU285" s="104" t="s">
        <v>1</v>
      </c>
      <c r="AV285" s="101" t="s">
        <v>1</v>
      </c>
      <c r="AW285" s="101" t="s">
        <v>4</v>
      </c>
      <c r="AX285" s="101" t="s">
        <v>77</v>
      </c>
      <c r="AY285" s="104" t="s">
        <v>79</v>
      </c>
    </row>
    <row r="286" spans="2:65" s="12" customFormat="1" ht="24.2" customHeight="1" x14ac:dyDescent="0.25">
      <c r="B286" s="13"/>
      <c r="C286" s="83" t="s">
        <v>336</v>
      </c>
      <c r="D286" s="83" t="s">
        <v>81</v>
      </c>
      <c r="E286" s="84" t="s">
        <v>337</v>
      </c>
      <c r="F286" s="85" t="s">
        <v>338</v>
      </c>
      <c r="G286" s="86" t="s">
        <v>135</v>
      </c>
      <c r="H286" s="87">
        <v>285.5</v>
      </c>
      <c r="I286" s="88"/>
      <c r="J286" s="89">
        <f>ROUND(I286*H286,2)</f>
        <v>0</v>
      </c>
      <c r="K286" s="85" t="s">
        <v>85</v>
      </c>
      <c r="L286" s="13"/>
      <c r="M286" s="90" t="s">
        <v>9</v>
      </c>
      <c r="N286" s="91" t="s">
        <v>32</v>
      </c>
      <c r="P286" s="92">
        <f>O286*H286</f>
        <v>0</v>
      </c>
      <c r="Q286" s="92">
        <v>0.10095</v>
      </c>
      <c r="R286" s="92">
        <f>Q286*H286</f>
        <v>28.821224999999998</v>
      </c>
      <c r="S286" s="92">
        <v>0</v>
      </c>
      <c r="T286" s="93">
        <f>S286*H286</f>
        <v>0</v>
      </c>
      <c r="AR286" s="94" t="s">
        <v>86</v>
      </c>
      <c r="AT286" s="94" t="s">
        <v>81</v>
      </c>
      <c r="AU286" s="94" t="s">
        <v>1</v>
      </c>
      <c r="AY286" s="3" t="s">
        <v>79</v>
      </c>
      <c r="BE286" s="95">
        <f>IF(N286="základní",J286,0)</f>
        <v>0</v>
      </c>
      <c r="BF286" s="95">
        <f>IF(N286="snížená",J286,0)</f>
        <v>0</v>
      </c>
      <c r="BG286" s="95">
        <f>IF(N286="zákl. přenesená",J286,0)</f>
        <v>0</v>
      </c>
      <c r="BH286" s="95">
        <f>IF(N286="sníž. přenesená",J286,0)</f>
        <v>0</v>
      </c>
      <c r="BI286" s="95">
        <f>IF(N286="nulová",J286,0)</f>
        <v>0</v>
      </c>
      <c r="BJ286" s="3" t="s">
        <v>77</v>
      </c>
      <c r="BK286" s="95">
        <f>ROUND(I286*H286,2)</f>
        <v>0</v>
      </c>
      <c r="BL286" s="3" t="s">
        <v>86</v>
      </c>
      <c r="BM286" s="94" t="s">
        <v>339</v>
      </c>
    </row>
    <row r="287" spans="2:65" s="12" customFormat="1" x14ac:dyDescent="0.25">
      <c r="B287" s="13"/>
      <c r="D287" s="96" t="s">
        <v>88</v>
      </c>
      <c r="F287" s="97" t="s">
        <v>340</v>
      </c>
      <c r="I287" s="98"/>
      <c r="L287" s="13"/>
      <c r="M287" s="99"/>
      <c r="T287" s="100"/>
      <c r="AT287" s="3" t="s">
        <v>88</v>
      </c>
      <c r="AU287" s="3" t="s">
        <v>1</v>
      </c>
    </row>
    <row r="288" spans="2:65" s="101" customFormat="1" x14ac:dyDescent="0.25">
      <c r="B288" s="102"/>
      <c r="D288" s="103" t="s">
        <v>90</v>
      </c>
      <c r="E288" s="104" t="s">
        <v>9</v>
      </c>
      <c r="F288" s="105" t="s">
        <v>144</v>
      </c>
      <c r="H288" s="106">
        <v>187.6</v>
      </c>
      <c r="I288" s="107"/>
      <c r="L288" s="102"/>
      <c r="M288" s="108"/>
      <c r="T288" s="109"/>
      <c r="AT288" s="104" t="s">
        <v>90</v>
      </c>
      <c r="AU288" s="104" t="s">
        <v>1</v>
      </c>
      <c r="AV288" s="101" t="s">
        <v>1</v>
      </c>
      <c r="AW288" s="101" t="s">
        <v>92</v>
      </c>
      <c r="AX288" s="101" t="s">
        <v>78</v>
      </c>
      <c r="AY288" s="104" t="s">
        <v>79</v>
      </c>
    </row>
    <row r="289" spans="2:65" s="101" customFormat="1" x14ac:dyDescent="0.25">
      <c r="B289" s="102"/>
      <c r="D289" s="103" t="s">
        <v>90</v>
      </c>
      <c r="E289" s="104" t="s">
        <v>9</v>
      </c>
      <c r="F289" s="105" t="s">
        <v>145</v>
      </c>
      <c r="H289" s="106">
        <v>16.100000000000001</v>
      </c>
      <c r="I289" s="107"/>
      <c r="L289" s="102"/>
      <c r="M289" s="108"/>
      <c r="T289" s="109"/>
      <c r="AT289" s="104" t="s">
        <v>90</v>
      </c>
      <c r="AU289" s="104" t="s">
        <v>1</v>
      </c>
      <c r="AV289" s="101" t="s">
        <v>1</v>
      </c>
      <c r="AW289" s="101" t="s">
        <v>92</v>
      </c>
      <c r="AX289" s="101" t="s">
        <v>78</v>
      </c>
      <c r="AY289" s="104" t="s">
        <v>79</v>
      </c>
    </row>
    <row r="290" spans="2:65" s="101" customFormat="1" x14ac:dyDescent="0.25">
      <c r="B290" s="102"/>
      <c r="D290" s="103" t="s">
        <v>90</v>
      </c>
      <c r="E290" s="104" t="s">
        <v>9</v>
      </c>
      <c r="F290" s="105" t="s">
        <v>146</v>
      </c>
      <c r="H290" s="106">
        <v>16.8</v>
      </c>
      <c r="I290" s="107"/>
      <c r="L290" s="102"/>
      <c r="M290" s="108"/>
      <c r="T290" s="109"/>
      <c r="AT290" s="104" t="s">
        <v>90</v>
      </c>
      <c r="AU290" s="104" t="s">
        <v>1</v>
      </c>
      <c r="AV290" s="101" t="s">
        <v>1</v>
      </c>
      <c r="AW290" s="101" t="s">
        <v>92</v>
      </c>
      <c r="AX290" s="101" t="s">
        <v>78</v>
      </c>
      <c r="AY290" s="104" t="s">
        <v>79</v>
      </c>
    </row>
    <row r="291" spans="2:65" s="101" customFormat="1" x14ac:dyDescent="0.25">
      <c r="B291" s="102"/>
      <c r="D291" s="103" t="s">
        <v>90</v>
      </c>
      <c r="E291" s="104" t="s">
        <v>9</v>
      </c>
      <c r="F291" s="105" t="s">
        <v>147</v>
      </c>
      <c r="H291" s="106">
        <v>16.2</v>
      </c>
      <c r="I291" s="107"/>
      <c r="L291" s="102"/>
      <c r="M291" s="108"/>
      <c r="T291" s="109"/>
      <c r="AT291" s="104" t="s">
        <v>90</v>
      </c>
      <c r="AU291" s="104" t="s">
        <v>1</v>
      </c>
      <c r="AV291" s="101" t="s">
        <v>1</v>
      </c>
      <c r="AW291" s="101" t="s">
        <v>92</v>
      </c>
      <c r="AX291" s="101" t="s">
        <v>78</v>
      </c>
      <c r="AY291" s="104" t="s">
        <v>79</v>
      </c>
    </row>
    <row r="292" spans="2:65" s="101" customFormat="1" x14ac:dyDescent="0.25">
      <c r="B292" s="102"/>
      <c r="D292" s="103" t="s">
        <v>90</v>
      </c>
      <c r="E292" s="104" t="s">
        <v>9</v>
      </c>
      <c r="F292" s="105" t="s">
        <v>148</v>
      </c>
      <c r="H292" s="106">
        <v>17</v>
      </c>
      <c r="I292" s="107"/>
      <c r="L292" s="102"/>
      <c r="M292" s="108"/>
      <c r="T292" s="109"/>
      <c r="AT292" s="104" t="s">
        <v>90</v>
      </c>
      <c r="AU292" s="104" t="s">
        <v>1</v>
      </c>
      <c r="AV292" s="101" t="s">
        <v>1</v>
      </c>
      <c r="AW292" s="101" t="s">
        <v>92</v>
      </c>
      <c r="AX292" s="101" t="s">
        <v>78</v>
      </c>
      <c r="AY292" s="104" t="s">
        <v>79</v>
      </c>
    </row>
    <row r="293" spans="2:65" s="101" customFormat="1" x14ac:dyDescent="0.25">
      <c r="B293" s="102"/>
      <c r="D293" s="103" t="s">
        <v>90</v>
      </c>
      <c r="E293" s="104" t="s">
        <v>9</v>
      </c>
      <c r="F293" s="105" t="s">
        <v>149</v>
      </c>
      <c r="H293" s="106">
        <v>16.399999999999999</v>
      </c>
      <c r="I293" s="107"/>
      <c r="L293" s="102"/>
      <c r="M293" s="108"/>
      <c r="T293" s="109"/>
      <c r="AT293" s="104" t="s">
        <v>90</v>
      </c>
      <c r="AU293" s="104" t="s">
        <v>1</v>
      </c>
      <c r="AV293" s="101" t="s">
        <v>1</v>
      </c>
      <c r="AW293" s="101" t="s">
        <v>92</v>
      </c>
      <c r="AX293" s="101" t="s">
        <v>78</v>
      </c>
      <c r="AY293" s="104" t="s">
        <v>79</v>
      </c>
    </row>
    <row r="294" spans="2:65" s="101" customFormat="1" x14ac:dyDescent="0.25">
      <c r="B294" s="102"/>
      <c r="D294" s="103" t="s">
        <v>90</v>
      </c>
      <c r="E294" s="104" t="s">
        <v>9</v>
      </c>
      <c r="F294" s="105" t="s">
        <v>150</v>
      </c>
      <c r="H294" s="106">
        <v>15.4</v>
      </c>
      <c r="I294" s="107"/>
      <c r="L294" s="102"/>
      <c r="M294" s="108"/>
      <c r="T294" s="109"/>
      <c r="AT294" s="104" t="s">
        <v>90</v>
      </c>
      <c r="AU294" s="104" t="s">
        <v>1</v>
      </c>
      <c r="AV294" s="101" t="s">
        <v>1</v>
      </c>
      <c r="AW294" s="101" t="s">
        <v>92</v>
      </c>
      <c r="AX294" s="101" t="s">
        <v>78</v>
      </c>
      <c r="AY294" s="104" t="s">
        <v>79</v>
      </c>
    </row>
    <row r="295" spans="2:65" s="118" customFormat="1" x14ac:dyDescent="0.25">
      <c r="B295" s="119"/>
      <c r="D295" s="103" t="s">
        <v>90</v>
      </c>
      <c r="E295" s="120" t="s">
        <v>9</v>
      </c>
      <c r="F295" s="121" t="s">
        <v>151</v>
      </c>
      <c r="H295" s="122">
        <v>285.49999999999994</v>
      </c>
      <c r="I295" s="123"/>
      <c r="L295" s="119"/>
      <c r="M295" s="124"/>
      <c r="T295" s="125"/>
      <c r="AT295" s="120" t="s">
        <v>90</v>
      </c>
      <c r="AU295" s="120" t="s">
        <v>1</v>
      </c>
      <c r="AV295" s="118" t="s">
        <v>86</v>
      </c>
      <c r="AW295" s="118" t="s">
        <v>92</v>
      </c>
      <c r="AX295" s="118" t="s">
        <v>77</v>
      </c>
      <c r="AY295" s="120" t="s">
        <v>79</v>
      </c>
    </row>
    <row r="296" spans="2:65" s="12" customFormat="1" ht="16.5" customHeight="1" x14ac:dyDescent="0.25">
      <c r="B296" s="13"/>
      <c r="C296" s="126" t="s">
        <v>341</v>
      </c>
      <c r="D296" s="126" t="s">
        <v>204</v>
      </c>
      <c r="E296" s="127" t="s">
        <v>342</v>
      </c>
      <c r="F296" s="128" t="s">
        <v>343</v>
      </c>
      <c r="G296" s="129" t="s">
        <v>135</v>
      </c>
      <c r="H296" s="130">
        <v>285.5</v>
      </c>
      <c r="I296" s="131"/>
      <c r="J296" s="132">
        <f>ROUND(I296*H296,2)</f>
        <v>0</v>
      </c>
      <c r="K296" s="128" t="s">
        <v>85</v>
      </c>
      <c r="L296" s="133"/>
      <c r="M296" s="134" t="s">
        <v>9</v>
      </c>
      <c r="N296" s="135" t="s">
        <v>32</v>
      </c>
      <c r="P296" s="92">
        <f>O296*H296</f>
        <v>0</v>
      </c>
      <c r="Q296" s="92">
        <v>2.8000000000000001E-2</v>
      </c>
      <c r="R296" s="92">
        <f>Q296*H296</f>
        <v>7.9939999999999998</v>
      </c>
      <c r="S296" s="92">
        <v>0</v>
      </c>
      <c r="T296" s="93">
        <f>S296*H296</f>
        <v>0</v>
      </c>
      <c r="AR296" s="94" t="s">
        <v>132</v>
      </c>
      <c r="AT296" s="94" t="s">
        <v>204</v>
      </c>
      <c r="AU296" s="94" t="s">
        <v>1</v>
      </c>
      <c r="AY296" s="3" t="s">
        <v>79</v>
      </c>
      <c r="BE296" s="95">
        <f>IF(N296="základní",J296,0)</f>
        <v>0</v>
      </c>
      <c r="BF296" s="95">
        <f>IF(N296="snížená",J296,0)</f>
        <v>0</v>
      </c>
      <c r="BG296" s="95">
        <f>IF(N296="zákl. přenesená",J296,0)</f>
        <v>0</v>
      </c>
      <c r="BH296" s="95">
        <f>IF(N296="sníž. přenesená",J296,0)</f>
        <v>0</v>
      </c>
      <c r="BI296" s="95">
        <f>IF(N296="nulová",J296,0)</f>
        <v>0</v>
      </c>
      <c r="BJ296" s="3" t="s">
        <v>77</v>
      </c>
      <c r="BK296" s="95">
        <f>ROUND(I296*H296,2)</f>
        <v>0</v>
      </c>
      <c r="BL296" s="3" t="s">
        <v>86</v>
      </c>
      <c r="BM296" s="94" t="s">
        <v>344</v>
      </c>
    </row>
    <row r="297" spans="2:65" s="12" customFormat="1" ht="33" customHeight="1" x14ac:dyDescent="0.25">
      <c r="B297" s="13"/>
      <c r="C297" s="83" t="s">
        <v>345</v>
      </c>
      <c r="D297" s="83" t="s">
        <v>81</v>
      </c>
      <c r="E297" s="84" t="s">
        <v>346</v>
      </c>
      <c r="F297" s="85" t="s">
        <v>347</v>
      </c>
      <c r="G297" s="86" t="s">
        <v>135</v>
      </c>
      <c r="H297" s="87">
        <v>138</v>
      </c>
      <c r="I297" s="88"/>
      <c r="J297" s="89">
        <f>ROUND(I297*H297,2)</f>
        <v>0</v>
      </c>
      <c r="K297" s="85" t="s">
        <v>85</v>
      </c>
      <c r="L297" s="13"/>
      <c r="M297" s="90" t="s">
        <v>9</v>
      </c>
      <c r="N297" s="91" t="s">
        <v>32</v>
      </c>
      <c r="P297" s="92">
        <f>O297*H297</f>
        <v>0</v>
      </c>
      <c r="Q297" s="92">
        <v>5.9999999999999995E-4</v>
      </c>
      <c r="R297" s="92">
        <f>Q297*H297</f>
        <v>8.2799999999999999E-2</v>
      </c>
      <c r="S297" s="92">
        <v>0</v>
      </c>
      <c r="T297" s="93">
        <f>S297*H297</f>
        <v>0</v>
      </c>
      <c r="AR297" s="94" t="s">
        <v>86</v>
      </c>
      <c r="AT297" s="94" t="s">
        <v>81</v>
      </c>
      <c r="AU297" s="94" t="s">
        <v>1</v>
      </c>
      <c r="AY297" s="3" t="s">
        <v>79</v>
      </c>
      <c r="BE297" s="95">
        <f>IF(N297="základní",J297,0)</f>
        <v>0</v>
      </c>
      <c r="BF297" s="95">
        <f>IF(N297="snížená",J297,0)</f>
        <v>0</v>
      </c>
      <c r="BG297" s="95">
        <f>IF(N297="zákl. přenesená",J297,0)</f>
        <v>0</v>
      </c>
      <c r="BH297" s="95">
        <f>IF(N297="sníž. přenesená",J297,0)</f>
        <v>0</v>
      </c>
      <c r="BI297" s="95">
        <f>IF(N297="nulová",J297,0)</f>
        <v>0</v>
      </c>
      <c r="BJ297" s="3" t="s">
        <v>77</v>
      </c>
      <c r="BK297" s="95">
        <f>ROUND(I297*H297,2)</f>
        <v>0</v>
      </c>
      <c r="BL297" s="3" t="s">
        <v>86</v>
      </c>
      <c r="BM297" s="94" t="s">
        <v>348</v>
      </c>
    </row>
    <row r="298" spans="2:65" s="12" customFormat="1" x14ac:dyDescent="0.25">
      <c r="B298" s="13"/>
      <c r="D298" s="96" t="s">
        <v>88</v>
      </c>
      <c r="F298" s="97" t="s">
        <v>349</v>
      </c>
      <c r="I298" s="98"/>
      <c r="L298" s="13"/>
      <c r="M298" s="99"/>
      <c r="T298" s="100"/>
      <c r="AT298" s="3" t="s">
        <v>88</v>
      </c>
      <c r="AU298" s="3" t="s">
        <v>1</v>
      </c>
    </row>
    <row r="299" spans="2:65" s="101" customFormat="1" x14ac:dyDescent="0.25">
      <c r="B299" s="102"/>
      <c r="D299" s="103" t="s">
        <v>90</v>
      </c>
      <c r="E299" s="104" t="s">
        <v>9</v>
      </c>
      <c r="F299" s="105" t="s">
        <v>350</v>
      </c>
      <c r="H299" s="106">
        <v>138</v>
      </c>
      <c r="I299" s="107"/>
      <c r="L299" s="102"/>
      <c r="M299" s="108"/>
      <c r="T299" s="109"/>
      <c r="AT299" s="104" t="s">
        <v>90</v>
      </c>
      <c r="AU299" s="104" t="s">
        <v>1</v>
      </c>
      <c r="AV299" s="101" t="s">
        <v>1</v>
      </c>
      <c r="AW299" s="101" t="s">
        <v>92</v>
      </c>
      <c r="AX299" s="101" t="s">
        <v>77</v>
      </c>
      <c r="AY299" s="104" t="s">
        <v>79</v>
      </c>
    </row>
    <row r="300" spans="2:65" s="12" customFormat="1" ht="16.5" customHeight="1" x14ac:dyDescent="0.25">
      <c r="B300" s="13"/>
      <c r="C300" s="83" t="s">
        <v>351</v>
      </c>
      <c r="D300" s="83" t="s">
        <v>81</v>
      </c>
      <c r="E300" s="84" t="s">
        <v>352</v>
      </c>
      <c r="F300" s="85" t="s">
        <v>353</v>
      </c>
      <c r="G300" s="86" t="s">
        <v>135</v>
      </c>
      <c r="H300" s="87">
        <v>138</v>
      </c>
      <c r="I300" s="88"/>
      <c r="J300" s="89">
        <f>ROUND(I300*H300,2)</f>
        <v>0</v>
      </c>
      <c r="K300" s="85" t="s">
        <v>85</v>
      </c>
      <c r="L300" s="13"/>
      <c r="M300" s="90" t="s">
        <v>9</v>
      </c>
      <c r="N300" s="91" t="s">
        <v>32</v>
      </c>
      <c r="P300" s="92">
        <f>O300*H300</f>
        <v>0</v>
      </c>
      <c r="Q300" s="92">
        <v>0</v>
      </c>
      <c r="R300" s="92">
        <f>Q300*H300</f>
        <v>0</v>
      </c>
      <c r="S300" s="92">
        <v>0</v>
      </c>
      <c r="T300" s="93">
        <f>S300*H300</f>
        <v>0</v>
      </c>
      <c r="AR300" s="94" t="s">
        <v>86</v>
      </c>
      <c r="AT300" s="94" t="s">
        <v>81</v>
      </c>
      <c r="AU300" s="94" t="s">
        <v>1</v>
      </c>
      <c r="AY300" s="3" t="s">
        <v>79</v>
      </c>
      <c r="BE300" s="95">
        <f>IF(N300="základní",J300,0)</f>
        <v>0</v>
      </c>
      <c r="BF300" s="95">
        <f>IF(N300="snížená",J300,0)</f>
        <v>0</v>
      </c>
      <c r="BG300" s="95">
        <f>IF(N300="zákl. přenesená",J300,0)</f>
        <v>0</v>
      </c>
      <c r="BH300" s="95">
        <f>IF(N300="sníž. přenesená",J300,0)</f>
        <v>0</v>
      </c>
      <c r="BI300" s="95">
        <f>IF(N300="nulová",J300,0)</f>
        <v>0</v>
      </c>
      <c r="BJ300" s="3" t="s">
        <v>77</v>
      </c>
      <c r="BK300" s="95">
        <f>ROUND(I300*H300,2)</f>
        <v>0</v>
      </c>
      <c r="BL300" s="3" t="s">
        <v>86</v>
      </c>
      <c r="BM300" s="94" t="s">
        <v>354</v>
      </c>
    </row>
    <row r="301" spans="2:65" s="12" customFormat="1" x14ac:dyDescent="0.25">
      <c r="B301" s="13"/>
      <c r="D301" s="96" t="s">
        <v>88</v>
      </c>
      <c r="F301" s="97" t="s">
        <v>355</v>
      </c>
      <c r="I301" s="98"/>
      <c r="L301" s="13"/>
      <c r="M301" s="99"/>
      <c r="T301" s="100"/>
      <c r="AT301" s="3" t="s">
        <v>88</v>
      </c>
      <c r="AU301" s="3" t="s">
        <v>1</v>
      </c>
    </row>
    <row r="302" spans="2:65" s="101" customFormat="1" x14ac:dyDescent="0.25">
      <c r="B302" s="102"/>
      <c r="D302" s="103" t="s">
        <v>90</v>
      </c>
      <c r="E302" s="104" t="s">
        <v>9</v>
      </c>
      <c r="F302" s="105" t="s">
        <v>356</v>
      </c>
      <c r="H302" s="106">
        <v>138</v>
      </c>
      <c r="I302" s="107"/>
      <c r="L302" s="102"/>
      <c r="M302" s="108"/>
      <c r="T302" s="109"/>
      <c r="AT302" s="104" t="s">
        <v>90</v>
      </c>
      <c r="AU302" s="104" t="s">
        <v>1</v>
      </c>
      <c r="AV302" s="101" t="s">
        <v>1</v>
      </c>
      <c r="AW302" s="101" t="s">
        <v>92</v>
      </c>
      <c r="AX302" s="101" t="s">
        <v>77</v>
      </c>
      <c r="AY302" s="104" t="s">
        <v>79</v>
      </c>
    </row>
    <row r="303" spans="2:65" s="12" customFormat="1" ht="16.5" customHeight="1" x14ac:dyDescent="0.25">
      <c r="B303" s="13"/>
      <c r="C303" s="83" t="s">
        <v>357</v>
      </c>
      <c r="D303" s="83" t="s">
        <v>81</v>
      </c>
      <c r="E303" s="84" t="s">
        <v>358</v>
      </c>
      <c r="F303" s="85" t="s">
        <v>359</v>
      </c>
      <c r="G303" s="86" t="s">
        <v>135</v>
      </c>
      <c r="H303" s="87">
        <v>138</v>
      </c>
      <c r="I303" s="88"/>
      <c r="J303" s="89">
        <f>ROUND(I303*H303,2)</f>
        <v>0</v>
      </c>
      <c r="K303" s="85" t="s">
        <v>85</v>
      </c>
      <c r="L303" s="13"/>
      <c r="M303" s="90" t="s">
        <v>9</v>
      </c>
      <c r="N303" s="91" t="s">
        <v>32</v>
      </c>
      <c r="P303" s="92">
        <f>O303*H303</f>
        <v>0</v>
      </c>
      <c r="Q303" s="92">
        <v>2.0000000000000002E-5</v>
      </c>
      <c r="R303" s="92">
        <f>Q303*H303</f>
        <v>2.7600000000000003E-3</v>
      </c>
      <c r="S303" s="92">
        <v>0</v>
      </c>
      <c r="T303" s="93">
        <f>S303*H303</f>
        <v>0</v>
      </c>
      <c r="AR303" s="94" t="s">
        <v>86</v>
      </c>
      <c r="AT303" s="94" t="s">
        <v>81</v>
      </c>
      <c r="AU303" s="94" t="s">
        <v>1</v>
      </c>
      <c r="AY303" s="3" t="s">
        <v>79</v>
      </c>
      <c r="BE303" s="95">
        <f>IF(N303="základní",J303,0)</f>
        <v>0</v>
      </c>
      <c r="BF303" s="95">
        <f>IF(N303="snížená",J303,0)</f>
        <v>0</v>
      </c>
      <c r="BG303" s="95">
        <f>IF(N303="zákl. přenesená",J303,0)</f>
        <v>0</v>
      </c>
      <c r="BH303" s="95">
        <f>IF(N303="sníž. přenesená",J303,0)</f>
        <v>0</v>
      </c>
      <c r="BI303" s="95">
        <f>IF(N303="nulová",J303,0)</f>
        <v>0</v>
      </c>
      <c r="BJ303" s="3" t="s">
        <v>77</v>
      </c>
      <c r="BK303" s="95">
        <f>ROUND(I303*H303,2)</f>
        <v>0</v>
      </c>
      <c r="BL303" s="3" t="s">
        <v>86</v>
      </c>
      <c r="BM303" s="94" t="s">
        <v>360</v>
      </c>
    </row>
    <row r="304" spans="2:65" s="12" customFormat="1" x14ac:dyDescent="0.25">
      <c r="B304" s="13"/>
      <c r="D304" s="96" t="s">
        <v>88</v>
      </c>
      <c r="F304" s="97" t="s">
        <v>361</v>
      </c>
      <c r="I304" s="98"/>
      <c r="L304" s="13"/>
      <c r="M304" s="99"/>
      <c r="T304" s="100"/>
      <c r="AT304" s="3" t="s">
        <v>88</v>
      </c>
      <c r="AU304" s="3" t="s">
        <v>1</v>
      </c>
    </row>
    <row r="305" spans="2:65" s="101" customFormat="1" x14ac:dyDescent="0.25">
      <c r="B305" s="102"/>
      <c r="D305" s="103" t="s">
        <v>90</v>
      </c>
      <c r="E305" s="104" t="s">
        <v>9</v>
      </c>
      <c r="F305" s="105" t="s">
        <v>356</v>
      </c>
      <c r="H305" s="106">
        <v>138</v>
      </c>
      <c r="I305" s="107"/>
      <c r="L305" s="102"/>
      <c r="M305" s="108"/>
      <c r="T305" s="109"/>
      <c r="AT305" s="104" t="s">
        <v>90</v>
      </c>
      <c r="AU305" s="104" t="s">
        <v>1</v>
      </c>
      <c r="AV305" s="101" t="s">
        <v>1</v>
      </c>
      <c r="AW305" s="101" t="s">
        <v>92</v>
      </c>
      <c r="AX305" s="101" t="s">
        <v>77</v>
      </c>
      <c r="AY305" s="104" t="s">
        <v>79</v>
      </c>
    </row>
    <row r="306" spans="2:65" s="12" customFormat="1" ht="44.25" customHeight="1" x14ac:dyDescent="0.25">
      <c r="B306" s="13"/>
      <c r="C306" s="83" t="s">
        <v>362</v>
      </c>
      <c r="D306" s="83" t="s">
        <v>81</v>
      </c>
      <c r="E306" s="84" t="s">
        <v>363</v>
      </c>
      <c r="F306" s="85" t="s">
        <v>364</v>
      </c>
      <c r="G306" s="86" t="s">
        <v>135</v>
      </c>
      <c r="H306" s="87">
        <v>177.5</v>
      </c>
      <c r="I306" s="88"/>
      <c r="J306" s="89">
        <f>ROUND(I306*H306,2)</f>
        <v>0</v>
      </c>
      <c r="K306" s="85" t="s">
        <v>85</v>
      </c>
      <c r="L306" s="13"/>
      <c r="M306" s="90" t="s">
        <v>9</v>
      </c>
      <c r="N306" s="91" t="s">
        <v>32</v>
      </c>
      <c r="P306" s="92">
        <f>O306*H306</f>
        <v>0</v>
      </c>
      <c r="Q306" s="92">
        <v>0</v>
      </c>
      <c r="R306" s="92">
        <f>Q306*H306</f>
        <v>0</v>
      </c>
      <c r="S306" s="92">
        <v>3.5000000000000003E-2</v>
      </c>
      <c r="T306" s="93">
        <f>S306*H306</f>
        <v>6.2125000000000004</v>
      </c>
      <c r="AR306" s="94" t="s">
        <v>86</v>
      </c>
      <c r="AT306" s="94" t="s">
        <v>81</v>
      </c>
      <c r="AU306" s="94" t="s">
        <v>1</v>
      </c>
      <c r="AY306" s="3" t="s">
        <v>79</v>
      </c>
      <c r="BE306" s="95">
        <f>IF(N306="základní",J306,0)</f>
        <v>0</v>
      </c>
      <c r="BF306" s="95">
        <f>IF(N306="snížená",J306,0)</f>
        <v>0</v>
      </c>
      <c r="BG306" s="95">
        <f>IF(N306="zákl. přenesená",J306,0)</f>
        <v>0</v>
      </c>
      <c r="BH306" s="95">
        <f>IF(N306="sníž. přenesená",J306,0)</f>
        <v>0</v>
      </c>
      <c r="BI306" s="95">
        <f>IF(N306="nulová",J306,0)</f>
        <v>0</v>
      </c>
      <c r="BJ306" s="3" t="s">
        <v>77</v>
      </c>
      <c r="BK306" s="95">
        <f>ROUND(I306*H306,2)</f>
        <v>0</v>
      </c>
      <c r="BL306" s="3" t="s">
        <v>86</v>
      </c>
      <c r="BM306" s="94" t="s">
        <v>365</v>
      </c>
    </row>
    <row r="307" spans="2:65" s="12" customFormat="1" x14ac:dyDescent="0.25">
      <c r="B307" s="13"/>
      <c r="D307" s="96" t="s">
        <v>88</v>
      </c>
      <c r="F307" s="97" t="s">
        <v>366</v>
      </c>
      <c r="I307" s="98"/>
      <c r="L307" s="13"/>
      <c r="M307" s="99"/>
      <c r="T307" s="100"/>
      <c r="AT307" s="3" t="s">
        <v>88</v>
      </c>
      <c r="AU307" s="3" t="s">
        <v>1</v>
      </c>
    </row>
    <row r="308" spans="2:65" s="101" customFormat="1" x14ac:dyDescent="0.25">
      <c r="B308" s="102"/>
      <c r="D308" s="103" t="s">
        <v>90</v>
      </c>
      <c r="E308" s="104" t="s">
        <v>9</v>
      </c>
      <c r="F308" s="105" t="s">
        <v>367</v>
      </c>
      <c r="H308" s="106">
        <v>177.5</v>
      </c>
      <c r="I308" s="107"/>
      <c r="L308" s="102"/>
      <c r="M308" s="108"/>
      <c r="T308" s="109"/>
      <c r="AT308" s="104" t="s">
        <v>90</v>
      </c>
      <c r="AU308" s="104" t="s">
        <v>1</v>
      </c>
      <c r="AV308" s="101" t="s">
        <v>1</v>
      </c>
      <c r="AW308" s="101" t="s">
        <v>92</v>
      </c>
      <c r="AX308" s="101" t="s">
        <v>77</v>
      </c>
      <c r="AY308" s="104" t="s">
        <v>79</v>
      </c>
    </row>
    <row r="309" spans="2:65" s="70" customFormat="1" ht="22.9" customHeight="1" x14ac:dyDescent="0.2">
      <c r="B309" s="71"/>
      <c r="D309" s="72" t="s">
        <v>74</v>
      </c>
      <c r="E309" s="81" t="s">
        <v>368</v>
      </c>
      <c r="F309" s="81" t="s">
        <v>369</v>
      </c>
      <c r="I309" s="74"/>
      <c r="J309" s="82">
        <f>BK309</f>
        <v>0</v>
      </c>
      <c r="L309" s="71"/>
      <c r="M309" s="76"/>
      <c r="P309" s="77">
        <f>SUM(P310:P336)</f>
        <v>0</v>
      </c>
      <c r="R309" s="77">
        <f>SUM(R310:R336)</f>
        <v>0</v>
      </c>
      <c r="T309" s="78">
        <f>SUM(T310:T336)</f>
        <v>0</v>
      </c>
      <c r="AR309" s="72" t="s">
        <v>77</v>
      </c>
      <c r="AT309" s="79" t="s">
        <v>74</v>
      </c>
      <c r="AU309" s="79" t="s">
        <v>77</v>
      </c>
      <c r="AY309" s="72" t="s">
        <v>79</v>
      </c>
      <c r="BK309" s="80">
        <f>SUM(BK310:BK336)</f>
        <v>0</v>
      </c>
    </row>
    <row r="310" spans="2:65" s="12" customFormat="1" ht="24.2" customHeight="1" x14ac:dyDescent="0.25">
      <c r="B310" s="13"/>
      <c r="C310" s="83" t="s">
        <v>370</v>
      </c>
      <c r="D310" s="83" t="s">
        <v>81</v>
      </c>
      <c r="E310" s="84" t="s">
        <v>371</v>
      </c>
      <c r="F310" s="85" t="s">
        <v>372</v>
      </c>
      <c r="G310" s="86" t="s">
        <v>207</v>
      </c>
      <c r="H310" s="87">
        <v>11.121</v>
      </c>
      <c r="I310" s="88"/>
      <c r="J310" s="89">
        <f>ROUND(I310*H310,2)</f>
        <v>0</v>
      </c>
      <c r="K310" s="85" t="s">
        <v>85</v>
      </c>
      <c r="L310" s="13"/>
      <c r="M310" s="90" t="s">
        <v>9</v>
      </c>
      <c r="N310" s="91" t="s">
        <v>32</v>
      </c>
      <c r="P310" s="92">
        <f>O310*H310</f>
        <v>0</v>
      </c>
      <c r="Q310" s="92">
        <v>0</v>
      </c>
      <c r="R310" s="92">
        <f>Q310*H310</f>
        <v>0</v>
      </c>
      <c r="S310" s="92">
        <v>0</v>
      </c>
      <c r="T310" s="93">
        <f>S310*H310</f>
        <v>0</v>
      </c>
      <c r="AR310" s="94" t="s">
        <v>86</v>
      </c>
      <c r="AT310" s="94" t="s">
        <v>81</v>
      </c>
      <c r="AU310" s="94" t="s">
        <v>1</v>
      </c>
      <c r="AY310" s="3" t="s">
        <v>79</v>
      </c>
      <c r="BE310" s="95">
        <f>IF(N310="základní",J310,0)</f>
        <v>0</v>
      </c>
      <c r="BF310" s="95">
        <f>IF(N310="snížená",J310,0)</f>
        <v>0</v>
      </c>
      <c r="BG310" s="95">
        <f>IF(N310="zákl. přenesená",J310,0)</f>
        <v>0</v>
      </c>
      <c r="BH310" s="95">
        <f>IF(N310="sníž. přenesená",J310,0)</f>
        <v>0</v>
      </c>
      <c r="BI310" s="95">
        <f>IF(N310="nulová",J310,0)</f>
        <v>0</v>
      </c>
      <c r="BJ310" s="3" t="s">
        <v>77</v>
      </c>
      <c r="BK310" s="95">
        <f>ROUND(I310*H310,2)</f>
        <v>0</v>
      </c>
      <c r="BL310" s="3" t="s">
        <v>86</v>
      </c>
      <c r="BM310" s="94" t="s">
        <v>373</v>
      </c>
    </row>
    <row r="311" spans="2:65" s="12" customFormat="1" x14ac:dyDescent="0.25">
      <c r="B311" s="13"/>
      <c r="D311" s="96" t="s">
        <v>88</v>
      </c>
      <c r="F311" s="97" t="s">
        <v>374</v>
      </c>
      <c r="I311" s="98"/>
      <c r="L311" s="13"/>
      <c r="M311" s="99"/>
      <c r="T311" s="100"/>
      <c r="AT311" s="3" t="s">
        <v>88</v>
      </c>
      <c r="AU311" s="3" t="s">
        <v>1</v>
      </c>
    </row>
    <row r="312" spans="2:65" s="101" customFormat="1" x14ac:dyDescent="0.25">
      <c r="B312" s="102"/>
      <c r="D312" s="103" t="s">
        <v>90</v>
      </c>
      <c r="E312" s="104" t="s">
        <v>9</v>
      </c>
      <c r="F312" s="105" t="s">
        <v>375</v>
      </c>
      <c r="H312" s="106">
        <v>11.121</v>
      </c>
      <c r="I312" s="107"/>
      <c r="L312" s="102"/>
      <c r="M312" s="108"/>
      <c r="T312" s="109"/>
      <c r="AT312" s="104" t="s">
        <v>90</v>
      </c>
      <c r="AU312" s="104" t="s">
        <v>1</v>
      </c>
      <c r="AV312" s="101" t="s">
        <v>1</v>
      </c>
      <c r="AW312" s="101" t="s">
        <v>92</v>
      </c>
      <c r="AX312" s="101" t="s">
        <v>77</v>
      </c>
      <c r="AY312" s="104" t="s">
        <v>79</v>
      </c>
    </row>
    <row r="313" spans="2:65" s="12" customFormat="1" ht="24.2" customHeight="1" x14ac:dyDescent="0.25">
      <c r="B313" s="13"/>
      <c r="C313" s="83" t="s">
        <v>376</v>
      </c>
      <c r="D313" s="83" t="s">
        <v>81</v>
      </c>
      <c r="E313" s="84" t="s">
        <v>377</v>
      </c>
      <c r="F313" s="85" t="s">
        <v>378</v>
      </c>
      <c r="G313" s="86" t="s">
        <v>207</v>
      </c>
      <c r="H313" s="87">
        <v>433.71899999999999</v>
      </c>
      <c r="I313" s="88"/>
      <c r="J313" s="89">
        <f>ROUND(I313*H313,2)</f>
        <v>0</v>
      </c>
      <c r="K313" s="85" t="s">
        <v>85</v>
      </c>
      <c r="L313" s="13"/>
      <c r="M313" s="90" t="s">
        <v>9</v>
      </c>
      <c r="N313" s="91" t="s">
        <v>32</v>
      </c>
      <c r="P313" s="92">
        <f>O313*H313</f>
        <v>0</v>
      </c>
      <c r="Q313" s="92">
        <v>0</v>
      </c>
      <c r="R313" s="92">
        <f>Q313*H313</f>
        <v>0</v>
      </c>
      <c r="S313" s="92">
        <v>0</v>
      </c>
      <c r="T313" s="93">
        <f>S313*H313</f>
        <v>0</v>
      </c>
      <c r="AR313" s="94" t="s">
        <v>86</v>
      </c>
      <c r="AT313" s="94" t="s">
        <v>81</v>
      </c>
      <c r="AU313" s="94" t="s">
        <v>1</v>
      </c>
      <c r="AY313" s="3" t="s">
        <v>79</v>
      </c>
      <c r="BE313" s="95">
        <f>IF(N313="základní",J313,0)</f>
        <v>0</v>
      </c>
      <c r="BF313" s="95">
        <f>IF(N313="snížená",J313,0)</f>
        <v>0</v>
      </c>
      <c r="BG313" s="95">
        <f>IF(N313="zákl. přenesená",J313,0)</f>
        <v>0</v>
      </c>
      <c r="BH313" s="95">
        <f>IF(N313="sníž. přenesená",J313,0)</f>
        <v>0</v>
      </c>
      <c r="BI313" s="95">
        <f>IF(N313="nulová",J313,0)</f>
        <v>0</v>
      </c>
      <c r="BJ313" s="3" t="s">
        <v>77</v>
      </c>
      <c r="BK313" s="95">
        <f>ROUND(I313*H313,2)</f>
        <v>0</v>
      </c>
      <c r="BL313" s="3" t="s">
        <v>86</v>
      </c>
      <c r="BM313" s="94" t="s">
        <v>379</v>
      </c>
    </row>
    <row r="314" spans="2:65" s="12" customFormat="1" x14ac:dyDescent="0.25">
      <c r="B314" s="13"/>
      <c r="D314" s="96" t="s">
        <v>88</v>
      </c>
      <c r="F314" s="97" t="s">
        <v>380</v>
      </c>
      <c r="I314" s="98"/>
      <c r="L314" s="13"/>
      <c r="M314" s="99"/>
      <c r="T314" s="100"/>
      <c r="AT314" s="3" t="s">
        <v>88</v>
      </c>
      <c r="AU314" s="3" t="s">
        <v>1</v>
      </c>
    </row>
    <row r="315" spans="2:65" s="101" customFormat="1" x14ac:dyDescent="0.25">
      <c r="B315" s="102"/>
      <c r="D315" s="103" t="s">
        <v>90</v>
      </c>
      <c r="E315" s="104" t="s">
        <v>9</v>
      </c>
      <c r="F315" s="105" t="s">
        <v>375</v>
      </c>
      <c r="H315" s="106">
        <v>11.121</v>
      </c>
      <c r="I315" s="107"/>
      <c r="L315" s="102"/>
      <c r="M315" s="108"/>
      <c r="T315" s="109"/>
      <c r="AT315" s="104" t="s">
        <v>90</v>
      </c>
      <c r="AU315" s="104" t="s">
        <v>1</v>
      </c>
      <c r="AV315" s="101" t="s">
        <v>1</v>
      </c>
      <c r="AW315" s="101" t="s">
        <v>92</v>
      </c>
      <c r="AX315" s="101" t="s">
        <v>77</v>
      </c>
      <c r="AY315" s="104" t="s">
        <v>79</v>
      </c>
    </row>
    <row r="316" spans="2:65" s="101" customFormat="1" x14ac:dyDescent="0.25">
      <c r="B316" s="102"/>
      <c r="D316" s="103" t="s">
        <v>90</v>
      </c>
      <c r="F316" s="105" t="s">
        <v>381</v>
      </c>
      <c r="H316" s="106">
        <v>433.71899999999999</v>
      </c>
      <c r="I316" s="107"/>
      <c r="L316" s="102"/>
      <c r="M316" s="108"/>
      <c r="T316" s="109"/>
      <c r="AT316" s="104" t="s">
        <v>90</v>
      </c>
      <c r="AU316" s="104" t="s">
        <v>1</v>
      </c>
      <c r="AV316" s="101" t="s">
        <v>1</v>
      </c>
      <c r="AW316" s="101" t="s">
        <v>4</v>
      </c>
      <c r="AX316" s="101" t="s">
        <v>77</v>
      </c>
      <c r="AY316" s="104" t="s">
        <v>79</v>
      </c>
    </row>
    <row r="317" spans="2:65" s="12" customFormat="1" ht="24.2" customHeight="1" x14ac:dyDescent="0.25">
      <c r="B317" s="13"/>
      <c r="C317" s="83" t="s">
        <v>382</v>
      </c>
      <c r="D317" s="83" t="s">
        <v>81</v>
      </c>
      <c r="E317" s="84" t="s">
        <v>383</v>
      </c>
      <c r="F317" s="85" t="s">
        <v>384</v>
      </c>
      <c r="G317" s="86" t="s">
        <v>207</v>
      </c>
      <c r="H317" s="87">
        <v>202.41900000000001</v>
      </c>
      <c r="I317" s="88"/>
      <c r="J317" s="89">
        <f>ROUND(I317*H317,2)</f>
        <v>0</v>
      </c>
      <c r="K317" s="85" t="s">
        <v>85</v>
      </c>
      <c r="L317" s="13"/>
      <c r="M317" s="90" t="s">
        <v>9</v>
      </c>
      <c r="N317" s="91" t="s">
        <v>32</v>
      </c>
      <c r="P317" s="92">
        <f>O317*H317</f>
        <v>0</v>
      </c>
      <c r="Q317" s="92">
        <v>0</v>
      </c>
      <c r="R317" s="92">
        <f>Q317*H317</f>
        <v>0</v>
      </c>
      <c r="S317" s="92">
        <v>0</v>
      </c>
      <c r="T317" s="93">
        <f>S317*H317</f>
        <v>0</v>
      </c>
      <c r="AR317" s="94" t="s">
        <v>86</v>
      </c>
      <c r="AT317" s="94" t="s">
        <v>81</v>
      </c>
      <c r="AU317" s="94" t="s">
        <v>1</v>
      </c>
      <c r="AY317" s="3" t="s">
        <v>79</v>
      </c>
      <c r="BE317" s="95">
        <f>IF(N317="základní",J317,0)</f>
        <v>0</v>
      </c>
      <c r="BF317" s="95">
        <f>IF(N317="snížená",J317,0)</f>
        <v>0</v>
      </c>
      <c r="BG317" s="95">
        <f>IF(N317="zákl. přenesená",J317,0)</f>
        <v>0</v>
      </c>
      <c r="BH317" s="95">
        <f>IF(N317="sníž. přenesená",J317,0)</f>
        <v>0</v>
      </c>
      <c r="BI317" s="95">
        <f>IF(N317="nulová",J317,0)</f>
        <v>0</v>
      </c>
      <c r="BJ317" s="3" t="s">
        <v>77</v>
      </c>
      <c r="BK317" s="95">
        <f>ROUND(I317*H317,2)</f>
        <v>0</v>
      </c>
      <c r="BL317" s="3" t="s">
        <v>86</v>
      </c>
      <c r="BM317" s="94" t="s">
        <v>385</v>
      </c>
    </row>
    <row r="318" spans="2:65" s="12" customFormat="1" x14ac:dyDescent="0.25">
      <c r="B318" s="13"/>
      <c r="D318" s="96" t="s">
        <v>88</v>
      </c>
      <c r="F318" s="97" t="s">
        <v>386</v>
      </c>
      <c r="I318" s="98"/>
      <c r="L318" s="13"/>
      <c r="M318" s="99"/>
      <c r="T318" s="100"/>
      <c r="AT318" s="3" t="s">
        <v>88</v>
      </c>
      <c r="AU318" s="3" t="s">
        <v>1</v>
      </c>
    </row>
    <row r="319" spans="2:65" s="101" customFormat="1" x14ac:dyDescent="0.25">
      <c r="B319" s="102"/>
      <c r="D319" s="103" t="s">
        <v>90</v>
      </c>
      <c r="E319" s="104" t="s">
        <v>9</v>
      </c>
      <c r="F319" s="105" t="s">
        <v>387</v>
      </c>
      <c r="H319" s="106">
        <v>161.98500000000001</v>
      </c>
      <c r="I319" s="107"/>
      <c r="L319" s="102"/>
      <c r="M319" s="108"/>
      <c r="T319" s="109"/>
      <c r="AT319" s="104" t="s">
        <v>90</v>
      </c>
      <c r="AU319" s="104" t="s">
        <v>1</v>
      </c>
      <c r="AV319" s="101" t="s">
        <v>1</v>
      </c>
      <c r="AW319" s="101" t="s">
        <v>92</v>
      </c>
      <c r="AX319" s="101" t="s">
        <v>78</v>
      </c>
      <c r="AY319" s="104" t="s">
        <v>79</v>
      </c>
    </row>
    <row r="320" spans="2:65" s="101" customFormat="1" x14ac:dyDescent="0.25">
      <c r="B320" s="102"/>
      <c r="D320" s="103" t="s">
        <v>90</v>
      </c>
      <c r="E320" s="104" t="s">
        <v>9</v>
      </c>
      <c r="F320" s="105" t="s">
        <v>388</v>
      </c>
      <c r="H320" s="106">
        <v>40.433999999999997</v>
      </c>
      <c r="I320" s="107"/>
      <c r="L320" s="102"/>
      <c r="M320" s="108"/>
      <c r="T320" s="109"/>
      <c r="AT320" s="104" t="s">
        <v>90</v>
      </c>
      <c r="AU320" s="104" t="s">
        <v>1</v>
      </c>
      <c r="AV320" s="101" t="s">
        <v>1</v>
      </c>
      <c r="AW320" s="101" t="s">
        <v>92</v>
      </c>
      <c r="AX320" s="101" t="s">
        <v>78</v>
      </c>
      <c r="AY320" s="104" t="s">
        <v>79</v>
      </c>
    </row>
    <row r="321" spans="2:65" s="118" customFormat="1" x14ac:dyDescent="0.25">
      <c r="B321" s="119"/>
      <c r="D321" s="103" t="s">
        <v>90</v>
      </c>
      <c r="E321" s="120" t="s">
        <v>9</v>
      </c>
      <c r="F321" s="121" t="s">
        <v>151</v>
      </c>
      <c r="H321" s="122">
        <v>202.41900000000001</v>
      </c>
      <c r="I321" s="123"/>
      <c r="L321" s="119"/>
      <c r="M321" s="124"/>
      <c r="T321" s="125"/>
      <c r="AT321" s="120" t="s">
        <v>90</v>
      </c>
      <c r="AU321" s="120" t="s">
        <v>1</v>
      </c>
      <c r="AV321" s="118" t="s">
        <v>86</v>
      </c>
      <c r="AW321" s="118" t="s">
        <v>92</v>
      </c>
      <c r="AX321" s="118" t="s">
        <v>77</v>
      </c>
      <c r="AY321" s="120" t="s">
        <v>79</v>
      </c>
    </row>
    <row r="322" spans="2:65" s="12" customFormat="1" ht="24.2" customHeight="1" x14ac:dyDescent="0.25">
      <c r="B322" s="13"/>
      <c r="C322" s="83" t="s">
        <v>389</v>
      </c>
      <c r="D322" s="83" t="s">
        <v>81</v>
      </c>
      <c r="E322" s="84" t="s">
        <v>390</v>
      </c>
      <c r="F322" s="85" t="s">
        <v>378</v>
      </c>
      <c r="G322" s="86" t="s">
        <v>207</v>
      </c>
      <c r="H322" s="87">
        <v>7894.3410000000003</v>
      </c>
      <c r="I322" s="88"/>
      <c r="J322" s="89">
        <f>ROUND(I322*H322,2)</f>
        <v>0</v>
      </c>
      <c r="K322" s="85" t="s">
        <v>85</v>
      </c>
      <c r="L322" s="13"/>
      <c r="M322" s="90" t="s">
        <v>9</v>
      </c>
      <c r="N322" s="91" t="s">
        <v>32</v>
      </c>
      <c r="P322" s="92">
        <f>O322*H322</f>
        <v>0</v>
      </c>
      <c r="Q322" s="92">
        <v>0</v>
      </c>
      <c r="R322" s="92">
        <f>Q322*H322</f>
        <v>0</v>
      </c>
      <c r="S322" s="92">
        <v>0</v>
      </c>
      <c r="T322" s="93">
        <f>S322*H322</f>
        <v>0</v>
      </c>
      <c r="AR322" s="94" t="s">
        <v>86</v>
      </c>
      <c r="AT322" s="94" t="s">
        <v>81</v>
      </c>
      <c r="AU322" s="94" t="s">
        <v>1</v>
      </c>
      <c r="AY322" s="3" t="s">
        <v>79</v>
      </c>
      <c r="BE322" s="95">
        <f>IF(N322="základní",J322,0)</f>
        <v>0</v>
      </c>
      <c r="BF322" s="95">
        <f>IF(N322="snížená",J322,0)</f>
        <v>0</v>
      </c>
      <c r="BG322" s="95">
        <f>IF(N322="zákl. přenesená",J322,0)</f>
        <v>0</v>
      </c>
      <c r="BH322" s="95">
        <f>IF(N322="sníž. přenesená",J322,0)</f>
        <v>0</v>
      </c>
      <c r="BI322" s="95">
        <f>IF(N322="nulová",J322,0)</f>
        <v>0</v>
      </c>
      <c r="BJ322" s="3" t="s">
        <v>77</v>
      </c>
      <c r="BK322" s="95">
        <f>ROUND(I322*H322,2)</f>
        <v>0</v>
      </c>
      <c r="BL322" s="3" t="s">
        <v>86</v>
      </c>
      <c r="BM322" s="94" t="s">
        <v>391</v>
      </c>
    </row>
    <row r="323" spans="2:65" s="12" customFormat="1" x14ac:dyDescent="0.25">
      <c r="B323" s="13"/>
      <c r="D323" s="96" t="s">
        <v>88</v>
      </c>
      <c r="F323" s="97" t="s">
        <v>392</v>
      </c>
      <c r="I323" s="98"/>
      <c r="L323" s="13"/>
      <c r="M323" s="99"/>
      <c r="T323" s="100"/>
      <c r="AT323" s="3" t="s">
        <v>88</v>
      </c>
      <c r="AU323" s="3" t="s">
        <v>1</v>
      </c>
    </row>
    <row r="324" spans="2:65" s="101" customFormat="1" x14ac:dyDescent="0.25">
      <c r="B324" s="102"/>
      <c r="D324" s="103" t="s">
        <v>90</v>
      </c>
      <c r="E324" s="104" t="s">
        <v>9</v>
      </c>
      <c r="F324" s="105" t="s">
        <v>387</v>
      </c>
      <c r="H324" s="106">
        <v>161.98500000000001</v>
      </c>
      <c r="I324" s="107"/>
      <c r="L324" s="102"/>
      <c r="M324" s="108"/>
      <c r="T324" s="109"/>
      <c r="AT324" s="104" t="s">
        <v>90</v>
      </c>
      <c r="AU324" s="104" t="s">
        <v>1</v>
      </c>
      <c r="AV324" s="101" t="s">
        <v>1</v>
      </c>
      <c r="AW324" s="101" t="s">
        <v>92</v>
      </c>
      <c r="AX324" s="101" t="s">
        <v>78</v>
      </c>
      <c r="AY324" s="104" t="s">
        <v>79</v>
      </c>
    </row>
    <row r="325" spans="2:65" s="101" customFormat="1" x14ac:dyDescent="0.25">
      <c r="B325" s="102"/>
      <c r="D325" s="103" t="s">
        <v>90</v>
      </c>
      <c r="E325" s="104" t="s">
        <v>9</v>
      </c>
      <c r="F325" s="105" t="s">
        <v>388</v>
      </c>
      <c r="H325" s="106">
        <v>40.433999999999997</v>
      </c>
      <c r="I325" s="107"/>
      <c r="L325" s="102"/>
      <c r="M325" s="108"/>
      <c r="T325" s="109"/>
      <c r="AT325" s="104" t="s">
        <v>90</v>
      </c>
      <c r="AU325" s="104" t="s">
        <v>1</v>
      </c>
      <c r="AV325" s="101" t="s">
        <v>1</v>
      </c>
      <c r="AW325" s="101" t="s">
        <v>92</v>
      </c>
      <c r="AX325" s="101" t="s">
        <v>78</v>
      </c>
      <c r="AY325" s="104" t="s">
        <v>79</v>
      </c>
    </row>
    <row r="326" spans="2:65" s="118" customFormat="1" x14ac:dyDescent="0.25">
      <c r="B326" s="119"/>
      <c r="D326" s="103" t="s">
        <v>90</v>
      </c>
      <c r="E326" s="120" t="s">
        <v>9</v>
      </c>
      <c r="F326" s="121" t="s">
        <v>151</v>
      </c>
      <c r="H326" s="122">
        <v>202.41900000000001</v>
      </c>
      <c r="I326" s="123"/>
      <c r="L326" s="119"/>
      <c r="M326" s="124"/>
      <c r="T326" s="125"/>
      <c r="AT326" s="120" t="s">
        <v>90</v>
      </c>
      <c r="AU326" s="120" t="s">
        <v>1</v>
      </c>
      <c r="AV326" s="118" t="s">
        <v>86</v>
      </c>
      <c r="AW326" s="118" t="s">
        <v>92</v>
      </c>
      <c r="AX326" s="118" t="s">
        <v>77</v>
      </c>
      <c r="AY326" s="120" t="s">
        <v>79</v>
      </c>
    </row>
    <row r="327" spans="2:65" s="101" customFormat="1" x14ac:dyDescent="0.25">
      <c r="B327" s="102"/>
      <c r="D327" s="103" t="s">
        <v>90</v>
      </c>
      <c r="F327" s="105" t="s">
        <v>393</v>
      </c>
      <c r="H327" s="106">
        <v>7894.3410000000003</v>
      </c>
      <c r="I327" s="107"/>
      <c r="L327" s="102"/>
      <c r="M327" s="108"/>
      <c r="T327" s="109"/>
      <c r="AT327" s="104" t="s">
        <v>90</v>
      </c>
      <c r="AU327" s="104" t="s">
        <v>1</v>
      </c>
      <c r="AV327" s="101" t="s">
        <v>1</v>
      </c>
      <c r="AW327" s="101" t="s">
        <v>4</v>
      </c>
      <c r="AX327" s="101" t="s">
        <v>77</v>
      </c>
      <c r="AY327" s="104" t="s">
        <v>79</v>
      </c>
    </row>
    <row r="328" spans="2:65" s="12" customFormat="1" ht="24.2" customHeight="1" x14ac:dyDescent="0.25">
      <c r="B328" s="13"/>
      <c r="C328" s="83" t="s">
        <v>394</v>
      </c>
      <c r="D328" s="83" t="s">
        <v>81</v>
      </c>
      <c r="E328" s="84" t="s">
        <v>395</v>
      </c>
      <c r="F328" s="85" t="s">
        <v>396</v>
      </c>
      <c r="G328" s="86" t="s">
        <v>207</v>
      </c>
      <c r="H328" s="87">
        <v>161.98500000000001</v>
      </c>
      <c r="I328" s="88"/>
      <c r="J328" s="89">
        <f>ROUND(I328*H328,2)</f>
        <v>0</v>
      </c>
      <c r="K328" s="85" t="s">
        <v>85</v>
      </c>
      <c r="L328" s="13"/>
      <c r="M328" s="90" t="s">
        <v>9</v>
      </c>
      <c r="N328" s="91" t="s">
        <v>32</v>
      </c>
      <c r="P328" s="92">
        <f>O328*H328</f>
        <v>0</v>
      </c>
      <c r="Q328" s="92">
        <v>0</v>
      </c>
      <c r="R328" s="92">
        <f>Q328*H328</f>
        <v>0</v>
      </c>
      <c r="S328" s="92">
        <v>0</v>
      </c>
      <c r="T328" s="93">
        <f>S328*H328</f>
        <v>0</v>
      </c>
      <c r="AR328" s="94" t="s">
        <v>86</v>
      </c>
      <c r="AT328" s="94" t="s">
        <v>81</v>
      </c>
      <c r="AU328" s="94" t="s">
        <v>1</v>
      </c>
      <c r="AY328" s="3" t="s">
        <v>79</v>
      </c>
      <c r="BE328" s="95">
        <f>IF(N328="základní",J328,0)</f>
        <v>0</v>
      </c>
      <c r="BF328" s="95">
        <f>IF(N328="snížená",J328,0)</f>
        <v>0</v>
      </c>
      <c r="BG328" s="95">
        <f>IF(N328="zákl. přenesená",J328,0)</f>
        <v>0</v>
      </c>
      <c r="BH328" s="95">
        <f>IF(N328="sníž. přenesená",J328,0)</f>
        <v>0</v>
      </c>
      <c r="BI328" s="95">
        <f>IF(N328="nulová",J328,0)</f>
        <v>0</v>
      </c>
      <c r="BJ328" s="3" t="s">
        <v>77</v>
      </c>
      <c r="BK328" s="95">
        <f>ROUND(I328*H328,2)</f>
        <v>0</v>
      </c>
      <c r="BL328" s="3" t="s">
        <v>86</v>
      </c>
      <c r="BM328" s="94" t="s">
        <v>397</v>
      </c>
    </row>
    <row r="329" spans="2:65" s="12" customFormat="1" x14ac:dyDescent="0.25">
      <c r="B329" s="13"/>
      <c r="D329" s="96" t="s">
        <v>88</v>
      </c>
      <c r="F329" s="97" t="s">
        <v>398</v>
      </c>
      <c r="I329" s="98"/>
      <c r="L329" s="13"/>
      <c r="M329" s="99"/>
      <c r="T329" s="100"/>
      <c r="AT329" s="3" t="s">
        <v>88</v>
      </c>
      <c r="AU329" s="3" t="s">
        <v>1</v>
      </c>
    </row>
    <row r="330" spans="2:65" s="101" customFormat="1" x14ac:dyDescent="0.25">
      <c r="B330" s="102"/>
      <c r="D330" s="103" t="s">
        <v>90</v>
      </c>
      <c r="E330" s="104" t="s">
        <v>9</v>
      </c>
      <c r="F330" s="105" t="s">
        <v>387</v>
      </c>
      <c r="H330" s="106">
        <v>161.98500000000001</v>
      </c>
      <c r="I330" s="107"/>
      <c r="L330" s="102"/>
      <c r="M330" s="108"/>
      <c r="T330" s="109"/>
      <c r="AT330" s="104" t="s">
        <v>90</v>
      </c>
      <c r="AU330" s="104" t="s">
        <v>1</v>
      </c>
      <c r="AV330" s="101" t="s">
        <v>1</v>
      </c>
      <c r="AW330" s="101" t="s">
        <v>92</v>
      </c>
      <c r="AX330" s="101" t="s">
        <v>77</v>
      </c>
      <c r="AY330" s="104" t="s">
        <v>79</v>
      </c>
    </row>
    <row r="331" spans="2:65" s="12" customFormat="1" ht="24.2" customHeight="1" x14ac:dyDescent="0.25">
      <c r="B331" s="13"/>
      <c r="C331" s="83" t="s">
        <v>399</v>
      </c>
      <c r="D331" s="83" t="s">
        <v>81</v>
      </c>
      <c r="E331" s="84" t="s">
        <v>400</v>
      </c>
      <c r="F331" s="85" t="s">
        <v>212</v>
      </c>
      <c r="G331" s="86" t="s">
        <v>207</v>
      </c>
      <c r="H331" s="87">
        <v>11.121</v>
      </c>
      <c r="I331" s="88"/>
      <c r="J331" s="89">
        <f>ROUND(I331*H331,2)</f>
        <v>0</v>
      </c>
      <c r="K331" s="85" t="s">
        <v>85</v>
      </c>
      <c r="L331" s="13"/>
      <c r="M331" s="90" t="s">
        <v>9</v>
      </c>
      <c r="N331" s="91" t="s">
        <v>32</v>
      </c>
      <c r="P331" s="92">
        <f>O331*H331</f>
        <v>0</v>
      </c>
      <c r="Q331" s="92">
        <v>0</v>
      </c>
      <c r="R331" s="92">
        <f>Q331*H331</f>
        <v>0</v>
      </c>
      <c r="S331" s="92">
        <v>0</v>
      </c>
      <c r="T331" s="93">
        <f>S331*H331</f>
        <v>0</v>
      </c>
      <c r="AR331" s="94" t="s">
        <v>86</v>
      </c>
      <c r="AT331" s="94" t="s">
        <v>81</v>
      </c>
      <c r="AU331" s="94" t="s">
        <v>1</v>
      </c>
      <c r="AY331" s="3" t="s">
        <v>79</v>
      </c>
      <c r="BE331" s="95">
        <f>IF(N331="základní",J331,0)</f>
        <v>0</v>
      </c>
      <c r="BF331" s="95">
        <f>IF(N331="snížená",J331,0)</f>
        <v>0</v>
      </c>
      <c r="BG331" s="95">
        <f>IF(N331="zákl. přenesená",J331,0)</f>
        <v>0</v>
      </c>
      <c r="BH331" s="95">
        <f>IF(N331="sníž. přenesená",J331,0)</f>
        <v>0</v>
      </c>
      <c r="BI331" s="95">
        <f>IF(N331="nulová",J331,0)</f>
        <v>0</v>
      </c>
      <c r="BJ331" s="3" t="s">
        <v>77</v>
      </c>
      <c r="BK331" s="95">
        <f>ROUND(I331*H331,2)</f>
        <v>0</v>
      </c>
      <c r="BL331" s="3" t="s">
        <v>86</v>
      </c>
      <c r="BM331" s="94" t="s">
        <v>401</v>
      </c>
    </row>
    <row r="332" spans="2:65" s="12" customFormat="1" x14ac:dyDescent="0.25">
      <c r="B332" s="13"/>
      <c r="D332" s="96" t="s">
        <v>88</v>
      </c>
      <c r="F332" s="97" t="s">
        <v>402</v>
      </c>
      <c r="I332" s="98"/>
      <c r="L332" s="13"/>
      <c r="M332" s="99"/>
      <c r="T332" s="100"/>
      <c r="AT332" s="3" t="s">
        <v>88</v>
      </c>
      <c r="AU332" s="3" t="s">
        <v>1</v>
      </c>
    </row>
    <row r="333" spans="2:65" s="101" customFormat="1" x14ac:dyDescent="0.25">
      <c r="B333" s="102"/>
      <c r="D333" s="103" t="s">
        <v>90</v>
      </c>
      <c r="E333" s="104" t="s">
        <v>9</v>
      </c>
      <c r="F333" s="105" t="s">
        <v>375</v>
      </c>
      <c r="H333" s="106">
        <v>11.121</v>
      </c>
      <c r="I333" s="107"/>
      <c r="L333" s="102"/>
      <c r="M333" s="108"/>
      <c r="T333" s="109"/>
      <c r="AT333" s="104" t="s">
        <v>90</v>
      </c>
      <c r="AU333" s="104" t="s">
        <v>1</v>
      </c>
      <c r="AV333" s="101" t="s">
        <v>1</v>
      </c>
      <c r="AW333" s="101" t="s">
        <v>92</v>
      </c>
      <c r="AX333" s="101" t="s">
        <v>77</v>
      </c>
      <c r="AY333" s="104" t="s">
        <v>79</v>
      </c>
    </row>
    <row r="334" spans="2:65" s="12" customFormat="1" ht="24.2" customHeight="1" x14ac:dyDescent="0.25">
      <c r="B334" s="13"/>
      <c r="C334" s="83" t="s">
        <v>403</v>
      </c>
      <c r="D334" s="83" t="s">
        <v>81</v>
      </c>
      <c r="E334" s="84" t="s">
        <v>404</v>
      </c>
      <c r="F334" s="85" t="s">
        <v>405</v>
      </c>
      <c r="G334" s="86" t="s">
        <v>207</v>
      </c>
      <c r="H334" s="87">
        <v>40.433999999999997</v>
      </c>
      <c r="I334" s="88"/>
      <c r="J334" s="89">
        <f>ROUND(I334*H334,2)</f>
        <v>0</v>
      </c>
      <c r="K334" s="85" t="s">
        <v>85</v>
      </c>
      <c r="L334" s="13"/>
      <c r="M334" s="90" t="s">
        <v>9</v>
      </c>
      <c r="N334" s="91" t="s">
        <v>32</v>
      </c>
      <c r="P334" s="92">
        <f>O334*H334</f>
        <v>0</v>
      </c>
      <c r="Q334" s="92">
        <v>0</v>
      </c>
      <c r="R334" s="92">
        <f>Q334*H334</f>
        <v>0</v>
      </c>
      <c r="S334" s="92">
        <v>0</v>
      </c>
      <c r="T334" s="93">
        <f>S334*H334</f>
        <v>0</v>
      </c>
      <c r="AR334" s="94" t="s">
        <v>86</v>
      </c>
      <c r="AT334" s="94" t="s">
        <v>81</v>
      </c>
      <c r="AU334" s="94" t="s">
        <v>1</v>
      </c>
      <c r="AY334" s="3" t="s">
        <v>79</v>
      </c>
      <c r="BE334" s="95">
        <f>IF(N334="základní",J334,0)</f>
        <v>0</v>
      </c>
      <c r="BF334" s="95">
        <f>IF(N334="snížená",J334,0)</f>
        <v>0</v>
      </c>
      <c r="BG334" s="95">
        <f>IF(N334="zákl. přenesená",J334,0)</f>
        <v>0</v>
      </c>
      <c r="BH334" s="95">
        <f>IF(N334="sníž. přenesená",J334,0)</f>
        <v>0</v>
      </c>
      <c r="BI334" s="95">
        <f>IF(N334="nulová",J334,0)</f>
        <v>0</v>
      </c>
      <c r="BJ334" s="3" t="s">
        <v>77</v>
      </c>
      <c r="BK334" s="95">
        <f>ROUND(I334*H334,2)</f>
        <v>0</v>
      </c>
      <c r="BL334" s="3" t="s">
        <v>86</v>
      </c>
      <c r="BM334" s="94" t="s">
        <v>406</v>
      </c>
    </row>
    <row r="335" spans="2:65" s="12" customFormat="1" x14ac:dyDescent="0.25">
      <c r="B335" s="13"/>
      <c r="D335" s="96" t="s">
        <v>88</v>
      </c>
      <c r="F335" s="97" t="s">
        <v>407</v>
      </c>
      <c r="I335" s="98"/>
      <c r="L335" s="13"/>
      <c r="M335" s="99"/>
      <c r="T335" s="100"/>
      <c r="AT335" s="3" t="s">
        <v>88</v>
      </c>
      <c r="AU335" s="3" t="s">
        <v>1</v>
      </c>
    </row>
    <row r="336" spans="2:65" s="101" customFormat="1" x14ac:dyDescent="0.25">
      <c r="B336" s="102"/>
      <c r="D336" s="103" t="s">
        <v>90</v>
      </c>
      <c r="E336" s="104" t="s">
        <v>9</v>
      </c>
      <c r="F336" s="105" t="s">
        <v>388</v>
      </c>
      <c r="H336" s="106">
        <v>40.433999999999997</v>
      </c>
      <c r="I336" s="107"/>
      <c r="L336" s="102"/>
      <c r="M336" s="108"/>
      <c r="T336" s="109"/>
      <c r="AT336" s="104" t="s">
        <v>90</v>
      </c>
      <c r="AU336" s="104" t="s">
        <v>1</v>
      </c>
      <c r="AV336" s="101" t="s">
        <v>1</v>
      </c>
      <c r="AW336" s="101" t="s">
        <v>92</v>
      </c>
      <c r="AX336" s="101" t="s">
        <v>77</v>
      </c>
      <c r="AY336" s="104" t="s">
        <v>79</v>
      </c>
    </row>
    <row r="337" spans="2:65" s="70" customFormat="1" ht="22.9" customHeight="1" x14ac:dyDescent="0.2">
      <c r="B337" s="71"/>
      <c r="D337" s="72" t="s">
        <v>74</v>
      </c>
      <c r="E337" s="81" t="s">
        <v>408</v>
      </c>
      <c r="F337" s="81" t="s">
        <v>409</v>
      </c>
      <c r="I337" s="74"/>
      <c r="J337" s="82">
        <f>BK337</f>
        <v>0</v>
      </c>
      <c r="L337" s="71"/>
      <c r="M337" s="76"/>
      <c r="P337" s="77">
        <f>SUM(P338:P339)</f>
        <v>0</v>
      </c>
      <c r="R337" s="77">
        <f>SUM(R338:R339)</f>
        <v>0</v>
      </c>
      <c r="T337" s="78">
        <f>SUM(T338:T339)</f>
        <v>0</v>
      </c>
      <c r="AR337" s="72" t="s">
        <v>77</v>
      </c>
      <c r="AT337" s="79" t="s">
        <v>74</v>
      </c>
      <c r="AU337" s="79" t="s">
        <v>77</v>
      </c>
      <c r="AY337" s="72" t="s">
        <v>79</v>
      </c>
      <c r="BK337" s="80">
        <f>SUM(BK338:BK339)</f>
        <v>0</v>
      </c>
    </row>
    <row r="338" spans="2:65" s="12" customFormat="1" ht="24.2" customHeight="1" x14ac:dyDescent="0.25">
      <c r="B338" s="13"/>
      <c r="C338" s="83" t="s">
        <v>410</v>
      </c>
      <c r="D338" s="83" t="s">
        <v>81</v>
      </c>
      <c r="E338" s="84" t="s">
        <v>411</v>
      </c>
      <c r="F338" s="85" t="s">
        <v>412</v>
      </c>
      <c r="G338" s="86" t="s">
        <v>207</v>
      </c>
      <c r="H338" s="87">
        <v>148.02799999999999</v>
      </c>
      <c r="I338" s="88"/>
      <c r="J338" s="89">
        <f>ROUND(I338*H338,2)</f>
        <v>0</v>
      </c>
      <c r="K338" s="85" t="s">
        <v>85</v>
      </c>
      <c r="L338" s="13"/>
      <c r="M338" s="90" t="s">
        <v>9</v>
      </c>
      <c r="N338" s="91" t="s">
        <v>32</v>
      </c>
      <c r="P338" s="92">
        <f>O338*H338</f>
        <v>0</v>
      </c>
      <c r="Q338" s="92">
        <v>0</v>
      </c>
      <c r="R338" s="92">
        <f>Q338*H338</f>
        <v>0</v>
      </c>
      <c r="S338" s="92">
        <v>0</v>
      </c>
      <c r="T338" s="93">
        <f>S338*H338</f>
        <v>0</v>
      </c>
      <c r="AR338" s="94" t="s">
        <v>86</v>
      </c>
      <c r="AT338" s="94" t="s">
        <v>81</v>
      </c>
      <c r="AU338" s="94" t="s">
        <v>1</v>
      </c>
      <c r="AY338" s="3" t="s">
        <v>79</v>
      </c>
      <c r="BE338" s="95">
        <f>IF(N338="základní",J338,0)</f>
        <v>0</v>
      </c>
      <c r="BF338" s="95">
        <f>IF(N338="snížená",J338,0)</f>
        <v>0</v>
      </c>
      <c r="BG338" s="95">
        <f>IF(N338="zákl. přenesená",J338,0)</f>
        <v>0</v>
      </c>
      <c r="BH338" s="95">
        <f>IF(N338="sníž. přenesená",J338,0)</f>
        <v>0</v>
      </c>
      <c r="BI338" s="95">
        <f>IF(N338="nulová",J338,0)</f>
        <v>0</v>
      </c>
      <c r="BJ338" s="3" t="s">
        <v>77</v>
      </c>
      <c r="BK338" s="95">
        <f>ROUND(I338*H338,2)</f>
        <v>0</v>
      </c>
      <c r="BL338" s="3" t="s">
        <v>86</v>
      </c>
      <c r="BM338" s="94" t="s">
        <v>413</v>
      </c>
    </row>
    <row r="339" spans="2:65" s="12" customFormat="1" x14ac:dyDescent="0.25">
      <c r="B339" s="13"/>
      <c r="D339" s="96" t="s">
        <v>88</v>
      </c>
      <c r="F339" s="97" t="s">
        <v>414</v>
      </c>
      <c r="I339" s="98"/>
      <c r="L339" s="13"/>
      <c r="M339" s="99"/>
      <c r="T339" s="100"/>
      <c r="AT339" s="3" t="s">
        <v>88</v>
      </c>
      <c r="AU339" s="3" t="s">
        <v>1</v>
      </c>
    </row>
    <row r="340" spans="2:65" s="70" customFormat="1" ht="25.9" customHeight="1" x14ac:dyDescent="0.2">
      <c r="B340" s="71"/>
      <c r="D340" s="72" t="s">
        <v>74</v>
      </c>
      <c r="E340" s="73" t="s">
        <v>415</v>
      </c>
      <c r="F340" s="73" t="s">
        <v>416</v>
      </c>
      <c r="I340" s="74"/>
      <c r="J340" s="75">
        <f>BK340</f>
        <v>0</v>
      </c>
      <c r="L340" s="71"/>
      <c r="M340" s="76"/>
      <c r="P340" s="77">
        <f>P341+P348+P351+P354+P357+P360</f>
        <v>0</v>
      </c>
      <c r="R340" s="77">
        <f>R341+R348+R351+R354+R357+R360</f>
        <v>0</v>
      </c>
      <c r="T340" s="78">
        <f>T341+T348+T351+T354+T357+T360</f>
        <v>0</v>
      </c>
      <c r="AR340" s="72" t="s">
        <v>107</v>
      </c>
      <c r="AT340" s="79" t="s">
        <v>74</v>
      </c>
      <c r="AU340" s="79" t="s">
        <v>78</v>
      </c>
      <c r="AY340" s="72" t="s">
        <v>79</v>
      </c>
      <c r="BK340" s="80">
        <f>BK341+BK348+BK351+BK354+BK357+BK360</f>
        <v>0</v>
      </c>
    </row>
    <row r="341" spans="2:65" s="70" customFormat="1" ht="22.9" customHeight="1" x14ac:dyDescent="0.2">
      <c r="B341" s="71"/>
      <c r="D341" s="72" t="s">
        <v>74</v>
      </c>
      <c r="E341" s="81" t="s">
        <v>417</v>
      </c>
      <c r="F341" s="81" t="s">
        <v>418</v>
      </c>
      <c r="I341" s="74"/>
      <c r="J341" s="82">
        <f>BK341</f>
        <v>0</v>
      </c>
      <c r="L341" s="71"/>
      <c r="M341" s="76"/>
      <c r="P341" s="77">
        <f>SUM(P342:P347)</f>
        <v>0</v>
      </c>
      <c r="R341" s="77">
        <f>SUM(R342:R347)</f>
        <v>0</v>
      </c>
      <c r="T341" s="78">
        <f>SUM(T342:T347)</f>
        <v>0</v>
      </c>
      <c r="AR341" s="72" t="s">
        <v>107</v>
      </c>
      <c r="AT341" s="79" t="s">
        <v>74</v>
      </c>
      <c r="AU341" s="79" t="s">
        <v>77</v>
      </c>
      <c r="AY341" s="72" t="s">
        <v>79</v>
      </c>
      <c r="BK341" s="80">
        <f>SUM(BK342:BK347)</f>
        <v>0</v>
      </c>
    </row>
    <row r="342" spans="2:65" s="12" customFormat="1" ht="16.5" customHeight="1" x14ac:dyDescent="0.25">
      <c r="B342" s="13"/>
      <c r="C342" s="83" t="s">
        <v>419</v>
      </c>
      <c r="D342" s="83" t="s">
        <v>81</v>
      </c>
      <c r="E342" s="84" t="s">
        <v>420</v>
      </c>
      <c r="F342" s="85" t="s">
        <v>421</v>
      </c>
      <c r="G342" s="86" t="s">
        <v>422</v>
      </c>
      <c r="H342" s="87">
        <v>1</v>
      </c>
      <c r="I342" s="88"/>
      <c r="J342" s="89">
        <f>ROUND(I342*H342,2)</f>
        <v>0</v>
      </c>
      <c r="K342" s="85" t="s">
        <v>85</v>
      </c>
      <c r="L342" s="13"/>
      <c r="M342" s="90" t="s">
        <v>9</v>
      </c>
      <c r="N342" s="91" t="s">
        <v>32</v>
      </c>
      <c r="P342" s="92">
        <f>O342*H342</f>
        <v>0</v>
      </c>
      <c r="Q342" s="92">
        <v>0</v>
      </c>
      <c r="R342" s="92">
        <f>Q342*H342</f>
        <v>0</v>
      </c>
      <c r="S342" s="92">
        <v>0</v>
      </c>
      <c r="T342" s="93">
        <f>S342*H342</f>
        <v>0</v>
      </c>
      <c r="AR342" s="94" t="s">
        <v>423</v>
      </c>
      <c r="AT342" s="94" t="s">
        <v>81</v>
      </c>
      <c r="AU342" s="94" t="s">
        <v>1</v>
      </c>
      <c r="AY342" s="3" t="s">
        <v>79</v>
      </c>
      <c r="BE342" s="95">
        <f>IF(N342="základní",J342,0)</f>
        <v>0</v>
      </c>
      <c r="BF342" s="95">
        <f>IF(N342="snížená",J342,0)</f>
        <v>0</v>
      </c>
      <c r="BG342" s="95">
        <f>IF(N342="zákl. přenesená",J342,0)</f>
        <v>0</v>
      </c>
      <c r="BH342" s="95">
        <f>IF(N342="sníž. přenesená",J342,0)</f>
        <v>0</v>
      </c>
      <c r="BI342" s="95">
        <f>IF(N342="nulová",J342,0)</f>
        <v>0</v>
      </c>
      <c r="BJ342" s="3" t="s">
        <v>77</v>
      </c>
      <c r="BK342" s="95">
        <f>ROUND(I342*H342,2)</f>
        <v>0</v>
      </c>
      <c r="BL342" s="3" t="s">
        <v>423</v>
      </c>
      <c r="BM342" s="94" t="s">
        <v>424</v>
      </c>
    </row>
    <row r="343" spans="2:65" s="12" customFormat="1" x14ac:dyDescent="0.25">
      <c r="B343" s="13"/>
      <c r="D343" s="96" t="s">
        <v>88</v>
      </c>
      <c r="F343" s="97" t="s">
        <v>425</v>
      </c>
      <c r="I343" s="98"/>
      <c r="L343" s="13"/>
      <c r="M343" s="99"/>
      <c r="T343" s="100"/>
      <c r="AT343" s="3" t="s">
        <v>88</v>
      </c>
      <c r="AU343" s="3" t="s">
        <v>1</v>
      </c>
    </row>
    <row r="344" spans="2:65" s="12" customFormat="1" ht="16.5" customHeight="1" x14ac:dyDescent="0.25">
      <c r="B344" s="13"/>
      <c r="C344" s="83" t="s">
        <v>426</v>
      </c>
      <c r="D344" s="83" t="s">
        <v>81</v>
      </c>
      <c r="E344" s="84" t="s">
        <v>427</v>
      </c>
      <c r="F344" s="85" t="s">
        <v>428</v>
      </c>
      <c r="G344" s="86" t="s">
        <v>422</v>
      </c>
      <c r="H344" s="87">
        <v>1</v>
      </c>
      <c r="I344" s="88"/>
      <c r="J344" s="89">
        <f>ROUND(I344*H344,2)</f>
        <v>0</v>
      </c>
      <c r="K344" s="85" t="s">
        <v>85</v>
      </c>
      <c r="L344" s="13"/>
      <c r="M344" s="90" t="s">
        <v>9</v>
      </c>
      <c r="N344" s="91" t="s">
        <v>32</v>
      </c>
      <c r="P344" s="92">
        <f>O344*H344</f>
        <v>0</v>
      </c>
      <c r="Q344" s="92">
        <v>0</v>
      </c>
      <c r="R344" s="92">
        <f>Q344*H344</f>
        <v>0</v>
      </c>
      <c r="S344" s="92">
        <v>0</v>
      </c>
      <c r="T344" s="93">
        <f>S344*H344</f>
        <v>0</v>
      </c>
      <c r="AR344" s="94" t="s">
        <v>423</v>
      </c>
      <c r="AT344" s="94" t="s">
        <v>81</v>
      </c>
      <c r="AU344" s="94" t="s">
        <v>1</v>
      </c>
      <c r="AY344" s="3" t="s">
        <v>79</v>
      </c>
      <c r="BE344" s="95">
        <f>IF(N344="základní",J344,0)</f>
        <v>0</v>
      </c>
      <c r="BF344" s="95">
        <f>IF(N344="snížená",J344,0)</f>
        <v>0</v>
      </c>
      <c r="BG344" s="95">
        <f>IF(N344="zákl. přenesená",J344,0)</f>
        <v>0</v>
      </c>
      <c r="BH344" s="95">
        <f>IF(N344="sníž. přenesená",J344,0)</f>
        <v>0</v>
      </c>
      <c r="BI344" s="95">
        <f>IF(N344="nulová",J344,0)</f>
        <v>0</v>
      </c>
      <c r="BJ344" s="3" t="s">
        <v>77</v>
      </c>
      <c r="BK344" s="95">
        <f>ROUND(I344*H344,2)</f>
        <v>0</v>
      </c>
      <c r="BL344" s="3" t="s">
        <v>423</v>
      </c>
      <c r="BM344" s="94" t="s">
        <v>429</v>
      </c>
    </row>
    <row r="345" spans="2:65" s="12" customFormat="1" x14ac:dyDescent="0.25">
      <c r="B345" s="13"/>
      <c r="D345" s="96" t="s">
        <v>88</v>
      </c>
      <c r="F345" s="97" t="s">
        <v>430</v>
      </c>
      <c r="I345" s="98"/>
      <c r="L345" s="13"/>
      <c r="M345" s="99"/>
      <c r="T345" s="100"/>
      <c r="AT345" s="3" t="s">
        <v>88</v>
      </c>
      <c r="AU345" s="3" t="s">
        <v>1</v>
      </c>
    </row>
    <row r="346" spans="2:65" s="12" customFormat="1" ht="16.5" customHeight="1" x14ac:dyDescent="0.25">
      <c r="B346" s="13"/>
      <c r="C346" s="83" t="s">
        <v>431</v>
      </c>
      <c r="D346" s="83" t="s">
        <v>81</v>
      </c>
      <c r="E346" s="84" t="s">
        <v>432</v>
      </c>
      <c r="F346" s="85" t="s">
        <v>433</v>
      </c>
      <c r="G346" s="86" t="s">
        <v>422</v>
      </c>
      <c r="H346" s="87">
        <v>1</v>
      </c>
      <c r="I346" s="88"/>
      <c r="J346" s="89">
        <f>ROUND(I346*H346,2)</f>
        <v>0</v>
      </c>
      <c r="K346" s="85" t="s">
        <v>85</v>
      </c>
      <c r="L346" s="13"/>
      <c r="M346" s="90" t="s">
        <v>9</v>
      </c>
      <c r="N346" s="91" t="s">
        <v>32</v>
      </c>
      <c r="P346" s="92">
        <f>O346*H346</f>
        <v>0</v>
      </c>
      <c r="Q346" s="92">
        <v>0</v>
      </c>
      <c r="R346" s="92">
        <f>Q346*H346</f>
        <v>0</v>
      </c>
      <c r="S346" s="92">
        <v>0</v>
      </c>
      <c r="T346" s="93">
        <f>S346*H346</f>
        <v>0</v>
      </c>
      <c r="AR346" s="94" t="s">
        <v>423</v>
      </c>
      <c r="AT346" s="94" t="s">
        <v>81</v>
      </c>
      <c r="AU346" s="94" t="s">
        <v>1</v>
      </c>
      <c r="AY346" s="3" t="s">
        <v>79</v>
      </c>
      <c r="BE346" s="95">
        <f>IF(N346="základní",J346,0)</f>
        <v>0</v>
      </c>
      <c r="BF346" s="95">
        <f>IF(N346="snížená",J346,0)</f>
        <v>0</v>
      </c>
      <c r="BG346" s="95">
        <f>IF(N346="zákl. přenesená",J346,0)</f>
        <v>0</v>
      </c>
      <c r="BH346" s="95">
        <f>IF(N346="sníž. přenesená",J346,0)</f>
        <v>0</v>
      </c>
      <c r="BI346" s="95">
        <f>IF(N346="nulová",J346,0)</f>
        <v>0</v>
      </c>
      <c r="BJ346" s="3" t="s">
        <v>77</v>
      </c>
      <c r="BK346" s="95">
        <f>ROUND(I346*H346,2)</f>
        <v>0</v>
      </c>
      <c r="BL346" s="3" t="s">
        <v>423</v>
      </c>
      <c r="BM346" s="94" t="s">
        <v>434</v>
      </c>
    </row>
    <row r="347" spans="2:65" s="12" customFormat="1" x14ac:dyDescent="0.25">
      <c r="B347" s="13"/>
      <c r="D347" s="96" t="s">
        <v>88</v>
      </c>
      <c r="F347" s="97" t="s">
        <v>435</v>
      </c>
      <c r="I347" s="98"/>
      <c r="L347" s="13"/>
      <c r="M347" s="99"/>
      <c r="T347" s="100"/>
      <c r="AT347" s="3" t="s">
        <v>88</v>
      </c>
      <c r="AU347" s="3" t="s">
        <v>1</v>
      </c>
    </row>
    <row r="348" spans="2:65" s="70" customFormat="1" ht="22.9" customHeight="1" x14ac:dyDescent="0.2">
      <c r="B348" s="71"/>
      <c r="D348" s="72" t="s">
        <v>74</v>
      </c>
      <c r="E348" s="81" t="s">
        <v>436</v>
      </c>
      <c r="F348" s="81" t="s">
        <v>437</v>
      </c>
      <c r="I348" s="74"/>
      <c r="J348" s="82">
        <f>BK348</f>
        <v>0</v>
      </c>
      <c r="L348" s="71"/>
      <c r="M348" s="76"/>
      <c r="P348" s="77">
        <f>SUM(P349:P350)</f>
        <v>0</v>
      </c>
      <c r="R348" s="77">
        <f>SUM(R349:R350)</f>
        <v>0</v>
      </c>
      <c r="T348" s="78">
        <f>SUM(T349:T350)</f>
        <v>0</v>
      </c>
      <c r="AR348" s="72" t="s">
        <v>107</v>
      </c>
      <c r="AT348" s="79" t="s">
        <v>74</v>
      </c>
      <c r="AU348" s="79" t="s">
        <v>77</v>
      </c>
      <c r="AY348" s="72" t="s">
        <v>79</v>
      </c>
      <c r="BK348" s="80">
        <f>SUM(BK349:BK350)</f>
        <v>0</v>
      </c>
    </row>
    <row r="349" spans="2:65" s="12" customFormat="1" ht="16.5" customHeight="1" x14ac:dyDescent="0.25">
      <c r="B349" s="13"/>
      <c r="C349" s="83" t="s">
        <v>438</v>
      </c>
      <c r="D349" s="83" t="s">
        <v>81</v>
      </c>
      <c r="E349" s="84" t="s">
        <v>439</v>
      </c>
      <c r="F349" s="85" t="s">
        <v>440</v>
      </c>
      <c r="G349" s="86" t="s">
        <v>422</v>
      </c>
      <c r="H349" s="87">
        <v>1</v>
      </c>
      <c r="I349" s="88"/>
      <c r="J349" s="89">
        <f>ROUND(I349*H349,2)</f>
        <v>0</v>
      </c>
      <c r="K349" s="85" t="s">
        <v>85</v>
      </c>
      <c r="L349" s="13"/>
      <c r="M349" s="90" t="s">
        <v>9</v>
      </c>
      <c r="N349" s="91" t="s">
        <v>32</v>
      </c>
      <c r="P349" s="92">
        <f>O349*H349</f>
        <v>0</v>
      </c>
      <c r="Q349" s="92">
        <v>0</v>
      </c>
      <c r="R349" s="92">
        <f>Q349*H349</f>
        <v>0</v>
      </c>
      <c r="S349" s="92">
        <v>0</v>
      </c>
      <c r="T349" s="93">
        <f>S349*H349</f>
        <v>0</v>
      </c>
      <c r="AR349" s="94" t="s">
        <v>423</v>
      </c>
      <c r="AT349" s="94" t="s">
        <v>81</v>
      </c>
      <c r="AU349" s="94" t="s">
        <v>1</v>
      </c>
      <c r="AY349" s="3" t="s">
        <v>79</v>
      </c>
      <c r="BE349" s="95">
        <f>IF(N349="základní",J349,0)</f>
        <v>0</v>
      </c>
      <c r="BF349" s="95">
        <f>IF(N349="snížená",J349,0)</f>
        <v>0</v>
      </c>
      <c r="BG349" s="95">
        <f>IF(N349="zákl. přenesená",J349,0)</f>
        <v>0</v>
      </c>
      <c r="BH349" s="95">
        <f>IF(N349="sníž. přenesená",J349,0)</f>
        <v>0</v>
      </c>
      <c r="BI349" s="95">
        <f>IF(N349="nulová",J349,0)</f>
        <v>0</v>
      </c>
      <c r="BJ349" s="3" t="s">
        <v>77</v>
      </c>
      <c r="BK349" s="95">
        <f>ROUND(I349*H349,2)</f>
        <v>0</v>
      </c>
      <c r="BL349" s="3" t="s">
        <v>423</v>
      </c>
      <c r="BM349" s="94" t="s">
        <v>441</v>
      </c>
    </row>
    <row r="350" spans="2:65" s="12" customFormat="1" x14ac:dyDescent="0.25">
      <c r="B350" s="13"/>
      <c r="D350" s="96" t="s">
        <v>88</v>
      </c>
      <c r="F350" s="97" t="s">
        <v>442</v>
      </c>
      <c r="I350" s="98"/>
      <c r="L350" s="13"/>
      <c r="M350" s="99"/>
      <c r="T350" s="100"/>
      <c r="AT350" s="3" t="s">
        <v>88</v>
      </c>
      <c r="AU350" s="3" t="s">
        <v>1</v>
      </c>
    </row>
    <row r="351" spans="2:65" s="70" customFormat="1" ht="22.9" customHeight="1" x14ac:dyDescent="0.2">
      <c r="B351" s="71"/>
      <c r="D351" s="72" t="s">
        <v>74</v>
      </c>
      <c r="E351" s="81" t="s">
        <v>443</v>
      </c>
      <c r="F351" s="81" t="s">
        <v>444</v>
      </c>
      <c r="I351" s="74"/>
      <c r="J351" s="82">
        <f>BK351</f>
        <v>0</v>
      </c>
      <c r="L351" s="71"/>
      <c r="M351" s="76"/>
      <c r="P351" s="77">
        <f>SUM(P352:P353)</f>
        <v>0</v>
      </c>
      <c r="R351" s="77">
        <f>SUM(R352:R353)</f>
        <v>0</v>
      </c>
      <c r="T351" s="78">
        <f>SUM(T352:T353)</f>
        <v>0</v>
      </c>
      <c r="AR351" s="72" t="s">
        <v>107</v>
      </c>
      <c r="AT351" s="79" t="s">
        <v>74</v>
      </c>
      <c r="AU351" s="79" t="s">
        <v>77</v>
      </c>
      <c r="AY351" s="72" t="s">
        <v>79</v>
      </c>
      <c r="BK351" s="80">
        <f>SUM(BK352:BK353)</f>
        <v>0</v>
      </c>
    </row>
    <row r="352" spans="2:65" s="12" customFormat="1" ht="16.5" customHeight="1" x14ac:dyDescent="0.25">
      <c r="B352" s="13"/>
      <c r="C352" s="83" t="s">
        <v>445</v>
      </c>
      <c r="D352" s="83" t="s">
        <v>81</v>
      </c>
      <c r="E352" s="84" t="s">
        <v>446</v>
      </c>
      <c r="F352" s="85" t="s">
        <v>444</v>
      </c>
      <c r="G352" s="86" t="s">
        <v>422</v>
      </c>
      <c r="H352" s="87">
        <v>1</v>
      </c>
      <c r="I352" s="88"/>
      <c r="J352" s="89">
        <f>ROUND(I352*H352,2)</f>
        <v>0</v>
      </c>
      <c r="K352" s="85" t="s">
        <v>85</v>
      </c>
      <c r="L352" s="13"/>
      <c r="M352" s="90" t="s">
        <v>9</v>
      </c>
      <c r="N352" s="91" t="s">
        <v>32</v>
      </c>
      <c r="P352" s="92">
        <f>O352*H352</f>
        <v>0</v>
      </c>
      <c r="Q352" s="92">
        <v>0</v>
      </c>
      <c r="R352" s="92">
        <f>Q352*H352</f>
        <v>0</v>
      </c>
      <c r="S352" s="92">
        <v>0</v>
      </c>
      <c r="T352" s="93">
        <f>S352*H352</f>
        <v>0</v>
      </c>
      <c r="AR352" s="94" t="s">
        <v>423</v>
      </c>
      <c r="AT352" s="94" t="s">
        <v>81</v>
      </c>
      <c r="AU352" s="94" t="s">
        <v>1</v>
      </c>
      <c r="AY352" s="3" t="s">
        <v>79</v>
      </c>
      <c r="BE352" s="95">
        <f>IF(N352="základní",J352,0)</f>
        <v>0</v>
      </c>
      <c r="BF352" s="95">
        <f>IF(N352="snížená",J352,0)</f>
        <v>0</v>
      </c>
      <c r="BG352" s="95">
        <f>IF(N352="zákl. přenesená",J352,0)</f>
        <v>0</v>
      </c>
      <c r="BH352" s="95">
        <f>IF(N352="sníž. přenesená",J352,0)</f>
        <v>0</v>
      </c>
      <c r="BI352" s="95">
        <f>IF(N352="nulová",J352,0)</f>
        <v>0</v>
      </c>
      <c r="BJ352" s="3" t="s">
        <v>77</v>
      </c>
      <c r="BK352" s="95">
        <f>ROUND(I352*H352,2)</f>
        <v>0</v>
      </c>
      <c r="BL352" s="3" t="s">
        <v>423</v>
      </c>
      <c r="BM352" s="94" t="s">
        <v>447</v>
      </c>
    </row>
    <row r="353" spans="2:65" s="12" customFormat="1" x14ac:dyDescent="0.25">
      <c r="B353" s="13"/>
      <c r="D353" s="96" t="s">
        <v>88</v>
      </c>
      <c r="F353" s="97" t="s">
        <v>448</v>
      </c>
      <c r="I353" s="98"/>
      <c r="L353" s="13"/>
      <c r="M353" s="99"/>
      <c r="T353" s="100"/>
      <c r="AT353" s="3" t="s">
        <v>88</v>
      </c>
      <c r="AU353" s="3" t="s">
        <v>1</v>
      </c>
    </row>
    <row r="354" spans="2:65" s="70" customFormat="1" ht="22.9" customHeight="1" x14ac:dyDescent="0.2">
      <c r="B354" s="71"/>
      <c r="D354" s="72" t="s">
        <v>74</v>
      </c>
      <c r="E354" s="81" t="s">
        <v>449</v>
      </c>
      <c r="F354" s="81" t="s">
        <v>450</v>
      </c>
      <c r="I354" s="74"/>
      <c r="J354" s="82">
        <f>BK354</f>
        <v>0</v>
      </c>
      <c r="L354" s="71"/>
      <c r="M354" s="76"/>
      <c r="P354" s="77">
        <f>SUM(P355:P356)</f>
        <v>0</v>
      </c>
      <c r="R354" s="77">
        <f>SUM(R355:R356)</f>
        <v>0</v>
      </c>
      <c r="T354" s="78">
        <f>SUM(T355:T356)</f>
        <v>0</v>
      </c>
      <c r="AR354" s="72" t="s">
        <v>107</v>
      </c>
      <c r="AT354" s="79" t="s">
        <v>74</v>
      </c>
      <c r="AU354" s="79" t="s">
        <v>77</v>
      </c>
      <c r="AY354" s="72" t="s">
        <v>79</v>
      </c>
      <c r="BK354" s="80">
        <f>SUM(BK355:BK356)</f>
        <v>0</v>
      </c>
    </row>
    <row r="355" spans="2:65" s="12" customFormat="1" ht="16.5" customHeight="1" x14ac:dyDescent="0.25">
      <c r="B355" s="13"/>
      <c r="C355" s="83" t="s">
        <v>451</v>
      </c>
      <c r="D355" s="83" t="s">
        <v>81</v>
      </c>
      <c r="E355" s="84" t="s">
        <v>452</v>
      </c>
      <c r="F355" s="85" t="s">
        <v>453</v>
      </c>
      <c r="G355" s="86" t="s">
        <v>422</v>
      </c>
      <c r="H355" s="87">
        <v>1</v>
      </c>
      <c r="I355" s="88"/>
      <c r="J355" s="89">
        <f>ROUND(I355*H355,2)</f>
        <v>0</v>
      </c>
      <c r="K355" s="85" t="s">
        <v>85</v>
      </c>
      <c r="L355" s="13"/>
      <c r="M355" s="90" t="s">
        <v>9</v>
      </c>
      <c r="N355" s="91" t="s">
        <v>32</v>
      </c>
      <c r="P355" s="92">
        <f>O355*H355</f>
        <v>0</v>
      </c>
      <c r="Q355" s="92">
        <v>0</v>
      </c>
      <c r="R355" s="92">
        <f>Q355*H355</f>
        <v>0</v>
      </c>
      <c r="S355" s="92">
        <v>0</v>
      </c>
      <c r="T355" s="93">
        <f>S355*H355</f>
        <v>0</v>
      </c>
      <c r="AR355" s="94" t="s">
        <v>423</v>
      </c>
      <c r="AT355" s="94" t="s">
        <v>81</v>
      </c>
      <c r="AU355" s="94" t="s">
        <v>1</v>
      </c>
      <c r="AY355" s="3" t="s">
        <v>79</v>
      </c>
      <c r="BE355" s="95">
        <f>IF(N355="základní",J355,0)</f>
        <v>0</v>
      </c>
      <c r="BF355" s="95">
        <f>IF(N355="snížená",J355,0)</f>
        <v>0</v>
      </c>
      <c r="BG355" s="95">
        <f>IF(N355="zákl. přenesená",J355,0)</f>
        <v>0</v>
      </c>
      <c r="BH355" s="95">
        <f>IF(N355="sníž. přenesená",J355,0)</f>
        <v>0</v>
      </c>
      <c r="BI355" s="95">
        <f>IF(N355="nulová",J355,0)</f>
        <v>0</v>
      </c>
      <c r="BJ355" s="3" t="s">
        <v>77</v>
      </c>
      <c r="BK355" s="95">
        <f>ROUND(I355*H355,2)</f>
        <v>0</v>
      </c>
      <c r="BL355" s="3" t="s">
        <v>423</v>
      </c>
      <c r="BM355" s="94" t="s">
        <v>454</v>
      </c>
    </row>
    <row r="356" spans="2:65" s="12" customFormat="1" x14ac:dyDescent="0.25">
      <c r="B356" s="13"/>
      <c r="D356" s="96" t="s">
        <v>88</v>
      </c>
      <c r="F356" s="97" t="s">
        <v>455</v>
      </c>
      <c r="I356" s="98"/>
      <c r="L356" s="13"/>
      <c r="M356" s="99"/>
      <c r="T356" s="100"/>
      <c r="AT356" s="3" t="s">
        <v>88</v>
      </c>
      <c r="AU356" s="3" t="s">
        <v>1</v>
      </c>
    </row>
    <row r="357" spans="2:65" s="70" customFormat="1" ht="22.9" customHeight="1" x14ac:dyDescent="0.2">
      <c r="B357" s="71"/>
      <c r="D357" s="72" t="s">
        <v>74</v>
      </c>
      <c r="E357" s="81" t="s">
        <v>456</v>
      </c>
      <c r="F357" s="81" t="s">
        <v>457</v>
      </c>
      <c r="I357" s="74"/>
      <c r="J357" s="82">
        <f>BK357</f>
        <v>0</v>
      </c>
      <c r="L357" s="71"/>
      <c r="M357" s="76"/>
      <c r="P357" s="77">
        <f>SUM(P358:P359)</f>
        <v>0</v>
      </c>
      <c r="R357" s="77">
        <f>SUM(R358:R359)</f>
        <v>0</v>
      </c>
      <c r="T357" s="78">
        <f>SUM(T358:T359)</f>
        <v>0</v>
      </c>
      <c r="AR357" s="72" t="s">
        <v>107</v>
      </c>
      <c r="AT357" s="79" t="s">
        <v>74</v>
      </c>
      <c r="AU357" s="79" t="s">
        <v>77</v>
      </c>
      <c r="AY357" s="72" t="s">
        <v>79</v>
      </c>
      <c r="BK357" s="80">
        <f>SUM(BK358:BK359)</f>
        <v>0</v>
      </c>
    </row>
    <row r="358" spans="2:65" s="12" customFormat="1" ht="16.5" customHeight="1" x14ac:dyDescent="0.25">
      <c r="B358" s="13"/>
      <c r="C358" s="83" t="s">
        <v>458</v>
      </c>
      <c r="D358" s="83" t="s">
        <v>81</v>
      </c>
      <c r="E358" s="84" t="s">
        <v>459</v>
      </c>
      <c r="F358" s="85" t="s">
        <v>460</v>
      </c>
      <c r="G358" s="86" t="s">
        <v>422</v>
      </c>
      <c r="H358" s="87">
        <v>1</v>
      </c>
      <c r="I358" s="88"/>
      <c r="J358" s="89">
        <f>ROUND(I358*H358,2)</f>
        <v>0</v>
      </c>
      <c r="K358" s="85" t="s">
        <v>85</v>
      </c>
      <c r="L358" s="13"/>
      <c r="M358" s="90" t="s">
        <v>9</v>
      </c>
      <c r="N358" s="91" t="s">
        <v>32</v>
      </c>
      <c r="P358" s="92">
        <f>O358*H358</f>
        <v>0</v>
      </c>
      <c r="Q358" s="92">
        <v>0</v>
      </c>
      <c r="R358" s="92">
        <f>Q358*H358</f>
        <v>0</v>
      </c>
      <c r="S358" s="92">
        <v>0</v>
      </c>
      <c r="T358" s="93">
        <f>S358*H358</f>
        <v>0</v>
      </c>
      <c r="AR358" s="94" t="s">
        <v>423</v>
      </c>
      <c r="AT358" s="94" t="s">
        <v>81</v>
      </c>
      <c r="AU358" s="94" t="s">
        <v>1</v>
      </c>
      <c r="AY358" s="3" t="s">
        <v>79</v>
      </c>
      <c r="BE358" s="95">
        <f>IF(N358="základní",J358,0)</f>
        <v>0</v>
      </c>
      <c r="BF358" s="95">
        <f>IF(N358="snížená",J358,0)</f>
        <v>0</v>
      </c>
      <c r="BG358" s="95">
        <f>IF(N358="zákl. přenesená",J358,0)</f>
        <v>0</v>
      </c>
      <c r="BH358" s="95">
        <f>IF(N358="sníž. přenesená",J358,0)</f>
        <v>0</v>
      </c>
      <c r="BI358" s="95">
        <f>IF(N358="nulová",J358,0)</f>
        <v>0</v>
      </c>
      <c r="BJ358" s="3" t="s">
        <v>77</v>
      </c>
      <c r="BK358" s="95">
        <f>ROUND(I358*H358,2)</f>
        <v>0</v>
      </c>
      <c r="BL358" s="3" t="s">
        <v>423</v>
      </c>
      <c r="BM358" s="94" t="s">
        <v>461</v>
      </c>
    </row>
    <row r="359" spans="2:65" s="12" customFormat="1" x14ac:dyDescent="0.25">
      <c r="B359" s="13"/>
      <c r="D359" s="96" t="s">
        <v>88</v>
      </c>
      <c r="F359" s="97" t="s">
        <v>462</v>
      </c>
      <c r="I359" s="98"/>
      <c r="L359" s="13"/>
      <c r="M359" s="99"/>
      <c r="T359" s="100"/>
      <c r="AT359" s="3" t="s">
        <v>88</v>
      </c>
      <c r="AU359" s="3" t="s">
        <v>1</v>
      </c>
    </row>
    <row r="360" spans="2:65" s="70" customFormat="1" ht="22.9" customHeight="1" x14ac:dyDescent="0.2">
      <c r="B360" s="71"/>
      <c r="D360" s="72" t="s">
        <v>74</v>
      </c>
      <c r="E360" s="81" t="s">
        <v>463</v>
      </c>
      <c r="F360" s="81" t="s">
        <v>464</v>
      </c>
      <c r="I360" s="74"/>
      <c r="J360" s="82">
        <f>BK360</f>
        <v>0</v>
      </c>
      <c r="L360" s="71"/>
      <c r="M360" s="76"/>
      <c r="P360" s="77">
        <f>SUM(P361:P362)</f>
        <v>0</v>
      </c>
      <c r="R360" s="77">
        <f>SUM(R361:R362)</f>
        <v>0</v>
      </c>
      <c r="T360" s="78">
        <f>SUM(T361:T362)</f>
        <v>0</v>
      </c>
      <c r="AR360" s="72" t="s">
        <v>107</v>
      </c>
      <c r="AT360" s="79" t="s">
        <v>74</v>
      </c>
      <c r="AU360" s="79" t="s">
        <v>77</v>
      </c>
      <c r="AY360" s="72" t="s">
        <v>79</v>
      </c>
      <c r="BK360" s="80">
        <f>SUM(BK361:BK362)</f>
        <v>0</v>
      </c>
    </row>
    <row r="361" spans="2:65" s="12" customFormat="1" ht="21.75" customHeight="1" x14ac:dyDescent="0.25">
      <c r="B361" s="13"/>
      <c r="C361" s="83" t="s">
        <v>465</v>
      </c>
      <c r="D361" s="83" t="s">
        <v>81</v>
      </c>
      <c r="E361" s="84" t="s">
        <v>466</v>
      </c>
      <c r="F361" s="85" t="s">
        <v>467</v>
      </c>
      <c r="G361" s="86" t="s">
        <v>422</v>
      </c>
      <c r="H361" s="87">
        <v>1</v>
      </c>
      <c r="I361" s="88"/>
      <c r="J361" s="89">
        <f>ROUND(I361*H361,2)</f>
        <v>0</v>
      </c>
      <c r="K361" s="85" t="s">
        <v>85</v>
      </c>
      <c r="L361" s="13"/>
      <c r="M361" s="90" t="s">
        <v>9</v>
      </c>
      <c r="N361" s="91" t="s">
        <v>32</v>
      </c>
      <c r="P361" s="92">
        <f>O361*H361</f>
        <v>0</v>
      </c>
      <c r="Q361" s="92">
        <v>0</v>
      </c>
      <c r="R361" s="92">
        <f>Q361*H361</f>
        <v>0</v>
      </c>
      <c r="S361" s="92">
        <v>0</v>
      </c>
      <c r="T361" s="93">
        <f>S361*H361</f>
        <v>0</v>
      </c>
      <c r="AR361" s="94" t="s">
        <v>423</v>
      </c>
      <c r="AT361" s="94" t="s">
        <v>81</v>
      </c>
      <c r="AU361" s="94" t="s">
        <v>1</v>
      </c>
      <c r="AY361" s="3" t="s">
        <v>79</v>
      </c>
      <c r="BE361" s="95">
        <f>IF(N361="základní",J361,0)</f>
        <v>0</v>
      </c>
      <c r="BF361" s="95">
        <f>IF(N361="snížená",J361,0)</f>
        <v>0</v>
      </c>
      <c r="BG361" s="95">
        <f>IF(N361="zákl. přenesená",J361,0)</f>
        <v>0</v>
      </c>
      <c r="BH361" s="95">
        <f>IF(N361="sníž. přenesená",J361,0)</f>
        <v>0</v>
      </c>
      <c r="BI361" s="95">
        <f>IF(N361="nulová",J361,0)</f>
        <v>0</v>
      </c>
      <c r="BJ361" s="3" t="s">
        <v>77</v>
      </c>
      <c r="BK361" s="95">
        <f>ROUND(I361*H361,2)</f>
        <v>0</v>
      </c>
      <c r="BL361" s="3" t="s">
        <v>423</v>
      </c>
      <c r="BM361" s="94" t="s">
        <v>468</v>
      </c>
    </row>
    <row r="362" spans="2:65" s="12" customFormat="1" x14ac:dyDescent="0.25">
      <c r="B362" s="13"/>
      <c r="D362" s="96" t="s">
        <v>88</v>
      </c>
      <c r="F362" s="97" t="s">
        <v>469</v>
      </c>
      <c r="I362" s="98"/>
      <c r="L362" s="13"/>
      <c r="M362" s="136"/>
      <c r="N362" s="137"/>
      <c r="O362" s="137"/>
      <c r="P362" s="137"/>
      <c r="Q362" s="137"/>
      <c r="R362" s="137"/>
      <c r="S362" s="137"/>
      <c r="T362" s="138"/>
      <c r="AT362" s="3" t="s">
        <v>88</v>
      </c>
      <c r="AU362" s="3" t="s">
        <v>1</v>
      </c>
    </row>
    <row r="363" spans="2:65" s="12" customFormat="1" ht="6.95" customHeight="1" x14ac:dyDescent="0.25">
      <c r="B363" s="38"/>
      <c r="C363" s="39"/>
      <c r="D363" s="39"/>
      <c r="E363" s="39"/>
      <c r="F363" s="39"/>
      <c r="G363" s="39"/>
      <c r="H363" s="39"/>
      <c r="I363" s="39"/>
      <c r="J363" s="39"/>
      <c r="K363" s="39"/>
      <c r="L363" s="13"/>
    </row>
  </sheetData>
  <sheetProtection algorithmName="SHA-512" hashValue="VuvwQuW2xsZVAgnwgZeCuHZ6wkqfDcWQvEOawcscqEoYLaPNZwy+nfZ7cqx+7Y7CkIkaXAqWCZfpu8y2nUVoNA==" saltValue="E8zP191kHJWv4zNH8LPTM4a0lAlJdj0UZh7ufaFiFpx0gRkNLF/9Pyfu0I9kUMo239TrgJWOyEhWNsrRFtoRiw==" spinCount="100000" sheet="1" objects="1" scenarios="1" formatColumns="0" formatRows="0" autoFilter="0"/>
  <autoFilter ref="C91:K362" xr:uid="{00000000-0009-0000-0000-000002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 xr:uid="{B9695980-BA28-4258-9057-56305188AA4D}"/>
    <hyperlink ref="F99" r:id="rId2" xr:uid="{0E9A3CB0-B6B1-4FBC-BC71-A7D5522A9E38}"/>
    <hyperlink ref="F102" r:id="rId3" xr:uid="{A49B8B92-C457-486A-8CC5-E3665433794D}"/>
    <hyperlink ref="F105" r:id="rId4" xr:uid="{22528DE6-9193-49AD-A827-57A34C6F4170}"/>
    <hyperlink ref="F108" r:id="rId5" xr:uid="{CD943AFF-7C5A-454F-B963-FB824B2A7967}"/>
    <hyperlink ref="F120" r:id="rId6" xr:uid="{53995EC0-1B15-4F38-910D-FC8DED64876F}"/>
    <hyperlink ref="F133" r:id="rId7" xr:uid="{F98B07C9-7CE5-4A1D-BFBD-FA039819D914}"/>
    <hyperlink ref="F136" r:id="rId8" xr:uid="{194A1A30-0020-4940-9A66-205DD641166D}"/>
    <hyperlink ref="F139" r:id="rId9" xr:uid="{1B5FA20B-CCF5-4745-B833-3E3147423600}"/>
    <hyperlink ref="F149" r:id="rId10" xr:uid="{99F899A1-294F-45B7-A881-7A3848FCB32C}"/>
    <hyperlink ref="F161" r:id="rId11" xr:uid="{52963C1F-C63F-4749-BF74-7BAE0EF1195F}"/>
    <hyperlink ref="F167" r:id="rId12" xr:uid="{65B5701B-A4ED-4C1E-BF1F-5B18376A16DD}"/>
    <hyperlink ref="F172" r:id="rId13" xr:uid="{F5D6A778-4B0F-4F4F-AEBF-7E23A8D63BC1}"/>
    <hyperlink ref="F175" r:id="rId14" xr:uid="{D036F3C3-9B2F-4050-AC5C-0921A2CD4D8E}"/>
    <hyperlink ref="F178" r:id="rId15" xr:uid="{CCBBC21E-3934-4B09-882C-D1CC1EFCCA46}"/>
    <hyperlink ref="F181" r:id="rId16" xr:uid="{6B6A228A-79F6-4F5E-B778-9EA57B137331}"/>
    <hyperlink ref="F186" r:id="rId17" xr:uid="{436BB720-4420-46E3-AC72-A1263D1D3D32}"/>
    <hyperlink ref="F190" r:id="rId18" xr:uid="{59290529-FC22-41D0-8A34-724B6CA5C870}"/>
    <hyperlink ref="F193" r:id="rId19" xr:uid="{6AD1398E-D5AE-4DAC-B1BB-C90223A2BEF3}"/>
    <hyperlink ref="F198" r:id="rId20" xr:uid="{F2122332-6338-4463-8AAB-0818F372BA00}"/>
    <hyperlink ref="F211" r:id="rId21" xr:uid="{A4BEE536-B8CC-4D3A-B110-85D63E120F02}"/>
    <hyperlink ref="F215" r:id="rId22" xr:uid="{69941754-47C1-4E8C-89F3-CD06B4324EE4}"/>
    <hyperlink ref="F218" r:id="rId23" xr:uid="{9F88D369-295A-4A05-9187-461D452813AB}"/>
    <hyperlink ref="F231" r:id="rId24" xr:uid="{74816931-1912-4E4F-B670-5BE03F03B05C}"/>
    <hyperlink ref="F234" r:id="rId25" xr:uid="{C8E2C4C8-0009-4478-A90B-BB9DF6BF7E4E}"/>
    <hyperlink ref="F237" r:id="rId26" xr:uid="{C8586F9F-514C-4601-A2F8-7F7B96310224}"/>
    <hyperlink ref="F241" r:id="rId27" xr:uid="{0EFC08B8-8D58-4EAC-9D96-DEEF57DB66F0}"/>
    <hyperlink ref="F244" r:id="rId28" xr:uid="{B10FCD09-8A4C-498F-AE88-D34FE265C74C}"/>
    <hyperlink ref="F270" r:id="rId29" xr:uid="{4766368F-0667-483D-88A5-9261003B4445}"/>
    <hyperlink ref="F274" r:id="rId30" xr:uid="{A5D580A4-FF1D-46CA-B77A-D840A5933F3E}"/>
    <hyperlink ref="F287" r:id="rId31" xr:uid="{C74872C8-2666-4F0D-A6A4-0D70011072FF}"/>
    <hyperlink ref="F298" r:id="rId32" xr:uid="{41558444-2687-4595-9232-F5193BAE90F7}"/>
    <hyperlink ref="F301" r:id="rId33" xr:uid="{494E9635-C32C-4A18-A090-F404E708C6DA}"/>
    <hyperlink ref="F304" r:id="rId34" xr:uid="{AD114141-D108-477B-B62C-AC3009B161FD}"/>
    <hyperlink ref="F307" r:id="rId35" xr:uid="{5F6ECAF5-5B3F-4664-B5DA-13A7C0C047DE}"/>
    <hyperlink ref="F311" r:id="rId36" xr:uid="{1902F2C1-F301-4239-8CEA-68785AA95145}"/>
    <hyperlink ref="F314" r:id="rId37" xr:uid="{786134D4-D703-47D7-A029-C254E700511C}"/>
    <hyperlink ref="F318" r:id="rId38" xr:uid="{3C3F2C94-191A-42E3-B4F9-ECEFDC547C24}"/>
    <hyperlink ref="F323" r:id="rId39" xr:uid="{A2ACBF17-1489-4A69-B988-B9C141612218}"/>
    <hyperlink ref="F329" r:id="rId40" xr:uid="{7069EEFF-DC25-4234-B225-8B4DAA885001}"/>
    <hyperlink ref="F332" r:id="rId41" xr:uid="{06E50BD7-8211-400E-912F-389F6E723456}"/>
    <hyperlink ref="F335" r:id="rId42" xr:uid="{9FF07FE1-B7EB-4CE8-9B11-F53FCD207EEB}"/>
    <hyperlink ref="F339" r:id="rId43" xr:uid="{CBD95C88-10D2-471E-9182-CF9BB44D52E1}"/>
    <hyperlink ref="F343" r:id="rId44" xr:uid="{E4FF0CFC-7623-4714-A1EB-6FF4C6191882}"/>
    <hyperlink ref="F345" r:id="rId45" xr:uid="{62EEC989-8F37-4408-B5C3-68A3263490A6}"/>
    <hyperlink ref="F347" r:id="rId46" xr:uid="{95629E75-5110-429E-8D58-FB296764F406}"/>
    <hyperlink ref="F350" r:id="rId47" xr:uid="{6C6F92F7-09BD-4E60-8C53-FBA35A5A6CC7}"/>
    <hyperlink ref="F353" r:id="rId48" xr:uid="{BE3527C2-2D14-4EAB-918D-317E144228A0}"/>
    <hyperlink ref="F356" r:id="rId49" xr:uid="{EC8C46BF-3BFA-4B66-A5DD-34C80FA93B54}"/>
    <hyperlink ref="F359" r:id="rId50" xr:uid="{264FE273-A00F-49C1-A588-F4916DB58810}"/>
    <hyperlink ref="F362" r:id="rId51" xr:uid="{60F6B711-50B3-4B9D-ABBF-264AEC1E5F6C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ACBBC-0B85-46A5-BE0E-F05C57B21DFE}">
  <sheetPr>
    <pageSetUpPr fitToPage="1"/>
  </sheetPr>
  <dimension ref="B2:BM352"/>
  <sheetViews>
    <sheetView showGridLines="0" workbookViewId="0">
      <selection activeCell="H106" sqref="H106"/>
    </sheetView>
  </sheetViews>
  <sheetFormatPr defaultRowHeight="11.25" x14ac:dyDescent="0.2"/>
  <cols>
    <col min="1" max="1" width="7.140625" style="1" customWidth="1"/>
    <col min="2" max="2" width="1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.42578125" style="1" customWidth="1"/>
    <col min="8" max="8" width="12" style="1" customWidth="1"/>
    <col min="9" max="9" width="13.5703125" style="1" customWidth="1"/>
    <col min="10" max="11" width="19.140625" style="1" customWidth="1"/>
    <col min="12" max="12" width="8" style="1" customWidth="1"/>
    <col min="13" max="13" width="9.28515625" style="1" hidden="1" customWidth="1"/>
    <col min="14" max="14" width="9.140625" style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32" max="16384" width="9.140625" style="1"/>
  </cols>
  <sheetData>
    <row r="2" spans="2:46" ht="36.950000000000003" customHeight="1" x14ac:dyDescent="0.2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470</v>
      </c>
    </row>
    <row r="3" spans="2:46" ht="6.95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1</v>
      </c>
    </row>
    <row r="4" spans="2:46" ht="24.95" customHeight="1" x14ac:dyDescent="0.2">
      <c r="B4" s="6"/>
      <c r="D4" s="7" t="s">
        <v>2</v>
      </c>
      <c r="L4" s="6"/>
      <c r="M4" s="8" t="s">
        <v>3</v>
      </c>
      <c r="AT4" s="3" t="s">
        <v>4</v>
      </c>
    </row>
    <row r="5" spans="2:46" ht="6.95" customHeight="1" x14ac:dyDescent="0.2">
      <c r="B5" s="6"/>
      <c r="L5" s="6"/>
    </row>
    <row r="6" spans="2:46" ht="12" customHeight="1" x14ac:dyDescent="0.2">
      <c r="B6" s="6"/>
      <c r="D6" s="9" t="s">
        <v>5</v>
      </c>
      <c r="L6" s="6"/>
    </row>
    <row r="7" spans="2:46" ht="16.5" customHeight="1" x14ac:dyDescent="0.2">
      <c r="B7" s="6"/>
      <c r="E7" s="10" t="str">
        <f>'[1]Rekapitulace zakázky'!K6</f>
        <v>Varnsdorf - oprava chodníku Lesní ul.</v>
      </c>
      <c r="F7" s="11"/>
      <c r="G7" s="11"/>
      <c r="H7" s="11"/>
      <c r="L7" s="6"/>
    </row>
    <row r="8" spans="2:46" s="12" customFormat="1" ht="12" customHeight="1" x14ac:dyDescent="0.25">
      <c r="B8" s="13"/>
      <c r="D8" s="9" t="s">
        <v>6</v>
      </c>
      <c r="L8" s="13"/>
    </row>
    <row r="9" spans="2:46" s="12" customFormat="1" ht="16.5" customHeight="1" x14ac:dyDescent="0.25">
      <c r="B9" s="13"/>
      <c r="E9" s="14" t="s">
        <v>471</v>
      </c>
      <c r="F9" s="15"/>
      <c r="G9" s="15"/>
      <c r="H9" s="15"/>
      <c r="L9" s="13"/>
    </row>
    <row r="10" spans="2:46" s="12" customFormat="1" x14ac:dyDescent="0.25">
      <c r="B10" s="13"/>
      <c r="L10" s="13"/>
    </row>
    <row r="11" spans="2:46" s="12" customFormat="1" ht="12" customHeight="1" x14ac:dyDescent="0.25">
      <c r="B11" s="13"/>
      <c r="D11" s="9" t="s">
        <v>8</v>
      </c>
      <c r="F11" s="16" t="s">
        <v>9</v>
      </c>
      <c r="I11" s="9" t="s">
        <v>10</v>
      </c>
      <c r="J11" s="16" t="s">
        <v>9</v>
      </c>
      <c r="L11" s="13"/>
    </row>
    <row r="12" spans="2:46" s="12" customFormat="1" ht="12" customHeight="1" x14ac:dyDescent="0.25">
      <c r="B12" s="13"/>
      <c r="D12" s="9" t="s">
        <v>11</v>
      </c>
      <c r="F12" s="16" t="s">
        <v>12</v>
      </c>
      <c r="I12" s="9" t="s">
        <v>13</v>
      </c>
      <c r="J12" s="17" t="str">
        <f>'[1]Rekapitulace zakázky'!AN8</f>
        <v>17. 4. 2024</v>
      </c>
      <c r="L12" s="13"/>
    </row>
    <row r="13" spans="2:46" s="12" customFormat="1" ht="10.9" customHeight="1" x14ac:dyDescent="0.25">
      <c r="B13" s="13"/>
      <c r="L13" s="13"/>
    </row>
    <row r="14" spans="2:46" s="12" customFormat="1" ht="12" customHeight="1" x14ac:dyDescent="0.25">
      <c r="B14" s="13"/>
      <c r="D14" s="9" t="s">
        <v>14</v>
      </c>
      <c r="I14" s="9" t="s">
        <v>15</v>
      </c>
      <c r="J14" s="16" t="s">
        <v>16</v>
      </c>
      <c r="L14" s="13"/>
    </row>
    <row r="15" spans="2:46" s="12" customFormat="1" ht="18" customHeight="1" x14ac:dyDescent="0.25">
      <c r="B15" s="13"/>
      <c r="E15" s="16" t="s">
        <v>17</v>
      </c>
      <c r="I15" s="9" t="s">
        <v>18</v>
      </c>
      <c r="J15" s="16" t="s">
        <v>9</v>
      </c>
      <c r="L15" s="13"/>
    </row>
    <row r="16" spans="2:46" s="12" customFormat="1" ht="6.95" customHeight="1" x14ac:dyDescent="0.25">
      <c r="B16" s="13"/>
      <c r="L16" s="13"/>
    </row>
    <row r="17" spans="2:12" s="12" customFormat="1" ht="12" customHeight="1" x14ac:dyDescent="0.25">
      <c r="B17" s="13"/>
      <c r="D17" s="9" t="s">
        <v>19</v>
      </c>
      <c r="I17" s="9" t="s">
        <v>15</v>
      </c>
      <c r="J17" s="18" t="str">
        <f>'[1]Rekapitulace zakázky'!AN13</f>
        <v>Vyplň údaj</v>
      </c>
      <c r="L17" s="13"/>
    </row>
    <row r="18" spans="2:12" s="12" customFormat="1" ht="18" customHeight="1" x14ac:dyDescent="0.25">
      <c r="B18" s="13"/>
      <c r="E18" s="19" t="str">
        <f>'[1]Rekapitulace zakázky'!E14</f>
        <v>Vyplň údaj</v>
      </c>
      <c r="F18" s="20"/>
      <c r="G18" s="20"/>
      <c r="H18" s="20"/>
      <c r="I18" s="9" t="s">
        <v>18</v>
      </c>
      <c r="J18" s="18" t="str">
        <f>'[1]Rekapitulace zakázky'!AN14</f>
        <v>Vyplň údaj</v>
      </c>
      <c r="L18" s="13"/>
    </row>
    <row r="19" spans="2:12" s="12" customFormat="1" ht="6.95" customHeight="1" x14ac:dyDescent="0.25">
      <c r="B19" s="13"/>
      <c r="L19" s="13"/>
    </row>
    <row r="20" spans="2:12" s="12" customFormat="1" ht="12" customHeight="1" x14ac:dyDescent="0.25">
      <c r="B20" s="13"/>
      <c r="D20" s="9" t="s">
        <v>20</v>
      </c>
      <c r="I20" s="9" t="s">
        <v>15</v>
      </c>
      <c r="J20" s="16" t="s">
        <v>21</v>
      </c>
      <c r="L20" s="13"/>
    </row>
    <row r="21" spans="2:12" s="12" customFormat="1" ht="18" customHeight="1" x14ac:dyDescent="0.25">
      <c r="B21" s="13"/>
      <c r="E21" s="16" t="s">
        <v>22</v>
      </c>
      <c r="I21" s="9" t="s">
        <v>18</v>
      </c>
      <c r="J21" s="16" t="s">
        <v>23</v>
      </c>
      <c r="L21" s="13"/>
    </row>
    <row r="22" spans="2:12" s="12" customFormat="1" ht="6.95" customHeight="1" x14ac:dyDescent="0.25">
      <c r="B22" s="13"/>
      <c r="L22" s="13"/>
    </row>
    <row r="23" spans="2:12" s="12" customFormat="1" ht="12" customHeight="1" x14ac:dyDescent="0.25">
      <c r="B23" s="13"/>
      <c r="D23" s="9" t="s">
        <v>24</v>
      </c>
      <c r="I23" s="9" t="s">
        <v>15</v>
      </c>
      <c r="J23" s="16" t="s">
        <v>9</v>
      </c>
      <c r="L23" s="13"/>
    </row>
    <row r="24" spans="2:12" s="12" customFormat="1" ht="18" customHeight="1" x14ac:dyDescent="0.25">
      <c r="B24" s="13"/>
      <c r="E24" s="16" t="s">
        <v>25</v>
      </c>
      <c r="I24" s="9" t="s">
        <v>18</v>
      </c>
      <c r="J24" s="16" t="s">
        <v>9</v>
      </c>
      <c r="L24" s="13"/>
    </row>
    <row r="25" spans="2:12" s="12" customFormat="1" ht="6.95" customHeight="1" x14ac:dyDescent="0.25">
      <c r="B25" s="13"/>
      <c r="L25" s="13"/>
    </row>
    <row r="26" spans="2:12" s="12" customFormat="1" ht="12" customHeight="1" x14ac:dyDescent="0.25">
      <c r="B26" s="13"/>
      <c r="D26" s="9" t="s">
        <v>26</v>
      </c>
      <c r="L26" s="13"/>
    </row>
    <row r="27" spans="2:12" s="21" customFormat="1" ht="16.5" customHeight="1" x14ac:dyDescent="0.25">
      <c r="B27" s="22"/>
      <c r="E27" s="23" t="s">
        <v>9</v>
      </c>
      <c r="F27" s="23"/>
      <c r="G27" s="23"/>
      <c r="H27" s="23"/>
      <c r="L27" s="22"/>
    </row>
    <row r="28" spans="2:12" s="12" customFormat="1" ht="6.95" customHeight="1" x14ac:dyDescent="0.25">
      <c r="B28" s="13"/>
      <c r="L28" s="13"/>
    </row>
    <row r="29" spans="2:12" s="12" customFormat="1" ht="6.95" customHeight="1" x14ac:dyDescent="0.25">
      <c r="B29" s="13"/>
      <c r="D29" s="24"/>
      <c r="E29" s="24"/>
      <c r="F29" s="24"/>
      <c r="G29" s="24"/>
      <c r="H29" s="24"/>
      <c r="I29" s="24"/>
      <c r="J29" s="24"/>
      <c r="K29" s="24"/>
      <c r="L29" s="13"/>
    </row>
    <row r="30" spans="2:12" s="12" customFormat="1" ht="25.35" customHeight="1" x14ac:dyDescent="0.25">
      <c r="B30" s="13"/>
      <c r="D30" s="25" t="s">
        <v>27</v>
      </c>
      <c r="J30" s="26">
        <f>ROUND(J92, 2)</f>
        <v>0</v>
      </c>
      <c r="L30" s="13"/>
    </row>
    <row r="31" spans="2:12" s="12" customFormat="1" ht="6.95" customHeight="1" x14ac:dyDescent="0.25">
      <c r="B31" s="13"/>
      <c r="D31" s="24"/>
      <c r="E31" s="24"/>
      <c r="F31" s="24"/>
      <c r="G31" s="24"/>
      <c r="H31" s="24"/>
      <c r="I31" s="24"/>
      <c r="J31" s="24"/>
      <c r="K31" s="24"/>
      <c r="L31" s="13"/>
    </row>
    <row r="32" spans="2:12" s="12" customFormat="1" ht="14.45" customHeight="1" x14ac:dyDescent="0.25">
      <c r="B32" s="13"/>
      <c r="F32" s="27" t="s">
        <v>28</v>
      </c>
      <c r="I32" s="27" t="s">
        <v>29</v>
      </c>
      <c r="J32" s="27" t="s">
        <v>30</v>
      </c>
      <c r="L32" s="13"/>
    </row>
    <row r="33" spans="2:12" s="12" customFormat="1" ht="14.45" customHeight="1" x14ac:dyDescent="0.25">
      <c r="B33" s="13"/>
      <c r="D33" s="28" t="s">
        <v>31</v>
      </c>
      <c r="E33" s="9" t="s">
        <v>32</v>
      </c>
      <c r="F33" s="29">
        <f>ROUND((SUM(BE92:BE351)),  2)</f>
        <v>0</v>
      </c>
      <c r="I33" s="30">
        <v>0.21</v>
      </c>
      <c r="J33" s="29">
        <f>ROUND(((SUM(BE92:BE351))*I33),  2)</f>
        <v>0</v>
      </c>
      <c r="L33" s="13"/>
    </row>
    <row r="34" spans="2:12" s="12" customFormat="1" ht="14.45" customHeight="1" x14ac:dyDescent="0.25">
      <c r="B34" s="13"/>
      <c r="E34" s="9" t="s">
        <v>33</v>
      </c>
      <c r="F34" s="29">
        <f>ROUND((SUM(BF92:BF351)),  2)</f>
        <v>0</v>
      </c>
      <c r="I34" s="30">
        <v>0.12</v>
      </c>
      <c r="J34" s="29">
        <f>ROUND(((SUM(BF92:BF351))*I34),  2)</f>
        <v>0</v>
      </c>
      <c r="L34" s="13"/>
    </row>
    <row r="35" spans="2:12" s="12" customFormat="1" ht="14.45" hidden="1" customHeight="1" x14ac:dyDescent="0.25">
      <c r="B35" s="13"/>
      <c r="E35" s="9" t="s">
        <v>34</v>
      </c>
      <c r="F35" s="29">
        <f>ROUND((SUM(BG92:BG351)),  2)</f>
        <v>0</v>
      </c>
      <c r="I35" s="30">
        <v>0.21</v>
      </c>
      <c r="J35" s="29">
        <f>0</f>
        <v>0</v>
      </c>
      <c r="L35" s="13"/>
    </row>
    <row r="36" spans="2:12" s="12" customFormat="1" ht="14.45" hidden="1" customHeight="1" x14ac:dyDescent="0.25">
      <c r="B36" s="13"/>
      <c r="E36" s="9" t="s">
        <v>35</v>
      </c>
      <c r="F36" s="29">
        <f>ROUND((SUM(BH92:BH351)),  2)</f>
        <v>0</v>
      </c>
      <c r="I36" s="30">
        <v>0.12</v>
      </c>
      <c r="J36" s="29">
        <f>0</f>
        <v>0</v>
      </c>
      <c r="L36" s="13"/>
    </row>
    <row r="37" spans="2:12" s="12" customFormat="1" ht="14.45" hidden="1" customHeight="1" x14ac:dyDescent="0.25">
      <c r="B37" s="13"/>
      <c r="E37" s="9" t="s">
        <v>36</v>
      </c>
      <c r="F37" s="29">
        <f>ROUND((SUM(BI92:BI351)),  2)</f>
        <v>0</v>
      </c>
      <c r="I37" s="30">
        <v>0</v>
      </c>
      <c r="J37" s="29">
        <f>0</f>
        <v>0</v>
      </c>
      <c r="L37" s="13"/>
    </row>
    <row r="38" spans="2:12" s="12" customFormat="1" ht="6.95" customHeight="1" x14ac:dyDescent="0.25">
      <c r="B38" s="13"/>
      <c r="L38" s="13"/>
    </row>
    <row r="39" spans="2:12" s="12" customFormat="1" ht="25.35" customHeight="1" x14ac:dyDescent="0.25">
      <c r="B39" s="13"/>
      <c r="C39" s="31"/>
      <c r="D39" s="32" t="s">
        <v>37</v>
      </c>
      <c r="E39" s="33"/>
      <c r="F39" s="33"/>
      <c r="G39" s="34" t="s">
        <v>38</v>
      </c>
      <c r="H39" s="35" t="s">
        <v>39</v>
      </c>
      <c r="I39" s="33"/>
      <c r="J39" s="36">
        <f>SUM(J30:J37)</f>
        <v>0</v>
      </c>
      <c r="K39" s="37"/>
      <c r="L39" s="13"/>
    </row>
    <row r="40" spans="2:12" s="12" customFormat="1" ht="14.45" customHeight="1" x14ac:dyDescent="0.25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13"/>
    </row>
    <row r="44" spans="2:12" s="12" customFormat="1" ht="6.95" customHeight="1" x14ac:dyDescent="0.25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3"/>
    </row>
    <row r="45" spans="2:12" s="12" customFormat="1" ht="24.95" customHeight="1" x14ac:dyDescent="0.25">
      <c r="B45" s="13"/>
      <c r="C45" s="7" t="s">
        <v>40</v>
      </c>
      <c r="L45" s="13"/>
    </row>
    <row r="46" spans="2:12" s="12" customFormat="1" ht="6.95" customHeight="1" x14ac:dyDescent="0.25">
      <c r="B46" s="13"/>
      <c r="L46" s="13"/>
    </row>
    <row r="47" spans="2:12" s="12" customFormat="1" ht="12" customHeight="1" x14ac:dyDescent="0.25">
      <c r="B47" s="13"/>
      <c r="C47" s="9" t="s">
        <v>5</v>
      </c>
      <c r="L47" s="13"/>
    </row>
    <row r="48" spans="2:12" s="12" customFormat="1" ht="16.5" customHeight="1" x14ac:dyDescent="0.25">
      <c r="B48" s="13"/>
      <c r="E48" s="10" t="str">
        <f>E7</f>
        <v>Varnsdorf - oprava chodníku Lesní ul.</v>
      </c>
      <c r="F48" s="11"/>
      <c r="G48" s="11"/>
      <c r="H48" s="11"/>
      <c r="L48" s="13"/>
    </row>
    <row r="49" spans="2:47" s="12" customFormat="1" ht="12" customHeight="1" x14ac:dyDescent="0.25">
      <c r="B49" s="13"/>
      <c r="C49" s="9" t="s">
        <v>6</v>
      </c>
      <c r="L49" s="13"/>
    </row>
    <row r="50" spans="2:47" s="12" customFormat="1" ht="16.5" customHeight="1" x14ac:dyDescent="0.25">
      <c r="B50" s="13"/>
      <c r="E50" s="14" t="str">
        <f>E9</f>
        <v>SO 3 - Oprava chodníku - III. etapa</v>
      </c>
      <c r="F50" s="15"/>
      <c r="G50" s="15"/>
      <c r="H50" s="15"/>
      <c r="L50" s="13"/>
    </row>
    <row r="51" spans="2:47" s="12" customFormat="1" ht="6.95" customHeight="1" x14ac:dyDescent="0.25">
      <c r="B51" s="13"/>
      <c r="L51" s="13"/>
    </row>
    <row r="52" spans="2:47" s="12" customFormat="1" ht="12" customHeight="1" x14ac:dyDescent="0.25">
      <c r="B52" s="13"/>
      <c r="C52" s="9" t="s">
        <v>11</v>
      </c>
      <c r="F52" s="16" t="str">
        <f>F12</f>
        <v>k.ú. Varnsdorf</v>
      </c>
      <c r="I52" s="9" t="s">
        <v>13</v>
      </c>
      <c r="J52" s="17" t="str">
        <f>IF(J12="","",J12)</f>
        <v>17. 4. 2024</v>
      </c>
      <c r="L52" s="13"/>
    </row>
    <row r="53" spans="2:47" s="12" customFormat="1" ht="6.95" customHeight="1" x14ac:dyDescent="0.25">
      <c r="B53" s="13"/>
      <c r="L53" s="13"/>
    </row>
    <row r="54" spans="2:47" s="12" customFormat="1" ht="15.2" customHeight="1" x14ac:dyDescent="0.25">
      <c r="B54" s="13"/>
      <c r="C54" s="9" t="s">
        <v>14</v>
      </c>
      <c r="F54" s="16" t="str">
        <f>E15</f>
        <v>Město Varnsdorf</v>
      </c>
      <c r="I54" s="9" t="s">
        <v>20</v>
      </c>
      <c r="J54" s="42" t="str">
        <f>E21</f>
        <v xml:space="preserve">ProProjekt s.r.o. </v>
      </c>
      <c r="L54" s="13"/>
    </row>
    <row r="55" spans="2:47" s="12" customFormat="1" ht="15.2" customHeight="1" x14ac:dyDescent="0.25">
      <c r="B55" s="13"/>
      <c r="C55" s="9" t="s">
        <v>19</v>
      </c>
      <c r="F55" s="16" t="str">
        <f>IF(E18="","",E18)</f>
        <v>Vyplň údaj</v>
      </c>
      <c r="I55" s="9" t="s">
        <v>24</v>
      </c>
      <c r="J55" s="42" t="str">
        <f>E24</f>
        <v>Martin Rousek</v>
      </c>
      <c r="L55" s="13"/>
    </row>
    <row r="56" spans="2:47" s="12" customFormat="1" ht="10.35" customHeight="1" x14ac:dyDescent="0.25">
      <c r="B56" s="13"/>
      <c r="L56" s="13"/>
    </row>
    <row r="57" spans="2:47" s="12" customFormat="1" ht="29.25" customHeight="1" x14ac:dyDescent="0.25">
      <c r="B57" s="13"/>
      <c r="C57" s="43" t="s">
        <v>41</v>
      </c>
      <c r="D57" s="31"/>
      <c r="E57" s="31"/>
      <c r="F57" s="31"/>
      <c r="G57" s="31"/>
      <c r="H57" s="31"/>
      <c r="I57" s="31"/>
      <c r="J57" s="44" t="s">
        <v>42</v>
      </c>
      <c r="K57" s="31"/>
      <c r="L57" s="13"/>
    </row>
    <row r="58" spans="2:47" s="12" customFormat="1" ht="10.35" customHeight="1" x14ac:dyDescent="0.25">
      <c r="B58" s="13"/>
      <c r="L58" s="13"/>
    </row>
    <row r="59" spans="2:47" s="12" customFormat="1" ht="22.9" customHeight="1" x14ac:dyDescent="0.25">
      <c r="B59" s="13"/>
      <c r="C59" s="45" t="s">
        <v>43</v>
      </c>
      <c r="J59" s="26">
        <f>J92</f>
        <v>0</v>
      </c>
      <c r="L59" s="13"/>
      <c r="AU59" s="3" t="s">
        <v>44</v>
      </c>
    </row>
    <row r="60" spans="2:47" s="46" customFormat="1" ht="24.95" customHeight="1" x14ac:dyDescent="0.25">
      <c r="B60" s="47"/>
      <c r="D60" s="48" t="s">
        <v>45</v>
      </c>
      <c r="E60" s="49"/>
      <c r="F60" s="49"/>
      <c r="G60" s="49"/>
      <c r="H60" s="49"/>
      <c r="I60" s="49"/>
      <c r="J60" s="50">
        <f>J93</f>
        <v>0</v>
      </c>
      <c r="L60" s="47"/>
    </row>
    <row r="61" spans="2:47" s="51" customFormat="1" ht="19.899999999999999" customHeight="1" x14ac:dyDescent="0.25">
      <c r="B61" s="52"/>
      <c r="D61" s="53" t="s">
        <v>46</v>
      </c>
      <c r="E61" s="54"/>
      <c r="F61" s="54"/>
      <c r="G61" s="54"/>
      <c r="H61" s="54"/>
      <c r="I61" s="54"/>
      <c r="J61" s="55">
        <f>J94</f>
        <v>0</v>
      </c>
      <c r="L61" s="52"/>
    </row>
    <row r="62" spans="2:47" s="51" customFormat="1" ht="19.899999999999999" customHeight="1" x14ac:dyDescent="0.25">
      <c r="B62" s="52"/>
      <c r="D62" s="53" t="s">
        <v>47</v>
      </c>
      <c r="E62" s="54"/>
      <c r="F62" s="54"/>
      <c r="G62" s="54"/>
      <c r="H62" s="54"/>
      <c r="I62" s="54"/>
      <c r="J62" s="55">
        <f>J204</f>
        <v>0</v>
      </c>
      <c r="L62" s="52"/>
    </row>
    <row r="63" spans="2:47" s="51" customFormat="1" ht="19.899999999999999" customHeight="1" x14ac:dyDescent="0.25">
      <c r="B63" s="52"/>
      <c r="D63" s="53" t="s">
        <v>48</v>
      </c>
      <c r="E63" s="54"/>
      <c r="F63" s="54"/>
      <c r="G63" s="54"/>
      <c r="H63" s="54"/>
      <c r="I63" s="54"/>
      <c r="J63" s="55">
        <f>J256</f>
        <v>0</v>
      </c>
      <c r="L63" s="52"/>
    </row>
    <row r="64" spans="2:47" s="51" customFormat="1" ht="19.899999999999999" customHeight="1" x14ac:dyDescent="0.25">
      <c r="B64" s="52"/>
      <c r="D64" s="53" t="s">
        <v>49</v>
      </c>
      <c r="E64" s="54"/>
      <c r="F64" s="54"/>
      <c r="G64" s="54"/>
      <c r="H64" s="54"/>
      <c r="I64" s="54"/>
      <c r="J64" s="55">
        <f>J298</f>
        <v>0</v>
      </c>
      <c r="L64" s="52"/>
    </row>
    <row r="65" spans="2:12" s="51" customFormat="1" ht="19.899999999999999" customHeight="1" x14ac:dyDescent="0.25">
      <c r="B65" s="52"/>
      <c r="D65" s="53" t="s">
        <v>50</v>
      </c>
      <c r="E65" s="54"/>
      <c r="F65" s="54"/>
      <c r="G65" s="54"/>
      <c r="H65" s="54"/>
      <c r="I65" s="54"/>
      <c r="J65" s="55">
        <f>J326</f>
        <v>0</v>
      </c>
      <c r="L65" s="52"/>
    </row>
    <row r="66" spans="2:12" s="46" customFormat="1" ht="24.95" customHeight="1" x14ac:dyDescent="0.25">
      <c r="B66" s="47"/>
      <c r="D66" s="48" t="s">
        <v>51</v>
      </c>
      <c r="E66" s="49"/>
      <c r="F66" s="49"/>
      <c r="G66" s="49"/>
      <c r="H66" s="49"/>
      <c r="I66" s="49"/>
      <c r="J66" s="50">
        <f>J329</f>
        <v>0</v>
      </c>
      <c r="L66" s="47"/>
    </row>
    <row r="67" spans="2:12" s="51" customFormat="1" ht="19.899999999999999" customHeight="1" x14ac:dyDescent="0.25">
      <c r="B67" s="52"/>
      <c r="D67" s="53" t="s">
        <v>52</v>
      </c>
      <c r="E67" s="54"/>
      <c r="F67" s="54"/>
      <c r="G67" s="54"/>
      <c r="H67" s="54"/>
      <c r="I67" s="54"/>
      <c r="J67" s="55">
        <f>J330</f>
        <v>0</v>
      </c>
      <c r="L67" s="52"/>
    </row>
    <row r="68" spans="2:12" s="51" customFormat="1" ht="19.899999999999999" customHeight="1" x14ac:dyDescent="0.25">
      <c r="B68" s="52"/>
      <c r="D68" s="53" t="s">
        <v>53</v>
      </c>
      <c r="E68" s="54"/>
      <c r="F68" s="54"/>
      <c r="G68" s="54"/>
      <c r="H68" s="54"/>
      <c r="I68" s="54"/>
      <c r="J68" s="55">
        <f>J337</f>
        <v>0</v>
      </c>
      <c r="L68" s="52"/>
    </row>
    <row r="69" spans="2:12" s="51" customFormat="1" ht="19.899999999999999" customHeight="1" x14ac:dyDescent="0.25">
      <c r="B69" s="52"/>
      <c r="D69" s="53" t="s">
        <v>54</v>
      </c>
      <c r="E69" s="54"/>
      <c r="F69" s="54"/>
      <c r="G69" s="54"/>
      <c r="H69" s="54"/>
      <c r="I69" s="54"/>
      <c r="J69" s="55">
        <f>J340</f>
        <v>0</v>
      </c>
      <c r="L69" s="52"/>
    </row>
    <row r="70" spans="2:12" s="51" customFormat="1" ht="19.899999999999999" customHeight="1" x14ac:dyDescent="0.25">
      <c r="B70" s="52"/>
      <c r="D70" s="53" t="s">
        <v>55</v>
      </c>
      <c r="E70" s="54"/>
      <c r="F70" s="54"/>
      <c r="G70" s="54"/>
      <c r="H70" s="54"/>
      <c r="I70" s="54"/>
      <c r="J70" s="55">
        <f>J343</f>
        <v>0</v>
      </c>
      <c r="L70" s="52"/>
    </row>
    <row r="71" spans="2:12" s="51" customFormat="1" ht="19.899999999999999" customHeight="1" x14ac:dyDescent="0.25">
      <c r="B71" s="52"/>
      <c r="D71" s="53" t="s">
        <v>56</v>
      </c>
      <c r="E71" s="54"/>
      <c r="F71" s="54"/>
      <c r="G71" s="54"/>
      <c r="H71" s="54"/>
      <c r="I71" s="54"/>
      <c r="J71" s="55">
        <f>J346</f>
        <v>0</v>
      </c>
      <c r="L71" s="52"/>
    </row>
    <row r="72" spans="2:12" s="51" customFormat="1" ht="19.899999999999999" customHeight="1" x14ac:dyDescent="0.25">
      <c r="B72" s="52"/>
      <c r="D72" s="53" t="s">
        <v>57</v>
      </c>
      <c r="E72" s="54"/>
      <c r="F72" s="54"/>
      <c r="G72" s="54"/>
      <c r="H72" s="54"/>
      <c r="I72" s="54"/>
      <c r="J72" s="55">
        <f>J349</f>
        <v>0</v>
      </c>
      <c r="L72" s="52"/>
    </row>
    <row r="73" spans="2:12" s="12" customFormat="1" ht="21.75" customHeight="1" x14ac:dyDescent="0.25">
      <c r="B73" s="13"/>
      <c r="L73" s="13"/>
    </row>
    <row r="74" spans="2:12" s="12" customFormat="1" ht="6.95" customHeight="1" x14ac:dyDescent="0.25"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"/>
    </row>
    <row r="78" spans="2:12" s="12" customFormat="1" ht="6.95" customHeight="1" x14ac:dyDescent="0.25"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"/>
    </row>
    <row r="79" spans="2:12" s="12" customFormat="1" ht="24.95" customHeight="1" x14ac:dyDescent="0.25">
      <c r="B79" s="13"/>
      <c r="C79" s="7" t="s">
        <v>58</v>
      </c>
      <c r="L79" s="13"/>
    </row>
    <row r="80" spans="2:12" s="12" customFormat="1" ht="6.95" customHeight="1" x14ac:dyDescent="0.25">
      <c r="B80" s="13"/>
      <c r="L80" s="13"/>
    </row>
    <row r="81" spans="2:65" s="12" customFormat="1" ht="12" customHeight="1" x14ac:dyDescent="0.25">
      <c r="B81" s="13"/>
      <c r="C81" s="9" t="s">
        <v>5</v>
      </c>
      <c r="L81" s="13"/>
    </row>
    <row r="82" spans="2:65" s="12" customFormat="1" ht="16.5" customHeight="1" x14ac:dyDescent="0.25">
      <c r="B82" s="13"/>
      <c r="E82" s="10" t="str">
        <f>E7</f>
        <v>Varnsdorf - oprava chodníku Lesní ul.</v>
      </c>
      <c r="F82" s="11"/>
      <c r="G82" s="11"/>
      <c r="H82" s="11"/>
      <c r="L82" s="13"/>
    </row>
    <row r="83" spans="2:65" s="12" customFormat="1" ht="12" customHeight="1" x14ac:dyDescent="0.25">
      <c r="B83" s="13"/>
      <c r="C83" s="9" t="s">
        <v>6</v>
      </c>
      <c r="L83" s="13"/>
    </row>
    <row r="84" spans="2:65" s="12" customFormat="1" ht="16.5" customHeight="1" x14ac:dyDescent="0.25">
      <c r="B84" s="13"/>
      <c r="E84" s="14" t="str">
        <f>E9</f>
        <v>SO 3 - Oprava chodníku - III. etapa</v>
      </c>
      <c r="F84" s="15"/>
      <c r="G84" s="15"/>
      <c r="H84" s="15"/>
      <c r="L84" s="13"/>
    </row>
    <row r="85" spans="2:65" s="12" customFormat="1" ht="6.95" customHeight="1" x14ac:dyDescent="0.25">
      <c r="B85" s="13"/>
      <c r="L85" s="13"/>
    </row>
    <row r="86" spans="2:65" s="12" customFormat="1" ht="12" customHeight="1" x14ac:dyDescent="0.25">
      <c r="B86" s="13"/>
      <c r="C86" s="9" t="s">
        <v>11</v>
      </c>
      <c r="F86" s="16" t="str">
        <f>F12</f>
        <v>k.ú. Varnsdorf</v>
      </c>
      <c r="I86" s="9" t="s">
        <v>13</v>
      </c>
      <c r="J86" s="17" t="str">
        <f>IF(J12="","",J12)</f>
        <v>17. 4. 2024</v>
      </c>
      <c r="L86" s="13"/>
    </row>
    <row r="87" spans="2:65" s="12" customFormat="1" ht="6.95" customHeight="1" x14ac:dyDescent="0.25">
      <c r="B87" s="13"/>
      <c r="L87" s="13"/>
    </row>
    <row r="88" spans="2:65" s="12" customFormat="1" ht="15.2" customHeight="1" x14ac:dyDescent="0.25">
      <c r="B88" s="13"/>
      <c r="C88" s="9" t="s">
        <v>14</v>
      </c>
      <c r="F88" s="16" t="str">
        <f>E15</f>
        <v>Město Varnsdorf</v>
      </c>
      <c r="I88" s="9" t="s">
        <v>20</v>
      </c>
      <c r="J88" s="42" t="str">
        <f>E21</f>
        <v xml:space="preserve">ProProjekt s.r.o. </v>
      </c>
      <c r="L88" s="13"/>
    </row>
    <row r="89" spans="2:65" s="12" customFormat="1" ht="15.2" customHeight="1" x14ac:dyDescent="0.25">
      <c r="B89" s="13"/>
      <c r="C89" s="9" t="s">
        <v>19</v>
      </c>
      <c r="F89" s="16" t="str">
        <f>IF(E18="","",E18)</f>
        <v>Vyplň údaj</v>
      </c>
      <c r="I89" s="9" t="s">
        <v>24</v>
      </c>
      <c r="J89" s="42" t="str">
        <f>E24</f>
        <v>Martin Rousek</v>
      </c>
      <c r="L89" s="13"/>
    </row>
    <row r="90" spans="2:65" s="12" customFormat="1" ht="10.35" customHeight="1" x14ac:dyDescent="0.25">
      <c r="B90" s="13"/>
      <c r="L90" s="13"/>
    </row>
    <row r="91" spans="2:65" s="56" customFormat="1" ht="29.25" customHeight="1" x14ac:dyDescent="0.25">
      <c r="B91" s="57"/>
      <c r="C91" s="58" t="s">
        <v>59</v>
      </c>
      <c r="D91" s="59" t="s">
        <v>60</v>
      </c>
      <c r="E91" s="59" t="s">
        <v>61</v>
      </c>
      <c r="F91" s="59" t="s">
        <v>62</v>
      </c>
      <c r="G91" s="59" t="s">
        <v>63</v>
      </c>
      <c r="H91" s="59" t="s">
        <v>64</v>
      </c>
      <c r="I91" s="59" t="s">
        <v>65</v>
      </c>
      <c r="J91" s="59" t="s">
        <v>42</v>
      </c>
      <c r="K91" s="60" t="s">
        <v>66</v>
      </c>
      <c r="L91" s="57"/>
      <c r="M91" s="61" t="s">
        <v>9</v>
      </c>
      <c r="N91" s="62" t="s">
        <v>31</v>
      </c>
      <c r="O91" s="62" t="s">
        <v>67</v>
      </c>
      <c r="P91" s="62" t="s">
        <v>68</v>
      </c>
      <c r="Q91" s="62" t="s">
        <v>69</v>
      </c>
      <c r="R91" s="62" t="s">
        <v>70</v>
      </c>
      <c r="S91" s="62" t="s">
        <v>71</v>
      </c>
      <c r="T91" s="63" t="s">
        <v>72</v>
      </c>
    </row>
    <row r="92" spans="2:65" s="12" customFormat="1" ht="22.9" customHeight="1" x14ac:dyDescent="0.25">
      <c r="B92" s="13"/>
      <c r="C92" s="64" t="s">
        <v>73</v>
      </c>
      <c r="J92" s="65">
        <f>BK92</f>
        <v>0</v>
      </c>
      <c r="L92" s="13"/>
      <c r="M92" s="66"/>
      <c r="N92" s="24"/>
      <c r="O92" s="24"/>
      <c r="P92" s="67">
        <f>P93+P329</f>
        <v>0</v>
      </c>
      <c r="Q92" s="24"/>
      <c r="R92" s="67">
        <f>R93+R329</f>
        <v>99.399652199999991</v>
      </c>
      <c r="S92" s="24"/>
      <c r="T92" s="68">
        <f>T93+T329</f>
        <v>139.49577000000002</v>
      </c>
      <c r="AT92" s="3" t="s">
        <v>74</v>
      </c>
      <c r="AU92" s="3" t="s">
        <v>44</v>
      </c>
      <c r="BK92" s="69">
        <f>BK93+BK329</f>
        <v>0</v>
      </c>
    </row>
    <row r="93" spans="2:65" s="70" customFormat="1" ht="25.9" customHeight="1" x14ac:dyDescent="0.2">
      <c r="B93" s="71"/>
      <c r="D93" s="72" t="s">
        <v>74</v>
      </c>
      <c r="E93" s="73" t="s">
        <v>75</v>
      </c>
      <c r="F93" s="73" t="s">
        <v>76</v>
      </c>
      <c r="I93" s="74"/>
      <c r="J93" s="75">
        <f>BK93</f>
        <v>0</v>
      </c>
      <c r="L93" s="71"/>
      <c r="M93" s="76"/>
      <c r="P93" s="77">
        <f>P94+P204+P256+P298+P326</f>
        <v>0</v>
      </c>
      <c r="R93" s="77">
        <f>R94+R204+R256+R298+R326</f>
        <v>99.399652199999991</v>
      </c>
      <c r="T93" s="78">
        <f>T94+T204+T256+T298+T326</f>
        <v>139.49577000000002</v>
      </c>
      <c r="AR93" s="72" t="s">
        <v>77</v>
      </c>
      <c r="AT93" s="79" t="s">
        <v>74</v>
      </c>
      <c r="AU93" s="79" t="s">
        <v>78</v>
      </c>
      <c r="AY93" s="72" t="s">
        <v>79</v>
      </c>
      <c r="BK93" s="80">
        <f>BK94+BK204+BK256+BK298+BK326</f>
        <v>0</v>
      </c>
    </row>
    <row r="94" spans="2:65" s="70" customFormat="1" ht="22.9" customHeight="1" x14ac:dyDescent="0.2">
      <c r="B94" s="71"/>
      <c r="D94" s="72" t="s">
        <v>74</v>
      </c>
      <c r="E94" s="81" t="s">
        <v>77</v>
      </c>
      <c r="F94" s="81" t="s">
        <v>80</v>
      </c>
      <c r="I94" s="74"/>
      <c r="J94" s="82">
        <f>BK94</f>
        <v>0</v>
      </c>
      <c r="L94" s="71"/>
      <c r="M94" s="76"/>
      <c r="P94" s="77">
        <f>SUM(P95:P203)</f>
        <v>0</v>
      </c>
      <c r="R94" s="77">
        <f>SUM(R95:R203)</f>
        <v>7.890000000000001E-4</v>
      </c>
      <c r="T94" s="78">
        <f>SUM(T95:T203)</f>
        <v>134.65377000000001</v>
      </c>
      <c r="AR94" s="72" t="s">
        <v>77</v>
      </c>
      <c r="AT94" s="79" t="s">
        <v>74</v>
      </c>
      <c r="AU94" s="79" t="s">
        <v>77</v>
      </c>
      <c r="AY94" s="72" t="s">
        <v>79</v>
      </c>
      <c r="BK94" s="80">
        <f>SUM(BK95:BK203)</f>
        <v>0</v>
      </c>
    </row>
    <row r="95" spans="2:65" s="12" customFormat="1" ht="37.9" customHeight="1" x14ac:dyDescent="0.25">
      <c r="B95" s="13"/>
      <c r="C95" s="83" t="s">
        <v>77</v>
      </c>
      <c r="D95" s="83" t="s">
        <v>81</v>
      </c>
      <c r="E95" s="84" t="s">
        <v>98</v>
      </c>
      <c r="F95" s="85" t="s">
        <v>99</v>
      </c>
      <c r="G95" s="86" t="s">
        <v>84</v>
      </c>
      <c r="H95" s="87">
        <v>25.5</v>
      </c>
      <c r="I95" s="88"/>
      <c r="J95" s="89">
        <f>ROUND(I95*H95,2)</f>
        <v>0</v>
      </c>
      <c r="K95" s="85" t="s">
        <v>85</v>
      </c>
      <c r="L95" s="13"/>
      <c r="M95" s="90" t="s">
        <v>9</v>
      </c>
      <c r="N95" s="91" t="s">
        <v>32</v>
      </c>
      <c r="P95" s="92">
        <f>O95*H95</f>
        <v>0</v>
      </c>
      <c r="Q95" s="92">
        <v>0</v>
      </c>
      <c r="R95" s="92">
        <f>Q95*H95</f>
        <v>0</v>
      </c>
      <c r="S95" s="92">
        <v>0.17</v>
      </c>
      <c r="T95" s="93">
        <f>S95*H95</f>
        <v>4.335</v>
      </c>
      <c r="AR95" s="94" t="s">
        <v>86</v>
      </c>
      <c r="AT95" s="94" t="s">
        <v>81</v>
      </c>
      <c r="AU95" s="94" t="s">
        <v>1</v>
      </c>
      <c r="AY95" s="3" t="s">
        <v>79</v>
      </c>
      <c r="BE95" s="95">
        <f>IF(N95="základní",J95,0)</f>
        <v>0</v>
      </c>
      <c r="BF95" s="95">
        <f>IF(N95="snížená",J95,0)</f>
        <v>0</v>
      </c>
      <c r="BG95" s="95">
        <f>IF(N95="zákl. přenesená",J95,0)</f>
        <v>0</v>
      </c>
      <c r="BH95" s="95">
        <f>IF(N95="sníž. přenesená",J95,0)</f>
        <v>0</v>
      </c>
      <c r="BI95" s="95">
        <f>IF(N95="nulová",J95,0)</f>
        <v>0</v>
      </c>
      <c r="BJ95" s="3" t="s">
        <v>77</v>
      </c>
      <c r="BK95" s="95">
        <f>ROUND(I95*H95,2)</f>
        <v>0</v>
      </c>
      <c r="BL95" s="3" t="s">
        <v>86</v>
      </c>
      <c r="BM95" s="94" t="s">
        <v>472</v>
      </c>
    </row>
    <row r="96" spans="2:65" s="12" customFormat="1" x14ac:dyDescent="0.25">
      <c r="B96" s="13"/>
      <c r="D96" s="96" t="s">
        <v>88</v>
      </c>
      <c r="F96" s="97" t="s">
        <v>101</v>
      </c>
      <c r="I96" s="98"/>
      <c r="L96" s="13"/>
      <c r="M96" s="99"/>
      <c r="T96" s="100"/>
      <c r="AT96" s="3" t="s">
        <v>88</v>
      </c>
      <c r="AU96" s="3" t="s">
        <v>1</v>
      </c>
    </row>
    <row r="97" spans="2:65" s="101" customFormat="1" x14ac:dyDescent="0.25">
      <c r="B97" s="102"/>
      <c r="D97" s="103" t="s">
        <v>90</v>
      </c>
      <c r="E97" s="104" t="s">
        <v>9</v>
      </c>
      <c r="F97" s="105" t="s">
        <v>473</v>
      </c>
      <c r="H97" s="106">
        <v>25.5</v>
      </c>
      <c r="I97" s="107"/>
      <c r="L97" s="102"/>
      <c r="M97" s="108"/>
      <c r="T97" s="109"/>
      <c r="AT97" s="104" t="s">
        <v>90</v>
      </c>
      <c r="AU97" s="104" t="s">
        <v>1</v>
      </c>
      <c r="AV97" s="101" t="s">
        <v>1</v>
      </c>
      <c r="AW97" s="101" t="s">
        <v>92</v>
      </c>
      <c r="AX97" s="101" t="s">
        <v>77</v>
      </c>
      <c r="AY97" s="104" t="s">
        <v>79</v>
      </c>
    </row>
    <row r="98" spans="2:65" s="12" customFormat="1" ht="33" customHeight="1" x14ac:dyDescent="0.25">
      <c r="B98" s="13"/>
      <c r="C98" s="83" t="s">
        <v>1</v>
      </c>
      <c r="D98" s="83" t="s">
        <v>81</v>
      </c>
      <c r="E98" s="84" t="s">
        <v>103</v>
      </c>
      <c r="F98" s="85" t="s">
        <v>104</v>
      </c>
      <c r="G98" s="86" t="s">
        <v>84</v>
      </c>
      <c r="H98" s="87">
        <v>25.5</v>
      </c>
      <c r="I98" s="88"/>
      <c r="J98" s="89">
        <f>ROUND(I98*H98,2)</f>
        <v>0</v>
      </c>
      <c r="K98" s="85" t="s">
        <v>85</v>
      </c>
      <c r="L98" s="13"/>
      <c r="M98" s="90" t="s">
        <v>9</v>
      </c>
      <c r="N98" s="91" t="s">
        <v>32</v>
      </c>
      <c r="P98" s="92">
        <f>O98*H98</f>
        <v>0</v>
      </c>
      <c r="Q98" s="92">
        <v>0</v>
      </c>
      <c r="R98" s="92">
        <f>Q98*H98</f>
        <v>0</v>
      </c>
      <c r="S98" s="92">
        <v>0.24</v>
      </c>
      <c r="T98" s="93">
        <f>S98*H98</f>
        <v>6.12</v>
      </c>
      <c r="AR98" s="94" t="s">
        <v>86</v>
      </c>
      <c r="AT98" s="94" t="s">
        <v>81</v>
      </c>
      <c r="AU98" s="94" t="s">
        <v>1</v>
      </c>
      <c r="AY98" s="3" t="s">
        <v>79</v>
      </c>
      <c r="BE98" s="95">
        <f>IF(N98="základní",J98,0)</f>
        <v>0</v>
      </c>
      <c r="BF98" s="95">
        <f>IF(N98="snížená",J98,0)</f>
        <v>0</v>
      </c>
      <c r="BG98" s="95">
        <f>IF(N98="zákl. přenesená",J98,0)</f>
        <v>0</v>
      </c>
      <c r="BH98" s="95">
        <f>IF(N98="sníž. přenesená",J98,0)</f>
        <v>0</v>
      </c>
      <c r="BI98" s="95">
        <f>IF(N98="nulová",J98,0)</f>
        <v>0</v>
      </c>
      <c r="BJ98" s="3" t="s">
        <v>77</v>
      </c>
      <c r="BK98" s="95">
        <f>ROUND(I98*H98,2)</f>
        <v>0</v>
      </c>
      <c r="BL98" s="3" t="s">
        <v>86</v>
      </c>
      <c r="BM98" s="94" t="s">
        <v>474</v>
      </c>
    </row>
    <row r="99" spans="2:65" s="12" customFormat="1" x14ac:dyDescent="0.25">
      <c r="B99" s="13"/>
      <c r="D99" s="96" t="s">
        <v>88</v>
      </c>
      <c r="F99" s="97" t="s">
        <v>106</v>
      </c>
      <c r="I99" s="98"/>
      <c r="L99" s="13"/>
      <c r="M99" s="99"/>
      <c r="T99" s="100"/>
      <c r="AT99" s="3" t="s">
        <v>88</v>
      </c>
      <c r="AU99" s="3" t="s">
        <v>1</v>
      </c>
    </row>
    <row r="100" spans="2:65" s="101" customFormat="1" x14ac:dyDescent="0.25">
      <c r="B100" s="102"/>
      <c r="D100" s="103" t="s">
        <v>90</v>
      </c>
      <c r="E100" s="104" t="s">
        <v>9</v>
      </c>
      <c r="F100" s="105" t="s">
        <v>473</v>
      </c>
      <c r="H100" s="106">
        <v>25.5</v>
      </c>
      <c r="I100" s="107"/>
      <c r="L100" s="102"/>
      <c r="M100" s="108"/>
      <c r="T100" s="109"/>
      <c r="AT100" s="104" t="s">
        <v>90</v>
      </c>
      <c r="AU100" s="104" t="s">
        <v>1</v>
      </c>
      <c r="AV100" s="101" t="s">
        <v>1</v>
      </c>
      <c r="AW100" s="101" t="s">
        <v>92</v>
      </c>
      <c r="AX100" s="101" t="s">
        <v>77</v>
      </c>
      <c r="AY100" s="104" t="s">
        <v>79</v>
      </c>
    </row>
    <row r="101" spans="2:65" s="12" customFormat="1" ht="33" customHeight="1" x14ac:dyDescent="0.25">
      <c r="B101" s="13"/>
      <c r="C101" s="83" t="s">
        <v>97</v>
      </c>
      <c r="D101" s="83" t="s">
        <v>81</v>
      </c>
      <c r="E101" s="84" t="s">
        <v>108</v>
      </c>
      <c r="F101" s="85" t="s">
        <v>109</v>
      </c>
      <c r="G101" s="86" t="s">
        <v>84</v>
      </c>
      <c r="H101" s="87">
        <v>212.49</v>
      </c>
      <c r="I101" s="88"/>
      <c r="J101" s="89">
        <f>ROUND(I101*H101,2)</f>
        <v>0</v>
      </c>
      <c r="K101" s="85" t="s">
        <v>85</v>
      </c>
      <c r="L101" s="13"/>
      <c r="M101" s="90" t="s">
        <v>9</v>
      </c>
      <c r="N101" s="91" t="s">
        <v>32</v>
      </c>
      <c r="P101" s="92">
        <f>O101*H101</f>
        <v>0</v>
      </c>
      <c r="Q101" s="92">
        <v>0</v>
      </c>
      <c r="R101" s="92">
        <f>Q101*H101</f>
        <v>0</v>
      </c>
      <c r="S101" s="92">
        <v>0.32500000000000001</v>
      </c>
      <c r="T101" s="93">
        <f>S101*H101</f>
        <v>69.059250000000006</v>
      </c>
      <c r="AR101" s="94" t="s">
        <v>86</v>
      </c>
      <c r="AT101" s="94" t="s">
        <v>81</v>
      </c>
      <c r="AU101" s="94" t="s">
        <v>1</v>
      </c>
      <c r="AY101" s="3" t="s">
        <v>79</v>
      </c>
      <c r="BE101" s="95">
        <f>IF(N101="základní",J101,0)</f>
        <v>0</v>
      </c>
      <c r="BF101" s="95">
        <f>IF(N101="snížená",J101,0)</f>
        <v>0</v>
      </c>
      <c r="BG101" s="95">
        <f>IF(N101="zákl. přenesená",J101,0)</f>
        <v>0</v>
      </c>
      <c r="BH101" s="95">
        <f>IF(N101="sníž. přenesená",J101,0)</f>
        <v>0</v>
      </c>
      <c r="BI101" s="95">
        <f>IF(N101="nulová",J101,0)</f>
        <v>0</v>
      </c>
      <c r="BJ101" s="3" t="s">
        <v>77</v>
      </c>
      <c r="BK101" s="95">
        <f>ROUND(I101*H101,2)</f>
        <v>0</v>
      </c>
      <c r="BL101" s="3" t="s">
        <v>86</v>
      </c>
      <c r="BM101" s="94" t="s">
        <v>475</v>
      </c>
    </row>
    <row r="102" spans="2:65" s="12" customFormat="1" x14ac:dyDescent="0.25">
      <c r="B102" s="13"/>
      <c r="D102" s="96" t="s">
        <v>88</v>
      </c>
      <c r="F102" s="97" t="s">
        <v>111</v>
      </c>
      <c r="I102" s="98"/>
      <c r="L102" s="13"/>
      <c r="M102" s="99"/>
      <c r="T102" s="100"/>
      <c r="AT102" s="3" t="s">
        <v>88</v>
      </c>
      <c r="AU102" s="3" t="s">
        <v>1</v>
      </c>
    </row>
    <row r="103" spans="2:65" s="101" customFormat="1" x14ac:dyDescent="0.25">
      <c r="B103" s="102"/>
      <c r="D103" s="103" t="s">
        <v>90</v>
      </c>
      <c r="E103" s="104" t="s">
        <v>9</v>
      </c>
      <c r="F103" s="105" t="s">
        <v>476</v>
      </c>
      <c r="H103" s="106">
        <v>146.25</v>
      </c>
      <c r="I103" s="107"/>
      <c r="L103" s="102"/>
      <c r="M103" s="108"/>
      <c r="T103" s="109"/>
      <c r="AT103" s="104" t="s">
        <v>90</v>
      </c>
      <c r="AU103" s="104" t="s">
        <v>1</v>
      </c>
      <c r="AV103" s="101" t="s">
        <v>1</v>
      </c>
      <c r="AW103" s="101" t="s">
        <v>92</v>
      </c>
      <c r="AX103" s="101" t="s">
        <v>78</v>
      </c>
      <c r="AY103" s="104" t="s">
        <v>79</v>
      </c>
    </row>
    <row r="104" spans="2:65" s="110" customFormat="1" x14ac:dyDescent="0.25">
      <c r="B104" s="111"/>
      <c r="D104" s="103" t="s">
        <v>90</v>
      </c>
      <c r="E104" s="112" t="s">
        <v>9</v>
      </c>
      <c r="F104" s="113" t="s">
        <v>114</v>
      </c>
      <c r="H104" s="114">
        <v>146.25</v>
      </c>
      <c r="I104" s="115"/>
      <c r="L104" s="111"/>
      <c r="M104" s="116"/>
      <c r="T104" s="117"/>
      <c r="AT104" s="112" t="s">
        <v>90</v>
      </c>
      <c r="AU104" s="112" t="s">
        <v>1</v>
      </c>
      <c r="AV104" s="110" t="s">
        <v>97</v>
      </c>
      <c r="AW104" s="110" t="s">
        <v>92</v>
      </c>
      <c r="AX104" s="110" t="s">
        <v>78</v>
      </c>
      <c r="AY104" s="112" t="s">
        <v>79</v>
      </c>
    </row>
    <row r="105" spans="2:65" s="101" customFormat="1" x14ac:dyDescent="0.25">
      <c r="B105" s="102"/>
      <c r="D105" s="103" t="s">
        <v>90</v>
      </c>
      <c r="E105" s="104" t="s">
        <v>9</v>
      </c>
      <c r="F105" s="105" t="s">
        <v>477</v>
      </c>
      <c r="H105" s="106">
        <v>13.68</v>
      </c>
      <c r="I105" s="107"/>
      <c r="L105" s="102"/>
      <c r="M105" s="108"/>
      <c r="T105" s="109"/>
      <c r="AT105" s="104" t="s">
        <v>90</v>
      </c>
      <c r="AU105" s="104" t="s">
        <v>1</v>
      </c>
      <c r="AV105" s="101" t="s">
        <v>1</v>
      </c>
      <c r="AW105" s="101" t="s">
        <v>92</v>
      </c>
      <c r="AX105" s="101" t="s">
        <v>78</v>
      </c>
      <c r="AY105" s="104" t="s">
        <v>79</v>
      </c>
    </row>
    <row r="106" spans="2:65" s="101" customFormat="1" x14ac:dyDescent="0.25">
      <c r="B106" s="102"/>
      <c r="D106" s="103" t="s">
        <v>90</v>
      </c>
      <c r="E106" s="104" t="s">
        <v>9</v>
      </c>
      <c r="F106" s="105" t="s">
        <v>478</v>
      </c>
      <c r="H106" s="106">
        <v>12</v>
      </c>
      <c r="I106" s="107"/>
      <c r="L106" s="102"/>
      <c r="M106" s="108"/>
      <c r="T106" s="109"/>
      <c r="AT106" s="104" t="s">
        <v>90</v>
      </c>
      <c r="AU106" s="104" t="s">
        <v>1</v>
      </c>
      <c r="AV106" s="101" t="s">
        <v>1</v>
      </c>
      <c r="AW106" s="101" t="s">
        <v>92</v>
      </c>
      <c r="AX106" s="101" t="s">
        <v>78</v>
      </c>
      <c r="AY106" s="104" t="s">
        <v>79</v>
      </c>
    </row>
    <row r="107" spans="2:65" s="101" customFormat="1" x14ac:dyDescent="0.25">
      <c r="B107" s="102"/>
      <c r="D107" s="103" t="s">
        <v>90</v>
      </c>
      <c r="E107" s="104" t="s">
        <v>9</v>
      </c>
      <c r="F107" s="105" t="s">
        <v>479</v>
      </c>
      <c r="H107" s="106">
        <v>9.6</v>
      </c>
      <c r="I107" s="107"/>
      <c r="L107" s="102"/>
      <c r="M107" s="108"/>
      <c r="T107" s="109"/>
      <c r="AT107" s="104" t="s">
        <v>90</v>
      </c>
      <c r="AU107" s="104" t="s">
        <v>1</v>
      </c>
      <c r="AV107" s="101" t="s">
        <v>1</v>
      </c>
      <c r="AW107" s="101" t="s">
        <v>92</v>
      </c>
      <c r="AX107" s="101" t="s">
        <v>78</v>
      </c>
      <c r="AY107" s="104" t="s">
        <v>79</v>
      </c>
    </row>
    <row r="108" spans="2:65" s="101" customFormat="1" x14ac:dyDescent="0.25">
      <c r="B108" s="102"/>
      <c r="D108" s="103" t="s">
        <v>90</v>
      </c>
      <c r="E108" s="104" t="s">
        <v>9</v>
      </c>
      <c r="F108" s="105" t="s">
        <v>480</v>
      </c>
      <c r="H108" s="106">
        <v>9.36</v>
      </c>
      <c r="I108" s="107"/>
      <c r="L108" s="102"/>
      <c r="M108" s="108"/>
      <c r="T108" s="109"/>
      <c r="AT108" s="104" t="s">
        <v>90</v>
      </c>
      <c r="AU108" s="104" t="s">
        <v>1</v>
      </c>
      <c r="AV108" s="101" t="s">
        <v>1</v>
      </c>
      <c r="AW108" s="101" t="s">
        <v>92</v>
      </c>
      <c r="AX108" s="101" t="s">
        <v>78</v>
      </c>
      <c r="AY108" s="104" t="s">
        <v>79</v>
      </c>
    </row>
    <row r="109" spans="2:65" s="101" customFormat="1" x14ac:dyDescent="0.25">
      <c r="B109" s="102"/>
      <c r="D109" s="103" t="s">
        <v>90</v>
      </c>
      <c r="E109" s="104" t="s">
        <v>9</v>
      </c>
      <c r="F109" s="105" t="s">
        <v>481</v>
      </c>
      <c r="H109" s="106">
        <v>9.84</v>
      </c>
      <c r="I109" s="107"/>
      <c r="L109" s="102"/>
      <c r="M109" s="108"/>
      <c r="T109" s="109"/>
      <c r="AT109" s="104" t="s">
        <v>90</v>
      </c>
      <c r="AU109" s="104" t="s">
        <v>1</v>
      </c>
      <c r="AV109" s="101" t="s">
        <v>1</v>
      </c>
      <c r="AW109" s="101" t="s">
        <v>92</v>
      </c>
      <c r="AX109" s="101" t="s">
        <v>78</v>
      </c>
      <c r="AY109" s="104" t="s">
        <v>79</v>
      </c>
    </row>
    <row r="110" spans="2:65" s="101" customFormat="1" x14ac:dyDescent="0.25">
      <c r="B110" s="102"/>
      <c r="D110" s="103" t="s">
        <v>90</v>
      </c>
      <c r="E110" s="104" t="s">
        <v>9</v>
      </c>
      <c r="F110" s="105" t="s">
        <v>482</v>
      </c>
      <c r="H110" s="106">
        <v>11.76</v>
      </c>
      <c r="I110" s="107"/>
      <c r="L110" s="102"/>
      <c r="M110" s="108"/>
      <c r="T110" s="109"/>
      <c r="AT110" s="104" t="s">
        <v>90</v>
      </c>
      <c r="AU110" s="104" t="s">
        <v>1</v>
      </c>
      <c r="AV110" s="101" t="s">
        <v>1</v>
      </c>
      <c r="AW110" s="101" t="s">
        <v>92</v>
      </c>
      <c r="AX110" s="101" t="s">
        <v>78</v>
      </c>
      <c r="AY110" s="104" t="s">
        <v>79</v>
      </c>
    </row>
    <row r="111" spans="2:65" s="110" customFormat="1" x14ac:dyDescent="0.25">
      <c r="B111" s="111"/>
      <c r="D111" s="103" t="s">
        <v>90</v>
      </c>
      <c r="E111" s="112" t="s">
        <v>9</v>
      </c>
      <c r="F111" s="113" t="s">
        <v>114</v>
      </c>
      <c r="H111" s="114">
        <v>66.240000000000009</v>
      </c>
      <c r="I111" s="115"/>
      <c r="L111" s="111"/>
      <c r="M111" s="116"/>
      <c r="T111" s="117"/>
      <c r="AT111" s="112" t="s">
        <v>90</v>
      </c>
      <c r="AU111" s="112" t="s">
        <v>1</v>
      </c>
      <c r="AV111" s="110" t="s">
        <v>97</v>
      </c>
      <c r="AW111" s="110" t="s">
        <v>92</v>
      </c>
      <c r="AX111" s="110" t="s">
        <v>78</v>
      </c>
      <c r="AY111" s="112" t="s">
        <v>79</v>
      </c>
    </row>
    <row r="112" spans="2:65" s="118" customFormat="1" x14ac:dyDescent="0.25">
      <c r="B112" s="119"/>
      <c r="D112" s="103" t="s">
        <v>90</v>
      </c>
      <c r="E112" s="120" t="s">
        <v>9</v>
      </c>
      <c r="F112" s="121" t="s">
        <v>120</v>
      </c>
      <c r="H112" s="122">
        <v>212.48999999999998</v>
      </c>
      <c r="I112" s="123"/>
      <c r="L112" s="119"/>
      <c r="M112" s="124"/>
      <c r="T112" s="125"/>
      <c r="AT112" s="120" t="s">
        <v>90</v>
      </c>
      <c r="AU112" s="120" t="s">
        <v>1</v>
      </c>
      <c r="AV112" s="118" t="s">
        <v>86</v>
      </c>
      <c r="AW112" s="118" t="s">
        <v>92</v>
      </c>
      <c r="AX112" s="118" t="s">
        <v>77</v>
      </c>
      <c r="AY112" s="120" t="s">
        <v>79</v>
      </c>
    </row>
    <row r="113" spans="2:65" s="12" customFormat="1" ht="33" customHeight="1" x14ac:dyDescent="0.25">
      <c r="B113" s="13"/>
      <c r="C113" s="83" t="s">
        <v>86</v>
      </c>
      <c r="D113" s="83" t="s">
        <v>81</v>
      </c>
      <c r="E113" s="84" t="s">
        <v>122</v>
      </c>
      <c r="F113" s="85" t="s">
        <v>123</v>
      </c>
      <c r="G113" s="86" t="s">
        <v>84</v>
      </c>
      <c r="H113" s="87">
        <v>212.49</v>
      </c>
      <c r="I113" s="88"/>
      <c r="J113" s="89">
        <f>ROUND(I113*H113,2)</f>
        <v>0</v>
      </c>
      <c r="K113" s="85" t="s">
        <v>85</v>
      </c>
      <c r="L113" s="13"/>
      <c r="M113" s="90" t="s">
        <v>9</v>
      </c>
      <c r="N113" s="91" t="s">
        <v>32</v>
      </c>
      <c r="P113" s="92">
        <f>O113*H113</f>
        <v>0</v>
      </c>
      <c r="Q113" s="92">
        <v>0</v>
      </c>
      <c r="R113" s="92">
        <f>Q113*H113</f>
        <v>0</v>
      </c>
      <c r="S113" s="92">
        <v>9.8000000000000004E-2</v>
      </c>
      <c r="T113" s="93">
        <f>S113*H113</f>
        <v>20.824020000000001</v>
      </c>
      <c r="AR113" s="94" t="s">
        <v>86</v>
      </c>
      <c r="AT113" s="94" t="s">
        <v>81</v>
      </c>
      <c r="AU113" s="94" t="s">
        <v>1</v>
      </c>
      <c r="AY113" s="3" t="s">
        <v>79</v>
      </c>
      <c r="BE113" s="95">
        <f>IF(N113="základní",J113,0)</f>
        <v>0</v>
      </c>
      <c r="BF113" s="95">
        <f>IF(N113="snížená",J113,0)</f>
        <v>0</v>
      </c>
      <c r="BG113" s="95">
        <f>IF(N113="zákl. přenesená",J113,0)</f>
        <v>0</v>
      </c>
      <c r="BH113" s="95">
        <f>IF(N113="sníž. přenesená",J113,0)</f>
        <v>0</v>
      </c>
      <c r="BI113" s="95">
        <f>IF(N113="nulová",J113,0)</f>
        <v>0</v>
      </c>
      <c r="BJ113" s="3" t="s">
        <v>77</v>
      </c>
      <c r="BK113" s="95">
        <f>ROUND(I113*H113,2)</f>
        <v>0</v>
      </c>
      <c r="BL113" s="3" t="s">
        <v>86</v>
      </c>
      <c r="BM113" s="94" t="s">
        <v>483</v>
      </c>
    </row>
    <row r="114" spans="2:65" s="12" customFormat="1" x14ac:dyDescent="0.25">
      <c r="B114" s="13"/>
      <c r="D114" s="96" t="s">
        <v>88</v>
      </c>
      <c r="F114" s="97" t="s">
        <v>125</v>
      </c>
      <c r="I114" s="98"/>
      <c r="L114" s="13"/>
      <c r="M114" s="99"/>
      <c r="T114" s="100"/>
      <c r="AT114" s="3" t="s">
        <v>88</v>
      </c>
      <c r="AU114" s="3" t="s">
        <v>1</v>
      </c>
    </row>
    <row r="115" spans="2:65" s="101" customFormat="1" x14ac:dyDescent="0.25">
      <c r="B115" s="102"/>
      <c r="D115" s="103" t="s">
        <v>90</v>
      </c>
      <c r="E115" s="104" t="s">
        <v>9</v>
      </c>
      <c r="F115" s="105" t="s">
        <v>476</v>
      </c>
      <c r="H115" s="106">
        <v>146.25</v>
      </c>
      <c r="I115" s="107"/>
      <c r="L115" s="102"/>
      <c r="M115" s="108"/>
      <c r="T115" s="109"/>
      <c r="AT115" s="104" t="s">
        <v>90</v>
      </c>
      <c r="AU115" s="104" t="s">
        <v>1</v>
      </c>
      <c r="AV115" s="101" t="s">
        <v>1</v>
      </c>
      <c r="AW115" s="101" t="s">
        <v>92</v>
      </c>
      <c r="AX115" s="101" t="s">
        <v>78</v>
      </c>
      <c r="AY115" s="104" t="s">
        <v>79</v>
      </c>
    </row>
    <row r="116" spans="2:65" s="110" customFormat="1" x14ac:dyDescent="0.25">
      <c r="B116" s="111"/>
      <c r="D116" s="103" t="s">
        <v>90</v>
      </c>
      <c r="E116" s="112" t="s">
        <v>9</v>
      </c>
      <c r="F116" s="113" t="s">
        <v>114</v>
      </c>
      <c r="H116" s="114">
        <v>146.25</v>
      </c>
      <c r="I116" s="115"/>
      <c r="L116" s="111"/>
      <c r="M116" s="116"/>
      <c r="T116" s="117"/>
      <c r="AT116" s="112" t="s">
        <v>90</v>
      </c>
      <c r="AU116" s="112" t="s">
        <v>1</v>
      </c>
      <c r="AV116" s="110" t="s">
        <v>97</v>
      </c>
      <c r="AW116" s="110" t="s">
        <v>92</v>
      </c>
      <c r="AX116" s="110" t="s">
        <v>78</v>
      </c>
      <c r="AY116" s="112" t="s">
        <v>79</v>
      </c>
    </row>
    <row r="117" spans="2:65" s="101" customFormat="1" x14ac:dyDescent="0.25">
      <c r="B117" s="102"/>
      <c r="D117" s="103" t="s">
        <v>90</v>
      </c>
      <c r="E117" s="104" t="s">
        <v>9</v>
      </c>
      <c r="F117" s="105" t="s">
        <v>477</v>
      </c>
      <c r="H117" s="106">
        <v>13.68</v>
      </c>
      <c r="I117" s="107"/>
      <c r="L117" s="102"/>
      <c r="M117" s="108"/>
      <c r="T117" s="109"/>
      <c r="AT117" s="104" t="s">
        <v>90</v>
      </c>
      <c r="AU117" s="104" t="s">
        <v>1</v>
      </c>
      <c r="AV117" s="101" t="s">
        <v>1</v>
      </c>
      <c r="AW117" s="101" t="s">
        <v>92</v>
      </c>
      <c r="AX117" s="101" t="s">
        <v>78</v>
      </c>
      <c r="AY117" s="104" t="s">
        <v>79</v>
      </c>
    </row>
    <row r="118" spans="2:65" s="101" customFormat="1" x14ac:dyDescent="0.25">
      <c r="B118" s="102"/>
      <c r="D118" s="103" t="s">
        <v>90</v>
      </c>
      <c r="E118" s="104" t="s">
        <v>9</v>
      </c>
      <c r="F118" s="105" t="s">
        <v>478</v>
      </c>
      <c r="H118" s="106">
        <v>12</v>
      </c>
      <c r="I118" s="107"/>
      <c r="L118" s="102"/>
      <c r="M118" s="108"/>
      <c r="T118" s="109"/>
      <c r="AT118" s="104" t="s">
        <v>90</v>
      </c>
      <c r="AU118" s="104" t="s">
        <v>1</v>
      </c>
      <c r="AV118" s="101" t="s">
        <v>1</v>
      </c>
      <c r="AW118" s="101" t="s">
        <v>92</v>
      </c>
      <c r="AX118" s="101" t="s">
        <v>78</v>
      </c>
      <c r="AY118" s="104" t="s">
        <v>79</v>
      </c>
    </row>
    <row r="119" spans="2:65" s="101" customFormat="1" x14ac:dyDescent="0.25">
      <c r="B119" s="102"/>
      <c r="D119" s="103" t="s">
        <v>90</v>
      </c>
      <c r="E119" s="104" t="s">
        <v>9</v>
      </c>
      <c r="F119" s="105" t="s">
        <v>479</v>
      </c>
      <c r="H119" s="106">
        <v>9.6</v>
      </c>
      <c r="I119" s="107"/>
      <c r="L119" s="102"/>
      <c r="M119" s="108"/>
      <c r="T119" s="109"/>
      <c r="AT119" s="104" t="s">
        <v>90</v>
      </c>
      <c r="AU119" s="104" t="s">
        <v>1</v>
      </c>
      <c r="AV119" s="101" t="s">
        <v>1</v>
      </c>
      <c r="AW119" s="101" t="s">
        <v>92</v>
      </c>
      <c r="AX119" s="101" t="s">
        <v>78</v>
      </c>
      <c r="AY119" s="104" t="s">
        <v>79</v>
      </c>
    </row>
    <row r="120" spans="2:65" s="101" customFormat="1" x14ac:dyDescent="0.25">
      <c r="B120" s="102"/>
      <c r="D120" s="103" t="s">
        <v>90</v>
      </c>
      <c r="E120" s="104" t="s">
        <v>9</v>
      </c>
      <c r="F120" s="105" t="s">
        <v>480</v>
      </c>
      <c r="H120" s="106">
        <v>9.36</v>
      </c>
      <c r="I120" s="107"/>
      <c r="L120" s="102"/>
      <c r="M120" s="108"/>
      <c r="T120" s="109"/>
      <c r="AT120" s="104" t="s">
        <v>90</v>
      </c>
      <c r="AU120" s="104" t="s">
        <v>1</v>
      </c>
      <c r="AV120" s="101" t="s">
        <v>1</v>
      </c>
      <c r="AW120" s="101" t="s">
        <v>92</v>
      </c>
      <c r="AX120" s="101" t="s">
        <v>78</v>
      </c>
      <c r="AY120" s="104" t="s">
        <v>79</v>
      </c>
    </row>
    <row r="121" spans="2:65" s="101" customFormat="1" x14ac:dyDescent="0.25">
      <c r="B121" s="102"/>
      <c r="D121" s="103" t="s">
        <v>90</v>
      </c>
      <c r="E121" s="104" t="s">
        <v>9</v>
      </c>
      <c r="F121" s="105" t="s">
        <v>481</v>
      </c>
      <c r="H121" s="106">
        <v>9.84</v>
      </c>
      <c r="I121" s="107"/>
      <c r="L121" s="102"/>
      <c r="M121" s="108"/>
      <c r="T121" s="109"/>
      <c r="AT121" s="104" t="s">
        <v>90</v>
      </c>
      <c r="AU121" s="104" t="s">
        <v>1</v>
      </c>
      <c r="AV121" s="101" t="s">
        <v>1</v>
      </c>
      <c r="AW121" s="101" t="s">
        <v>92</v>
      </c>
      <c r="AX121" s="101" t="s">
        <v>78</v>
      </c>
      <c r="AY121" s="104" t="s">
        <v>79</v>
      </c>
    </row>
    <row r="122" spans="2:65" s="101" customFormat="1" x14ac:dyDescent="0.25">
      <c r="B122" s="102"/>
      <c r="D122" s="103" t="s">
        <v>90</v>
      </c>
      <c r="E122" s="104" t="s">
        <v>9</v>
      </c>
      <c r="F122" s="105" t="s">
        <v>482</v>
      </c>
      <c r="H122" s="106">
        <v>11.76</v>
      </c>
      <c r="I122" s="107"/>
      <c r="L122" s="102"/>
      <c r="M122" s="108"/>
      <c r="T122" s="109"/>
      <c r="AT122" s="104" t="s">
        <v>90</v>
      </c>
      <c r="AU122" s="104" t="s">
        <v>1</v>
      </c>
      <c r="AV122" s="101" t="s">
        <v>1</v>
      </c>
      <c r="AW122" s="101" t="s">
        <v>92</v>
      </c>
      <c r="AX122" s="101" t="s">
        <v>78</v>
      </c>
      <c r="AY122" s="104" t="s">
        <v>79</v>
      </c>
    </row>
    <row r="123" spans="2:65" s="110" customFormat="1" x14ac:dyDescent="0.25">
      <c r="B123" s="111"/>
      <c r="D123" s="103" t="s">
        <v>90</v>
      </c>
      <c r="E123" s="112" t="s">
        <v>9</v>
      </c>
      <c r="F123" s="113" t="s">
        <v>114</v>
      </c>
      <c r="H123" s="114">
        <v>66.240000000000009</v>
      </c>
      <c r="I123" s="115"/>
      <c r="L123" s="111"/>
      <c r="M123" s="116"/>
      <c r="T123" s="117"/>
      <c r="AT123" s="112" t="s">
        <v>90</v>
      </c>
      <c r="AU123" s="112" t="s">
        <v>1</v>
      </c>
      <c r="AV123" s="110" t="s">
        <v>97</v>
      </c>
      <c r="AW123" s="110" t="s">
        <v>92</v>
      </c>
      <c r="AX123" s="110" t="s">
        <v>78</v>
      </c>
      <c r="AY123" s="112" t="s">
        <v>79</v>
      </c>
    </row>
    <row r="124" spans="2:65" s="118" customFormat="1" x14ac:dyDescent="0.25">
      <c r="B124" s="119"/>
      <c r="D124" s="103" t="s">
        <v>90</v>
      </c>
      <c r="E124" s="120" t="s">
        <v>9</v>
      </c>
      <c r="F124" s="121" t="s">
        <v>120</v>
      </c>
      <c r="H124" s="122">
        <v>212.48999999999998</v>
      </c>
      <c r="I124" s="123"/>
      <c r="L124" s="119"/>
      <c r="M124" s="124"/>
      <c r="T124" s="125"/>
      <c r="AT124" s="120" t="s">
        <v>90</v>
      </c>
      <c r="AU124" s="120" t="s">
        <v>1</v>
      </c>
      <c r="AV124" s="118" t="s">
        <v>86</v>
      </c>
      <c r="AW124" s="118" t="s">
        <v>92</v>
      </c>
      <c r="AX124" s="118" t="s">
        <v>77</v>
      </c>
      <c r="AY124" s="120" t="s">
        <v>79</v>
      </c>
    </row>
    <row r="125" spans="2:65" s="12" customFormat="1" ht="33" customHeight="1" x14ac:dyDescent="0.25">
      <c r="B125" s="13"/>
      <c r="C125" s="83" t="s">
        <v>107</v>
      </c>
      <c r="D125" s="83" t="s">
        <v>81</v>
      </c>
      <c r="E125" s="84" t="s">
        <v>128</v>
      </c>
      <c r="F125" s="85" t="s">
        <v>129</v>
      </c>
      <c r="G125" s="86" t="s">
        <v>84</v>
      </c>
      <c r="H125" s="87">
        <v>25.5</v>
      </c>
      <c r="I125" s="88"/>
      <c r="J125" s="89">
        <f>ROUND(I125*H125,2)</f>
        <v>0</v>
      </c>
      <c r="K125" s="85" t="s">
        <v>85</v>
      </c>
      <c r="L125" s="13"/>
      <c r="M125" s="90" t="s">
        <v>9</v>
      </c>
      <c r="N125" s="91" t="s">
        <v>32</v>
      </c>
      <c r="P125" s="92">
        <f>O125*H125</f>
        <v>0</v>
      </c>
      <c r="Q125" s="92">
        <v>0</v>
      </c>
      <c r="R125" s="92">
        <f>Q125*H125</f>
        <v>0</v>
      </c>
      <c r="S125" s="92">
        <v>0.22</v>
      </c>
      <c r="T125" s="93">
        <f>S125*H125</f>
        <v>5.61</v>
      </c>
      <c r="AR125" s="94" t="s">
        <v>86</v>
      </c>
      <c r="AT125" s="94" t="s">
        <v>81</v>
      </c>
      <c r="AU125" s="94" t="s">
        <v>1</v>
      </c>
      <c r="AY125" s="3" t="s">
        <v>79</v>
      </c>
      <c r="BE125" s="95">
        <f>IF(N125="základní",J125,0)</f>
        <v>0</v>
      </c>
      <c r="BF125" s="95">
        <f>IF(N125="snížená",J125,0)</f>
        <v>0</v>
      </c>
      <c r="BG125" s="95">
        <f>IF(N125="zákl. přenesená",J125,0)</f>
        <v>0</v>
      </c>
      <c r="BH125" s="95">
        <f>IF(N125="sníž. přenesená",J125,0)</f>
        <v>0</v>
      </c>
      <c r="BI125" s="95">
        <f>IF(N125="nulová",J125,0)</f>
        <v>0</v>
      </c>
      <c r="BJ125" s="3" t="s">
        <v>77</v>
      </c>
      <c r="BK125" s="95">
        <f>ROUND(I125*H125,2)</f>
        <v>0</v>
      </c>
      <c r="BL125" s="3" t="s">
        <v>86</v>
      </c>
      <c r="BM125" s="94" t="s">
        <v>484</v>
      </c>
    </row>
    <row r="126" spans="2:65" s="12" customFormat="1" x14ac:dyDescent="0.25">
      <c r="B126" s="13"/>
      <c r="D126" s="96" t="s">
        <v>88</v>
      </c>
      <c r="F126" s="97" t="s">
        <v>131</v>
      </c>
      <c r="I126" s="98"/>
      <c r="L126" s="13"/>
      <c r="M126" s="99"/>
      <c r="T126" s="100"/>
      <c r="AT126" s="3" t="s">
        <v>88</v>
      </c>
      <c r="AU126" s="3" t="s">
        <v>1</v>
      </c>
    </row>
    <row r="127" spans="2:65" s="101" customFormat="1" x14ac:dyDescent="0.25">
      <c r="B127" s="102"/>
      <c r="D127" s="103" t="s">
        <v>90</v>
      </c>
      <c r="E127" s="104" t="s">
        <v>9</v>
      </c>
      <c r="F127" s="105" t="s">
        <v>473</v>
      </c>
      <c r="H127" s="106">
        <v>25.5</v>
      </c>
      <c r="I127" s="107"/>
      <c r="L127" s="102"/>
      <c r="M127" s="108"/>
      <c r="T127" s="109"/>
      <c r="AT127" s="104" t="s">
        <v>90</v>
      </c>
      <c r="AU127" s="104" t="s">
        <v>1</v>
      </c>
      <c r="AV127" s="101" t="s">
        <v>1</v>
      </c>
      <c r="AW127" s="101" t="s">
        <v>92</v>
      </c>
      <c r="AX127" s="101" t="s">
        <v>77</v>
      </c>
      <c r="AY127" s="104" t="s">
        <v>79</v>
      </c>
    </row>
    <row r="128" spans="2:65" s="12" customFormat="1" ht="24.2" customHeight="1" x14ac:dyDescent="0.25">
      <c r="B128" s="13"/>
      <c r="C128" s="83" t="s">
        <v>121</v>
      </c>
      <c r="D128" s="83" t="s">
        <v>81</v>
      </c>
      <c r="E128" s="84" t="s">
        <v>133</v>
      </c>
      <c r="F128" s="85" t="s">
        <v>134</v>
      </c>
      <c r="G128" s="86" t="s">
        <v>135</v>
      </c>
      <c r="H128" s="87">
        <v>103.5</v>
      </c>
      <c r="I128" s="88"/>
      <c r="J128" s="89">
        <f>ROUND(I128*H128,2)</f>
        <v>0</v>
      </c>
      <c r="K128" s="85" t="s">
        <v>85</v>
      </c>
      <c r="L128" s="13"/>
      <c r="M128" s="90" t="s">
        <v>9</v>
      </c>
      <c r="N128" s="91" t="s">
        <v>32</v>
      </c>
      <c r="P128" s="92">
        <f>O128*H128</f>
        <v>0</v>
      </c>
      <c r="Q128" s="92">
        <v>0</v>
      </c>
      <c r="R128" s="92">
        <f>Q128*H128</f>
        <v>0</v>
      </c>
      <c r="S128" s="92">
        <v>0.20499999999999999</v>
      </c>
      <c r="T128" s="93">
        <f>S128*H128</f>
        <v>21.217499999999998</v>
      </c>
      <c r="AR128" s="94" t="s">
        <v>86</v>
      </c>
      <c r="AT128" s="94" t="s">
        <v>81</v>
      </c>
      <c r="AU128" s="94" t="s">
        <v>1</v>
      </c>
      <c r="AY128" s="3" t="s">
        <v>79</v>
      </c>
      <c r="BE128" s="95">
        <f>IF(N128="základní",J128,0)</f>
        <v>0</v>
      </c>
      <c r="BF128" s="95">
        <f>IF(N128="snížená",J128,0)</f>
        <v>0</v>
      </c>
      <c r="BG128" s="95">
        <f>IF(N128="zákl. přenesená",J128,0)</f>
        <v>0</v>
      </c>
      <c r="BH128" s="95">
        <f>IF(N128="sníž. přenesená",J128,0)</f>
        <v>0</v>
      </c>
      <c r="BI128" s="95">
        <f>IF(N128="nulová",J128,0)</f>
        <v>0</v>
      </c>
      <c r="BJ128" s="3" t="s">
        <v>77</v>
      </c>
      <c r="BK128" s="95">
        <f>ROUND(I128*H128,2)</f>
        <v>0</v>
      </c>
      <c r="BL128" s="3" t="s">
        <v>86</v>
      </c>
      <c r="BM128" s="94" t="s">
        <v>485</v>
      </c>
    </row>
    <row r="129" spans="2:65" s="12" customFormat="1" x14ac:dyDescent="0.25">
      <c r="B129" s="13"/>
      <c r="D129" s="96" t="s">
        <v>88</v>
      </c>
      <c r="F129" s="97" t="s">
        <v>137</v>
      </c>
      <c r="I129" s="98"/>
      <c r="L129" s="13"/>
      <c r="M129" s="99"/>
      <c r="T129" s="100"/>
      <c r="AT129" s="3" t="s">
        <v>88</v>
      </c>
      <c r="AU129" s="3" t="s">
        <v>1</v>
      </c>
    </row>
    <row r="130" spans="2:65" s="101" customFormat="1" x14ac:dyDescent="0.25">
      <c r="B130" s="102"/>
      <c r="D130" s="103" t="s">
        <v>90</v>
      </c>
      <c r="E130" s="104" t="s">
        <v>9</v>
      </c>
      <c r="F130" s="105" t="s">
        <v>486</v>
      </c>
      <c r="H130" s="106">
        <v>103.5</v>
      </c>
      <c r="I130" s="107"/>
      <c r="L130" s="102"/>
      <c r="M130" s="108"/>
      <c r="T130" s="109"/>
      <c r="AT130" s="104" t="s">
        <v>90</v>
      </c>
      <c r="AU130" s="104" t="s">
        <v>1</v>
      </c>
      <c r="AV130" s="101" t="s">
        <v>1</v>
      </c>
      <c r="AW130" s="101" t="s">
        <v>92</v>
      </c>
      <c r="AX130" s="101" t="s">
        <v>77</v>
      </c>
      <c r="AY130" s="104" t="s">
        <v>79</v>
      </c>
    </row>
    <row r="131" spans="2:65" s="12" customFormat="1" ht="24.2" customHeight="1" x14ac:dyDescent="0.25">
      <c r="B131" s="13"/>
      <c r="C131" s="83" t="s">
        <v>127</v>
      </c>
      <c r="D131" s="83" t="s">
        <v>81</v>
      </c>
      <c r="E131" s="84" t="s">
        <v>140</v>
      </c>
      <c r="F131" s="85" t="s">
        <v>141</v>
      </c>
      <c r="G131" s="86" t="s">
        <v>135</v>
      </c>
      <c r="H131" s="87">
        <v>187.2</v>
      </c>
      <c r="I131" s="88"/>
      <c r="J131" s="89">
        <f>ROUND(I131*H131,2)</f>
        <v>0</v>
      </c>
      <c r="K131" s="85" t="s">
        <v>85</v>
      </c>
      <c r="L131" s="13"/>
      <c r="M131" s="90" t="s">
        <v>9</v>
      </c>
      <c r="N131" s="91" t="s">
        <v>32</v>
      </c>
      <c r="P131" s="92">
        <f>O131*H131</f>
        <v>0</v>
      </c>
      <c r="Q131" s="92">
        <v>0</v>
      </c>
      <c r="R131" s="92">
        <f>Q131*H131</f>
        <v>0</v>
      </c>
      <c r="S131" s="92">
        <v>0.04</v>
      </c>
      <c r="T131" s="93">
        <f>S131*H131</f>
        <v>7.4879999999999995</v>
      </c>
      <c r="AR131" s="94" t="s">
        <v>86</v>
      </c>
      <c r="AT131" s="94" t="s">
        <v>81</v>
      </c>
      <c r="AU131" s="94" t="s">
        <v>1</v>
      </c>
      <c r="AY131" s="3" t="s">
        <v>79</v>
      </c>
      <c r="BE131" s="95">
        <f>IF(N131="základní",J131,0)</f>
        <v>0</v>
      </c>
      <c r="BF131" s="95">
        <f>IF(N131="snížená",J131,0)</f>
        <v>0</v>
      </c>
      <c r="BG131" s="95">
        <f>IF(N131="zákl. přenesená",J131,0)</f>
        <v>0</v>
      </c>
      <c r="BH131" s="95">
        <f>IF(N131="sníž. přenesená",J131,0)</f>
        <v>0</v>
      </c>
      <c r="BI131" s="95">
        <f>IF(N131="nulová",J131,0)</f>
        <v>0</v>
      </c>
      <c r="BJ131" s="3" t="s">
        <v>77</v>
      </c>
      <c r="BK131" s="95">
        <f>ROUND(I131*H131,2)</f>
        <v>0</v>
      </c>
      <c r="BL131" s="3" t="s">
        <v>86</v>
      </c>
      <c r="BM131" s="94" t="s">
        <v>487</v>
      </c>
    </row>
    <row r="132" spans="2:65" s="12" customFormat="1" x14ac:dyDescent="0.25">
      <c r="B132" s="13"/>
      <c r="D132" s="96" t="s">
        <v>88</v>
      </c>
      <c r="F132" s="97" t="s">
        <v>143</v>
      </c>
      <c r="I132" s="98"/>
      <c r="L132" s="13"/>
      <c r="M132" s="99"/>
      <c r="T132" s="100"/>
      <c r="AT132" s="3" t="s">
        <v>88</v>
      </c>
      <c r="AU132" s="3" t="s">
        <v>1</v>
      </c>
    </row>
    <row r="133" spans="2:65" s="101" customFormat="1" x14ac:dyDescent="0.25">
      <c r="B133" s="102"/>
      <c r="D133" s="103" t="s">
        <v>90</v>
      </c>
      <c r="E133" s="104" t="s">
        <v>9</v>
      </c>
      <c r="F133" s="105" t="s">
        <v>488</v>
      </c>
      <c r="H133" s="106">
        <v>117.6</v>
      </c>
      <c r="I133" s="107"/>
      <c r="L133" s="102"/>
      <c r="M133" s="108"/>
      <c r="T133" s="109"/>
      <c r="AT133" s="104" t="s">
        <v>90</v>
      </c>
      <c r="AU133" s="104" t="s">
        <v>1</v>
      </c>
      <c r="AV133" s="101" t="s">
        <v>1</v>
      </c>
      <c r="AW133" s="101" t="s">
        <v>92</v>
      </c>
      <c r="AX133" s="101" t="s">
        <v>78</v>
      </c>
      <c r="AY133" s="104" t="s">
        <v>79</v>
      </c>
    </row>
    <row r="134" spans="2:65" s="101" customFormat="1" x14ac:dyDescent="0.25">
      <c r="B134" s="102"/>
      <c r="D134" s="103" t="s">
        <v>90</v>
      </c>
      <c r="E134" s="104" t="s">
        <v>9</v>
      </c>
      <c r="F134" s="105" t="s">
        <v>489</v>
      </c>
      <c r="H134" s="106">
        <v>13.8</v>
      </c>
      <c r="I134" s="107"/>
      <c r="L134" s="102"/>
      <c r="M134" s="108"/>
      <c r="T134" s="109"/>
      <c r="AT134" s="104" t="s">
        <v>90</v>
      </c>
      <c r="AU134" s="104" t="s">
        <v>1</v>
      </c>
      <c r="AV134" s="101" t="s">
        <v>1</v>
      </c>
      <c r="AW134" s="101" t="s">
        <v>92</v>
      </c>
      <c r="AX134" s="101" t="s">
        <v>78</v>
      </c>
      <c r="AY134" s="104" t="s">
        <v>79</v>
      </c>
    </row>
    <row r="135" spans="2:65" s="101" customFormat="1" x14ac:dyDescent="0.25">
      <c r="B135" s="102"/>
      <c r="D135" s="103" t="s">
        <v>90</v>
      </c>
      <c r="E135" s="104" t="s">
        <v>9</v>
      </c>
      <c r="F135" s="105" t="s">
        <v>490</v>
      </c>
      <c r="H135" s="106">
        <v>12.4</v>
      </c>
      <c r="I135" s="107"/>
      <c r="L135" s="102"/>
      <c r="M135" s="108"/>
      <c r="T135" s="109"/>
      <c r="AT135" s="104" t="s">
        <v>90</v>
      </c>
      <c r="AU135" s="104" t="s">
        <v>1</v>
      </c>
      <c r="AV135" s="101" t="s">
        <v>1</v>
      </c>
      <c r="AW135" s="101" t="s">
        <v>92</v>
      </c>
      <c r="AX135" s="101" t="s">
        <v>78</v>
      </c>
      <c r="AY135" s="104" t="s">
        <v>79</v>
      </c>
    </row>
    <row r="136" spans="2:65" s="101" customFormat="1" x14ac:dyDescent="0.25">
      <c r="B136" s="102"/>
      <c r="D136" s="103" t="s">
        <v>90</v>
      </c>
      <c r="E136" s="104" t="s">
        <v>9</v>
      </c>
      <c r="F136" s="105" t="s">
        <v>491</v>
      </c>
      <c r="H136" s="106">
        <v>10.4</v>
      </c>
      <c r="I136" s="107"/>
      <c r="L136" s="102"/>
      <c r="M136" s="108"/>
      <c r="T136" s="109"/>
      <c r="AT136" s="104" t="s">
        <v>90</v>
      </c>
      <c r="AU136" s="104" t="s">
        <v>1</v>
      </c>
      <c r="AV136" s="101" t="s">
        <v>1</v>
      </c>
      <c r="AW136" s="101" t="s">
        <v>92</v>
      </c>
      <c r="AX136" s="101" t="s">
        <v>78</v>
      </c>
      <c r="AY136" s="104" t="s">
        <v>79</v>
      </c>
    </row>
    <row r="137" spans="2:65" s="101" customFormat="1" x14ac:dyDescent="0.25">
      <c r="B137" s="102"/>
      <c r="D137" s="103" t="s">
        <v>90</v>
      </c>
      <c r="E137" s="104" t="s">
        <v>9</v>
      </c>
      <c r="F137" s="105" t="s">
        <v>492</v>
      </c>
      <c r="H137" s="106">
        <v>10.199999999999999</v>
      </c>
      <c r="I137" s="107"/>
      <c r="L137" s="102"/>
      <c r="M137" s="108"/>
      <c r="T137" s="109"/>
      <c r="AT137" s="104" t="s">
        <v>90</v>
      </c>
      <c r="AU137" s="104" t="s">
        <v>1</v>
      </c>
      <c r="AV137" s="101" t="s">
        <v>1</v>
      </c>
      <c r="AW137" s="101" t="s">
        <v>92</v>
      </c>
      <c r="AX137" s="101" t="s">
        <v>78</v>
      </c>
      <c r="AY137" s="104" t="s">
        <v>79</v>
      </c>
    </row>
    <row r="138" spans="2:65" s="101" customFormat="1" x14ac:dyDescent="0.25">
      <c r="B138" s="102"/>
      <c r="D138" s="103" t="s">
        <v>90</v>
      </c>
      <c r="E138" s="104" t="s">
        <v>9</v>
      </c>
      <c r="F138" s="105" t="s">
        <v>493</v>
      </c>
      <c r="H138" s="106">
        <v>10.6</v>
      </c>
      <c r="I138" s="107"/>
      <c r="L138" s="102"/>
      <c r="M138" s="108"/>
      <c r="T138" s="109"/>
      <c r="AT138" s="104" t="s">
        <v>90</v>
      </c>
      <c r="AU138" s="104" t="s">
        <v>1</v>
      </c>
      <c r="AV138" s="101" t="s">
        <v>1</v>
      </c>
      <c r="AW138" s="101" t="s">
        <v>92</v>
      </c>
      <c r="AX138" s="101" t="s">
        <v>78</v>
      </c>
      <c r="AY138" s="104" t="s">
        <v>79</v>
      </c>
    </row>
    <row r="139" spans="2:65" s="101" customFormat="1" x14ac:dyDescent="0.25">
      <c r="B139" s="102"/>
      <c r="D139" s="103" t="s">
        <v>90</v>
      </c>
      <c r="E139" s="104" t="s">
        <v>9</v>
      </c>
      <c r="F139" s="105" t="s">
        <v>494</v>
      </c>
      <c r="H139" s="106">
        <v>12.2</v>
      </c>
      <c r="I139" s="107"/>
      <c r="L139" s="102"/>
      <c r="M139" s="108"/>
      <c r="T139" s="109"/>
      <c r="AT139" s="104" t="s">
        <v>90</v>
      </c>
      <c r="AU139" s="104" t="s">
        <v>1</v>
      </c>
      <c r="AV139" s="101" t="s">
        <v>1</v>
      </c>
      <c r="AW139" s="101" t="s">
        <v>92</v>
      </c>
      <c r="AX139" s="101" t="s">
        <v>78</v>
      </c>
      <c r="AY139" s="104" t="s">
        <v>79</v>
      </c>
    </row>
    <row r="140" spans="2:65" s="118" customFormat="1" x14ac:dyDescent="0.25">
      <c r="B140" s="119"/>
      <c r="D140" s="103" t="s">
        <v>90</v>
      </c>
      <c r="E140" s="120" t="s">
        <v>9</v>
      </c>
      <c r="F140" s="121" t="s">
        <v>151</v>
      </c>
      <c r="H140" s="122">
        <v>187.2</v>
      </c>
      <c r="I140" s="123"/>
      <c r="L140" s="119"/>
      <c r="M140" s="124"/>
      <c r="T140" s="125"/>
      <c r="AT140" s="120" t="s">
        <v>90</v>
      </c>
      <c r="AU140" s="120" t="s">
        <v>1</v>
      </c>
      <c r="AV140" s="118" t="s">
        <v>86</v>
      </c>
      <c r="AW140" s="118" t="s">
        <v>92</v>
      </c>
      <c r="AX140" s="118" t="s">
        <v>77</v>
      </c>
      <c r="AY140" s="120" t="s">
        <v>79</v>
      </c>
    </row>
    <row r="141" spans="2:65" s="12" customFormat="1" ht="16.5" customHeight="1" x14ac:dyDescent="0.25">
      <c r="B141" s="13"/>
      <c r="C141" s="83" t="s">
        <v>132</v>
      </c>
      <c r="D141" s="83" t="s">
        <v>81</v>
      </c>
      <c r="E141" s="84" t="s">
        <v>153</v>
      </c>
      <c r="F141" s="85" t="s">
        <v>154</v>
      </c>
      <c r="G141" s="86" t="s">
        <v>84</v>
      </c>
      <c r="H141" s="87">
        <v>39.450000000000003</v>
      </c>
      <c r="I141" s="88"/>
      <c r="J141" s="89">
        <f>ROUND(I141*H141,2)</f>
        <v>0</v>
      </c>
      <c r="K141" s="85" t="s">
        <v>85</v>
      </c>
      <c r="L141" s="13"/>
      <c r="M141" s="90" t="s">
        <v>9</v>
      </c>
      <c r="N141" s="91" t="s">
        <v>32</v>
      </c>
      <c r="P141" s="92">
        <f>O141*H141</f>
        <v>0</v>
      </c>
      <c r="Q141" s="92">
        <v>0</v>
      </c>
      <c r="R141" s="92">
        <f>Q141*H141</f>
        <v>0</v>
      </c>
      <c r="S141" s="92">
        <v>0</v>
      </c>
      <c r="T141" s="93">
        <f>S141*H141</f>
        <v>0</v>
      </c>
      <c r="AR141" s="94" t="s">
        <v>86</v>
      </c>
      <c r="AT141" s="94" t="s">
        <v>81</v>
      </c>
      <c r="AU141" s="94" t="s">
        <v>1</v>
      </c>
      <c r="AY141" s="3" t="s">
        <v>79</v>
      </c>
      <c r="BE141" s="95">
        <f>IF(N141="základní",J141,0)</f>
        <v>0</v>
      </c>
      <c r="BF141" s="95">
        <f>IF(N141="snížená",J141,0)</f>
        <v>0</v>
      </c>
      <c r="BG141" s="95">
        <f>IF(N141="zákl. přenesená",J141,0)</f>
        <v>0</v>
      </c>
      <c r="BH141" s="95">
        <f>IF(N141="sníž. přenesená",J141,0)</f>
        <v>0</v>
      </c>
      <c r="BI141" s="95">
        <f>IF(N141="nulová",J141,0)</f>
        <v>0</v>
      </c>
      <c r="BJ141" s="3" t="s">
        <v>77</v>
      </c>
      <c r="BK141" s="95">
        <f>ROUND(I141*H141,2)</f>
        <v>0</v>
      </c>
      <c r="BL141" s="3" t="s">
        <v>86</v>
      </c>
      <c r="BM141" s="94" t="s">
        <v>495</v>
      </c>
    </row>
    <row r="142" spans="2:65" s="12" customFormat="1" x14ac:dyDescent="0.25">
      <c r="B142" s="13"/>
      <c r="D142" s="96" t="s">
        <v>88</v>
      </c>
      <c r="F142" s="97" t="s">
        <v>156</v>
      </c>
      <c r="I142" s="98"/>
      <c r="L142" s="13"/>
      <c r="M142" s="99"/>
      <c r="T142" s="100"/>
      <c r="AT142" s="3" t="s">
        <v>88</v>
      </c>
      <c r="AU142" s="3" t="s">
        <v>1</v>
      </c>
    </row>
    <row r="143" spans="2:65" s="101" customFormat="1" x14ac:dyDescent="0.25">
      <c r="B143" s="102"/>
      <c r="D143" s="103" t="s">
        <v>90</v>
      </c>
      <c r="E143" s="104" t="s">
        <v>9</v>
      </c>
      <c r="F143" s="105" t="s">
        <v>496</v>
      </c>
      <c r="H143" s="106">
        <v>25.65</v>
      </c>
      <c r="I143" s="107"/>
      <c r="L143" s="102"/>
      <c r="M143" s="108"/>
      <c r="T143" s="109"/>
      <c r="AT143" s="104" t="s">
        <v>90</v>
      </c>
      <c r="AU143" s="104" t="s">
        <v>1</v>
      </c>
      <c r="AV143" s="101" t="s">
        <v>1</v>
      </c>
      <c r="AW143" s="101" t="s">
        <v>92</v>
      </c>
      <c r="AX143" s="101" t="s">
        <v>78</v>
      </c>
      <c r="AY143" s="104" t="s">
        <v>79</v>
      </c>
    </row>
    <row r="144" spans="2:65" s="110" customFormat="1" x14ac:dyDescent="0.25">
      <c r="B144" s="111"/>
      <c r="D144" s="103" t="s">
        <v>90</v>
      </c>
      <c r="E144" s="112" t="s">
        <v>9</v>
      </c>
      <c r="F144" s="113" t="s">
        <v>114</v>
      </c>
      <c r="H144" s="114">
        <v>25.65</v>
      </c>
      <c r="I144" s="115"/>
      <c r="L144" s="111"/>
      <c r="M144" s="116"/>
      <c r="T144" s="117"/>
      <c r="AT144" s="112" t="s">
        <v>90</v>
      </c>
      <c r="AU144" s="112" t="s">
        <v>1</v>
      </c>
      <c r="AV144" s="110" t="s">
        <v>97</v>
      </c>
      <c r="AW144" s="110" t="s">
        <v>92</v>
      </c>
      <c r="AX144" s="110" t="s">
        <v>78</v>
      </c>
      <c r="AY144" s="112" t="s">
        <v>79</v>
      </c>
    </row>
    <row r="145" spans="2:65" s="101" customFormat="1" x14ac:dyDescent="0.25">
      <c r="B145" s="102"/>
      <c r="D145" s="103" t="s">
        <v>90</v>
      </c>
      <c r="E145" s="104" t="s">
        <v>9</v>
      </c>
      <c r="F145" s="105" t="s">
        <v>497</v>
      </c>
      <c r="H145" s="106">
        <v>2.85</v>
      </c>
      <c r="I145" s="107"/>
      <c r="L145" s="102"/>
      <c r="M145" s="108"/>
      <c r="T145" s="109"/>
      <c r="AT145" s="104" t="s">
        <v>90</v>
      </c>
      <c r="AU145" s="104" t="s">
        <v>1</v>
      </c>
      <c r="AV145" s="101" t="s">
        <v>1</v>
      </c>
      <c r="AW145" s="101" t="s">
        <v>92</v>
      </c>
      <c r="AX145" s="101" t="s">
        <v>78</v>
      </c>
      <c r="AY145" s="104" t="s">
        <v>79</v>
      </c>
    </row>
    <row r="146" spans="2:65" s="101" customFormat="1" x14ac:dyDescent="0.25">
      <c r="B146" s="102"/>
      <c r="D146" s="103" t="s">
        <v>90</v>
      </c>
      <c r="E146" s="104" t="s">
        <v>9</v>
      </c>
      <c r="F146" s="105" t="s">
        <v>498</v>
      </c>
      <c r="H146" s="106">
        <v>2.5</v>
      </c>
      <c r="I146" s="107"/>
      <c r="L146" s="102"/>
      <c r="M146" s="108"/>
      <c r="T146" s="109"/>
      <c r="AT146" s="104" t="s">
        <v>90</v>
      </c>
      <c r="AU146" s="104" t="s">
        <v>1</v>
      </c>
      <c r="AV146" s="101" t="s">
        <v>1</v>
      </c>
      <c r="AW146" s="101" t="s">
        <v>92</v>
      </c>
      <c r="AX146" s="101" t="s">
        <v>78</v>
      </c>
      <c r="AY146" s="104" t="s">
        <v>79</v>
      </c>
    </row>
    <row r="147" spans="2:65" s="101" customFormat="1" x14ac:dyDescent="0.25">
      <c r="B147" s="102"/>
      <c r="D147" s="103" t="s">
        <v>90</v>
      </c>
      <c r="E147" s="104" t="s">
        <v>9</v>
      </c>
      <c r="F147" s="105" t="s">
        <v>499</v>
      </c>
      <c r="H147" s="106">
        <v>2</v>
      </c>
      <c r="I147" s="107"/>
      <c r="L147" s="102"/>
      <c r="M147" s="108"/>
      <c r="T147" s="109"/>
      <c r="AT147" s="104" t="s">
        <v>90</v>
      </c>
      <c r="AU147" s="104" t="s">
        <v>1</v>
      </c>
      <c r="AV147" s="101" t="s">
        <v>1</v>
      </c>
      <c r="AW147" s="101" t="s">
        <v>92</v>
      </c>
      <c r="AX147" s="101" t="s">
        <v>78</v>
      </c>
      <c r="AY147" s="104" t="s">
        <v>79</v>
      </c>
    </row>
    <row r="148" spans="2:65" s="101" customFormat="1" x14ac:dyDescent="0.25">
      <c r="B148" s="102"/>
      <c r="D148" s="103" t="s">
        <v>90</v>
      </c>
      <c r="E148" s="104" t="s">
        <v>9</v>
      </c>
      <c r="F148" s="105" t="s">
        <v>500</v>
      </c>
      <c r="H148" s="106">
        <v>1.95</v>
      </c>
      <c r="I148" s="107"/>
      <c r="L148" s="102"/>
      <c r="M148" s="108"/>
      <c r="T148" s="109"/>
      <c r="AT148" s="104" t="s">
        <v>90</v>
      </c>
      <c r="AU148" s="104" t="s">
        <v>1</v>
      </c>
      <c r="AV148" s="101" t="s">
        <v>1</v>
      </c>
      <c r="AW148" s="101" t="s">
        <v>92</v>
      </c>
      <c r="AX148" s="101" t="s">
        <v>78</v>
      </c>
      <c r="AY148" s="104" t="s">
        <v>79</v>
      </c>
    </row>
    <row r="149" spans="2:65" s="101" customFormat="1" x14ac:dyDescent="0.25">
      <c r="B149" s="102"/>
      <c r="D149" s="103" t="s">
        <v>90</v>
      </c>
      <c r="E149" s="104" t="s">
        <v>9</v>
      </c>
      <c r="F149" s="105" t="s">
        <v>501</v>
      </c>
      <c r="H149" s="106">
        <v>2.0499999999999998</v>
      </c>
      <c r="I149" s="107"/>
      <c r="L149" s="102"/>
      <c r="M149" s="108"/>
      <c r="T149" s="109"/>
      <c r="AT149" s="104" t="s">
        <v>90</v>
      </c>
      <c r="AU149" s="104" t="s">
        <v>1</v>
      </c>
      <c r="AV149" s="101" t="s">
        <v>1</v>
      </c>
      <c r="AW149" s="101" t="s">
        <v>92</v>
      </c>
      <c r="AX149" s="101" t="s">
        <v>78</v>
      </c>
      <c r="AY149" s="104" t="s">
        <v>79</v>
      </c>
    </row>
    <row r="150" spans="2:65" s="101" customFormat="1" x14ac:dyDescent="0.25">
      <c r="B150" s="102"/>
      <c r="D150" s="103" t="s">
        <v>90</v>
      </c>
      <c r="E150" s="104" t="s">
        <v>9</v>
      </c>
      <c r="F150" s="105" t="s">
        <v>502</v>
      </c>
      <c r="H150" s="106">
        <v>2.4500000000000002</v>
      </c>
      <c r="I150" s="107"/>
      <c r="L150" s="102"/>
      <c r="M150" s="108"/>
      <c r="T150" s="109"/>
      <c r="AT150" s="104" t="s">
        <v>90</v>
      </c>
      <c r="AU150" s="104" t="s">
        <v>1</v>
      </c>
      <c r="AV150" s="101" t="s">
        <v>1</v>
      </c>
      <c r="AW150" s="101" t="s">
        <v>92</v>
      </c>
      <c r="AX150" s="101" t="s">
        <v>78</v>
      </c>
      <c r="AY150" s="104" t="s">
        <v>79</v>
      </c>
    </row>
    <row r="151" spans="2:65" s="110" customFormat="1" x14ac:dyDescent="0.25">
      <c r="B151" s="111"/>
      <c r="D151" s="103" t="s">
        <v>90</v>
      </c>
      <c r="E151" s="112" t="s">
        <v>9</v>
      </c>
      <c r="F151" s="113" t="s">
        <v>114</v>
      </c>
      <c r="H151" s="114">
        <v>13.799999999999997</v>
      </c>
      <c r="I151" s="115"/>
      <c r="L151" s="111"/>
      <c r="M151" s="116"/>
      <c r="T151" s="117"/>
      <c r="AT151" s="112" t="s">
        <v>90</v>
      </c>
      <c r="AU151" s="112" t="s">
        <v>1</v>
      </c>
      <c r="AV151" s="110" t="s">
        <v>97</v>
      </c>
      <c r="AW151" s="110" t="s">
        <v>92</v>
      </c>
      <c r="AX151" s="110" t="s">
        <v>78</v>
      </c>
      <c r="AY151" s="112" t="s">
        <v>79</v>
      </c>
    </row>
    <row r="152" spans="2:65" s="118" customFormat="1" x14ac:dyDescent="0.25">
      <c r="B152" s="119"/>
      <c r="D152" s="103" t="s">
        <v>90</v>
      </c>
      <c r="E152" s="120" t="s">
        <v>9</v>
      </c>
      <c r="F152" s="121" t="s">
        <v>151</v>
      </c>
      <c r="H152" s="122">
        <v>39.450000000000003</v>
      </c>
      <c r="I152" s="123"/>
      <c r="L152" s="119"/>
      <c r="M152" s="124"/>
      <c r="T152" s="125"/>
      <c r="AT152" s="120" t="s">
        <v>90</v>
      </c>
      <c r="AU152" s="120" t="s">
        <v>1</v>
      </c>
      <c r="AV152" s="118" t="s">
        <v>86</v>
      </c>
      <c r="AW152" s="118" t="s">
        <v>92</v>
      </c>
      <c r="AX152" s="118" t="s">
        <v>77</v>
      </c>
      <c r="AY152" s="120" t="s">
        <v>79</v>
      </c>
    </row>
    <row r="153" spans="2:65" s="12" customFormat="1" ht="24.2" customHeight="1" x14ac:dyDescent="0.25">
      <c r="B153" s="13"/>
      <c r="C153" s="83" t="s">
        <v>139</v>
      </c>
      <c r="D153" s="83" t="s">
        <v>81</v>
      </c>
      <c r="E153" s="84" t="s">
        <v>165</v>
      </c>
      <c r="F153" s="85" t="s">
        <v>166</v>
      </c>
      <c r="G153" s="86" t="s">
        <v>167</v>
      </c>
      <c r="H153" s="87">
        <v>3.4430000000000001</v>
      </c>
      <c r="I153" s="88"/>
      <c r="J153" s="89">
        <f>ROUND(I153*H153,2)</f>
        <v>0</v>
      </c>
      <c r="K153" s="85" t="s">
        <v>85</v>
      </c>
      <c r="L153" s="13"/>
      <c r="M153" s="90" t="s">
        <v>9</v>
      </c>
      <c r="N153" s="91" t="s">
        <v>32</v>
      </c>
      <c r="P153" s="92">
        <f>O153*H153</f>
        <v>0</v>
      </c>
      <c r="Q153" s="92">
        <v>0</v>
      </c>
      <c r="R153" s="92">
        <f>Q153*H153</f>
        <v>0</v>
      </c>
      <c r="S153" s="92">
        <v>0</v>
      </c>
      <c r="T153" s="93">
        <f>S153*H153</f>
        <v>0</v>
      </c>
      <c r="AR153" s="94" t="s">
        <v>86</v>
      </c>
      <c r="AT153" s="94" t="s">
        <v>81</v>
      </c>
      <c r="AU153" s="94" t="s">
        <v>1</v>
      </c>
      <c r="AY153" s="3" t="s">
        <v>79</v>
      </c>
      <c r="BE153" s="95">
        <f>IF(N153="základní",J153,0)</f>
        <v>0</v>
      </c>
      <c r="BF153" s="95">
        <f>IF(N153="snížená",J153,0)</f>
        <v>0</v>
      </c>
      <c r="BG153" s="95">
        <f>IF(N153="zákl. přenesená",J153,0)</f>
        <v>0</v>
      </c>
      <c r="BH153" s="95">
        <f>IF(N153="sníž. přenesená",J153,0)</f>
        <v>0</v>
      </c>
      <c r="BI153" s="95">
        <f>IF(N153="nulová",J153,0)</f>
        <v>0</v>
      </c>
      <c r="BJ153" s="3" t="s">
        <v>77</v>
      </c>
      <c r="BK153" s="95">
        <f>ROUND(I153*H153,2)</f>
        <v>0</v>
      </c>
      <c r="BL153" s="3" t="s">
        <v>86</v>
      </c>
      <c r="BM153" s="94" t="s">
        <v>503</v>
      </c>
    </row>
    <row r="154" spans="2:65" s="12" customFormat="1" x14ac:dyDescent="0.25">
      <c r="B154" s="13"/>
      <c r="D154" s="96" t="s">
        <v>88</v>
      </c>
      <c r="F154" s="97" t="s">
        <v>169</v>
      </c>
      <c r="I154" s="98"/>
      <c r="L154" s="13"/>
      <c r="M154" s="99"/>
      <c r="T154" s="100"/>
      <c r="AT154" s="3" t="s">
        <v>88</v>
      </c>
      <c r="AU154" s="3" t="s">
        <v>1</v>
      </c>
    </row>
    <row r="155" spans="2:65" s="101" customFormat="1" x14ac:dyDescent="0.25">
      <c r="B155" s="102"/>
      <c r="D155" s="103" t="s">
        <v>90</v>
      </c>
      <c r="E155" s="104" t="s">
        <v>9</v>
      </c>
      <c r="F155" s="105" t="s">
        <v>504</v>
      </c>
      <c r="H155" s="106">
        <v>1.2829999999999999</v>
      </c>
      <c r="I155" s="107"/>
      <c r="L155" s="102"/>
      <c r="M155" s="108"/>
      <c r="T155" s="109"/>
      <c r="AT155" s="104" t="s">
        <v>90</v>
      </c>
      <c r="AU155" s="104" t="s">
        <v>1</v>
      </c>
      <c r="AV155" s="101" t="s">
        <v>1</v>
      </c>
      <c r="AW155" s="101" t="s">
        <v>92</v>
      </c>
      <c r="AX155" s="101" t="s">
        <v>78</v>
      </c>
      <c r="AY155" s="104" t="s">
        <v>79</v>
      </c>
    </row>
    <row r="156" spans="2:65" s="101" customFormat="1" x14ac:dyDescent="0.25">
      <c r="B156" s="102"/>
      <c r="D156" s="103" t="s">
        <v>90</v>
      </c>
      <c r="E156" s="104" t="s">
        <v>9</v>
      </c>
      <c r="F156" s="105" t="s">
        <v>505</v>
      </c>
      <c r="H156" s="106">
        <v>2.16</v>
      </c>
      <c r="I156" s="107"/>
      <c r="L156" s="102"/>
      <c r="M156" s="108"/>
      <c r="T156" s="109"/>
      <c r="AT156" s="104" t="s">
        <v>90</v>
      </c>
      <c r="AU156" s="104" t="s">
        <v>1</v>
      </c>
      <c r="AV156" s="101" t="s">
        <v>1</v>
      </c>
      <c r="AW156" s="101" t="s">
        <v>92</v>
      </c>
      <c r="AX156" s="101" t="s">
        <v>78</v>
      </c>
      <c r="AY156" s="104" t="s">
        <v>79</v>
      </c>
    </row>
    <row r="157" spans="2:65" s="118" customFormat="1" x14ac:dyDescent="0.25">
      <c r="B157" s="119"/>
      <c r="D157" s="103" t="s">
        <v>90</v>
      </c>
      <c r="E157" s="120" t="s">
        <v>9</v>
      </c>
      <c r="F157" s="121" t="s">
        <v>151</v>
      </c>
      <c r="H157" s="122">
        <v>3.4430000000000001</v>
      </c>
      <c r="I157" s="123"/>
      <c r="L157" s="119"/>
      <c r="M157" s="124"/>
      <c r="T157" s="125"/>
      <c r="AT157" s="120" t="s">
        <v>90</v>
      </c>
      <c r="AU157" s="120" t="s">
        <v>1</v>
      </c>
      <c r="AV157" s="118" t="s">
        <v>86</v>
      </c>
      <c r="AW157" s="118" t="s">
        <v>92</v>
      </c>
      <c r="AX157" s="118" t="s">
        <v>77</v>
      </c>
      <c r="AY157" s="120" t="s">
        <v>79</v>
      </c>
    </row>
    <row r="158" spans="2:65" s="12" customFormat="1" ht="37.9" customHeight="1" x14ac:dyDescent="0.25">
      <c r="B158" s="13"/>
      <c r="C158" s="83" t="s">
        <v>152</v>
      </c>
      <c r="D158" s="83" t="s">
        <v>81</v>
      </c>
      <c r="E158" s="84" t="s">
        <v>174</v>
      </c>
      <c r="F158" s="85" t="s">
        <v>175</v>
      </c>
      <c r="G158" s="86" t="s">
        <v>167</v>
      </c>
      <c r="H158" s="87">
        <v>15.78</v>
      </c>
      <c r="I158" s="88"/>
      <c r="J158" s="89">
        <f>ROUND(I158*H158,2)</f>
        <v>0</v>
      </c>
      <c r="K158" s="85" t="s">
        <v>85</v>
      </c>
      <c r="L158" s="13"/>
      <c r="M158" s="90" t="s">
        <v>9</v>
      </c>
      <c r="N158" s="91" t="s">
        <v>32</v>
      </c>
      <c r="P158" s="92">
        <f>O158*H158</f>
        <v>0</v>
      </c>
      <c r="Q158" s="92">
        <v>0</v>
      </c>
      <c r="R158" s="92">
        <f>Q158*H158</f>
        <v>0</v>
      </c>
      <c r="S158" s="92">
        <v>0</v>
      </c>
      <c r="T158" s="93">
        <f>S158*H158</f>
        <v>0</v>
      </c>
      <c r="AR158" s="94" t="s">
        <v>86</v>
      </c>
      <c r="AT158" s="94" t="s">
        <v>81</v>
      </c>
      <c r="AU158" s="94" t="s">
        <v>1</v>
      </c>
      <c r="AY158" s="3" t="s">
        <v>79</v>
      </c>
      <c r="BE158" s="95">
        <f>IF(N158="základní",J158,0)</f>
        <v>0</v>
      </c>
      <c r="BF158" s="95">
        <f>IF(N158="snížená",J158,0)</f>
        <v>0</v>
      </c>
      <c r="BG158" s="95">
        <f>IF(N158="zákl. přenesená",J158,0)</f>
        <v>0</v>
      </c>
      <c r="BH158" s="95">
        <f>IF(N158="sníž. přenesená",J158,0)</f>
        <v>0</v>
      </c>
      <c r="BI158" s="95">
        <f>IF(N158="nulová",J158,0)</f>
        <v>0</v>
      </c>
      <c r="BJ158" s="3" t="s">
        <v>77</v>
      </c>
      <c r="BK158" s="95">
        <f>ROUND(I158*H158,2)</f>
        <v>0</v>
      </c>
      <c r="BL158" s="3" t="s">
        <v>86</v>
      </c>
      <c r="BM158" s="94" t="s">
        <v>506</v>
      </c>
    </row>
    <row r="159" spans="2:65" s="12" customFormat="1" x14ac:dyDescent="0.25">
      <c r="B159" s="13"/>
      <c r="D159" s="96" t="s">
        <v>88</v>
      </c>
      <c r="F159" s="97" t="s">
        <v>177</v>
      </c>
      <c r="I159" s="98"/>
      <c r="L159" s="13"/>
      <c r="M159" s="99"/>
      <c r="T159" s="100"/>
      <c r="AT159" s="3" t="s">
        <v>88</v>
      </c>
      <c r="AU159" s="3" t="s">
        <v>1</v>
      </c>
    </row>
    <row r="160" spans="2:65" s="101" customFormat="1" x14ac:dyDescent="0.25">
      <c r="B160" s="102"/>
      <c r="D160" s="103" t="s">
        <v>90</v>
      </c>
      <c r="E160" s="104" t="s">
        <v>9</v>
      </c>
      <c r="F160" s="105" t="s">
        <v>507</v>
      </c>
      <c r="H160" s="106">
        <v>7.89</v>
      </c>
      <c r="I160" s="107"/>
      <c r="L160" s="102"/>
      <c r="M160" s="108"/>
      <c r="T160" s="109"/>
      <c r="AT160" s="104" t="s">
        <v>90</v>
      </c>
      <c r="AU160" s="104" t="s">
        <v>1</v>
      </c>
      <c r="AV160" s="101" t="s">
        <v>1</v>
      </c>
      <c r="AW160" s="101" t="s">
        <v>92</v>
      </c>
      <c r="AX160" s="101" t="s">
        <v>78</v>
      </c>
      <c r="AY160" s="104" t="s">
        <v>79</v>
      </c>
    </row>
    <row r="161" spans="2:65" s="101" customFormat="1" x14ac:dyDescent="0.25">
      <c r="B161" s="102"/>
      <c r="D161" s="103" t="s">
        <v>90</v>
      </c>
      <c r="E161" s="104" t="s">
        <v>9</v>
      </c>
      <c r="F161" s="105" t="s">
        <v>508</v>
      </c>
      <c r="H161" s="106">
        <v>7.89</v>
      </c>
      <c r="I161" s="107"/>
      <c r="L161" s="102"/>
      <c r="M161" s="108"/>
      <c r="T161" s="109"/>
      <c r="AT161" s="104" t="s">
        <v>90</v>
      </c>
      <c r="AU161" s="104" t="s">
        <v>1</v>
      </c>
      <c r="AV161" s="101" t="s">
        <v>1</v>
      </c>
      <c r="AW161" s="101" t="s">
        <v>92</v>
      </c>
      <c r="AX161" s="101" t="s">
        <v>78</v>
      </c>
      <c r="AY161" s="104" t="s">
        <v>79</v>
      </c>
    </row>
    <row r="162" spans="2:65" s="118" customFormat="1" x14ac:dyDescent="0.25">
      <c r="B162" s="119"/>
      <c r="D162" s="103" t="s">
        <v>90</v>
      </c>
      <c r="E162" s="120" t="s">
        <v>9</v>
      </c>
      <c r="F162" s="121" t="s">
        <v>151</v>
      </c>
      <c r="H162" s="122">
        <v>15.78</v>
      </c>
      <c r="I162" s="123"/>
      <c r="L162" s="119"/>
      <c r="M162" s="124"/>
      <c r="T162" s="125"/>
      <c r="AT162" s="120" t="s">
        <v>90</v>
      </c>
      <c r="AU162" s="120" t="s">
        <v>1</v>
      </c>
      <c r="AV162" s="118" t="s">
        <v>86</v>
      </c>
      <c r="AW162" s="118" t="s">
        <v>92</v>
      </c>
      <c r="AX162" s="118" t="s">
        <v>77</v>
      </c>
      <c r="AY162" s="120" t="s">
        <v>79</v>
      </c>
    </row>
    <row r="163" spans="2:65" s="12" customFormat="1" ht="37.9" customHeight="1" x14ac:dyDescent="0.25">
      <c r="B163" s="13"/>
      <c r="C163" s="83" t="s">
        <v>164</v>
      </c>
      <c r="D163" s="83" t="s">
        <v>81</v>
      </c>
      <c r="E163" s="84" t="s">
        <v>181</v>
      </c>
      <c r="F163" s="85" t="s">
        <v>182</v>
      </c>
      <c r="G163" s="86" t="s">
        <v>167</v>
      </c>
      <c r="H163" s="87">
        <v>3.4430000000000001</v>
      </c>
      <c r="I163" s="88"/>
      <c r="J163" s="89">
        <f>ROUND(I163*H163,2)</f>
        <v>0</v>
      </c>
      <c r="K163" s="85" t="s">
        <v>85</v>
      </c>
      <c r="L163" s="13"/>
      <c r="M163" s="90" t="s">
        <v>9</v>
      </c>
      <c r="N163" s="91" t="s">
        <v>32</v>
      </c>
      <c r="P163" s="92">
        <f>O163*H163</f>
        <v>0</v>
      </c>
      <c r="Q163" s="92">
        <v>0</v>
      </c>
      <c r="R163" s="92">
        <f>Q163*H163</f>
        <v>0</v>
      </c>
      <c r="S163" s="92">
        <v>0</v>
      </c>
      <c r="T163" s="93">
        <f>S163*H163</f>
        <v>0</v>
      </c>
      <c r="AR163" s="94" t="s">
        <v>86</v>
      </c>
      <c r="AT163" s="94" t="s">
        <v>81</v>
      </c>
      <c r="AU163" s="94" t="s">
        <v>1</v>
      </c>
      <c r="AY163" s="3" t="s">
        <v>79</v>
      </c>
      <c r="BE163" s="95">
        <f>IF(N163="základní",J163,0)</f>
        <v>0</v>
      </c>
      <c r="BF163" s="95">
        <f>IF(N163="snížená",J163,0)</f>
        <v>0</v>
      </c>
      <c r="BG163" s="95">
        <f>IF(N163="zákl. přenesená",J163,0)</f>
        <v>0</v>
      </c>
      <c r="BH163" s="95">
        <f>IF(N163="sníž. přenesená",J163,0)</f>
        <v>0</v>
      </c>
      <c r="BI163" s="95">
        <f>IF(N163="nulová",J163,0)</f>
        <v>0</v>
      </c>
      <c r="BJ163" s="3" t="s">
        <v>77</v>
      </c>
      <c r="BK163" s="95">
        <f>ROUND(I163*H163,2)</f>
        <v>0</v>
      </c>
      <c r="BL163" s="3" t="s">
        <v>86</v>
      </c>
      <c r="BM163" s="94" t="s">
        <v>509</v>
      </c>
    </row>
    <row r="164" spans="2:65" s="12" customFormat="1" x14ac:dyDescent="0.25">
      <c r="B164" s="13"/>
      <c r="D164" s="96" t="s">
        <v>88</v>
      </c>
      <c r="F164" s="97" t="s">
        <v>184</v>
      </c>
      <c r="I164" s="98"/>
      <c r="L164" s="13"/>
      <c r="M164" s="99"/>
      <c r="T164" s="100"/>
      <c r="AT164" s="3" t="s">
        <v>88</v>
      </c>
      <c r="AU164" s="3" t="s">
        <v>1</v>
      </c>
    </row>
    <row r="165" spans="2:65" s="101" customFormat="1" x14ac:dyDescent="0.25">
      <c r="B165" s="102"/>
      <c r="D165" s="103" t="s">
        <v>90</v>
      </c>
      <c r="E165" s="104" t="s">
        <v>9</v>
      </c>
      <c r="F165" s="105" t="s">
        <v>510</v>
      </c>
      <c r="H165" s="106">
        <v>3.4430000000000001</v>
      </c>
      <c r="I165" s="107"/>
      <c r="L165" s="102"/>
      <c r="M165" s="108"/>
      <c r="T165" s="109"/>
      <c r="AT165" s="104" t="s">
        <v>90</v>
      </c>
      <c r="AU165" s="104" t="s">
        <v>1</v>
      </c>
      <c r="AV165" s="101" t="s">
        <v>1</v>
      </c>
      <c r="AW165" s="101" t="s">
        <v>92</v>
      </c>
      <c r="AX165" s="101" t="s">
        <v>77</v>
      </c>
      <c r="AY165" s="104" t="s">
        <v>79</v>
      </c>
    </row>
    <row r="166" spans="2:65" s="12" customFormat="1" ht="37.9" customHeight="1" x14ac:dyDescent="0.25">
      <c r="B166" s="13"/>
      <c r="C166" s="83" t="s">
        <v>173</v>
      </c>
      <c r="D166" s="83" t="s">
        <v>81</v>
      </c>
      <c r="E166" s="84" t="s">
        <v>187</v>
      </c>
      <c r="F166" s="85" t="s">
        <v>188</v>
      </c>
      <c r="G166" s="86" t="s">
        <v>167</v>
      </c>
      <c r="H166" s="87">
        <v>103.29</v>
      </c>
      <c r="I166" s="88"/>
      <c r="J166" s="89">
        <f>ROUND(I166*H166,2)</f>
        <v>0</v>
      </c>
      <c r="K166" s="85" t="s">
        <v>85</v>
      </c>
      <c r="L166" s="13"/>
      <c r="M166" s="90" t="s">
        <v>9</v>
      </c>
      <c r="N166" s="91" t="s">
        <v>32</v>
      </c>
      <c r="P166" s="92">
        <f>O166*H166</f>
        <v>0</v>
      </c>
      <c r="Q166" s="92">
        <v>0</v>
      </c>
      <c r="R166" s="92">
        <f>Q166*H166</f>
        <v>0</v>
      </c>
      <c r="S166" s="92">
        <v>0</v>
      </c>
      <c r="T166" s="93">
        <f>S166*H166</f>
        <v>0</v>
      </c>
      <c r="AR166" s="94" t="s">
        <v>86</v>
      </c>
      <c r="AT166" s="94" t="s">
        <v>81</v>
      </c>
      <c r="AU166" s="94" t="s">
        <v>1</v>
      </c>
      <c r="AY166" s="3" t="s">
        <v>79</v>
      </c>
      <c r="BE166" s="95">
        <f>IF(N166="základní",J166,0)</f>
        <v>0</v>
      </c>
      <c r="BF166" s="95">
        <f>IF(N166="snížená",J166,0)</f>
        <v>0</v>
      </c>
      <c r="BG166" s="95">
        <f>IF(N166="zákl. přenesená",J166,0)</f>
        <v>0</v>
      </c>
      <c r="BH166" s="95">
        <f>IF(N166="sníž. přenesená",J166,0)</f>
        <v>0</v>
      </c>
      <c r="BI166" s="95">
        <f>IF(N166="nulová",J166,0)</f>
        <v>0</v>
      </c>
      <c r="BJ166" s="3" t="s">
        <v>77</v>
      </c>
      <c r="BK166" s="95">
        <f>ROUND(I166*H166,2)</f>
        <v>0</v>
      </c>
      <c r="BL166" s="3" t="s">
        <v>86</v>
      </c>
      <c r="BM166" s="94" t="s">
        <v>511</v>
      </c>
    </row>
    <row r="167" spans="2:65" s="12" customFormat="1" x14ac:dyDescent="0.25">
      <c r="B167" s="13"/>
      <c r="D167" s="96" t="s">
        <v>88</v>
      </c>
      <c r="F167" s="97" t="s">
        <v>190</v>
      </c>
      <c r="I167" s="98"/>
      <c r="L167" s="13"/>
      <c r="M167" s="99"/>
      <c r="T167" s="100"/>
      <c r="AT167" s="3" t="s">
        <v>88</v>
      </c>
      <c r="AU167" s="3" t="s">
        <v>1</v>
      </c>
    </row>
    <row r="168" spans="2:65" s="101" customFormat="1" x14ac:dyDescent="0.25">
      <c r="B168" s="102"/>
      <c r="D168" s="103" t="s">
        <v>90</v>
      </c>
      <c r="F168" s="105" t="s">
        <v>512</v>
      </c>
      <c r="H168" s="106">
        <v>103.29</v>
      </c>
      <c r="I168" s="107"/>
      <c r="L168" s="102"/>
      <c r="M168" s="108"/>
      <c r="T168" s="109"/>
      <c r="AT168" s="104" t="s">
        <v>90</v>
      </c>
      <c r="AU168" s="104" t="s">
        <v>1</v>
      </c>
      <c r="AV168" s="101" t="s">
        <v>1</v>
      </c>
      <c r="AW168" s="101" t="s">
        <v>4</v>
      </c>
      <c r="AX168" s="101" t="s">
        <v>77</v>
      </c>
      <c r="AY168" s="104" t="s">
        <v>79</v>
      </c>
    </row>
    <row r="169" spans="2:65" s="12" customFormat="1" ht="24.2" customHeight="1" x14ac:dyDescent="0.25">
      <c r="B169" s="13"/>
      <c r="C169" s="83" t="s">
        <v>180</v>
      </c>
      <c r="D169" s="83" t="s">
        <v>81</v>
      </c>
      <c r="E169" s="84" t="s">
        <v>193</v>
      </c>
      <c r="F169" s="85" t="s">
        <v>194</v>
      </c>
      <c r="G169" s="86" t="s">
        <v>167</v>
      </c>
      <c r="H169" s="87">
        <v>7.89</v>
      </c>
      <c r="I169" s="88"/>
      <c r="J169" s="89">
        <f>ROUND(I169*H169,2)</f>
        <v>0</v>
      </c>
      <c r="K169" s="85" t="s">
        <v>85</v>
      </c>
      <c r="L169" s="13"/>
      <c r="M169" s="90" t="s">
        <v>9</v>
      </c>
      <c r="N169" s="91" t="s">
        <v>32</v>
      </c>
      <c r="P169" s="92">
        <f>O169*H169</f>
        <v>0</v>
      </c>
      <c r="Q169" s="92">
        <v>0</v>
      </c>
      <c r="R169" s="92">
        <f>Q169*H169</f>
        <v>0</v>
      </c>
      <c r="S169" s="92">
        <v>0</v>
      </c>
      <c r="T169" s="93">
        <f>S169*H169</f>
        <v>0</v>
      </c>
      <c r="AR169" s="94" t="s">
        <v>86</v>
      </c>
      <c r="AT169" s="94" t="s">
        <v>81</v>
      </c>
      <c r="AU169" s="94" t="s">
        <v>1</v>
      </c>
      <c r="AY169" s="3" t="s">
        <v>79</v>
      </c>
      <c r="BE169" s="95">
        <f>IF(N169="základní",J169,0)</f>
        <v>0</v>
      </c>
      <c r="BF169" s="95">
        <f>IF(N169="snížená",J169,0)</f>
        <v>0</v>
      </c>
      <c r="BG169" s="95">
        <f>IF(N169="zákl. přenesená",J169,0)</f>
        <v>0</v>
      </c>
      <c r="BH169" s="95">
        <f>IF(N169="sníž. přenesená",J169,0)</f>
        <v>0</v>
      </c>
      <c r="BI169" s="95">
        <f>IF(N169="nulová",J169,0)</f>
        <v>0</v>
      </c>
      <c r="BJ169" s="3" t="s">
        <v>77</v>
      </c>
      <c r="BK169" s="95">
        <f>ROUND(I169*H169,2)</f>
        <v>0</v>
      </c>
      <c r="BL169" s="3" t="s">
        <v>86</v>
      </c>
      <c r="BM169" s="94" t="s">
        <v>513</v>
      </c>
    </row>
    <row r="170" spans="2:65" s="12" customFormat="1" x14ac:dyDescent="0.25">
      <c r="B170" s="13"/>
      <c r="D170" s="96" t="s">
        <v>88</v>
      </c>
      <c r="F170" s="97" t="s">
        <v>196</v>
      </c>
      <c r="I170" s="98"/>
      <c r="L170" s="13"/>
      <c r="M170" s="99"/>
      <c r="T170" s="100"/>
      <c r="AT170" s="3" t="s">
        <v>88</v>
      </c>
      <c r="AU170" s="3" t="s">
        <v>1</v>
      </c>
    </row>
    <row r="171" spans="2:65" s="101" customFormat="1" x14ac:dyDescent="0.25">
      <c r="B171" s="102"/>
      <c r="D171" s="103" t="s">
        <v>90</v>
      </c>
      <c r="E171" s="104" t="s">
        <v>9</v>
      </c>
      <c r="F171" s="105" t="s">
        <v>508</v>
      </c>
      <c r="H171" s="106">
        <v>7.89</v>
      </c>
      <c r="I171" s="107"/>
      <c r="L171" s="102"/>
      <c r="M171" s="108"/>
      <c r="T171" s="109"/>
      <c r="AT171" s="104" t="s">
        <v>90</v>
      </c>
      <c r="AU171" s="104" t="s">
        <v>1</v>
      </c>
      <c r="AV171" s="101" t="s">
        <v>1</v>
      </c>
      <c r="AW171" s="101" t="s">
        <v>92</v>
      </c>
      <c r="AX171" s="101" t="s">
        <v>77</v>
      </c>
      <c r="AY171" s="104" t="s">
        <v>79</v>
      </c>
    </row>
    <row r="172" spans="2:65" s="12" customFormat="1" ht="24.2" customHeight="1" x14ac:dyDescent="0.25">
      <c r="B172" s="13"/>
      <c r="C172" s="83" t="s">
        <v>186</v>
      </c>
      <c r="D172" s="83" t="s">
        <v>81</v>
      </c>
      <c r="E172" s="84" t="s">
        <v>198</v>
      </c>
      <c r="F172" s="85" t="s">
        <v>199</v>
      </c>
      <c r="G172" s="86" t="s">
        <v>167</v>
      </c>
      <c r="H172" s="87">
        <v>12.087</v>
      </c>
      <c r="I172" s="88"/>
      <c r="J172" s="89">
        <f>ROUND(I172*H172,2)</f>
        <v>0</v>
      </c>
      <c r="K172" s="85" t="s">
        <v>85</v>
      </c>
      <c r="L172" s="13"/>
      <c r="M172" s="90" t="s">
        <v>9</v>
      </c>
      <c r="N172" s="91" t="s">
        <v>32</v>
      </c>
      <c r="P172" s="92">
        <f>O172*H172</f>
        <v>0</v>
      </c>
      <c r="Q172" s="92">
        <v>0</v>
      </c>
      <c r="R172" s="92">
        <f>Q172*H172</f>
        <v>0</v>
      </c>
      <c r="S172" s="92">
        <v>0</v>
      </c>
      <c r="T172" s="93">
        <f>S172*H172</f>
        <v>0</v>
      </c>
      <c r="AR172" s="94" t="s">
        <v>86</v>
      </c>
      <c r="AT172" s="94" t="s">
        <v>81</v>
      </c>
      <c r="AU172" s="94" t="s">
        <v>1</v>
      </c>
      <c r="AY172" s="3" t="s">
        <v>79</v>
      </c>
      <c r="BE172" s="95">
        <f>IF(N172="základní",J172,0)</f>
        <v>0</v>
      </c>
      <c r="BF172" s="95">
        <f>IF(N172="snížená",J172,0)</f>
        <v>0</v>
      </c>
      <c r="BG172" s="95">
        <f>IF(N172="zákl. přenesená",J172,0)</f>
        <v>0</v>
      </c>
      <c r="BH172" s="95">
        <f>IF(N172="sníž. přenesená",J172,0)</f>
        <v>0</v>
      </c>
      <c r="BI172" s="95">
        <f>IF(N172="nulová",J172,0)</f>
        <v>0</v>
      </c>
      <c r="BJ172" s="3" t="s">
        <v>77</v>
      </c>
      <c r="BK172" s="95">
        <f>ROUND(I172*H172,2)</f>
        <v>0</v>
      </c>
      <c r="BL172" s="3" t="s">
        <v>86</v>
      </c>
      <c r="BM172" s="94" t="s">
        <v>514</v>
      </c>
    </row>
    <row r="173" spans="2:65" s="12" customFormat="1" x14ac:dyDescent="0.25">
      <c r="B173" s="13"/>
      <c r="D173" s="96" t="s">
        <v>88</v>
      </c>
      <c r="F173" s="97" t="s">
        <v>201</v>
      </c>
      <c r="I173" s="98"/>
      <c r="L173" s="13"/>
      <c r="M173" s="99"/>
      <c r="T173" s="100"/>
      <c r="AT173" s="3" t="s">
        <v>88</v>
      </c>
      <c r="AU173" s="3" t="s">
        <v>1</v>
      </c>
    </row>
    <row r="174" spans="2:65" s="101" customFormat="1" x14ac:dyDescent="0.25">
      <c r="B174" s="102"/>
      <c r="D174" s="103" t="s">
        <v>90</v>
      </c>
      <c r="E174" s="104" t="s">
        <v>9</v>
      </c>
      <c r="F174" s="105" t="s">
        <v>515</v>
      </c>
      <c r="H174" s="106">
        <v>12.087</v>
      </c>
      <c r="I174" s="107"/>
      <c r="L174" s="102"/>
      <c r="M174" s="108"/>
      <c r="T174" s="109"/>
      <c r="AT174" s="104" t="s">
        <v>90</v>
      </c>
      <c r="AU174" s="104" t="s">
        <v>1</v>
      </c>
      <c r="AV174" s="101" t="s">
        <v>1</v>
      </c>
      <c r="AW174" s="101" t="s">
        <v>92</v>
      </c>
      <c r="AX174" s="101" t="s">
        <v>77</v>
      </c>
      <c r="AY174" s="104" t="s">
        <v>79</v>
      </c>
    </row>
    <row r="175" spans="2:65" s="12" customFormat="1" ht="16.5" customHeight="1" x14ac:dyDescent="0.25">
      <c r="B175" s="13"/>
      <c r="C175" s="126" t="s">
        <v>192</v>
      </c>
      <c r="D175" s="126" t="s">
        <v>204</v>
      </c>
      <c r="E175" s="127" t="s">
        <v>205</v>
      </c>
      <c r="F175" s="128" t="s">
        <v>206</v>
      </c>
      <c r="G175" s="129" t="s">
        <v>207</v>
      </c>
      <c r="H175" s="130">
        <v>24.173999999999999</v>
      </c>
      <c r="I175" s="131"/>
      <c r="J175" s="132">
        <f>ROUND(I175*H175,2)</f>
        <v>0</v>
      </c>
      <c r="K175" s="128" t="s">
        <v>85</v>
      </c>
      <c r="L175" s="133"/>
      <c r="M175" s="134" t="s">
        <v>9</v>
      </c>
      <c r="N175" s="135" t="s">
        <v>32</v>
      </c>
      <c r="P175" s="92">
        <f>O175*H175</f>
        <v>0</v>
      </c>
      <c r="Q175" s="92">
        <v>0</v>
      </c>
      <c r="R175" s="92">
        <f>Q175*H175</f>
        <v>0</v>
      </c>
      <c r="S175" s="92">
        <v>0</v>
      </c>
      <c r="T175" s="93">
        <f>S175*H175</f>
        <v>0</v>
      </c>
      <c r="AR175" s="94" t="s">
        <v>132</v>
      </c>
      <c r="AT175" s="94" t="s">
        <v>204</v>
      </c>
      <c r="AU175" s="94" t="s">
        <v>1</v>
      </c>
      <c r="AY175" s="3" t="s">
        <v>79</v>
      </c>
      <c r="BE175" s="95">
        <f>IF(N175="základní",J175,0)</f>
        <v>0</v>
      </c>
      <c r="BF175" s="95">
        <f>IF(N175="snížená",J175,0)</f>
        <v>0</v>
      </c>
      <c r="BG175" s="95">
        <f>IF(N175="zákl. přenesená",J175,0)</f>
        <v>0</v>
      </c>
      <c r="BH175" s="95">
        <f>IF(N175="sníž. přenesená",J175,0)</f>
        <v>0</v>
      </c>
      <c r="BI175" s="95">
        <f>IF(N175="nulová",J175,0)</f>
        <v>0</v>
      </c>
      <c r="BJ175" s="3" t="s">
        <v>77</v>
      </c>
      <c r="BK175" s="95">
        <f>ROUND(I175*H175,2)</f>
        <v>0</v>
      </c>
      <c r="BL175" s="3" t="s">
        <v>86</v>
      </c>
      <c r="BM175" s="94" t="s">
        <v>516</v>
      </c>
    </row>
    <row r="176" spans="2:65" s="101" customFormat="1" x14ac:dyDescent="0.25">
      <c r="B176" s="102"/>
      <c r="D176" s="103" t="s">
        <v>90</v>
      </c>
      <c r="F176" s="105" t="s">
        <v>517</v>
      </c>
      <c r="H176" s="106">
        <v>24.173999999999999</v>
      </c>
      <c r="I176" s="107"/>
      <c r="L176" s="102"/>
      <c r="M176" s="108"/>
      <c r="T176" s="109"/>
      <c r="AT176" s="104" t="s">
        <v>90</v>
      </c>
      <c r="AU176" s="104" t="s">
        <v>1</v>
      </c>
      <c r="AV176" s="101" t="s">
        <v>1</v>
      </c>
      <c r="AW176" s="101" t="s">
        <v>4</v>
      </c>
      <c r="AX176" s="101" t="s">
        <v>77</v>
      </c>
      <c r="AY176" s="104" t="s">
        <v>79</v>
      </c>
    </row>
    <row r="177" spans="2:65" s="12" customFormat="1" ht="24.2" customHeight="1" x14ac:dyDescent="0.25">
      <c r="B177" s="13"/>
      <c r="C177" s="83" t="s">
        <v>197</v>
      </c>
      <c r="D177" s="83" t="s">
        <v>81</v>
      </c>
      <c r="E177" s="84" t="s">
        <v>211</v>
      </c>
      <c r="F177" s="85" t="s">
        <v>212</v>
      </c>
      <c r="G177" s="86" t="s">
        <v>207</v>
      </c>
      <c r="H177" s="87">
        <v>6.8860000000000001</v>
      </c>
      <c r="I177" s="88"/>
      <c r="J177" s="89">
        <f>ROUND(I177*H177,2)</f>
        <v>0</v>
      </c>
      <c r="K177" s="85" t="s">
        <v>85</v>
      </c>
      <c r="L177" s="13"/>
      <c r="M177" s="90" t="s">
        <v>9</v>
      </c>
      <c r="N177" s="91" t="s">
        <v>32</v>
      </c>
      <c r="P177" s="92">
        <f>O177*H177</f>
        <v>0</v>
      </c>
      <c r="Q177" s="92">
        <v>0</v>
      </c>
      <c r="R177" s="92">
        <f>Q177*H177</f>
        <v>0</v>
      </c>
      <c r="S177" s="92">
        <v>0</v>
      </c>
      <c r="T177" s="93">
        <f>S177*H177</f>
        <v>0</v>
      </c>
      <c r="AR177" s="94" t="s">
        <v>86</v>
      </c>
      <c r="AT177" s="94" t="s">
        <v>81</v>
      </c>
      <c r="AU177" s="94" t="s">
        <v>1</v>
      </c>
      <c r="AY177" s="3" t="s">
        <v>79</v>
      </c>
      <c r="BE177" s="95">
        <f>IF(N177="základní",J177,0)</f>
        <v>0</v>
      </c>
      <c r="BF177" s="95">
        <f>IF(N177="snížená",J177,0)</f>
        <v>0</v>
      </c>
      <c r="BG177" s="95">
        <f>IF(N177="zákl. přenesená",J177,0)</f>
        <v>0</v>
      </c>
      <c r="BH177" s="95">
        <f>IF(N177="sníž. přenesená",J177,0)</f>
        <v>0</v>
      </c>
      <c r="BI177" s="95">
        <f>IF(N177="nulová",J177,0)</f>
        <v>0</v>
      </c>
      <c r="BJ177" s="3" t="s">
        <v>77</v>
      </c>
      <c r="BK177" s="95">
        <f>ROUND(I177*H177,2)</f>
        <v>0</v>
      </c>
      <c r="BL177" s="3" t="s">
        <v>86</v>
      </c>
      <c r="BM177" s="94" t="s">
        <v>518</v>
      </c>
    </row>
    <row r="178" spans="2:65" s="12" customFormat="1" x14ac:dyDescent="0.25">
      <c r="B178" s="13"/>
      <c r="D178" s="96" t="s">
        <v>88</v>
      </c>
      <c r="F178" s="97" t="s">
        <v>214</v>
      </c>
      <c r="I178" s="98"/>
      <c r="L178" s="13"/>
      <c r="M178" s="99"/>
      <c r="T178" s="100"/>
      <c r="AT178" s="3" t="s">
        <v>88</v>
      </c>
      <c r="AU178" s="3" t="s">
        <v>1</v>
      </c>
    </row>
    <row r="179" spans="2:65" s="101" customFormat="1" x14ac:dyDescent="0.25">
      <c r="B179" s="102"/>
      <c r="D179" s="103" t="s">
        <v>90</v>
      </c>
      <c r="E179" s="104" t="s">
        <v>9</v>
      </c>
      <c r="F179" s="105" t="s">
        <v>510</v>
      </c>
      <c r="H179" s="106">
        <v>3.4430000000000001</v>
      </c>
      <c r="I179" s="107"/>
      <c r="L179" s="102"/>
      <c r="M179" s="108"/>
      <c r="T179" s="109"/>
      <c r="AT179" s="104" t="s">
        <v>90</v>
      </c>
      <c r="AU179" s="104" t="s">
        <v>1</v>
      </c>
      <c r="AV179" s="101" t="s">
        <v>1</v>
      </c>
      <c r="AW179" s="101" t="s">
        <v>92</v>
      </c>
      <c r="AX179" s="101" t="s">
        <v>77</v>
      </c>
      <c r="AY179" s="104" t="s">
        <v>79</v>
      </c>
    </row>
    <row r="180" spans="2:65" s="101" customFormat="1" x14ac:dyDescent="0.25">
      <c r="B180" s="102"/>
      <c r="D180" s="103" t="s">
        <v>90</v>
      </c>
      <c r="F180" s="105" t="s">
        <v>519</v>
      </c>
      <c r="H180" s="106">
        <v>6.8860000000000001</v>
      </c>
      <c r="I180" s="107"/>
      <c r="L180" s="102"/>
      <c r="M180" s="108"/>
      <c r="T180" s="109"/>
      <c r="AT180" s="104" t="s">
        <v>90</v>
      </c>
      <c r="AU180" s="104" t="s">
        <v>1</v>
      </c>
      <c r="AV180" s="101" t="s">
        <v>1</v>
      </c>
      <c r="AW180" s="101" t="s">
        <v>4</v>
      </c>
      <c r="AX180" s="101" t="s">
        <v>77</v>
      </c>
      <c r="AY180" s="104" t="s">
        <v>79</v>
      </c>
    </row>
    <row r="181" spans="2:65" s="12" customFormat="1" ht="24.2" customHeight="1" x14ac:dyDescent="0.25">
      <c r="B181" s="13"/>
      <c r="C181" s="83" t="s">
        <v>203</v>
      </c>
      <c r="D181" s="83" t="s">
        <v>81</v>
      </c>
      <c r="E181" s="84" t="s">
        <v>217</v>
      </c>
      <c r="F181" s="85" t="s">
        <v>218</v>
      </c>
      <c r="G181" s="86" t="s">
        <v>167</v>
      </c>
      <c r="H181" s="87">
        <v>7.89</v>
      </c>
      <c r="I181" s="88"/>
      <c r="J181" s="89">
        <f>ROUND(I181*H181,2)</f>
        <v>0</v>
      </c>
      <c r="K181" s="85" t="s">
        <v>85</v>
      </c>
      <c r="L181" s="13"/>
      <c r="M181" s="90" t="s">
        <v>9</v>
      </c>
      <c r="N181" s="91" t="s">
        <v>32</v>
      </c>
      <c r="P181" s="92">
        <f>O181*H181</f>
        <v>0</v>
      </c>
      <c r="Q181" s="92">
        <v>0</v>
      </c>
      <c r="R181" s="92">
        <f>Q181*H181</f>
        <v>0</v>
      </c>
      <c r="S181" s="92">
        <v>0</v>
      </c>
      <c r="T181" s="93">
        <f>S181*H181</f>
        <v>0</v>
      </c>
      <c r="AR181" s="94" t="s">
        <v>86</v>
      </c>
      <c r="AT181" s="94" t="s">
        <v>81</v>
      </c>
      <c r="AU181" s="94" t="s">
        <v>1</v>
      </c>
      <c r="AY181" s="3" t="s">
        <v>79</v>
      </c>
      <c r="BE181" s="95">
        <f>IF(N181="základní",J181,0)</f>
        <v>0</v>
      </c>
      <c r="BF181" s="95">
        <f>IF(N181="snížená",J181,0)</f>
        <v>0</v>
      </c>
      <c r="BG181" s="95">
        <f>IF(N181="zákl. přenesená",J181,0)</f>
        <v>0</v>
      </c>
      <c r="BH181" s="95">
        <f>IF(N181="sníž. přenesená",J181,0)</f>
        <v>0</v>
      </c>
      <c r="BI181" s="95">
        <f>IF(N181="nulová",J181,0)</f>
        <v>0</v>
      </c>
      <c r="BJ181" s="3" t="s">
        <v>77</v>
      </c>
      <c r="BK181" s="95">
        <f>ROUND(I181*H181,2)</f>
        <v>0</v>
      </c>
      <c r="BL181" s="3" t="s">
        <v>86</v>
      </c>
      <c r="BM181" s="94" t="s">
        <v>520</v>
      </c>
    </row>
    <row r="182" spans="2:65" s="12" customFormat="1" x14ac:dyDescent="0.25">
      <c r="B182" s="13"/>
      <c r="D182" s="96" t="s">
        <v>88</v>
      </c>
      <c r="F182" s="97" t="s">
        <v>220</v>
      </c>
      <c r="I182" s="98"/>
      <c r="L182" s="13"/>
      <c r="M182" s="99"/>
      <c r="T182" s="100"/>
      <c r="AT182" s="3" t="s">
        <v>88</v>
      </c>
      <c r="AU182" s="3" t="s">
        <v>1</v>
      </c>
    </row>
    <row r="183" spans="2:65" s="101" customFormat="1" x14ac:dyDescent="0.25">
      <c r="B183" s="102"/>
      <c r="D183" s="103" t="s">
        <v>90</v>
      </c>
      <c r="E183" s="104" t="s">
        <v>9</v>
      </c>
      <c r="F183" s="105" t="s">
        <v>507</v>
      </c>
      <c r="H183" s="106">
        <v>7.89</v>
      </c>
      <c r="I183" s="107"/>
      <c r="L183" s="102"/>
      <c r="M183" s="108"/>
      <c r="T183" s="109"/>
      <c r="AT183" s="104" t="s">
        <v>90</v>
      </c>
      <c r="AU183" s="104" t="s">
        <v>1</v>
      </c>
      <c r="AV183" s="101" t="s">
        <v>1</v>
      </c>
      <c r="AW183" s="101" t="s">
        <v>92</v>
      </c>
      <c r="AX183" s="101" t="s">
        <v>77</v>
      </c>
      <c r="AY183" s="104" t="s">
        <v>79</v>
      </c>
    </row>
    <row r="184" spans="2:65" s="12" customFormat="1" ht="24.2" customHeight="1" x14ac:dyDescent="0.25">
      <c r="B184" s="13"/>
      <c r="C184" s="83" t="s">
        <v>210</v>
      </c>
      <c r="D184" s="83" t="s">
        <v>81</v>
      </c>
      <c r="E184" s="84" t="s">
        <v>222</v>
      </c>
      <c r="F184" s="85" t="s">
        <v>223</v>
      </c>
      <c r="G184" s="86" t="s">
        <v>84</v>
      </c>
      <c r="H184" s="87">
        <v>39.450000000000003</v>
      </c>
      <c r="I184" s="88"/>
      <c r="J184" s="89">
        <f>ROUND(I184*H184,2)</f>
        <v>0</v>
      </c>
      <c r="K184" s="85" t="s">
        <v>85</v>
      </c>
      <c r="L184" s="13"/>
      <c r="M184" s="90" t="s">
        <v>9</v>
      </c>
      <c r="N184" s="91" t="s">
        <v>32</v>
      </c>
      <c r="P184" s="92">
        <f>O184*H184</f>
        <v>0</v>
      </c>
      <c r="Q184" s="92">
        <v>0</v>
      </c>
      <c r="R184" s="92">
        <f>Q184*H184</f>
        <v>0</v>
      </c>
      <c r="S184" s="92">
        <v>0</v>
      </c>
      <c r="T184" s="93">
        <f>S184*H184</f>
        <v>0</v>
      </c>
      <c r="AR184" s="94" t="s">
        <v>86</v>
      </c>
      <c r="AT184" s="94" t="s">
        <v>81</v>
      </c>
      <c r="AU184" s="94" t="s">
        <v>1</v>
      </c>
      <c r="AY184" s="3" t="s">
        <v>79</v>
      </c>
      <c r="BE184" s="95">
        <f>IF(N184="základní",J184,0)</f>
        <v>0</v>
      </c>
      <c r="BF184" s="95">
        <f>IF(N184="snížená",J184,0)</f>
        <v>0</v>
      </c>
      <c r="BG184" s="95">
        <f>IF(N184="zákl. přenesená",J184,0)</f>
        <v>0</v>
      </c>
      <c r="BH184" s="95">
        <f>IF(N184="sníž. přenesená",J184,0)</f>
        <v>0</v>
      </c>
      <c r="BI184" s="95">
        <f>IF(N184="nulová",J184,0)</f>
        <v>0</v>
      </c>
      <c r="BJ184" s="3" t="s">
        <v>77</v>
      </c>
      <c r="BK184" s="95">
        <f>ROUND(I184*H184,2)</f>
        <v>0</v>
      </c>
      <c r="BL184" s="3" t="s">
        <v>86</v>
      </c>
      <c r="BM184" s="94" t="s">
        <v>521</v>
      </c>
    </row>
    <row r="185" spans="2:65" s="12" customFormat="1" x14ac:dyDescent="0.25">
      <c r="B185" s="13"/>
      <c r="D185" s="96" t="s">
        <v>88</v>
      </c>
      <c r="F185" s="97" t="s">
        <v>225</v>
      </c>
      <c r="I185" s="98"/>
      <c r="L185" s="13"/>
      <c r="M185" s="99"/>
      <c r="T185" s="100"/>
      <c r="AT185" s="3" t="s">
        <v>88</v>
      </c>
      <c r="AU185" s="3" t="s">
        <v>1</v>
      </c>
    </row>
    <row r="186" spans="2:65" s="101" customFormat="1" x14ac:dyDescent="0.25">
      <c r="B186" s="102"/>
      <c r="D186" s="103" t="s">
        <v>90</v>
      </c>
      <c r="E186" s="104" t="s">
        <v>9</v>
      </c>
      <c r="F186" s="105" t="s">
        <v>522</v>
      </c>
      <c r="H186" s="106">
        <v>39.450000000000003</v>
      </c>
      <c r="I186" s="107"/>
      <c r="L186" s="102"/>
      <c r="M186" s="108"/>
      <c r="T186" s="109"/>
      <c r="AT186" s="104" t="s">
        <v>90</v>
      </c>
      <c r="AU186" s="104" t="s">
        <v>1</v>
      </c>
      <c r="AV186" s="101" t="s">
        <v>1</v>
      </c>
      <c r="AW186" s="101" t="s">
        <v>92</v>
      </c>
      <c r="AX186" s="101" t="s">
        <v>77</v>
      </c>
      <c r="AY186" s="104" t="s">
        <v>79</v>
      </c>
    </row>
    <row r="187" spans="2:65" s="12" customFormat="1" ht="16.5" customHeight="1" x14ac:dyDescent="0.25">
      <c r="B187" s="13"/>
      <c r="C187" s="126" t="s">
        <v>216</v>
      </c>
      <c r="D187" s="126" t="s">
        <v>204</v>
      </c>
      <c r="E187" s="127" t="s">
        <v>228</v>
      </c>
      <c r="F187" s="128" t="s">
        <v>229</v>
      </c>
      <c r="G187" s="129" t="s">
        <v>230</v>
      </c>
      <c r="H187" s="130">
        <v>0.78900000000000003</v>
      </c>
      <c r="I187" s="131"/>
      <c r="J187" s="132">
        <f>ROUND(I187*H187,2)</f>
        <v>0</v>
      </c>
      <c r="K187" s="128" t="s">
        <v>85</v>
      </c>
      <c r="L187" s="133"/>
      <c r="M187" s="134" t="s">
        <v>9</v>
      </c>
      <c r="N187" s="135" t="s">
        <v>32</v>
      </c>
      <c r="P187" s="92">
        <f>O187*H187</f>
        <v>0</v>
      </c>
      <c r="Q187" s="92">
        <v>1E-3</v>
      </c>
      <c r="R187" s="92">
        <f>Q187*H187</f>
        <v>7.890000000000001E-4</v>
      </c>
      <c r="S187" s="92">
        <v>0</v>
      </c>
      <c r="T187" s="93">
        <f>S187*H187</f>
        <v>0</v>
      </c>
      <c r="AR187" s="94" t="s">
        <v>132</v>
      </c>
      <c r="AT187" s="94" t="s">
        <v>204</v>
      </c>
      <c r="AU187" s="94" t="s">
        <v>1</v>
      </c>
      <c r="AY187" s="3" t="s">
        <v>79</v>
      </c>
      <c r="BE187" s="95">
        <f>IF(N187="základní",J187,0)</f>
        <v>0</v>
      </c>
      <c r="BF187" s="95">
        <f>IF(N187="snížená",J187,0)</f>
        <v>0</v>
      </c>
      <c r="BG187" s="95">
        <f>IF(N187="zákl. přenesená",J187,0)</f>
        <v>0</v>
      </c>
      <c r="BH187" s="95">
        <f>IF(N187="sníž. přenesená",J187,0)</f>
        <v>0</v>
      </c>
      <c r="BI187" s="95">
        <f>IF(N187="nulová",J187,0)</f>
        <v>0</v>
      </c>
      <c r="BJ187" s="3" t="s">
        <v>77</v>
      </c>
      <c r="BK187" s="95">
        <f>ROUND(I187*H187,2)</f>
        <v>0</v>
      </c>
      <c r="BL187" s="3" t="s">
        <v>86</v>
      </c>
      <c r="BM187" s="94" t="s">
        <v>523</v>
      </c>
    </row>
    <row r="188" spans="2:65" s="101" customFormat="1" x14ac:dyDescent="0.25">
      <c r="B188" s="102"/>
      <c r="D188" s="103" t="s">
        <v>90</v>
      </c>
      <c r="F188" s="105" t="s">
        <v>524</v>
      </c>
      <c r="H188" s="106">
        <v>0.78900000000000003</v>
      </c>
      <c r="I188" s="107"/>
      <c r="L188" s="102"/>
      <c r="M188" s="108"/>
      <c r="T188" s="109"/>
      <c r="AT188" s="104" t="s">
        <v>90</v>
      </c>
      <c r="AU188" s="104" t="s">
        <v>1</v>
      </c>
      <c r="AV188" s="101" t="s">
        <v>1</v>
      </c>
      <c r="AW188" s="101" t="s">
        <v>4</v>
      </c>
      <c r="AX188" s="101" t="s">
        <v>77</v>
      </c>
      <c r="AY188" s="104" t="s">
        <v>79</v>
      </c>
    </row>
    <row r="189" spans="2:65" s="12" customFormat="1" ht="21.75" customHeight="1" x14ac:dyDescent="0.25">
      <c r="B189" s="13"/>
      <c r="C189" s="83" t="s">
        <v>221</v>
      </c>
      <c r="D189" s="83" t="s">
        <v>81</v>
      </c>
      <c r="E189" s="84" t="s">
        <v>234</v>
      </c>
      <c r="F189" s="85" t="s">
        <v>235</v>
      </c>
      <c r="G189" s="86" t="s">
        <v>84</v>
      </c>
      <c r="H189" s="87">
        <v>241.74</v>
      </c>
      <c r="I189" s="88"/>
      <c r="J189" s="89">
        <f>ROUND(I189*H189,2)</f>
        <v>0</v>
      </c>
      <c r="K189" s="85" t="s">
        <v>85</v>
      </c>
      <c r="L189" s="13"/>
      <c r="M189" s="90" t="s">
        <v>9</v>
      </c>
      <c r="N189" s="91" t="s">
        <v>32</v>
      </c>
      <c r="P189" s="92">
        <f>O189*H189</f>
        <v>0</v>
      </c>
      <c r="Q189" s="92">
        <v>0</v>
      </c>
      <c r="R189" s="92">
        <f>Q189*H189</f>
        <v>0</v>
      </c>
      <c r="S189" s="92">
        <v>0</v>
      </c>
      <c r="T189" s="93">
        <f>S189*H189</f>
        <v>0</v>
      </c>
      <c r="AR189" s="94" t="s">
        <v>86</v>
      </c>
      <c r="AT189" s="94" t="s">
        <v>81</v>
      </c>
      <c r="AU189" s="94" t="s">
        <v>1</v>
      </c>
      <c r="AY189" s="3" t="s">
        <v>79</v>
      </c>
      <c r="BE189" s="95">
        <f>IF(N189="základní",J189,0)</f>
        <v>0</v>
      </c>
      <c r="BF189" s="95">
        <f>IF(N189="snížená",J189,0)</f>
        <v>0</v>
      </c>
      <c r="BG189" s="95">
        <f>IF(N189="zákl. přenesená",J189,0)</f>
        <v>0</v>
      </c>
      <c r="BH189" s="95">
        <f>IF(N189="sníž. přenesená",J189,0)</f>
        <v>0</v>
      </c>
      <c r="BI189" s="95">
        <f>IF(N189="nulová",J189,0)</f>
        <v>0</v>
      </c>
      <c r="BJ189" s="3" t="s">
        <v>77</v>
      </c>
      <c r="BK189" s="95">
        <f>ROUND(I189*H189,2)</f>
        <v>0</v>
      </c>
      <c r="BL189" s="3" t="s">
        <v>86</v>
      </c>
      <c r="BM189" s="94" t="s">
        <v>525</v>
      </c>
    </row>
    <row r="190" spans="2:65" s="12" customFormat="1" x14ac:dyDescent="0.25">
      <c r="B190" s="13"/>
      <c r="D190" s="96" t="s">
        <v>88</v>
      </c>
      <c r="F190" s="97" t="s">
        <v>237</v>
      </c>
      <c r="I190" s="98"/>
      <c r="L190" s="13"/>
      <c r="M190" s="99"/>
      <c r="T190" s="100"/>
      <c r="AT190" s="3" t="s">
        <v>88</v>
      </c>
      <c r="AU190" s="3" t="s">
        <v>1</v>
      </c>
    </row>
    <row r="191" spans="2:65" s="101" customFormat="1" x14ac:dyDescent="0.25">
      <c r="B191" s="102"/>
      <c r="D191" s="103" t="s">
        <v>90</v>
      </c>
      <c r="E191" s="104" t="s">
        <v>9</v>
      </c>
      <c r="F191" s="105" t="s">
        <v>526</v>
      </c>
      <c r="H191" s="106">
        <v>175.5</v>
      </c>
      <c r="I191" s="107"/>
      <c r="L191" s="102"/>
      <c r="M191" s="108"/>
      <c r="T191" s="109"/>
      <c r="AT191" s="104" t="s">
        <v>90</v>
      </c>
      <c r="AU191" s="104" t="s">
        <v>1</v>
      </c>
      <c r="AV191" s="101" t="s">
        <v>1</v>
      </c>
      <c r="AW191" s="101" t="s">
        <v>92</v>
      </c>
      <c r="AX191" s="101" t="s">
        <v>78</v>
      </c>
      <c r="AY191" s="104" t="s">
        <v>79</v>
      </c>
    </row>
    <row r="192" spans="2:65" s="110" customFormat="1" x14ac:dyDescent="0.25">
      <c r="B192" s="111"/>
      <c r="D192" s="103" t="s">
        <v>90</v>
      </c>
      <c r="E192" s="112" t="s">
        <v>9</v>
      </c>
      <c r="F192" s="113" t="s">
        <v>114</v>
      </c>
      <c r="H192" s="114">
        <v>175.5</v>
      </c>
      <c r="I192" s="115"/>
      <c r="L192" s="111"/>
      <c r="M192" s="116"/>
      <c r="T192" s="117"/>
      <c r="AT192" s="112" t="s">
        <v>90</v>
      </c>
      <c r="AU192" s="112" t="s">
        <v>1</v>
      </c>
      <c r="AV192" s="110" t="s">
        <v>97</v>
      </c>
      <c r="AW192" s="110" t="s">
        <v>92</v>
      </c>
      <c r="AX192" s="110" t="s">
        <v>78</v>
      </c>
      <c r="AY192" s="112" t="s">
        <v>79</v>
      </c>
    </row>
    <row r="193" spans="2:65" s="101" customFormat="1" x14ac:dyDescent="0.25">
      <c r="B193" s="102"/>
      <c r="D193" s="103" t="s">
        <v>90</v>
      </c>
      <c r="E193" s="104" t="s">
        <v>9</v>
      </c>
      <c r="F193" s="105" t="s">
        <v>477</v>
      </c>
      <c r="H193" s="106">
        <v>13.68</v>
      </c>
      <c r="I193" s="107"/>
      <c r="L193" s="102"/>
      <c r="M193" s="108"/>
      <c r="T193" s="109"/>
      <c r="AT193" s="104" t="s">
        <v>90</v>
      </c>
      <c r="AU193" s="104" t="s">
        <v>1</v>
      </c>
      <c r="AV193" s="101" t="s">
        <v>1</v>
      </c>
      <c r="AW193" s="101" t="s">
        <v>92</v>
      </c>
      <c r="AX193" s="101" t="s">
        <v>78</v>
      </c>
      <c r="AY193" s="104" t="s">
        <v>79</v>
      </c>
    </row>
    <row r="194" spans="2:65" s="101" customFormat="1" x14ac:dyDescent="0.25">
      <c r="B194" s="102"/>
      <c r="D194" s="103" t="s">
        <v>90</v>
      </c>
      <c r="E194" s="104" t="s">
        <v>9</v>
      </c>
      <c r="F194" s="105" t="s">
        <v>478</v>
      </c>
      <c r="H194" s="106">
        <v>12</v>
      </c>
      <c r="I194" s="107"/>
      <c r="L194" s="102"/>
      <c r="M194" s="108"/>
      <c r="T194" s="109"/>
      <c r="AT194" s="104" t="s">
        <v>90</v>
      </c>
      <c r="AU194" s="104" t="s">
        <v>1</v>
      </c>
      <c r="AV194" s="101" t="s">
        <v>1</v>
      </c>
      <c r="AW194" s="101" t="s">
        <v>92</v>
      </c>
      <c r="AX194" s="101" t="s">
        <v>78</v>
      </c>
      <c r="AY194" s="104" t="s">
        <v>79</v>
      </c>
    </row>
    <row r="195" spans="2:65" s="101" customFormat="1" x14ac:dyDescent="0.25">
      <c r="B195" s="102"/>
      <c r="D195" s="103" t="s">
        <v>90</v>
      </c>
      <c r="E195" s="104" t="s">
        <v>9</v>
      </c>
      <c r="F195" s="105" t="s">
        <v>479</v>
      </c>
      <c r="H195" s="106">
        <v>9.6</v>
      </c>
      <c r="I195" s="107"/>
      <c r="L195" s="102"/>
      <c r="M195" s="108"/>
      <c r="T195" s="109"/>
      <c r="AT195" s="104" t="s">
        <v>90</v>
      </c>
      <c r="AU195" s="104" t="s">
        <v>1</v>
      </c>
      <c r="AV195" s="101" t="s">
        <v>1</v>
      </c>
      <c r="AW195" s="101" t="s">
        <v>92</v>
      </c>
      <c r="AX195" s="101" t="s">
        <v>78</v>
      </c>
      <c r="AY195" s="104" t="s">
        <v>79</v>
      </c>
    </row>
    <row r="196" spans="2:65" s="101" customFormat="1" x14ac:dyDescent="0.25">
      <c r="B196" s="102"/>
      <c r="D196" s="103" t="s">
        <v>90</v>
      </c>
      <c r="E196" s="104" t="s">
        <v>9</v>
      </c>
      <c r="F196" s="105" t="s">
        <v>480</v>
      </c>
      <c r="H196" s="106">
        <v>9.36</v>
      </c>
      <c r="I196" s="107"/>
      <c r="L196" s="102"/>
      <c r="M196" s="108"/>
      <c r="T196" s="109"/>
      <c r="AT196" s="104" t="s">
        <v>90</v>
      </c>
      <c r="AU196" s="104" t="s">
        <v>1</v>
      </c>
      <c r="AV196" s="101" t="s">
        <v>1</v>
      </c>
      <c r="AW196" s="101" t="s">
        <v>92</v>
      </c>
      <c r="AX196" s="101" t="s">
        <v>78</v>
      </c>
      <c r="AY196" s="104" t="s">
        <v>79</v>
      </c>
    </row>
    <row r="197" spans="2:65" s="101" customFormat="1" x14ac:dyDescent="0.25">
      <c r="B197" s="102"/>
      <c r="D197" s="103" t="s">
        <v>90</v>
      </c>
      <c r="E197" s="104" t="s">
        <v>9</v>
      </c>
      <c r="F197" s="105" t="s">
        <v>481</v>
      </c>
      <c r="H197" s="106">
        <v>9.84</v>
      </c>
      <c r="I197" s="107"/>
      <c r="L197" s="102"/>
      <c r="M197" s="108"/>
      <c r="T197" s="109"/>
      <c r="AT197" s="104" t="s">
        <v>90</v>
      </c>
      <c r="AU197" s="104" t="s">
        <v>1</v>
      </c>
      <c r="AV197" s="101" t="s">
        <v>1</v>
      </c>
      <c r="AW197" s="101" t="s">
        <v>92</v>
      </c>
      <c r="AX197" s="101" t="s">
        <v>78</v>
      </c>
      <c r="AY197" s="104" t="s">
        <v>79</v>
      </c>
    </row>
    <row r="198" spans="2:65" s="101" customFormat="1" x14ac:dyDescent="0.25">
      <c r="B198" s="102"/>
      <c r="D198" s="103" t="s">
        <v>90</v>
      </c>
      <c r="E198" s="104" t="s">
        <v>9</v>
      </c>
      <c r="F198" s="105" t="s">
        <v>482</v>
      </c>
      <c r="H198" s="106">
        <v>11.76</v>
      </c>
      <c r="I198" s="107"/>
      <c r="L198" s="102"/>
      <c r="M198" s="108"/>
      <c r="T198" s="109"/>
      <c r="AT198" s="104" t="s">
        <v>90</v>
      </c>
      <c r="AU198" s="104" t="s">
        <v>1</v>
      </c>
      <c r="AV198" s="101" t="s">
        <v>1</v>
      </c>
      <c r="AW198" s="101" t="s">
        <v>92</v>
      </c>
      <c r="AX198" s="101" t="s">
        <v>78</v>
      </c>
      <c r="AY198" s="104" t="s">
        <v>79</v>
      </c>
    </row>
    <row r="199" spans="2:65" s="110" customFormat="1" x14ac:dyDescent="0.25">
      <c r="B199" s="111"/>
      <c r="D199" s="103" t="s">
        <v>90</v>
      </c>
      <c r="E199" s="112" t="s">
        <v>9</v>
      </c>
      <c r="F199" s="113" t="s">
        <v>114</v>
      </c>
      <c r="H199" s="114">
        <v>66.240000000000009</v>
      </c>
      <c r="I199" s="115"/>
      <c r="L199" s="111"/>
      <c r="M199" s="116"/>
      <c r="T199" s="117"/>
      <c r="AT199" s="112" t="s">
        <v>90</v>
      </c>
      <c r="AU199" s="112" t="s">
        <v>1</v>
      </c>
      <c r="AV199" s="110" t="s">
        <v>97</v>
      </c>
      <c r="AW199" s="110" t="s">
        <v>92</v>
      </c>
      <c r="AX199" s="110" t="s">
        <v>78</v>
      </c>
      <c r="AY199" s="112" t="s">
        <v>79</v>
      </c>
    </row>
    <row r="200" spans="2:65" s="118" customFormat="1" x14ac:dyDescent="0.25">
      <c r="B200" s="119"/>
      <c r="D200" s="103" t="s">
        <v>90</v>
      </c>
      <c r="E200" s="120" t="s">
        <v>9</v>
      </c>
      <c r="F200" s="121" t="s">
        <v>239</v>
      </c>
      <c r="H200" s="122">
        <v>241.73999999999998</v>
      </c>
      <c r="I200" s="123"/>
      <c r="L200" s="119"/>
      <c r="M200" s="124"/>
      <c r="T200" s="125"/>
      <c r="AT200" s="120" t="s">
        <v>90</v>
      </c>
      <c r="AU200" s="120" t="s">
        <v>1</v>
      </c>
      <c r="AV200" s="118" t="s">
        <v>86</v>
      </c>
      <c r="AW200" s="118" t="s">
        <v>92</v>
      </c>
      <c r="AX200" s="118" t="s">
        <v>77</v>
      </c>
      <c r="AY200" s="120" t="s">
        <v>79</v>
      </c>
    </row>
    <row r="201" spans="2:65" s="12" customFormat="1" ht="21.75" customHeight="1" x14ac:dyDescent="0.25">
      <c r="B201" s="13"/>
      <c r="C201" s="83" t="s">
        <v>227</v>
      </c>
      <c r="D201" s="83" t="s">
        <v>81</v>
      </c>
      <c r="E201" s="84" t="s">
        <v>241</v>
      </c>
      <c r="F201" s="85" t="s">
        <v>242</v>
      </c>
      <c r="G201" s="86" t="s">
        <v>84</v>
      </c>
      <c r="H201" s="87">
        <v>39.450000000000003</v>
      </c>
      <c r="I201" s="88"/>
      <c r="J201" s="89">
        <f>ROUND(I201*H201,2)</f>
        <v>0</v>
      </c>
      <c r="K201" s="85" t="s">
        <v>85</v>
      </c>
      <c r="L201" s="13"/>
      <c r="M201" s="90" t="s">
        <v>9</v>
      </c>
      <c r="N201" s="91" t="s">
        <v>32</v>
      </c>
      <c r="P201" s="92">
        <f>O201*H201</f>
        <v>0</v>
      </c>
      <c r="Q201" s="92">
        <v>0</v>
      </c>
      <c r="R201" s="92">
        <f>Q201*H201</f>
        <v>0</v>
      </c>
      <c r="S201" s="92">
        <v>0</v>
      </c>
      <c r="T201" s="93">
        <f>S201*H201</f>
        <v>0</v>
      </c>
      <c r="AR201" s="94" t="s">
        <v>86</v>
      </c>
      <c r="AT201" s="94" t="s">
        <v>81</v>
      </c>
      <c r="AU201" s="94" t="s">
        <v>1</v>
      </c>
      <c r="AY201" s="3" t="s">
        <v>79</v>
      </c>
      <c r="BE201" s="95">
        <f>IF(N201="základní",J201,0)</f>
        <v>0</v>
      </c>
      <c r="BF201" s="95">
        <f>IF(N201="snížená",J201,0)</f>
        <v>0</v>
      </c>
      <c r="BG201" s="95">
        <f>IF(N201="zákl. přenesená",J201,0)</f>
        <v>0</v>
      </c>
      <c r="BH201" s="95">
        <f>IF(N201="sníž. přenesená",J201,0)</f>
        <v>0</v>
      </c>
      <c r="BI201" s="95">
        <f>IF(N201="nulová",J201,0)</f>
        <v>0</v>
      </c>
      <c r="BJ201" s="3" t="s">
        <v>77</v>
      </c>
      <c r="BK201" s="95">
        <f>ROUND(I201*H201,2)</f>
        <v>0</v>
      </c>
      <c r="BL201" s="3" t="s">
        <v>86</v>
      </c>
      <c r="BM201" s="94" t="s">
        <v>527</v>
      </c>
    </row>
    <row r="202" spans="2:65" s="12" customFormat="1" x14ac:dyDescent="0.25">
      <c r="B202" s="13"/>
      <c r="D202" s="96" t="s">
        <v>88</v>
      </c>
      <c r="F202" s="97" t="s">
        <v>244</v>
      </c>
      <c r="I202" s="98"/>
      <c r="L202" s="13"/>
      <c r="M202" s="99"/>
      <c r="T202" s="100"/>
      <c r="AT202" s="3" t="s">
        <v>88</v>
      </c>
      <c r="AU202" s="3" t="s">
        <v>1</v>
      </c>
    </row>
    <row r="203" spans="2:65" s="101" customFormat="1" x14ac:dyDescent="0.25">
      <c r="B203" s="102"/>
      <c r="D203" s="103" t="s">
        <v>90</v>
      </c>
      <c r="E203" s="104" t="s">
        <v>9</v>
      </c>
      <c r="F203" s="105" t="s">
        <v>522</v>
      </c>
      <c r="H203" s="106">
        <v>39.450000000000003</v>
      </c>
      <c r="I203" s="107"/>
      <c r="L203" s="102"/>
      <c r="M203" s="108"/>
      <c r="T203" s="109"/>
      <c r="AT203" s="104" t="s">
        <v>90</v>
      </c>
      <c r="AU203" s="104" t="s">
        <v>1</v>
      </c>
      <c r="AV203" s="101" t="s">
        <v>1</v>
      </c>
      <c r="AW203" s="101" t="s">
        <v>92</v>
      </c>
      <c r="AX203" s="101" t="s">
        <v>77</v>
      </c>
      <c r="AY203" s="104" t="s">
        <v>79</v>
      </c>
    </row>
    <row r="204" spans="2:65" s="70" customFormat="1" ht="22.9" customHeight="1" x14ac:dyDescent="0.2">
      <c r="B204" s="71"/>
      <c r="D204" s="72" t="s">
        <v>74</v>
      </c>
      <c r="E204" s="81" t="s">
        <v>107</v>
      </c>
      <c r="F204" s="81" t="s">
        <v>245</v>
      </c>
      <c r="I204" s="74"/>
      <c r="J204" s="82">
        <f>BK204</f>
        <v>0</v>
      </c>
      <c r="L204" s="71"/>
      <c r="M204" s="76"/>
      <c r="P204" s="77">
        <f>SUM(P205:P255)</f>
        <v>0</v>
      </c>
      <c r="R204" s="77">
        <f>SUM(R205:R255)</f>
        <v>50.9494428</v>
      </c>
      <c r="T204" s="78">
        <f>SUM(T205:T255)</f>
        <v>0</v>
      </c>
      <c r="AR204" s="72" t="s">
        <v>77</v>
      </c>
      <c r="AT204" s="79" t="s">
        <v>74</v>
      </c>
      <c r="AU204" s="79" t="s">
        <v>77</v>
      </c>
      <c r="AY204" s="72" t="s">
        <v>79</v>
      </c>
      <c r="BK204" s="80">
        <f>SUM(BK205:BK255)</f>
        <v>0</v>
      </c>
    </row>
    <row r="205" spans="2:65" s="12" customFormat="1" ht="21.75" customHeight="1" x14ac:dyDescent="0.25">
      <c r="B205" s="13"/>
      <c r="C205" s="83" t="s">
        <v>233</v>
      </c>
      <c r="D205" s="83" t="s">
        <v>81</v>
      </c>
      <c r="E205" s="84" t="s">
        <v>247</v>
      </c>
      <c r="F205" s="85" t="s">
        <v>248</v>
      </c>
      <c r="G205" s="86" t="s">
        <v>84</v>
      </c>
      <c r="H205" s="87">
        <v>25.5</v>
      </c>
      <c r="I205" s="88"/>
      <c r="J205" s="89">
        <f>ROUND(I205*H205,2)</f>
        <v>0</v>
      </c>
      <c r="K205" s="85" t="s">
        <v>85</v>
      </c>
      <c r="L205" s="13"/>
      <c r="M205" s="90" t="s">
        <v>9</v>
      </c>
      <c r="N205" s="91" t="s">
        <v>32</v>
      </c>
      <c r="P205" s="92">
        <f>O205*H205</f>
        <v>0</v>
      </c>
      <c r="Q205" s="92">
        <v>0</v>
      </c>
      <c r="R205" s="92">
        <f>Q205*H205</f>
        <v>0</v>
      </c>
      <c r="S205" s="92">
        <v>0</v>
      </c>
      <c r="T205" s="93">
        <f>S205*H205</f>
        <v>0</v>
      </c>
      <c r="AR205" s="94" t="s">
        <v>86</v>
      </c>
      <c r="AT205" s="94" t="s">
        <v>81</v>
      </c>
      <c r="AU205" s="94" t="s">
        <v>1</v>
      </c>
      <c r="AY205" s="3" t="s">
        <v>79</v>
      </c>
      <c r="BE205" s="95">
        <f>IF(N205="základní",J205,0)</f>
        <v>0</v>
      </c>
      <c r="BF205" s="95">
        <f>IF(N205="snížená",J205,0)</f>
        <v>0</v>
      </c>
      <c r="BG205" s="95">
        <f>IF(N205="zákl. přenesená",J205,0)</f>
        <v>0</v>
      </c>
      <c r="BH205" s="95">
        <f>IF(N205="sníž. přenesená",J205,0)</f>
        <v>0</v>
      </c>
      <c r="BI205" s="95">
        <f>IF(N205="nulová",J205,0)</f>
        <v>0</v>
      </c>
      <c r="BJ205" s="3" t="s">
        <v>77</v>
      </c>
      <c r="BK205" s="95">
        <f>ROUND(I205*H205,2)</f>
        <v>0</v>
      </c>
      <c r="BL205" s="3" t="s">
        <v>86</v>
      </c>
      <c r="BM205" s="94" t="s">
        <v>528</v>
      </c>
    </row>
    <row r="206" spans="2:65" s="12" customFormat="1" x14ac:dyDescent="0.25">
      <c r="B206" s="13"/>
      <c r="D206" s="96" t="s">
        <v>88</v>
      </c>
      <c r="F206" s="97" t="s">
        <v>250</v>
      </c>
      <c r="I206" s="98"/>
      <c r="L206" s="13"/>
      <c r="M206" s="99"/>
      <c r="T206" s="100"/>
      <c r="AT206" s="3" t="s">
        <v>88</v>
      </c>
      <c r="AU206" s="3" t="s">
        <v>1</v>
      </c>
    </row>
    <row r="207" spans="2:65" s="101" customFormat="1" x14ac:dyDescent="0.25">
      <c r="B207" s="102"/>
      <c r="D207" s="103" t="s">
        <v>90</v>
      </c>
      <c r="E207" s="104" t="s">
        <v>9</v>
      </c>
      <c r="F207" s="105" t="s">
        <v>529</v>
      </c>
      <c r="H207" s="106">
        <v>25.5</v>
      </c>
      <c r="I207" s="107"/>
      <c r="L207" s="102"/>
      <c r="M207" s="108"/>
      <c r="T207" s="109"/>
      <c r="AT207" s="104" t="s">
        <v>90</v>
      </c>
      <c r="AU207" s="104" t="s">
        <v>1</v>
      </c>
      <c r="AV207" s="101" t="s">
        <v>1</v>
      </c>
      <c r="AW207" s="101" t="s">
        <v>92</v>
      </c>
      <c r="AX207" s="101" t="s">
        <v>77</v>
      </c>
      <c r="AY207" s="104" t="s">
        <v>79</v>
      </c>
    </row>
    <row r="208" spans="2:65" s="12" customFormat="1" ht="21.75" customHeight="1" x14ac:dyDescent="0.25">
      <c r="B208" s="13"/>
      <c r="C208" s="83" t="s">
        <v>240</v>
      </c>
      <c r="D208" s="83" t="s">
        <v>81</v>
      </c>
      <c r="E208" s="84" t="s">
        <v>253</v>
      </c>
      <c r="F208" s="85" t="s">
        <v>254</v>
      </c>
      <c r="G208" s="86" t="s">
        <v>84</v>
      </c>
      <c r="H208" s="87">
        <v>241.74</v>
      </c>
      <c r="I208" s="88"/>
      <c r="J208" s="89">
        <f>ROUND(I208*H208,2)</f>
        <v>0</v>
      </c>
      <c r="K208" s="85" t="s">
        <v>85</v>
      </c>
      <c r="L208" s="13"/>
      <c r="M208" s="90" t="s">
        <v>9</v>
      </c>
      <c r="N208" s="91" t="s">
        <v>32</v>
      </c>
      <c r="P208" s="92">
        <f>O208*H208</f>
        <v>0</v>
      </c>
      <c r="Q208" s="92">
        <v>0</v>
      </c>
      <c r="R208" s="92">
        <f>Q208*H208</f>
        <v>0</v>
      </c>
      <c r="S208" s="92">
        <v>0</v>
      </c>
      <c r="T208" s="93">
        <f>S208*H208</f>
        <v>0</v>
      </c>
      <c r="AR208" s="94" t="s">
        <v>86</v>
      </c>
      <c r="AT208" s="94" t="s">
        <v>81</v>
      </c>
      <c r="AU208" s="94" t="s">
        <v>1</v>
      </c>
      <c r="AY208" s="3" t="s">
        <v>79</v>
      </c>
      <c r="BE208" s="95">
        <f>IF(N208="základní",J208,0)</f>
        <v>0</v>
      </c>
      <c r="BF208" s="95">
        <f>IF(N208="snížená",J208,0)</f>
        <v>0</v>
      </c>
      <c r="BG208" s="95">
        <f>IF(N208="zákl. přenesená",J208,0)</f>
        <v>0</v>
      </c>
      <c r="BH208" s="95">
        <f>IF(N208="sníž. přenesená",J208,0)</f>
        <v>0</v>
      </c>
      <c r="BI208" s="95">
        <f>IF(N208="nulová",J208,0)</f>
        <v>0</v>
      </c>
      <c r="BJ208" s="3" t="s">
        <v>77</v>
      </c>
      <c r="BK208" s="95">
        <f>ROUND(I208*H208,2)</f>
        <v>0</v>
      </c>
      <c r="BL208" s="3" t="s">
        <v>86</v>
      </c>
      <c r="BM208" s="94" t="s">
        <v>530</v>
      </c>
    </row>
    <row r="209" spans="2:65" s="12" customFormat="1" x14ac:dyDescent="0.25">
      <c r="B209" s="13"/>
      <c r="D209" s="96" t="s">
        <v>88</v>
      </c>
      <c r="F209" s="97" t="s">
        <v>256</v>
      </c>
      <c r="I209" s="98"/>
      <c r="L209" s="13"/>
      <c r="M209" s="99"/>
      <c r="T209" s="100"/>
      <c r="AT209" s="3" t="s">
        <v>88</v>
      </c>
      <c r="AU209" s="3" t="s">
        <v>1</v>
      </c>
    </row>
    <row r="210" spans="2:65" s="101" customFormat="1" x14ac:dyDescent="0.25">
      <c r="B210" s="102"/>
      <c r="D210" s="103" t="s">
        <v>90</v>
      </c>
      <c r="E210" s="104" t="s">
        <v>9</v>
      </c>
      <c r="F210" s="105" t="s">
        <v>526</v>
      </c>
      <c r="H210" s="106">
        <v>175.5</v>
      </c>
      <c r="I210" s="107"/>
      <c r="L210" s="102"/>
      <c r="M210" s="108"/>
      <c r="T210" s="109"/>
      <c r="AT210" s="104" t="s">
        <v>90</v>
      </c>
      <c r="AU210" s="104" t="s">
        <v>1</v>
      </c>
      <c r="AV210" s="101" t="s">
        <v>1</v>
      </c>
      <c r="AW210" s="101" t="s">
        <v>92</v>
      </c>
      <c r="AX210" s="101" t="s">
        <v>78</v>
      </c>
      <c r="AY210" s="104" t="s">
        <v>79</v>
      </c>
    </row>
    <row r="211" spans="2:65" s="110" customFormat="1" x14ac:dyDescent="0.25">
      <c r="B211" s="111"/>
      <c r="D211" s="103" t="s">
        <v>90</v>
      </c>
      <c r="E211" s="112" t="s">
        <v>9</v>
      </c>
      <c r="F211" s="113" t="s">
        <v>114</v>
      </c>
      <c r="H211" s="114">
        <v>175.5</v>
      </c>
      <c r="I211" s="115"/>
      <c r="L211" s="111"/>
      <c r="M211" s="116"/>
      <c r="T211" s="117"/>
      <c r="AT211" s="112" t="s">
        <v>90</v>
      </c>
      <c r="AU211" s="112" t="s">
        <v>1</v>
      </c>
      <c r="AV211" s="110" t="s">
        <v>97</v>
      </c>
      <c r="AW211" s="110" t="s">
        <v>92</v>
      </c>
      <c r="AX211" s="110" t="s">
        <v>78</v>
      </c>
      <c r="AY211" s="112" t="s">
        <v>79</v>
      </c>
    </row>
    <row r="212" spans="2:65" s="101" customFormat="1" x14ac:dyDescent="0.25">
      <c r="B212" s="102"/>
      <c r="D212" s="103" t="s">
        <v>90</v>
      </c>
      <c r="E212" s="104" t="s">
        <v>9</v>
      </c>
      <c r="F212" s="105" t="s">
        <v>477</v>
      </c>
      <c r="H212" s="106">
        <v>13.68</v>
      </c>
      <c r="I212" s="107"/>
      <c r="L212" s="102"/>
      <c r="M212" s="108"/>
      <c r="T212" s="109"/>
      <c r="AT212" s="104" t="s">
        <v>90</v>
      </c>
      <c r="AU212" s="104" t="s">
        <v>1</v>
      </c>
      <c r="AV212" s="101" t="s">
        <v>1</v>
      </c>
      <c r="AW212" s="101" t="s">
        <v>92</v>
      </c>
      <c r="AX212" s="101" t="s">
        <v>78</v>
      </c>
      <c r="AY212" s="104" t="s">
        <v>79</v>
      </c>
    </row>
    <row r="213" spans="2:65" s="101" customFormat="1" x14ac:dyDescent="0.25">
      <c r="B213" s="102"/>
      <c r="D213" s="103" t="s">
        <v>90</v>
      </c>
      <c r="E213" s="104" t="s">
        <v>9</v>
      </c>
      <c r="F213" s="105" t="s">
        <v>478</v>
      </c>
      <c r="H213" s="106">
        <v>12</v>
      </c>
      <c r="I213" s="107"/>
      <c r="L213" s="102"/>
      <c r="M213" s="108"/>
      <c r="T213" s="109"/>
      <c r="AT213" s="104" t="s">
        <v>90</v>
      </c>
      <c r="AU213" s="104" t="s">
        <v>1</v>
      </c>
      <c r="AV213" s="101" t="s">
        <v>1</v>
      </c>
      <c r="AW213" s="101" t="s">
        <v>92</v>
      </c>
      <c r="AX213" s="101" t="s">
        <v>78</v>
      </c>
      <c r="AY213" s="104" t="s">
        <v>79</v>
      </c>
    </row>
    <row r="214" spans="2:65" s="101" customFormat="1" x14ac:dyDescent="0.25">
      <c r="B214" s="102"/>
      <c r="D214" s="103" t="s">
        <v>90</v>
      </c>
      <c r="E214" s="104" t="s">
        <v>9</v>
      </c>
      <c r="F214" s="105" t="s">
        <v>479</v>
      </c>
      <c r="H214" s="106">
        <v>9.6</v>
      </c>
      <c r="I214" s="107"/>
      <c r="L214" s="102"/>
      <c r="M214" s="108"/>
      <c r="T214" s="109"/>
      <c r="AT214" s="104" t="s">
        <v>90</v>
      </c>
      <c r="AU214" s="104" t="s">
        <v>1</v>
      </c>
      <c r="AV214" s="101" t="s">
        <v>1</v>
      </c>
      <c r="AW214" s="101" t="s">
        <v>92</v>
      </c>
      <c r="AX214" s="101" t="s">
        <v>78</v>
      </c>
      <c r="AY214" s="104" t="s">
        <v>79</v>
      </c>
    </row>
    <row r="215" spans="2:65" s="101" customFormat="1" x14ac:dyDescent="0.25">
      <c r="B215" s="102"/>
      <c r="D215" s="103" t="s">
        <v>90</v>
      </c>
      <c r="E215" s="104" t="s">
        <v>9</v>
      </c>
      <c r="F215" s="105" t="s">
        <v>480</v>
      </c>
      <c r="H215" s="106">
        <v>9.36</v>
      </c>
      <c r="I215" s="107"/>
      <c r="L215" s="102"/>
      <c r="M215" s="108"/>
      <c r="T215" s="109"/>
      <c r="AT215" s="104" t="s">
        <v>90</v>
      </c>
      <c r="AU215" s="104" t="s">
        <v>1</v>
      </c>
      <c r="AV215" s="101" t="s">
        <v>1</v>
      </c>
      <c r="AW215" s="101" t="s">
        <v>92</v>
      </c>
      <c r="AX215" s="101" t="s">
        <v>78</v>
      </c>
      <c r="AY215" s="104" t="s">
        <v>79</v>
      </c>
    </row>
    <row r="216" spans="2:65" s="101" customFormat="1" x14ac:dyDescent="0.25">
      <c r="B216" s="102"/>
      <c r="D216" s="103" t="s">
        <v>90</v>
      </c>
      <c r="E216" s="104" t="s">
        <v>9</v>
      </c>
      <c r="F216" s="105" t="s">
        <v>481</v>
      </c>
      <c r="H216" s="106">
        <v>9.84</v>
      </c>
      <c r="I216" s="107"/>
      <c r="L216" s="102"/>
      <c r="M216" s="108"/>
      <c r="T216" s="109"/>
      <c r="AT216" s="104" t="s">
        <v>90</v>
      </c>
      <c r="AU216" s="104" t="s">
        <v>1</v>
      </c>
      <c r="AV216" s="101" t="s">
        <v>1</v>
      </c>
      <c r="AW216" s="101" t="s">
        <v>92</v>
      </c>
      <c r="AX216" s="101" t="s">
        <v>78</v>
      </c>
      <c r="AY216" s="104" t="s">
        <v>79</v>
      </c>
    </row>
    <row r="217" spans="2:65" s="101" customFormat="1" x14ac:dyDescent="0.25">
      <c r="B217" s="102"/>
      <c r="D217" s="103" t="s">
        <v>90</v>
      </c>
      <c r="E217" s="104" t="s">
        <v>9</v>
      </c>
      <c r="F217" s="105" t="s">
        <v>482</v>
      </c>
      <c r="H217" s="106">
        <v>11.76</v>
      </c>
      <c r="I217" s="107"/>
      <c r="L217" s="102"/>
      <c r="M217" s="108"/>
      <c r="T217" s="109"/>
      <c r="AT217" s="104" t="s">
        <v>90</v>
      </c>
      <c r="AU217" s="104" t="s">
        <v>1</v>
      </c>
      <c r="AV217" s="101" t="s">
        <v>1</v>
      </c>
      <c r="AW217" s="101" t="s">
        <v>92</v>
      </c>
      <c r="AX217" s="101" t="s">
        <v>78</v>
      </c>
      <c r="AY217" s="104" t="s">
        <v>79</v>
      </c>
    </row>
    <row r="218" spans="2:65" s="110" customFormat="1" x14ac:dyDescent="0.25">
      <c r="B218" s="111"/>
      <c r="D218" s="103" t="s">
        <v>90</v>
      </c>
      <c r="E218" s="112" t="s">
        <v>9</v>
      </c>
      <c r="F218" s="113" t="s">
        <v>114</v>
      </c>
      <c r="H218" s="114">
        <v>66.240000000000009</v>
      </c>
      <c r="I218" s="115"/>
      <c r="L218" s="111"/>
      <c r="M218" s="116"/>
      <c r="T218" s="117"/>
      <c r="AT218" s="112" t="s">
        <v>90</v>
      </c>
      <c r="AU218" s="112" t="s">
        <v>1</v>
      </c>
      <c r="AV218" s="110" t="s">
        <v>97</v>
      </c>
      <c r="AW218" s="110" t="s">
        <v>92</v>
      </c>
      <c r="AX218" s="110" t="s">
        <v>78</v>
      </c>
      <c r="AY218" s="112" t="s">
        <v>79</v>
      </c>
    </row>
    <row r="219" spans="2:65" s="118" customFormat="1" x14ac:dyDescent="0.25">
      <c r="B219" s="119"/>
      <c r="D219" s="103" t="s">
        <v>90</v>
      </c>
      <c r="E219" s="120" t="s">
        <v>9</v>
      </c>
      <c r="F219" s="121" t="s">
        <v>531</v>
      </c>
      <c r="H219" s="122">
        <v>241.73999999999998</v>
      </c>
      <c r="I219" s="123"/>
      <c r="L219" s="119"/>
      <c r="M219" s="124"/>
      <c r="T219" s="125"/>
      <c r="AT219" s="120" t="s">
        <v>90</v>
      </c>
      <c r="AU219" s="120" t="s">
        <v>1</v>
      </c>
      <c r="AV219" s="118" t="s">
        <v>86</v>
      </c>
      <c r="AW219" s="118" t="s">
        <v>92</v>
      </c>
      <c r="AX219" s="118" t="s">
        <v>77</v>
      </c>
      <c r="AY219" s="120" t="s">
        <v>79</v>
      </c>
    </row>
    <row r="220" spans="2:65" s="12" customFormat="1" ht="24.2" customHeight="1" x14ac:dyDescent="0.25">
      <c r="B220" s="13"/>
      <c r="C220" s="83" t="s">
        <v>246</v>
      </c>
      <c r="D220" s="83" t="s">
        <v>81</v>
      </c>
      <c r="E220" s="84" t="s">
        <v>259</v>
      </c>
      <c r="F220" s="85" t="s">
        <v>260</v>
      </c>
      <c r="G220" s="86" t="s">
        <v>84</v>
      </c>
      <c r="H220" s="87">
        <v>25.5</v>
      </c>
      <c r="I220" s="88"/>
      <c r="J220" s="89">
        <f>ROUND(I220*H220,2)</f>
        <v>0</v>
      </c>
      <c r="K220" s="85" t="s">
        <v>85</v>
      </c>
      <c r="L220" s="13"/>
      <c r="M220" s="90" t="s">
        <v>9</v>
      </c>
      <c r="N220" s="91" t="s">
        <v>32</v>
      </c>
      <c r="P220" s="92">
        <f>O220*H220</f>
        <v>0</v>
      </c>
      <c r="Q220" s="92">
        <v>0</v>
      </c>
      <c r="R220" s="92">
        <f>Q220*H220</f>
        <v>0</v>
      </c>
      <c r="S220" s="92">
        <v>0</v>
      </c>
      <c r="T220" s="93">
        <f>S220*H220</f>
        <v>0</v>
      </c>
      <c r="AR220" s="94" t="s">
        <v>86</v>
      </c>
      <c r="AT220" s="94" t="s">
        <v>81</v>
      </c>
      <c r="AU220" s="94" t="s">
        <v>1</v>
      </c>
      <c r="AY220" s="3" t="s">
        <v>79</v>
      </c>
      <c r="BE220" s="95">
        <f>IF(N220="základní",J220,0)</f>
        <v>0</v>
      </c>
      <c r="BF220" s="95">
        <f>IF(N220="snížená",J220,0)</f>
        <v>0</v>
      </c>
      <c r="BG220" s="95">
        <f>IF(N220="zákl. přenesená",J220,0)</f>
        <v>0</v>
      </c>
      <c r="BH220" s="95">
        <f>IF(N220="sníž. přenesená",J220,0)</f>
        <v>0</v>
      </c>
      <c r="BI220" s="95">
        <f>IF(N220="nulová",J220,0)</f>
        <v>0</v>
      </c>
      <c r="BJ220" s="3" t="s">
        <v>77</v>
      </c>
      <c r="BK220" s="95">
        <f>ROUND(I220*H220,2)</f>
        <v>0</v>
      </c>
      <c r="BL220" s="3" t="s">
        <v>86</v>
      </c>
      <c r="BM220" s="94" t="s">
        <v>532</v>
      </c>
    </row>
    <row r="221" spans="2:65" s="12" customFormat="1" x14ac:dyDescent="0.25">
      <c r="B221" s="13"/>
      <c r="D221" s="96" t="s">
        <v>88</v>
      </c>
      <c r="F221" s="97" t="s">
        <v>262</v>
      </c>
      <c r="I221" s="98"/>
      <c r="L221" s="13"/>
      <c r="M221" s="99"/>
      <c r="T221" s="100"/>
      <c r="AT221" s="3" t="s">
        <v>88</v>
      </c>
      <c r="AU221" s="3" t="s">
        <v>1</v>
      </c>
    </row>
    <row r="222" spans="2:65" s="101" customFormat="1" x14ac:dyDescent="0.25">
      <c r="B222" s="102"/>
      <c r="D222" s="103" t="s">
        <v>90</v>
      </c>
      <c r="E222" s="104" t="s">
        <v>9</v>
      </c>
      <c r="F222" s="105" t="s">
        <v>529</v>
      </c>
      <c r="H222" s="106">
        <v>25.5</v>
      </c>
      <c r="I222" s="107"/>
      <c r="L222" s="102"/>
      <c r="M222" s="108"/>
      <c r="T222" s="109"/>
      <c r="AT222" s="104" t="s">
        <v>90</v>
      </c>
      <c r="AU222" s="104" t="s">
        <v>1</v>
      </c>
      <c r="AV222" s="101" t="s">
        <v>1</v>
      </c>
      <c r="AW222" s="101" t="s">
        <v>92</v>
      </c>
      <c r="AX222" s="101" t="s">
        <v>77</v>
      </c>
      <c r="AY222" s="104" t="s">
        <v>79</v>
      </c>
    </row>
    <row r="223" spans="2:65" s="12" customFormat="1" ht="24.2" customHeight="1" x14ac:dyDescent="0.25">
      <c r="B223" s="13"/>
      <c r="C223" s="83" t="s">
        <v>252</v>
      </c>
      <c r="D223" s="83" t="s">
        <v>81</v>
      </c>
      <c r="E223" s="84" t="s">
        <v>264</v>
      </c>
      <c r="F223" s="85" t="s">
        <v>265</v>
      </c>
      <c r="G223" s="86" t="s">
        <v>84</v>
      </c>
      <c r="H223" s="87">
        <v>25.5</v>
      </c>
      <c r="I223" s="88"/>
      <c r="J223" s="89">
        <f>ROUND(I223*H223,2)</f>
        <v>0</v>
      </c>
      <c r="K223" s="85" t="s">
        <v>85</v>
      </c>
      <c r="L223" s="13"/>
      <c r="M223" s="90" t="s">
        <v>9</v>
      </c>
      <c r="N223" s="91" t="s">
        <v>32</v>
      </c>
      <c r="P223" s="92">
        <f>O223*H223</f>
        <v>0</v>
      </c>
      <c r="Q223" s="92">
        <v>0</v>
      </c>
      <c r="R223" s="92">
        <f>Q223*H223</f>
        <v>0</v>
      </c>
      <c r="S223" s="92">
        <v>0</v>
      </c>
      <c r="T223" s="93">
        <f>S223*H223</f>
        <v>0</v>
      </c>
      <c r="AR223" s="94" t="s">
        <v>86</v>
      </c>
      <c r="AT223" s="94" t="s">
        <v>81</v>
      </c>
      <c r="AU223" s="94" t="s">
        <v>1</v>
      </c>
      <c r="AY223" s="3" t="s">
        <v>79</v>
      </c>
      <c r="BE223" s="95">
        <f>IF(N223="základní",J223,0)</f>
        <v>0</v>
      </c>
      <c r="BF223" s="95">
        <f>IF(N223="snížená",J223,0)</f>
        <v>0</v>
      </c>
      <c r="BG223" s="95">
        <f>IF(N223="zákl. přenesená",J223,0)</f>
        <v>0</v>
      </c>
      <c r="BH223" s="95">
        <f>IF(N223="sníž. přenesená",J223,0)</f>
        <v>0</v>
      </c>
      <c r="BI223" s="95">
        <f>IF(N223="nulová",J223,0)</f>
        <v>0</v>
      </c>
      <c r="BJ223" s="3" t="s">
        <v>77</v>
      </c>
      <c r="BK223" s="95">
        <f>ROUND(I223*H223,2)</f>
        <v>0</v>
      </c>
      <c r="BL223" s="3" t="s">
        <v>86</v>
      </c>
      <c r="BM223" s="94" t="s">
        <v>533</v>
      </c>
    </row>
    <row r="224" spans="2:65" s="12" customFormat="1" x14ac:dyDescent="0.25">
      <c r="B224" s="13"/>
      <c r="D224" s="96" t="s">
        <v>88</v>
      </c>
      <c r="F224" s="97" t="s">
        <v>267</v>
      </c>
      <c r="I224" s="98"/>
      <c r="L224" s="13"/>
      <c r="M224" s="99"/>
      <c r="T224" s="100"/>
      <c r="AT224" s="3" t="s">
        <v>88</v>
      </c>
      <c r="AU224" s="3" t="s">
        <v>1</v>
      </c>
    </row>
    <row r="225" spans="2:65" s="101" customFormat="1" x14ac:dyDescent="0.25">
      <c r="B225" s="102"/>
      <c r="D225" s="103" t="s">
        <v>90</v>
      </c>
      <c r="E225" s="104" t="s">
        <v>9</v>
      </c>
      <c r="F225" s="105" t="s">
        <v>529</v>
      </c>
      <c r="H225" s="106">
        <v>25.5</v>
      </c>
      <c r="I225" s="107"/>
      <c r="L225" s="102"/>
      <c r="M225" s="108"/>
      <c r="T225" s="109"/>
      <c r="AT225" s="104" t="s">
        <v>90</v>
      </c>
      <c r="AU225" s="104" t="s">
        <v>1</v>
      </c>
      <c r="AV225" s="101" t="s">
        <v>1</v>
      </c>
      <c r="AW225" s="101" t="s">
        <v>92</v>
      </c>
      <c r="AX225" s="101" t="s">
        <v>77</v>
      </c>
      <c r="AY225" s="104" t="s">
        <v>79</v>
      </c>
    </row>
    <row r="226" spans="2:65" s="12" customFormat="1" ht="16.5" customHeight="1" x14ac:dyDescent="0.25">
      <c r="B226" s="13"/>
      <c r="C226" s="83" t="s">
        <v>258</v>
      </c>
      <c r="D226" s="83" t="s">
        <v>81</v>
      </c>
      <c r="E226" s="84" t="s">
        <v>269</v>
      </c>
      <c r="F226" s="85" t="s">
        <v>270</v>
      </c>
      <c r="G226" s="86" t="s">
        <v>84</v>
      </c>
      <c r="H226" s="87">
        <v>51</v>
      </c>
      <c r="I226" s="88"/>
      <c r="J226" s="89">
        <f>ROUND(I226*H226,2)</f>
        <v>0</v>
      </c>
      <c r="K226" s="85" t="s">
        <v>85</v>
      </c>
      <c r="L226" s="13"/>
      <c r="M226" s="90" t="s">
        <v>9</v>
      </c>
      <c r="N226" s="91" t="s">
        <v>32</v>
      </c>
      <c r="P226" s="92">
        <f>O226*H226</f>
        <v>0</v>
      </c>
      <c r="Q226" s="92">
        <v>0</v>
      </c>
      <c r="R226" s="92">
        <f>Q226*H226</f>
        <v>0</v>
      </c>
      <c r="S226" s="92">
        <v>0</v>
      </c>
      <c r="T226" s="93">
        <f>S226*H226</f>
        <v>0</v>
      </c>
      <c r="AR226" s="94" t="s">
        <v>86</v>
      </c>
      <c r="AT226" s="94" t="s">
        <v>81</v>
      </c>
      <c r="AU226" s="94" t="s">
        <v>1</v>
      </c>
      <c r="AY226" s="3" t="s">
        <v>79</v>
      </c>
      <c r="BE226" s="95">
        <f>IF(N226="základní",J226,0)</f>
        <v>0</v>
      </c>
      <c r="BF226" s="95">
        <f>IF(N226="snížená",J226,0)</f>
        <v>0</v>
      </c>
      <c r="BG226" s="95">
        <f>IF(N226="zákl. přenesená",J226,0)</f>
        <v>0</v>
      </c>
      <c r="BH226" s="95">
        <f>IF(N226="sníž. přenesená",J226,0)</f>
        <v>0</v>
      </c>
      <c r="BI226" s="95">
        <f>IF(N226="nulová",J226,0)</f>
        <v>0</v>
      </c>
      <c r="BJ226" s="3" t="s">
        <v>77</v>
      </c>
      <c r="BK226" s="95">
        <f>ROUND(I226*H226,2)</f>
        <v>0</v>
      </c>
      <c r="BL226" s="3" t="s">
        <v>86</v>
      </c>
      <c r="BM226" s="94" t="s">
        <v>534</v>
      </c>
    </row>
    <row r="227" spans="2:65" s="12" customFormat="1" x14ac:dyDescent="0.25">
      <c r="B227" s="13"/>
      <c r="D227" s="96" t="s">
        <v>88</v>
      </c>
      <c r="F227" s="97" t="s">
        <v>272</v>
      </c>
      <c r="I227" s="98"/>
      <c r="L227" s="13"/>
      <c r="M227" s="99"/>
      <c r="T227" s="100"/>
      <c r="AT227" s="3" t="s">
        <v>88</v>
      </c>
      <c r="AU227" s="3" t="s">
        <v>1</v>
      </c>
    </row>
    <row r="228" spans="2:65" s="101" customFormat="1" x14ac:dyDescent="0.25">
      <c r="B228" s="102"/>
      <c r="D228" s="103" t="s">
        <v>90</v>
      </c>
      <c r="E228" s="104" t="s">
        <v>9</v>
      </c>
      <c r="F228" s="105" t="s">
        <v>529</v>
      </c>
      <c r="H228" s="106">
        <v>25.5</v>
      </c>
      <c r="I228" s="107"/>
      <c r="L228" s="102"/>
      <c r="M228" s="108"/>
      <c r="T228" s="109"/>
      <c r="AT228" s="104" t="s">
        <v>90</v>
      </c>
      <c r="AU228" s="104" t="s">
        <v>1</v>
      </c>
      <c r="AV228" s="101" t="s">
        <v>1</v>
      </c>
      <c r="AW228" s="101" t="s">
        <v>92</v>
      </c>
      <c r="AX228" s="101" t="s">
        <v>77</v>
      </c>
      <c r="AY228" s="104" t="s">
        <v>79</v>
      </c>
    </row>
    <row r="229" spans="2:65" s="101" customFormat="1" x14ac:dyDescent="0.25">
      <c r="B229" s="102"/>
      <c r="D229" s="103" t="s">
        <v>90</v>
      </c>
      <c r="F229" s="105" t="s">
        <v>535</v>
      </c>
      <c r="H229" s="106">
        <v>51</v>
      </c>
      <c r="I229" s="107"/>
      <c r="L229" s="102"/>
      <c r="M229" s="108"/>
      <c r="T229" s="109"/>
      <c r="AT229" s="104" t="s">
        <v>90</v>
      </c>
      <c r="AU229" s="104" t="s">
        <v>1</v>
      </c>
      <c r="AV229" s="101" t="s">
        <v>1</v>
      </c>
      <c r="AW229" s="101" t="s">
        <v>4</v>
      </c>
      <c r="AX229" s="101" t="s">
        <v>77</v>
      </c>
      <c r="AY229" s="104" t="s">
        <v>79</v>
      </c>
    </row>
    <row r="230" spans="2:65" s="12" customFormat="1" ht="24.2" customHeight="1" x14ac:dyDescent="0.25">
      <c r="B230" s="13"/>
      <c r="C230" s="83" t="s">
        <v>263</v>
      </c>
      <c r="D230" s="83" t="s">
        <v>81</v>
      </c>
      <c r="E230" s="84" t="s">
        <v>275</v>
      </c>
      <c r="F230" s="85" t="s">
        <v>276</v>
      </c>
      <c r="G230" s="86" t="s">
        <v>84</v>
      </c>
      <c r="H230" s="87">
        <v>25.5</v>
      </c>
      <c r="I230" s="88"/>
      <c r="J230" s="89">
        <f>ROUND(I230*H230,2)</f>
        <v>0</v>
      </c>
      <c r="K230" s="85" t="s">
        <v>85</v>
      </c>
      <c r="L230" s="13"/>
      <c r="M230" s="90" t="s">
        <v>9</v>
      </c>
      <c r="N230" s="91" t="s">
        <v>32</v>
      </c>
      <c r="P230" s="92">
        <f>O230*H230</f>
        <v>0</v>
      </c>
      <c r="Q230" s="92">
        <v>0</v>
      </c>
      <c r="R230" s="92">
        <f>Q230*H230</f>
        <v>0</v>
      </c>
      <c r="S230" s="92">
        <v>0</v>
      </c>
      <c r="T230" s="93">
        <f>S230*H230</f>
        <v>0</v>
      </c>
      <c r="AR230" s="94" t="s">
        <v>86</v>
      </c>
      <c r="AT230" s="94" t="s">
        <v>81</v>
      </c>
      <c r="AU230" s="94" t="s">
        <v>1</v>
      </c>
      <c r="AY230" s="3" t="s">
        <v>79</v>
      </c>
      <c r="BE230" s="95">
        <f>IF(N230="základní",J230,0)</f>
        <v>0</v>
      </c>
      <c r="BF230" s="95">
        <f>IF(N230="snížená",J230,0)</f>
        <v>0</v>
      </c>
      <c r="BG230" s="95">
        <f>IF(N230="zákl. přenesená",J230,0)</f>
        <v>0</v>
      </c>
      <c r="BH230" s="95">
        <f>IF(N230="sníž. přenesená",J230,0)</f>
        <v>0</v>
      </c>
      <c r="BI230" s="95">
        <f>IF(N230="nulová",J230,0)</f>
        <v>0</v>
      </c>
      <c r="BJ230" s="3" t="s">
        <v>77</v>
      </c>
      <c r="BK230" s="95">
        <f>ROUND(I230*H230,2)</f>
        <v>0</v>
      </c>
      <c r="BL230" s="3" t="s">
        <v>86</v>
      </c>
      <c r="BM230" s="94" t="s">
        <v>536</v>
      </c>
    </row>
    <row r="231" spans="2:65" s="12" customFormat="1" x14ac:dyDescent="0.25">
      <c r="B231" s="13"/>
      <c r="D231" s="96" t="s">
        <v>88</v>
      </c>
      <c r="F231" s="97" t="s">
        <v>278</v>
      </c>
      <c r="I231" s="98"/>
      <c r="L231" s="13"/>
      <c r="M231" s="99"/>
      <c r="T231" s="100"/>
      <c r="AT231" s="3" t="s">
        <v>88</v>
      </c>
      <c r="AU231" s="3" t="s">
        <v>1</v>
      </c>
    </row>
    <row r="232" spans="2:65" s="101" customFormat="1" x14ac:dyDescent="0.25">
      <c r="B232" s="102"/>
      <c r="D232" s="103" t="s">
        <v>90</v>
      </c>
      <c r="E232" s="104" t="s">
        <v>9</v>
      </c>
      <c r="F232" s="105" t="s">
        <v>529</v>
      </c>
      <c r="H232" s="106">
        <v>25.5</v>
      </c>
      <c r="I232" s="107"/>
      <c r="L232" s="102"/>
      <c r="M232" s="108"/>
      <c r="T232" s="109"/>
      <c r="AT232" s="104" t="s">
        <v>90</v>
      </c>
      <c r="AU232" s="104" t="s">
        <v>1</v>
      </c>
      <c r="AV232" s="101" t="s">
        <v>1</v>
      </c>
      <c r="AW232" s="101" t="s">
        <v>92</v>
      </c>
      <c r="AX232" s="101" t="s">
        <v>77</v>
      </c>
      <c r="AY232" s="104" t="s">
        <v>79</v>
      </c>
    </row>
    <row r="233" spans="2:65" s="12" customFormat="1" ht="37.9" customHeight="1" x14ac:dyDescent="0.25">
      <c r="B233" s="13"/>
      <c r="C233" s="83" t="s">
        <v>268</v>
      </c>
      <c r="D233" s="83" t="s">
        <v>81</v>
      </c>
      <c r="E233" s="84" t="s">
        <v>280</v>
      </c>
      <c r="F233" s="85" t="s">
        <v>281</v>
      </c>
      <c r="G233" s="86" t="s">
        <v>84</v>
      </c>
      <c r="H233" s="87">
        <v>230.04</v>
      </c>
      <c r="I233" s="88"/>
      <c r="J233" s="89">
        <f>ROUND(I233*H233,2)</f>
        <v>0</v>
      </c>
      <c r="K233" s="85" t="s">
        <v>85</v>
      </c>
      <c r="L233" s="13"/>
      <c r="M233" s="90" t="s">
        <v>9</v>
      </c>
      <c r="N233" s="91" t="s">
        <v>32</v>
      </c>
      <c r="P233" s="92">
        <f>O233*H233</f>
        <v>0</v>
      </c>
      <c r="Q233" s="92">
        <v>8.9219999999999994E-2</v>
      </c>
      <c r="R233" s="92">
        <f>Q233*H233</f>
        <v>20.524168799999998</v>
      </c>
      <c r="S233" s="92">
        <v>0</v>
      </c>
      <c r="T233" s="93">
        <f>S233*H233</f>
        <v>0</v>
      </c>
      <c r="AR233" s="94" t="s">
        <v>86</v>
      </c>
      <c r="AT233" s="94" t="s">
        <v>81</v>
      </c>
      <c r="AU233" s="94" t="s">
        <v>1</v>
      </c>
      <c r="AY233" s="3" t="s">
        <v>79</v>
      </c>
      <c r="BE233" s="95">
        <f>IF(N233="základní",J233,0)</f>
        <v>0</v>
      </c>
      <c r="BF233" s="95">
        <f>IF(N233="snížená",J233,0)</f>
        <v>0</v>
      </c>
      <c r="BG233" s="95">
        <f>IF(N233="zákl. přenesená",J233,0)</f>
        <v>0</v>
      </c>
      <c r="BH233" s="95">
        <f>IF(N233="sníž. přenesená",J233,0)</f>
        <v>0</v>
      </c>
      <c r="BI233" s="95">
        <f>IF(N233="nulová",J233,0)</f>
        <v>0</v>
      </c>
      <c r="BJ233" s="3" t="s">
        <v>77</v>
      </c>
      <c r="BK233" s="95">
        <f>ROUND(I233*H233,2)</f>
        <v>0</v>
      </c>
      <c r="BL233" s="3" t="s">
        <v>86</v>
      </c>
      <c r="BM233" s="94" t="s">
        <v>537</v>
      </c>
    </row>
    <row r="234" spans="2:65" s="12" customFormat="1" x14ac:dyDescent="0.25">
      <c r="B234" s="13"/>
      <c r="D234" s="96" t="s">
        <v>88</v>
      </c>
      <c r="F234" s="97" t="s">
        <v>283</v>
      </c>
      <c r="I234" s="98"/>
      <c r="L234" s="13"/>
      <c r="M234" s="99"/>
      <c r="T234" s="100"/>
      <c r="AT234" s="3" t="s">
        <v>88</v>
      </c>
      <c r="AU234" s="3" t="s">
        <v>1</v>
      </c>
    </row>
    <row r="235" spans="2:65" s="101" customFormat="1" x14ac:dyDescent="0.25">
      <c r="B235" s="102"/>
      <c r="D235" s="103" t="s">
        <v>90</v>
      </c>
      <c r="E235" s="104" t="s">
        <v>9</v>
      </c>
      <c r="F235" s="105" t="s">
        <v>538</v>
      </c>
      <c r="H235" s="106">
        <v>163.80000000000001</v>
      </c>
      <c r="I235" s="107"/>
      <c r="L235" s="102"/>
      <c r="M235" s="108"/>
      <c r="T235" s="109"/>
      <c r="AT235" s="104" t="s">
        <v>90</v>
      </c>
      <c r="AU235" s="104" t="s">
        <v>1</v>
      </c>
      <c r="AV235" s="101" t="s">
        <v>1</v>
      </c>
      <c r="AW235" s="101" t="s">
        <v>92</v>
      </c>
      <c r="AX235" s="101" t="s">
        <v>78</v>
      </c>
      <c r="AY235" s="104" t="s">
        <v>79</v>
      </c>
    </row>
    <row r="236" spans="2:65" s="110" customFormat="1" x14ac:dyDescent="0.25">
      <c r="B236" s="111"/>
      <c r="D236" s="103" t="s">
        <v>90</v>
      </c>
      <c r="E236" s="112" t="s">
        <v>9</v>
      </c>
      <c r="F236" s="113" t="s">
        <v>114</v>
      </c>
      <c r="H236" s="114">
        <v>163.80000000000001</v>
      </c>
      <c r="I236" s="115"/>
      <c r="L236" s="111"/>
      <c r="M236" s="116"/>
      <c r="T236" s="117"/>
      <c r="AT236" s="112" t="s">
        <v>90</v>
      </c>
      <c r="AU236" s="112" t="s">
        <v>1</v>
      </c>
      <c r="AV236" s="110" t="s">
        <v>97</v>
      </c>
      <c r="AW236" s="110" t="s">
        <v>92</v>
      </c>
      <c r="AX236" s="110" t="s">
        <v>78</v>
      </c>
      <c r="AY236" s="112" t="s">
        <v>79</v>
      </c>
    </row>
    <row r="237" spans="2:65" s="101" customFormat="1" x14ac:dyDescent="0.25">
      <c r="B237" s="102"/>
      <c r="D237" s="103" t="s">
        <v>90</v>
      </c>
      <c r="E237" s="104" t="s">
        <v>9</v>
      </c>
      <c r="F237" s="105" t="s">
        <v>477</v>
      </c>
      <c r="H237" s="106">
        <v>13.68</v>
      </c>
      <c r="I237" s="107"/>
      <c r="L237" s="102"/>
      <c r="M237" s="108"/>
      <c r="T237" s="109"/>
      <c r="AT237" s="104" t="s">
        <v>90</v>
      </c>
      <c r="AU237" s="104" t="s">
        <v>1</v>
      </c>
      <c r="AV237" s="101" t="s">
        <v>1</v>
      </c>
      <c r="AW237" s="101" t="s">
        <v>92</v>
      </c>
      <c r="AX237" s="101" t="s">
        <v>78</v>
      </c>
      <c r="AY237" s="104" t="s">
        <v>79</v>
      </c>
    </row>
    <row r="238" spans="2:65" s="101" customFormat="1" x14ac:dyDescent="0.25">
      <c r="B238" s="102"/>
      <c r="D238" s="103" t="s">
        <v>90</v>
      </c>
      <c r="E238" s="104" t="s">
        <v>9</v>
      </c>
      <c r="F238" s="105" t="s">
        <v>478</v>
      </c>
      <c r="H238" s="106">
        <v>12</v>
      </c>
      <c r="I238" s="107"/>
      <c r="L238" s="102"/>
      <c r="M238" s="108"/>
      <c r="T238" s="109"/>
      <c r="AT238" s="104" t="s">
        <v>90</v>
      </c>
      <c r="AU238" s="104" t="s">
        <v>1</v>
      </c>
      <c r="AV238" s="101" t="s">
        <v>1</v>
      </c>
      <c r="AW238" s="101" t="s">
        <v>92</v>
      </c>
      <c r="AX238" s="101" t="s">
        <v>78</v>
      </c>
      <c r="AY238" s="104" t="s">
        <v>79</v>
      </c>
    </row>
    <row r="239" spans="2:65" s="101" customFormat="1" x14ac:dyDescent="0.25">
      <c r="B239" s="102"/>
      <c r="D239" s="103" t="s">
        <v>90</v>
      </c>
      <c r="E239" s="104" t="s">
        <v>9</v>
      </c>
      <c r="F239" s="105" t="s">
        <v>479</v>
      </c>
      <c r="H239" s="106">
        <v>9.6</v>
      </c>
      <c r="I239" s="107"/>
      <c r="L239" s="102"/>
      <c r="M239" s="108"/>
      <c r="T239" s="109"/>
      <c r="AT239" s="104" t="s">
        <v>90</v>
      </c>
      <c r="AU239" s="104" t="s">
        <v>1</v>
      </c>
      <c r="AV239" s="101" t="s">
        <v>1</v>
      </c>
      <c r="AW239" s="101" t="s">
        <v>92</v>
      </c>
      <c r="AX239" s="101" t="s">
        <v>78</v>
      </c>
      <c r="AY239" s="104" t="s">
        <v>79</v>
      </c>
    </row>
    <row r="240" spans="2:65" s="101" customFormat="1" x14ac:dyDescent="0.25">
      <c r="B240" s="102"/>
      <c r="D240" s="103" t="s">
        <v>90</v>
      </c>
      <c r="E240" s="104" t="s">
        <v>9</v>
      </c>
      <c r="F240" s="105" t="s">
        <v>480</v>
      </c>
      <c r="H240" s="106">
        <v>9.36</v>
      </c>
      <c r="I240" s="107"/>
      <c r="L240" s="102"/>
      <c r="M240" s="108"/>
      <c r="T240" s="109"/>
      <c r="AT240" s="104" t="s">
        <v>90</v>
      </c>
      <c r="AU240" s="104" t="s">
        <v>1</v>
      </c>
      <c r="AV240" s="101" t="s">
        <v>1</v>
      </c>
      <c r="AW240" s="101" t="s">
        <v>92</v>
      </c>
      <c r="AX240" s="101" t="s">
        <v>78</v>
      </c>
      <c r="AY240" s="104" t="s">
        <v>79</v>
      </c>
    </row>
    <row r="241" spans="2:65" s="101" customFormat="1" x14ac:dyDescent="0.25">
      <c r="B241" s="102"/>
      <c r="D241" s="103" t="s">
        <v>90</v>
      </c>
      <c r="E241" s="104" t="s">
        <v>9</v>
      </c>
      <c r="F241" s="105" t="s">
        <v>481</v>
      </c>
      <c r="H241" s="106">
        <v>9.84</v>
      </c>
      <c r="I241" s="107"/>
      <c r="L241" s="102"/>
      <c r="M241" s="108"/>
      <c r="T241" s="109"/>
      <c r="AT241" s="104" t="s">
        <v>90</v>
      </c>
      <c r="AU241" s="104" t="s">
        <v>1</v>
      </c>
      <c r="AV241" s="101" t="s">
        <v>1</v>
      </c>
      <c r="AW241" s="101" t="s">
        <v>92</v>
      </c>
      <c r="AX241" s="101" t="s">
        <v>78</v>
      </c>
      <c r="AY241" s="104" t="s">
        <v>79</v>
      </c>
    </row>
    <row r="242" spans="2:65" s="101" customFormat="1" x14ac:dyDescent="0.25">
      <c r="B242" s="102"/>
      <c r="D242" s="103" t="s">
        <v>90</v>
      </c>
      <c r="E242" s="104" t="s">
        <v>9</v>
      </c>
      <c r="F242" s="105" t="s">
        <v>482</v>
      </c>
      <c r="H242" s="106">
        <v>11.76</v>
      </c>
      <c r="I242" s="107"/>
      <c r="L242" s="102"/>
      <c r="M242" s="108"/>
      <c r="T242" s="109"/>
      <c r="AT242" s="104" t="s">
        <v>90</v>
      </c>
      <c r="AU242" s="104" t="s">
        <v>1</v>
      </c>
      <c r="AV242" s="101" t="s">
        <v>1</v>
      </c>
      <c r="AW242" s="101" t="s">
        <v>92</v>
      </c>
      <c r="AX242" s="101" t="s">
        <v>78</v>
      </c>
      <c r="AY242" s="104" t="s">
        <v>79</v>
      </c>
    </row>
    <row r="243" spans="2:65" s="110" customFormat="1" x14ac:dyDescent="0.25">
      <c r="B243" s="111"/>
      <c r="D243" s="103" t="s">
        <v>90</v>
      </c>
      <c r="E243" s="112" t="s">
        <v>9</v>
      </c>
      <c r="F243" s="113" t="s">
        <v>114</v>
      </c>
      <c r="H243" s="114">
        <v>66.240000000000009</v>
      </c>
      <c r="I243" s="115"/>
      <c r="L243" s="111"/>
      <c r="M243" s="116"/>
      <c r="T243" s="117"/>
      <c r="AT243" s="112" t="s">
        <v>90</v>
      </c>
      <c r="AU243" s="112" t="s">
        <v>1</v>
      </c>
      <c r="AV243" s="110" t="s">
        <v>97</v>
      </c>
      <c r="AW243" s="110" t="s">
        <v>92</v>
      </c>
      <c r="AX243" s="110" t="s">
        <v>78</v>
      </c>
      <c r="AY243" s="112" t="s">
        <v>79</v>
      </c>
    </row>
    <row r="244" spans="2:65" s="118" customFormat="1" x14ac:dyDescent="0.25">
      <c r="B244" s="119"/>
      <c r="D244" s="103" t="s">
        <v>90</v>
      </c>
      <c r="E244" s="120" t="s">
        <v>9</v>
      </c>
      <c r="F244" s="121" t="s">
        <v>531</v>
      </c>
      <c r="H244" s="122">
        <v>230.04</v>
      </c>
      <c r="I244" s="123"/>
      <c r="L244" s="119"/>
      <c r="M244" s="124"/>
      <c r="T244" s="125"/>
      <c r="AT244" s="120" t="s">
        <v>90</v>
      </c>
      <c r="AU244" s="120" t="s">
        <v>1</v>
      </c>
      <c r="AV244" s="118" t="s">
        <v>86</v>
      </c>
      <c r="AW244" s="118" t="s">
        <v>92</v>
      </c>
      <c r="AX244" s="118" t="s">
        <v>77</v>
      </c>
      <c r="AY244" s="120" t="s">
        <v>79</v>
      </c>
    </row>
    <row r="245" spans="2:65" s="12" customFormat="1" ht="16.5" customHeight="1" x14ac:dyDescent="0.25">
      <c r="B245" s="13"/>
      <c r="C245" s="126" t="s">
        <v>274</v>
      </c>
      <c r="D245" s="126" t="s">
        <v>204</v>
      </c>
      <c r="E245" s="127" t="s">
        <v>286</v>
      </c>
      <c r="F245" s="128" t="s">
        <v>287</v>
      </c>
      <c r="G245" s="129" t="s">
        <v>84</v>
      </c>
      <c r="H245" s="130">
        <v>215.37200000000001</v>
      </c>
      <c r="I245" s="131"/>
      <c r="J245" s="132">
        <f>ROUND(I245*H245,2)</f>
        <v>0</v>
      </c>
      <c r="K245" s="128" t="s">
        <v>85</v>
      </c>
      <c r="L245" s="133"/>
      <c r="M245" s="134" t="s">
        <v>9</v>
      </c>
      <c r="N245" s="135" t="s">
        <v>32</v>
      </c>
      <c r="P245" s="92">
        <f>O245*H245</f>
        <v>0</v>
      </c>
      <c r="Q245" s="92">
        <v>0.13100000000000001</v>
      </c>
      <c r="R245" s="92">
        <f>Q245*H245</f>
        <v>28.213732000000004</v>
      </c>
      <c r="S245" s="92">
        <v>0</v>
      </c>
      <c r="T245" s="93">
        <f>S245*H245</f>
        <v>0</v>
      </c>
      <c r="AR245" s="94" t="s">
        <v>132</v>
      </c>
      <c r="AT245" s="94" t="s">
        <v>204</v>
      </c>
      <c r="AU245" s="94" t="s">
        <v>1</v>
      </c>
      <c r="AY245" s="3" t="s">
        <v>79</v>
      </c>
      <c r="BE245" s="95">
        <f>IF(N245="základní",J245,0)</f>
        <v>0</v>
      </c>
      <c r="BF245" s="95">
        <f>IF(N245="snížená",J245,0)</f>
        <v>0</v>
      </c>
      <c r="BG245" s="95">
        <f>IF(N245="zákl. přenesená",J245,0)</f>
        <v>0</v>
      </c>
      <c r="BH245" s="95">
        <f>IF(N245="sníž. přenesená",J245,0)</f>
        <v>0</v>
      </c>
      <c r="BI245" s="95">
        <f>IF(N245="nulová",J245,0)</f>
        <v>0</v>
      </c>
      <c r="BJ245" s="3" t="s">
        <v>77</v>
      </c>
      <c r="BK245" s="95">
        <f>ROUND(I245*H245,2)</f>
        <v>0</v>
      </c>
      <c r="BL245" s="3" t="s">
        <v>86</v>
      </c>
      <c r="BM245" s="94" t="s">
        <v>539</v>
      </c>
    </row>
    <row r="246" spans="2:65" s="101" customFormat="1" x14ac:dyDescent="0.25">
      <c r="B246" s="102"/>
      <c r="D246" s="103" t="s">
        <v>90</v>
      </c>
      <c r="E246" s="104" t="s">
        <v>9</v>
      </c>
      <c r="F246" s="105" t="s">
        <v>540</v>
      </c>
      <c r="H246" s="106">
        <v>213.24</v>
      </c>
      <c r="I246" s="107"/>
      <c r="L246" s="102"/>
      <c r="M246" s="108"/>
      <c r="T246" s="109"/>
      <c r="AT246" s="104" t="s">
        <v>90</v>
      </c>
      <c r="AU246" s="104" t="s">
        <v>1</v>
      </c>
      <c r="AV246" s="101" t="s">
        <v>1</v>
      </c>
      <c r="AW246" s="101" t="s">
        <v>92</v>
      </c>
      <c r="AX246" s="101" t="s">
        <v>77</v>
      </c>
      <c r="AY246" s="104" t="s">
        <v>79</v>
      </c>
    </row>
    <row r="247" spans="2:65" s="101" customFormat="1" x14ac:dyDescent="0.25">
      <c r="B247" s="102"/>
      <c r="D247" s="103" t="s">
        <v>90</v>
      </c>
      <c r="F247" s="105" t="s">
        <v>541</v>
      </c>
      <c r="H247" s="106">
        <v>215.37200000000001</v>
      </c>
      <c r="I247" s="107"/>
      <c r="L247" s="102"/>
      <c r="M247" s="108"/>
      <c r="T247" s="109"/>
      <c r="AT247" s="104" t="s">
        <v>90</v>
      </c>
      <c r="AU247" s="104" t="s">
        <v>1</v>
      </c>
      <c r="AV247" s="101" t="s">
        <v>1</v>
      </c>
      <c r="AW247" s="101" t="s">
        <v>4</v>
      </c>
      <c r="AX247" s="101" t="s">
        <v>77</v>
      </c>
      <c r="AY247" s="104" t="s">
        <v>79</v>
      </c>
    </row>
    <row r="248" spans="2:65" s="12" customFormat="1" ht="16.5" customHeight="1" x14ac:dyDescent="0.25">
      <c r="B248" s="13"/>
      <c r="C248" s="126" t="s">
        <v>279</v>
      </c>
      <c r="D248" s="126" t="s">
        <v>204</v>
      </c>
      <c r="E248" s="127" t="s">
        <v>292</v>
      </c>
      <c r="F248" s="128" t="s">
        <v>293</v>
      </c>
      <c r="G248" s="129" t="s">
        <v>84</v>
      </c>
      <c r="H248" s="130">
        <v>8.2420000000000009</v>
      </c>
      <c r="I248" s="131"/>
      <c r="J248" s="132">
        <f>ROUND(I248*H248,2)</f>
        <v>0</v>
      </c>
      <c r="K248" s="128" t="s">
        <v>85</v>
      </c>
      <c r="L248" s="133"/>
      <c r="M248" s="134" t="s">
        <v>9</v>
      </c>
      <c r="N248" s="135" t="s">
        <v>32</v>
      </c>
      <c r="P248" s="92">
        <f>O248*H248</f>
        <v>0</v>
      </c>
      <c r="Q248" s="92">
        <v>0.13100000000000001</v>
      </c>
      <c r="R248" s="92">
        <f>Q248*H248</f>
        <v>1.0797020000000002</v>
      </c>
      <c r="S248" s="92">
        <v>0</v>
      </c>
      <c r="T248" s="93">
        <f>S248*H248</f>
        <v>0</v>
      </c>
      <c r="AR248" s="94" t="s">
        <v>132</v>
      </c>
      <c r="AT248" s="94" t="s">
        <v>204</v>
      </c>
      <c r="AU248" s="94" t="s">
        <v>1</v>
      </c>
      <c r="AY248" s="3" t="s">
        <v>79</v>
      </c>
      <c r="BE248" s="95">
        <f>IF(N248="základní",J248,0)</f>
        <v>0</v>
      </c>
      <c r="BF248" s="95">
        <f>IF(N248="snížená",J248,0)</f>
        <v>0</v>
      </c>
      <c r="BG248" s="95">
        <f>IF(N248="zákl. přenesená",J248,0)</f>
        <v>0</v>
      </c>
      <c r="BH248" s="95">
        <f>IF(N248="sníž. přenesená",J248,0)</f>
        <v>0</v>
      </c>
      <c r="BI248" s="95">
        <f>IF(N248="nulová",J248,0)</f>
        <v>0</v>
      </c>
      <c r="BJ248" s="3" t="s">
        <v>77</v>
      </c>
      <c r="BK248" s="95">
        <f>ROUND(I248*H248,2)</f>
        <v>0</v>
      </c>
      <c r="BL248" s="3" t="s">
        <v>86</v>
      </c>
      <c r="BM248" s="94" t="s">
        <v>542</v>
      </c>
    </row>
    <row r="249" spans="2:65" s="101" customFormat="1" x14ac:dyDescent="0.25">
      <c r="B249" s="102"/>
      <c r="D249" s="103" t="s">
        <v>90</v>
      </c>
      <c r="E249" s="104" t="s">
        <v>9</v>
      </c>
      <c r="F249" s="105" t="s">
        <v>543</v>
      </c>
      <c r="H249" s="106">
        <v>8.16</v>
      </c>
      <c r="I249" s="107"/>
      <c r="L249" s="102"/>
      <c r="M249" s="108"/>
      <c r="T249" s="109"/>
      <c r="AT249" s="104" t="s">
        <v>90</v>
      </c>
      <c r="AU249" s="104" t="s">
        <v>1</v>
      </c>
      <c r="AV249" s="101" t="s">
        <v>1</v>
      </c>
      <c r="AW249" s="101" t="s">
        <v>92</v>
      </c>
      <c r="AX249" s="101" t="s">
        <v>77</v>
      </c>
      <c r="AY249" s="104" t="s">
        <v>79</v>
      </c>
    </row>
    <row r="250" spans="2:65" s="101" customFormat="1" x14ac:dyDescent="0.25">
      <c r="B250" s="102"/>
      <c r="D250" s="103" t="s">
        <v>90</v>
      </c>
      <c r="F250" s="105" t="s">
        <v>544</v>
      </c>
      <c r="H250" s="106">
        <v>8.2420000000000009</v>
      </c>
      <c r="I250" s="107"/>
      <c r="L250" s="102"/>
      <c r="M250" s="108"/>
      <c r="T250" s="109"/>
      <c r="AT250" s="104" t="s">
        <v>90</v>
      </c>
      <c r="AU250" s="104" t="s">
        <v>1</v>
      </c>
      <c r="AV250" s="101" t="s">
        <v>1</v>
      </c>
      <c r="AW250" s="101" t="s">
        <v>4</v>
      </c>
      <c r="AX250" s="101" t="s">
        <v>77</v>
      </c>
      <c r="AY250" s="104" t="s">
        <v>79</v>
      </c>
    </row>
    <row r="251" spans="2:65" s="12" customFormat="1" ht="24.2" customHeight="1" x14ac:dyDescent="0.25">
      <c r="B251" s="13"/>
      <c r="C251" s="126" t="s">
        <v>285</v>
      </c>
      <c r="D251" s="126" t="s">
        <v>204</v>
      </c>
      <c r="E251" s="127" t="s">
        <v>299</v>
      </c>
      <c r="F251" s="128" t="s">
        <v>300</v>
      </c>
      <c r="G251" s="129" t="s">
        <v>84</v>
      </c>
      <c r="H251" s="130">
        <v>8.64</v>
      </c>
      <c r="I251" s="131"/>
      <c r="J251" s="132">
        <f>ROUND(I251*H251,2)</f>
        <v>0</v>
      </c>
      <c r="K251" s="128" t="s">
        <v>9</v>
      </c>
      <c r="L251" s="133"/>
      <c r="M251" s="134" t="s">
        <v>9</v>
      </c>
      <c r="N251" s="135" t="s">
        <v>32</v>
      </c>
      <c r="P251" s="92">
        <f>O251*H251</f>
        <v>0</v>
      </c>
      <c r="Q251" s="92">
        <v>0.13100000000000001</v>
      </c>
      <c r="R251" s="92">
        <f>Q251*H251</f>
        <v>1.1318400000000002</v>
      </c>
      <c r="S251" s="92">
        <v>0</v>
      </c>
      <c r="T251" s="93">
        <f>S251*H251</f>
        <v>0</v>
      </c>
      <c r="AR251" s="94" t="s">
        <v>132</v>
      </c>
      <c r="AT251" s="94" t="s">
        <v>204</v>
      </c>
      <c r="AU251" s="94" t="s">
        <v>1</v>
      </c>
      <c r="AY251" s="3" t="s">
        <v>79</v>
      </c>
      <c r="BE251" s="95">
        <f>IF(N251="základní",J251,0)</f>
        <v>0</v>
      </c>
      <c r="BF251" s="95">
        <f>IF(N251="snížená",J251,0)</f>
        <v>0</v>
      </c>
      <c r="BG251" s="95">
        <f>IF(N251="zákl. přenesená",J251,0)</f>
        <v>0</v>
      </c>
      <c r="BH251" s="95">
        <f>IF(N251="sníž. přenesená",J251,0)</f>
        <v>0</v>
      </c>
      <c r="BI251" s="95">
        <f>IF(N251="nulová",J251,0)</f>
        <v>0</v>
      </c>
      <c r="BJ251" s="3" t="s">
        <v>77</v>
      </c>
      <c r="BK251" s="95">
        <f>ROUND(I251*H251,2)</f>
        <v>0</v>
      </c>
      <c r="BL251" s="3" t="s">
        <v>86</v>
      </c>
      <c r="BM251" s="94" t="s">
        <v>545</v>
      </c>
    </row>
    <row r="252" spans="2:65" s="101" customFormat="1" x14ac:dyDescent="0.25">
      <c r="B252" s="102"/>
      <c r="D252" s="103" t="s">
        <v>90</v>
      </c>
      <c r="E252" s="104" t="s">
        <v>9</v>
      </c>
      <c r="F252" s="105" t="s">
        <v>546</v>
      </c>
      <c r="H252" s="106">
        <v>8.64</v>
      </c>
      <c r="I252" s="107"/>
      <c r="L252" s="102"/>
      <c r="M252" s="108"/>
      <c r="T252" s="109"/>
      <c r="AT252" s="104" t="s">
        <v>90</v>
      </c>
      <c r="AU252" s="104" t="s">
        <v>1</v>
      </c>
      <c r="AV252" s="101" t="s">
        <v>1</v>
      </c>
      <c r="AW252" s="101" t="s">
        <v>92</v>
      </c>
      <c r="AX252" s="101" t="s">
        <v>77</v>
      </c>
      <c r="AY252" s="104" t="s">
        <v>79</v>
      </c>
    </row>
    <row r="253" spans="2:65" s="12" customFormat="1" ht="44.25" customHeight="1" x14ac:dyDescent="0.25">
      <c r="B253" s="13"/>
      <c r="C253" s="83" t="s">
        <v>291</v>
      </c>
      <c r="D253" s="83" t="s">
        <v>81</v>
      </c>
      <c r="E253" s="84" t="s">
        <v>306</v>
      </c>
      <c r="F253" s="85" t="s">
        <v>307</v>
      </c>
      <c r="G253" s="86" t="s">
        <v>84</v>
      </c>
      <c r="H253" s="87">
        <v>16.8</v>
      </c>
      <c r="I253" s="88"/>
      <c r="J253" s="89">
        <f>ROUND(I253*H253,2)</f>
        <v>0</v>
      </c>
      <c r="K253" s="85" t="s">
        <v>85</v>
      </c>
      <c r="L253" s="13"/>
      <c r="M253" s="90" t="s">
        <v>9</v>
      </c>
      <c r="N253" s="91" t="s">
        <v>32</v>
      </c>
      <c r="P253" s="92">
        <f>O253*H253</f>
        <v>0</v>
      </c>
      <c r="Q253" s="92">
        <v>0</v>
      </c>
      <c r="R253" s="92">
        <f>Q253*H253</f>
        <v>0</v>
      </c>
      <c r="S253" s="92">
        <v>0</v>
      </c>
      <c r="T253" s="93">
        <f>S253*H253</f>
        <v>0</v>
      </c>
      <c r="AR253" s="94" t="s">
        <v>86</v>
      </c>
      <c r="AT253" s="94" t="s">
        <v>81</v>
      </c>
      <c r="AU253" s="94" t="s">
        <v>1</v>
      </c>
      <c r="AY253" s="3" t="s">
        <v>79</v>
      </c>
      <c r="BE253" s="95">
        <f>IF(N253="základní",J253,0)</f>
        <v>0</v>
      </c>
      <c r="BF253" s="95">
        <f>IF(N253="snížená",J253,0)</f>
        <v>0</v>
      </c>
      <c r="BG253" s="95">
        <f>IF(N253="zákl. přenesená",J253,0)</f>
        <v>0</v>
      </c>
      <c r="BH253" s="95">
        <f>IF(N253="sníž. přenesená",J253,0)</f>
        <v>0</v>
      </c>
      <c r="BI253" s="95">
        <f>IF(N253="nulová",J253,0)</f>
        <v>0</v>
      </c>
      <c r="BJ253" s="3" t="s">
        <v>77</v>
      </c>
      <c r="BK253" s="95">
        <f>ROUND(I253*H253,2)</f>
        <v>0</v>
      </c>
      <c r="BL253" s="3" t="s">
        <v>86</v>
      </c>
      <c r="BM253" s="94" t="s">
        <v>547</v>
      </c>
    </row>
    <row r="254" spans="2:65" s="12" customFormat="1" x14ac:dyDescent="0.25">
      <c r="B254" s="13"/>
      <c r="D254" s="96" t="s">
        <v>88</v>
      </c>
      <c r="F254" s="97" t="s">
        <v>309</v>
      </c>
      <c r="I254" s="98"/>
      <c r="L254" s="13"/>
      <c r="M254" s="99"/>
      <c r="T254" s="100"/>
      <c r="AT254" s="3" t="s">
        <v>88</v>
      </c>
      <c r="AU254" s="3" t="s">
        <v>1</v>
      </c>
    </row>
    <row r="255" spans="2:65" s="101" customFormat="1" x14ac:dyDescent="0.25">
      <c r="B255" s="102"/>
      <c r="D255" s="103" t="s">
        <v>90</v>
      </c>
      <c r="E255" s="104" t="s">
        <v>9</v>
      </c>
      <c r="F255" s="105" t="s">
        <v>548</v>
      </c>
      <c r="H255" s="106">
        <v>16.8</v>
      </c>
      <c r="I255" s="107"/>
      <c r="L255" s="102"/>
      <c r="M255" s="108"/>
      <c r="T255" s="109"/>
      <c r="AT255" s="104" t="s">
        <v>90</v>
      </c>
      <c r="AU255" s="104" t="s">
        <v>1</v>
      </c>
      <c r="AV255" s="101" t="s">
        <v>1</v>
      </c>
      <c r="AW255" s="101" t="s">
        <v>92</v>
      </c>
      <c r="AX255" s="101" t="s">
        <v>77</v>
      </c>
      <c r="AY255" s="104" t="s">
        <v>79</v>
      </c>
    </row>
    <row r="256" spans="2:65" s="70" customFormat="1" ht="22.9" customHeight="1" x14ac:dyDescent="0.2">
      <c r="B256" s="71"/>
      <c r="D256" s="72" t="s">
        <v>74</v>
      </c>
      <c r="E256" s="81" t="s">
        <v>139</v>
      </c>
      <c r="F256" s="81" t="s">
        <v>311</v>
      </c>
      <c r="I256" s="74"/>
      <c r="J256" s="82">
        <f>BK256</f>
        <v>0</v>
      </c>
      <c r="L256" s="71"/>
      <c r="M256" s="76"/>
      <c r="P256" s="77">
        <f>SUM(P257:P297)</f>
        <v>0</v>
      </c>
      <c r="R256" s="77">
        <f>SUM(R257:R297)</f>
        <v>48.449420399999994</v>
      </c>
      <c r="T256" s="78">
        <f>SUM(T257:T297)</f>
        <v>4.8420000000000005</v>
      </c>
      <c r="AR256" s="72" t="s">
        <v>77</v>
      </c>
      <c r="AT256" s="79" t="s">
        <v>74</v>
      </c>
      <c r="AU256" s="79" t="s">
        <v>77</v>
      </c>
      <c r="AY256" s="72" t="s">
        <v>79</v>
      </c>
      <c r="BK256" s="80">
        <f>SUM(BK257:BK297)</f>
        <v>0</v>
      </c>
    </row>
    <row r="257" spans="2:65" s="12" customFormat="1" ht="16.5" customHeight="1" x14ac:dyDescent="0.25">
      <c r="B257" s="13"/>
      <c r="C257" s="83" t="s">
        <v>298</v>
      </c>
      <c r="D257" s="83" t="s">
        <v>81</v>
      </c>
      <c r="E257" s="84" t="s">
        <v>549</v>
      </c>
      <c r="F257" s="85" t="s">
        <v>550</v>
      </c>
      <c r="G257" s="86" t="s">
        <v>551</v>
      </c>
      <c r="H257" s="87">
        <v>1</v>
      </c>
      <c r="I257" s="88"/>
      <c r="J257" s="89">
        <f>ROUND(I257*H257,2)</f>
        <v>0</v>
      </c>
      <c r="K257" s="85" t="s">
        <v>85</v>
      </c>
      <c r="L257" s="13"/>
      <c r="M257" s="90" t="s">
        <v>9</v>
      </c>
      <c r="N257" s="91" t="s">
        <v>32</v>
      </c>
      <c r="P257" s="92">
        <f>O257*H257</f>
        <v>0</v>
      </c>
      <c r="Q257" s="92">
        <v>0.10940999999999999</v>
      </c>
      <c r="R257" s="92">
        <f>Q257*H257</f>
        <v>0.10940999999999999</v>
      </c>
      <c r="S257" s="92">
        <v>0</v>
      </c>
      <c r="T257" s="93">
        <f>S257*H257</f>
        <v>0</v>
      </c>
      <c r="AR257" s="94" t="s">
        <v>86</v>
      </c>
      <c r="AT257" s="94" t="s">
        <v>81</v>
      </c>
      <c r="AU257" s="94" t="s">
        <v>1</v>
      </c>
      <c r="AY257" s="3" t="s">
        <v>79</v>
      </c>
      <c r="BE257" s="95">
        <f>IF(N257="základní",J257,0)</f>
        <v>0</v>
      </c>
      <c r="BF257" s="95">
        <f>IF(N257="snížená",J257,0)</f>
        <v>0</v>
      </c>
      <c r="BG257" s="95">
        <f>IF(N257="zákl. přenesená",J257,0)</f>
        <v>0</v>
      </c>
      <c r="BH257" s="95">
        <f>IF(N257="sníž. přenesená",J257,0)</f>
        <v>0</v>
      </c>
      <c r="BI257" s="95">
        <f>IF(N257="nulová",J257,0)</f>
        <v>0</v>
      </c>
      <c r="BJ257" s="3" t="s">
        <v>77</v>
      </c>
      <c r="BK257" s="95">
        <f>ROUND(I257*H257,2)</f>
        <v>0</v>
      </c>
      <c r="BL257" s="3" t="s">
        <v>86</v>
      </c>
      <c r="BM257" s="94" t="s">
        <v>552</v>
      </c>
    </row>
    <row r="258" spans="2:65" s="12" customFormat="1" x14ac:dyDescent="0.25">
      <c r="B258" s="13"/>
      <c r="D258" s="96" t="s">
        <v>88</v>
      </c>
      <c r="F258" s="97" t="s">
        <v>553</v>
      </c>
      <c r="I258" s="98"/>
      <c r="L258" s="13"/>
      <c r="M258" s="99"/>
      <c r="T258" s="100"/>
      <c r="AT258" s="3" t="s">
        <v>88</v>
      </c>
      <c r="AU258" s="3" t="s">
        <v>1</v>
      </c>
    </row>
    <row r="259" spans="2:65" s="101" customFormat="1" x14ac:dyDescent="0.25">
      <c r="B259" s="102"/>
      <c r="D259" s="103" t="s">
        <v>90</v>
      </c>
      <c r="E259" s="104" t="s">
        <v>9</v>
      </c>
      <c r="F259" s="105" t="s">
        <v>554</v>
      </c>
      <c r="H259" s="106">
        <v>1</v>
      </c>
      <c r="I259" s="107"/>
      <c r="L259" s="102"/>
      <c r="M259" s="108"/>
      <c r="T259" s="109"/>
      <c r="AT259" s="104" t="s">
        <v>90</v>
      </c>
      <c r="AU259" s="104" t="s">
        <v>1</v>
      </c>
      <c r="AV259" s="101" t="s">
        <v>1</v>
      </c>
      <c r="AW259" s="101" t="s">
        <v>92</v>
      </c>
      <c r="AX259" s="101" t="s">
        <v>77</v>
      </c>
      <c r="AY259" s="104" t="s">
        <v>79</v>
      </c>
    </row>
    <row r="260" spans="2:65" s="12" customFormat="1" ht="24.2" customHeight="1" x14ac:dyDescent="0.25">
      <c r="B260" s="13"/>
      <c r="C260" s="83" t="s">
        <v>305</v>
      </c>
      <c r="D260" s="83" t="s">
        <v>81</v>
      </c>
      <c r="E260" s="84" t="s">
        <v>313</v>
      </c>
      <c r="F260" s="85" t="s">
        <v>314</v>
      </c>
      <c r="G260" s="86" t="s">
        <v>135</v>
      </c>
      <c r="H260" s="87">
        <v>103.5</v>
      </c>
      <c r="I260" s="88"/>
      <c r="J260" s="89">
        <f>ROUND(I260*H260,2)</f>
        <v>0</v>
      </c>
      <c r="K260" s="85" t="s">
        <v>85</v>
      </c>
      <c r="L260" s="13"/>
      <c r="M260" s="90" t="s">
        <v>9</v>
      </c>
      <c r="N260" s="91" t="s">
        <v>32</v>
      </c>
      <c r="P260" s="92">
        <f>O260*H260</f>
        <v>0</v>
      </c>
      <c r="Q260" s="92">
        <v>0.15540000000000001</v>
      </c>
      <c r="R260" s="92">
        <f>Q260*H260</f>
        <v>16.0839</v>
      </c>
      <c r="S260" s="92">
        <v>0</v>
      </c>
      <c r="T260" s="93">
        <f>S260*H260</f>
        <v>0</v>
      </c>
      <c r="AR260" s="94" t="s">
        <v>86</v>
      </c>
      <c r="AT260" s="94" t="s">
        <v>81</v>
      </c>
      <c r="AU260" s="94" t="s">
        <v>1</v>
      </c>
      <c r="AY260" s="3" t="s">
        <v>79</v>
      </c>
      <c r="BE260" s="95">
        <f>IF(N260="základní",J260,0)</f>
        <v>0</v>
      </c>
      <c r="BF260" s="95">
        <f>IF(N260="snížená",J260,0)</f>
        <v>0</v>
      </c>
      <c r="BG260" s="95">
        <f>IF(N260="zákl. přenesená",J260,0)</f>
        <v>0</v>
      </c>
      <c r="BH260" s="95">
        <f>IF(N260="sníž. přenesená",J260,0)</f>
        <v>0</v>
      </c>
      <c r="BI260" s="95">
        <f>IF(N260="nulová",J260,0)</f>
        <v>0</v>
      </c>
      <c r="BJ260" s="3" t="s">
        <v>77</v>
      </c>
      <c r="BK260" s="95">
        <f>ROUND(I260*H260,2)</f>
        <v>0</v>
      </c>
      <c r="BL260" s="3" t="s">
        <v>86</v>
      </c>
      <c r="BM260" s="94" t="s">
        <v>555</v>
      </c>
    </row>
    <row r="261" spans="2:65" s="12" customFormat="1" x14ac:dyDescent="0.25">
      <c r="B261" s="13"/>
      <c r="D261" s="96" t="s">
        <v>88</v>
      </c>
      <c r="F261" s="97" t="s">
        <v>316</v>
      </c>
      <c r="I261" s="98"/>
      <c r="L261" s="13"/>
      <c r="M261" s="99"/>
      <c r="T261" s="100"/>
      <c r="AT261" s="3" t="s">
        <v>88</v>
      </c>
      <c r="AU261" s="3" t="s">
        <v>1</v>
      </c>
    </row>
    <row r="262" spans="2:65" s="101" customFormat="1" x14ac:dyDescent="0.25">
      <c r="B262" s="102"/>
      <c r="D262" s="103" t="s">
        <v>90</v>
      </c>
      <c r="E262" s="104" t="s">
        <v>9</v>
      </c>
      <c r="F262" s="105" t="s">
        <v>486</v>
      </c>
      <c r="H262" s="106">
        <v>103.5</v>
      </c>
      <c r="I262" s="107"/>
      <c r="L262" s="102"/>
      <c r="M262" s="108"/>
      <c r="T262" s="109"/>
      <c r="AT262" s="104" t="s">
        <v>90</v>
      </c>
      <c r="AU262" s="104" t="s">
        <v>1</v>
      </c>
      <c r="AV262" s="101" t="s">
        <v>1</v>
      </c>
      <c r="AW262" s="101" t="s">
        <v>92</v>
      </c>
      <c r="AX262" s="101" t="s">
        <v>77</v>
      </c>
      <c r="AY262" s="104" t="s">
        <v>79</v>
      </c>
    </row>
    <row r="263" spans="2:65" s="12" customFormat="1" ht="16.5" customHeight="1" x14ac:dyDescent="0.25">
      <c r="B263" s="13"/>
      <c r="C263" s="126" t="s">
        <v>312</v>
      </c>
      <c r="D263" s="126" t="s">
        <v>204</v>
      </c>
      <c r="E263" s="127" t="s">
        <v>318</v>
      </c>
      <c r="F263" s="128" t="s">
        <v>319</v>
      </c>
      <c r="G263" s="129" t="s">
        <v>135</v>
      </c>
      <c r="H263" s="130">
        <v>78.641999999999996</v>
      </c>
      <c r="I263" s="131"/>
      <c r="J263" s="132">
        <f>ROUND(I263*H263,2)</f>
        <v>0</v>
      </c>
      <c r="K263" s="128" t="s">
        <v>85</v>
      </c>
      <c r="L263" s="133"/>
      <c r="M263" s="134" t="s">
        <v>9</v>
      </c>
      <c r="N263" s="135" t="s">
        <v>32</v>
      </c>
      <c r="P263" s="92">
        <f>O263*H263</f>
        <v>0</v>
      </c>
      <c r="Q263" s="92">
        <v>0.08</v>
      </c>
      <c r="R263" s="92">
        <f>Q263*H263</f>
        <v>6.2913600000000001</v>
      </c>
      <c r="S263" s="92">
        <v>0</v>
      </c>
      <c r="T263" s="93">
        <f>S263*H263</f>
        <v>0</v>
      </c>
      <c r="AR263" s="94" t="s">
        <v>132</v>
      </c>
      <c r="AT263" s="94" t="s">
        <v>204</v>
      </c>
      <c r="AU263" s="94" t="s">
        <v>1</v>
      </c>
      <c r="AY263" s="3" t="s">
        <v>79</v>
      </c>
      <c r="BE263" s="95">
        <f>IF(N263="základní",J263,0)</f>
        <v>0</v>
      </c>
      <c r="BF263" s="95">
        <f>IF(N263="snížená",J263,0)</f>
        <v>0</v>
      </c>
      <c r="BG263" s="95">
        <f>IF(N263="zákl. přenesená",J263,0)</f>
        <v>0</v>
      </c>
      <c r="BH263" s="95">
        <f>IF(N263="sníž. přenesená",J263,0)</f>
        <v>0</v>
      </c>
      <c r="BI263" s="95">
        <f>IF(N263="nulová",J263,0)</f>
        <v>0</v>
      </c>
      <c r="BJ263" s="3" t="s">
        <v>77</v>
      </c>
      <c r="BK263" s="95">
        <f>ROUND(I263*H263,2)</f>
        <v>0</v>
      </c>
      <c r="BL263" s="3" t="s">
        <v>86</v>
      </c>
      <c r="BM263" s="94" t="s">
        <v>556</v>
      </c>
    </row>
    <row r="264" spans="2:65" s="101" customFormat="1" x14ac:dyDescent="0.25">
      <c r="B264" s="102"/>
      <c r="D264" s="103" t="s">
        <v>90</v>
      </c>
      <c r="E264" s="104" t="s">
        <v>9</v>
      </c>
      <c r="F264" s="105" t="s">
        <v>557</v>
      </c>
      <c r="H264" s="106">
        <v>77.099999999999994</v>
      </c>
      <c r="I264" s="107"/>
      <c r="L264" s="102"/>
      <c r="M264" s="108"/>
      <c r="T264" s="109"/>
      <c r="AT264" s="104" t="s">
        <v>90</v>
      </c>
      <c r="AU264" s="104" t="s">
        <v>1</v>
      </c>
      <c r="AV264" s="101" t="s">
        <v>1</v>
      </c>
      <c r="AW264" s="101" t="s">
        <v>92</v>
      </c>
      <c r="AX264" s="101" t="s">
        <v>77</v>
      </c>
      <c r="AY264" s="104" t="s">
        <v>79</v>
      </c>
    </row>
    <row r="265" spans="2:65" s="101" customFormat="1" x14ac:dyDescent="0.25">
      <c r="B265" s="102"/>
      <c r="D265" s="103" t="s">
        <v>90</v>
      </c>
      <c r="F265" s="105" t="s">
        <v>558</v>
      </c>
      <c r="H265" s="106">
        <v>78.641999999999996</v>
      </c>
      <c r="I265" s="107"/>
      <c r="L265" s="102"/>
      <c r="M265" s="108"/>
      <c r="T265" s="109"/>
      <c r="AT265" s="104" t="s">
        <v>90</v>
      </c>
      <c r="AU265" s="104" t="s">
        <v>1</v>
      </c>
      <c r="AV265" s="101" t="s">
        <v>1</v>
      </c>
      <c r="AW265" s="101" t="s">
        <v>4</v>
      </c>
      <c r="AX265" s="101" t="s">
        <v>77</v>
      </c>
      <c r="AY265" s="104" t="s">
        <v>79</v>
      </c>
    </row>
    <row r="266" spans="2:65" s="12" customFormat="1" ht="16.5" customHeight="1" x14ac:dyDescent="0.25">
      <c r="B266" s="13"/>
      <c r="C266" s="126" t="s">
        <v>317</v>
      </c>
      <c r="D266" s="126" t="s">
        <v>204</v>
      </c>
      <c r="E266" s="127" t="s">
        <v>324</v>
      </c>
      <c r="F266" s="128" t="s">
        <v>325</v>
      </c>
      <c r="G266" s="129" t="s">
        <v>135</v>
      </c>
      <c r="H266" s="130">
        <v>14.688000000000001</v>
      </c>
      <c r="I266" s="131"/>
      <c r="J266" s="132">
        <f>ROUND(I266*H266,2)</f>
        <v>0</v>
      </c>
      <c r="K266" s="128" t="s">
        <v>85</v>
      </c>
      <c r="L266" s="133"/>
      <c r="M266" s="134" t="s">
        <v>9</v>
      </c>
      <c r="N266" s="135" t="s">
        <v>32</v>
      </c>
      <c r="P266" s="92">
        <f>O266*H266</f>
        <v>0</v>
      </c>
      <c r="Q266" s="92">
        <v>4.8300000000000003E-2</v>
      </c>
      <c r="R266" s="92">
        <f>Q266*H266</f>
        <v>0.70943040000000002</v>
      </c>
      <c r="S266" s="92">
        <v>0</v>
      </c>
      <c r="T266" s="93">
        <f>S266*H266</f>
        <v>0</v>
      </c>
      <c r="AR266" s="94" t="s">
        <v>132</v>
      </c>
      <c r="AT266" s="94" t="s">
        <v>204</v>
      </c>
      <c r="AU266" s="94" t="s">
        <v>1</v>
      </c>
      <c r="AY266" s="3" t="s">
        <v>79</v>
      </c>
      <c r="BE266" s="95">
        <f>IF(N266="základní",J266,0)</f>
        <v>0</v>
      </c>
      <c r="BF266" s="95">
        <f>IF(N266="snížená",J266,0)</f>
        <v>0</v>
      </c>
      <c r="BG266" s="95">
        <f>IF(N266="zákl. přenesená",J266,0)</f>
        <v>0</v>
      </c>
      <c r="BH266" s="95">
        <f>IF(N266="sníž. přenesená",J266,0)</f>
        <v>0</v>
      </c>
      <c r="BI266" s="95">
        <f>IF(N266="nulová",J266,0)</f>
        <v>0</v>
      </c>
      <c r="BJ266" s="3" t="s">
        <v>77</v>
      </c>
      <c r="BK266" s="95">
        <f>ROUND(I266*H266,2)</f>
        <v>0</v>
      </c>
      <c r="BL266" s="3" t="s">
        <v>86</v>
      </c>
      <c r="BM266" s="94" t="s">
        <v>559</v>
      </c>
    </row>
    <row r="267" spans="2:65" s="101" customFormat="1" x14ac:dyDescent="0.25">
      <c r="B267" s="102"/>
      <c r="D267" s="103" t="s">
        <v>90</v>
      </c>
      <c r="E267" s="104" t="s">
        <v>9</v>
      </c>
      <c r="F267" s="105" t="s">
        <v>560</v>
      </c>
      <c r="H267" s="106">
        <v>14.4</v>
      </c>
      <c r="I267" s="107"/>
      <c r="L267" s="102"/>
      <c r="M267" s="108"/>
      <c r="T267" s="109"/>
      <c r="AT267" s="104" t="s">
        <v>90</v>
      </c>
      <c r="AU267" s="104" t="s">
        <v>1</v>
      </c>
      <c r="AV267" s="101" t="s">
        <v>1</v>
      </c>
      <c r="AW267" s="101" t="s">
        <v>92</v>
      </c>
      <c r="AX267" s="101" t="s">
        <v>77</v>
      </c>
      <c r="AY267" s="104" t="s">
        <v>79</v>
      </c>
    </row>
    <row r="268" spans="2:65" s="101" customFormat="1" x14ac:dyDescent="0.25">
      <c r="B268" s="102"/>
      <c r="D268" s="103" t="s">
        <v>90</v>
      </c>
      <c r="F268" s="105" t="s">
        <v>561</v>
      </c>
      <c r="H268" s="106">
        <v>14.688000000000001</v>
      </c>
      <c r="I268" s="107"/>
      <c r="L268" s="102"/>
      <c r="M268" s="108"/>
      <c r="T268" s="109"/>
      <c r="AT268" s="104" t="s">
        <v>90</v>
      </c>
      <c r="AU268" s="104" t="s">
        <v>1</v>
      </c>
      <c r="AV268" s="101" t="s">
        <v>1</v>
      </c>
      <c r="AW268" s="101" t="s">
        <v>4</v>
      </c>
      <c r="AX268" s="101" t="s">
        <v>77</v>
      </c>
      <c r="AY268" s="104" t="s">
        <v>79</v>
      </c>
    </row>
    <row r="269" spans="2:65" s="12" customFormat="1" ht="16.5" customHeight="1" x14ac:dyDescent="0.25">
      <c r="B269" s="13"/>
      <c r="C269" s="126" t="s">
        <v>323</v>
      </c>
      <c r="D269" s="126" t="s">
        <v>204</v>
      </c>
      <c r="E269" s="127" t="s">
        <v>331</v>
      </c>
      <c r="F269" s="128" t="s">
        <v>332</v>
      </c>
      <c r="G269" s="129" t="s">
        <v>135</v>
      </c>
      <c r="H269" s="130">
        <v>12.24</v>
      </c>
      <c r="I269" s="131"/>
      <c r="J269" s="132">
        <f>ROUND(I269*H269,2)</f>
        <v>0</v>
      </c>
      <c r="K269" s="128" t="s">
        <v>85</v>
      </c>
      <c r="L269" s="133"/>
      <c r="M269" s="134" t="s">
        <v>9</v>
      </c>
      <c r="N269" s="135" t="s">
        <v>32</v>
      </c>
      <c r="P269" s="92">
        <f>O269*H269</f>
        <v>0</v>
      </c>
      <c r="Q269" s="92">
        <v>8.5999999999999993E-2</v>
      </c>
      <c r="R269" s="92">
        <f>Q269*H269</f>
        <v>1.05264</v>
      </c>
      <c r="S269" s="92">
        <v>0</v>
      </c>
      <c r="T269" s="93">
        <f>S269*H269</f>
        <v>0</v>
      </c>
      <c r="AR269" s="94" t="s">
        <v>132</v>
      </c>
      <c r="AT269" s="94" t="s">
        <v>204</v>
      </c>
      <c r="AU269" s="94" t="s">
        <v>1</v>
      </c>
      <c r="AY269" s="3" t="s">
        <v>79</v>
      </c>
      <c r="BE269" s="95">
        <f>IF(N269="základní",J269,0)</f>
        <v>0</v>
      </c>
      <c r="BF269" s="95">
        <f>IF(N269="snížená",J269,0)</f>
        <v>0</v>
      </c>
      <c r="BG269" s="95">
        <f>IF(N269="zákl. přenesená",J269,0)</f>
        <v>0</v>
      </c>
      <c r="BH269" s="95">
        <f>IF(N269="sníž. přenesená",J269,0)</f>
        <v>0</v>
      </c>
      <c r="BI269" s="95">
        <f>IF(N269="nulová",J269,0)</f>
        <v>0</v>
      </c>
      <c r="BJ269" s="3" t="s">
        <v>77</v>
      </c>
      <c r="BK269" s="95">
        <f>ROUND(I269*H269,2)</f>
        <v>0</v>
      </c>
      <c r="BL269" s="3" t="s">
        <v>86</v>
      </c>
      <c r="BM269" s="94" t="s">
        <v>562</v>
      </c>
    </row>
    <row r="270" spans="2:65" s="101" customFormat="1" x14ac:dyDescent="0.25">
      <c r="B270" s="102"/>
      <c r="D270" s="103" t="s">
        <v>90</v>
      </c>
      <c r="E270" s="104" t="s">
        <v>9</v>
      </c>
      <c r="F270" s="105" t="s">
        <v>563</v>
      </c>
      <c r="H270" s="106">
        <v>12</v>
      </c>
      <c r="I270" s="107"/>
      <c r="L270" s="102"/>
      <c r="M270" s="108"/>
      <c r="T270" s="109"/>
      <c r="AT270" s="104" t="s">
        <v>90</v>
      </c>
      <c r="AU270" s="104" t="s">
        <v>1</v>
      </c>
      <c r="AV270" s="101" t="s">
        <v>1</v>
      </c>
      <c r="AW270" s="101" t="s">
        <v>92</v>
      </c>
      <c r="AX270" s="101" t="s">
        <v>77</v>
      </c>
      <c r="AY270" s="104" t="s">
        <v>79</v>
      </c>
    </row>
    <row r="271" spans="2:65" s="101" customFormat="1" x14ac:dyDescent="0.25">
      <c r="B271" s="102"/>
      <c r="D271" s="103" t="s">
        <v>90</v>
      </c>
      <c r="F271" s="105" t="s">
        <v>564</v>
      </c>
      <c r="H271" s="106">
        <v>12.24</v>
      </c>
      <c r="I271" s="107"/>
      <c r="L271" s="102"/>
      <c r="M271" s="108"/>
      <c r="T271" s="109"/>
      <c r="AT271" s="104" t="s">
        <v>90</v>
      </c>
      <c r="AU271" s="104" t="s">
        <v>1</v>
      </c>
      <c r="AV271" s="101" t="s">
        <v>1</v>
      </c>
      <c r="AW271" s="101" t="s">
        <v>4</v>
      </c>
      <c r="AX271" s="101" t="s">
        <v>77</v>
      </c>
      <c r="AY271" s="104" t="s">
        <v>79</v>
      </c>
    </row>
    <row r="272" spans="2:65" s="12" customFormat="1" ht="24.2" customHeight="1" x14ac:dyDescent="0.25">
      <c r="B272" s="13"/>
      <c r="C272" s="83" t="s">
        <v>330</v>
      </c>
      <c r="D272" s="83" t="s">
        <v>81</v>
      </c>
      <c r="E272" s="84" t="s">
        <v>337</v>
      </c>
      <c r="F272" s="85" t="s">
        <v>338</v>
      </c>
      <c r="G272" s="86" t="s">
        <v>135</v>
      </c>
      <c r="H272" s="87">
        <v>187.2</v>
      </c>
      <c r="I272" s="88"/>
      <c r="J272" s="89">
        <f>ROUND(I272*H272,2)</f>
        <v>0</v>
      </c>
      <c r="K272" s="85" t="s">
        <v>85</v>
      </c>
      <c r="L272" s="13"/>
      <c r="M272" s="90" t="s">
        <v>9</v>
      </c>
      <c r="N272" s="91" t="s">
        <v>32</v>
      </c>
      <c r="P272" s="92">
        <f>O272*H272</f>
        <v>0</v>
      </c>
      <c r="Q272" s="92">
        <v>0.10095</v>
      </c>
      <c r="R272" s="92">
        <f>Q272*H272</f>
        <v>18.897839999999999</v>
      </c>
      <c r="S272" s="92">
        <v>0</v>
      </c>
      <c r="T272" s="93">
        <f>S272*H272</f>
        <v>0</v>
      </c>
      <c r="AR272" s="94" t="s">
        <v>86</v>
      </c>
      <c r="AT272" s="94" t="s">
        <v>81</v>
      </c>
      <c r="AU272" s="94" t="s">
        <v>1</v>
      </c>
      <c r="AY272" s="3" t="s">
        <v>79</v>
      </c>
      <c r="BE272" s="95">
        <f>IF(N272="základní",J272,0)</f>
        <v>0</v>
      </c>
      <c r="BF272" s="95">
        <f>IF(N272="snížená",J272,0)</f>
        <v>0</v>
      </c>
      <c r="BG272" s="95">
        <f>IF(N272="zákl. přenesená",J272,0)</f>
        <v>0</v>
      </c>
      <c r="BH272" s="95">
        <f>IF(N272="sníž. přenesená",J272,0)</f>
        <v>0</v>
      </c>
      <c r="BI272" s="95">
        <f>IF(N272="nulová",J272,0)</f>
        <v>0</v>
      </c>
      <c r="BJ272" s="3" t="s">
        <v>77</v>
      </c>
      <c r="BK272" s="95">
        <f>ROUND(I272*H272,2)</f>
        <v>0</v>
      </c>
      <c r="BL272" s="3" t="s">
        <v>86</v>
      </c>
      <c r="BM272" s="94" t="s">
        <v>565</v>
      </c>
    </row>
    <row r="273" spans="2:65" s="12" customFormat="1" x14ac:dyDescent="0.25">
      <c r="B273" s="13"/>
      <c r="D273" s="96" t="s">
        <v>88</v>
      </c>
      <c r="F273" s="97" t="s">
        <v>340</v>
      </c>
      <c r="I273" s="98"/>
      <c r="L273" s="13"/>
      <c r="M273" s="99"/>
      <c r="T273" s="100"/>
      <c r="AT273" s="3" t="s">
        <v>88</v>
      </c>
      <c r="AU273" s="3" t="s">
        <v>1</v>
      </c>
    </row>
    <row r="274" spans="2:65" s="101" customFormat="1" x14ac:dyDescent="0.25">
      <c r="B274" s="102"/>
      <c r="D274" s="103" t="s">
        <v>90</v>
      </c>
      <c r="E274" s="104" t="s">
        <v>9</v>
      </c>
      <c r="F274" s="105" t="s">
        <v>488</v>
      </c>
      <c r="H274" s="106">
        <v>117.6</v>
      </c>
      <c r="I274" s="107"/>
      <c r="L274" s="102"/>
      <c r="M274" s="108"/>
      <c r="T274" s="109"/>
      <c r="AT274" s="104" t="s">
        <v>90</v>
      </c>
      <c r="AU274" s="104" t="s">
        <v>1</v>
      </c>
      <c r="AV274" s="101" t="s">
        <v>1</v>
      </c>
      <c r="AW274" s="101" t="s">
        <v>92</v>
      </c>
      <c r="AX274" s="101" t="s">
        <v>78</v>
      </c>
      <c r="AY274" s="104" t="s">
        <v>79</v>
      </c>
    </row>
    <row r="275" spans="2:65" s="101" customFormat="1" x14ac:dyDescent="0.25">
      <c r="B275" s="102"/>
      <c r="D275" s="103" t="s">
        <v>90</v>
      </c>
      <c r="E275" s="104" t="s">
        <v>9</v>
      </c>
      <c r="F275" s="105" t="s">
        <v>489</v>
      </c>
      <c r="H275" s="106">
        <v>13.8</v>
      </c>
      <c r="I275" s="107"/>
      <c r="L275" s="102"/>
      <c r="M275" s="108"/>
      <c r="T275" s="109"/>
      <c r="AT275" s="104" t="s">
        <v>90</v>
      </c>
      <c r="AU275" s="104" t="s">
        <v>1</v>
      </c>
      <c r="AV275" s="101" t="s">
        <v>1</v>
      </c>
      <c r="AW275" s="101" t="s">
        <v>92</v>
      </c>
      <c r="AX275" s="101" t="s">
        <v>78</v>
      </c>
      <c r="AY275" s="104" t="s">
        <v>79</v>
      </c>
    </row>
    <row r="276" spans="2:65" s="101" customFormat="1" x14ac:dyDescent="0.25">
      <c r="B276" s="102"/>
      <c r="D276" s="103" t="s">
        <v>90</v>
      </c>
      <c r="E276" s="104" t="s">
        <v>9</v>
      </c>
      <c r="F276" s="105" t="s">
        <v>490</v>
      </c>
      <c r="H276" s="106">
        <v>12.4</v>
      </c>
      <c r="I276" s="107"/>
      <c r="L276" s="102"/>
      <c r="M276" s="108"/>
      <c r="T276" s="109"/>
      <c r="AT276" s="104" t="s">
        <v>90</v>
      </c>
      <c r="AU276" s="104" t="s">
        <v>1</v>
      </c>
      <c r="AV276" s="101" t="s">
        <v>1</v>
      </c>
      <c r="AW276" s="101" t="s">
        <v>92</v>
      </c>
      <c r="AX276" s="101" t="s">
        <v>78</v>
      </c>
      <c r="AY276" s="104" t="s">
        <v>79</v>
      </c>
    </row>
    <row r="277" spans="2:65" s="101" customFormat="1" x14ac:dyDescent="0.25">
      <c r="B277" s="102"/>
      <c r="D277" s="103" t="s">
        <v>90</v>
      </c>
      <c r="E277" s="104" t="s">
        <v>9</v>
      </c>
      <c r="F277" s="105" t="s">
        <v>491</v>
      </c>
      <c r="H277" s="106">
        <v>10.4</v>
      </c>
      <c r="I277" s="107"/>
      <c r="L277" s="102"/>
      <c r="M277" s="108"/>
      <c r="T277" s="109"/>
      <c r="AT277" s="104" t="s">
        <v>90</v>
      </c>
      <c r="AU277" s="104" t="s">
        <v>1</v>
      </c>
      <c r="AV277" s="101" t="s">
        <v>1</v>
      </c>
      <c r="AW277" s="101" t="s">
        <v>92</v>
      </c>
      <c r="AX277" s="101" t="s">
        <v>78</v>
      </c>
      <c r="AY277" s="104" t="s">
        <v>79</v>
      </c>
    </row>
    <row r="278" spans="2:65" s="101" customFormat="1" x14ac:dyDescent="0.25">
      <c r="B278" s="102"/>
      <c r="D278" s="103" t="s">
        <v>90</v>
      </c>
      <c r="E278" s="104" t="s">
        <v>9</v>
      </c>
      <c r="F278" s="105" t="s">
        <v>492</v>
      </c>
      <c r="H278" s="106">
        <v>10.199999999999999</v>
      </c>
      <c r="I278" s="107"/>
      <c r="L278" s="102"/>
      <c r="M278" s="108"/>
      <c r="T278" s="109"/>
      <c r="AT278" s="104" t="s">
        <v>90</v>
      </c>
      <c r="AU278" s="104" t="s">
        <v>1</v>
      </c>
      <c r="AV278" s="101" t="s">
        <v>1</v>
      </c>
      <c r="AW278" s="101" t="s">
        <v>92</v>
      </c>
      <c r="AX278" s="101" t="s">
        <v>78</v>
      </c>
      <c r="AY278" s="104" t="s">
        <v>79</v>
      </c>
    </row>
    <row r="279" spans="2:65" s="101" customFormat="1" x14ac:dyDescent="0.25">
      <c r="B279" s="102"/>
      <c r="D279" s="103" t="s">
        <v>90</v>
      </c>
      <c r="E279" s="104" t="s">
        <v>9</v>
      </c>
      <c r="F279" s="105" t="s">
        <v>493</v>
      </c>
      <c r="H279" s="106">
        <v>10.6</v>
      </c>
      <c r="I279" s="107"/>
      <c r="L279" s="102"/>
      <c r="M279" s="108"/>
      <c r="T279" s="109"/>
      <c r="AT279" s="104" t="s">
        <v>90</v>
      </c>
      <c r="AU279" s="104" t="s">
        <v>1</v>
      </c>
      <c r="AV279" s="101" t="s">
        <v>1</v>
      </c>
      <c r="AW279" s="101" t="s">
        <v>92</v>
      </c>
      <c r="AX279" s="101" t="s">
        <v>78</v>
      </c>
      <c r="AY279" s="104" t="s">
        <v>79</v>
      </c>
    </row>
    <row r="280" spans="2:65" s="101" customFormat="1" x14ac:dyDescent="0.25">
      <c r="B280" s="102"/>
      <c r="D280" s="103" t="s">
        <v>90</v>
      </c>
      <c r="E280" s="104" t="s">
        <v>9</v>
      </c>
      <c r="F280" s="105" t="s">
        <v>494</v>
      </c>
      <c r="H280" s="106">
        <v>12.2</v>
      </c>
      <c r="I280" s="107"/>
      <c r="L280" s="102"/>
      <c r="M280" s="108"/>
      <c r="T280" s="109"/>
      <c r="AT280" s="104" t="s">
        <v>90</v>
      </c>
      <c r="AU280" s="104" t="s">
        <v>1</v>
      </c>
      <c r="AV280" s="101" t="s">
        <v>1</v>
      </c>
      <c r="AW280" s="101" t="s">
        <v>92</v>
      </c>
      <c r="AX280" s="101" t="s">
        <v>78</v>
      </c>
      <c r="AY280" s="104" t="s">
        <v>79</v>
      </c>
    </row>
    <row r="281" spans="2:65" s="118" customFormat="1" x14ac:dyDescent="0.25">
      <c r="B281" s="119"/>
      <c r="D281" s="103" t="s">
        <v>90</v>
      </c>
      <c r="E281" s="120" t="s">
        <v>9</v>
      </c>
      <c r="F281" s="121" t="s">
        <v>151</v>
      </c>
      <c r="H281" s="122">
        <v>187.2</v>
      </c>
      <c r="I281" s="123"/>
      <c r="L281" s="119"/>
      <c r="M281" s="124"/>
      <c r="T281" s="125"/>
      <c r="AT281" s="120" t="s">
        <v>90</v>
      </c>
      <c r="AU281" s="120" t="s">
        <v>1</v>
      </c>
      <c r="AV281" s="118" t="s">
        <v>86</v>
      </c>
      <c r="AW281" s="118" t="s">
        <v>92</v>
      </c>
      <c r="AX281" s="118" t="s">
        <v>77</v>
      </c>
      <c r="AY281" s="120" t="s">
        <v>79</v>
      </c>
    </row>
    <row r="282" spans="2:65" s="12" customFormat="1" ht="16.5" customHeight="1" x14ac:dyDescent="0.25">
      <c r="B282" s="13"/>
      <c r="C282" s="126" t="s">
        <v>336</v>
      </c>
      <c r="D282" s="126" t="s">
        <v>204</v>
      </c>
      <c r="E282" s="127" t="s">
        <v>342</v>
      </c>
      <c r="F282" s="128" t="s">
        <v>343</v>
      </c>
      <c r="G282" s="129" t="s">
        <v>135</v>
      </c>
      <c r="H282" s="130">
        <v>187.2</v>
      </c>
      <c r="I282" s="131"/>
      <c r="J282" s="132">
        <f>ROUND(I282*H282,2)</f>
        <v>0</v>
      </c>
      <c r="K282" s="128" t="s">
        <v>85</v>
      </c>
      <c r="L282" s="133"/>
      <c r="M282" s="134" t="s">
        <v>9</v>
      </c>
      <c r="N282" s="135" t="s">
        <v>32</v>
      </c>
      <c r="P282" s="92">
        <f>O282*H282</f>
        <v>0</v>
      </c>
      <c r="Q282" s="92">
        <v>2.8000000000000001E-2</v>
      </c>
      <c r="R282" s="92">
        <f>Q282*H282</f>
        <v>5.2416</v>
      </c>
      <c r="S282" s="92">
        <v>0</v>
      </c>
      <c r="T282" s="93">
        <f>S282*H282</f>
        <v>0</v>
      </c>
      <c r="AR282" s="94" t="s">
        <v>132</v>
      </c>
      <c r="AT282" s="94" t="s">
        <v>204</v>
      </c>
      <c r="AU282" s="94" t="s">
        <v>1</v>
      </c>
      <c r="AY282" s="3" t="s">
        <v>79</v>
      </c>
      <c r="BE282" s="95">
        <f>IF(N282="základní",J282,0)</f>
        <v>0</v>
      </c>
      <c r="BF282" s="95">
        <f>IF(N282="snížená",J282,0)</f>
        <v>0</v>
      </c>
      <c r="BG282" s="95">
        <f>IF(N282="zákl. přenesená",J282,0)</f>
        <v>0</v>
      </c>
      <c r="BH282" s="95">
        <f>IF(N282="sníž. přenesená",J282,0)</f>
        <v>0</v>
      </c>
      <c r="BI282" s="95">
        <f>IF(N282="nulová",J282,0)</f>
        <v>0</v>
      </c>
      <c r="BJ282" s="3" t="s">
        <v>77</v>
      </c>
      <c r="BK282" s="95">
        <f>ROUND(I282*H282,2)</f>
        <v>0</v>
      </c>
      <c r="BL282" s="3" t="s">
        <v>86</v>
      </c>
      <c r="BM282" s="94" t="s">
        <v>566</v>
      </c>
    </row>
    <row r="283" spans="2:65" s="12" customFormat="1" ht="33" customHeight="1" x14ac:dyDescent="0.25">
      <c r="B283" s="13"/>
      <c r="C283" s="83" t="s">
        <v>341</v>
      </c>
      <c r="D283" s="83" t="s">
        <v>81</v>
      </c>
      <c r="E283" s="84" t="s">
        <v>346</v>
      </c>
      <c r="F283" s="85" t="s">
        <v>347</v>
      </c>
      <c r="G283" s="86" t="s">
        <v>135</v>
      </c>
      <c r="H283" s="87">
        <v>102</v>
      </c>
      <c r="I283" s="88"/>
      <c r="J283" s="89">
        <f>ROUND(I283*H283,2)</f>
        <v>0</v>
      </c>
      <c r="K283" s="85" t="s">
        <v>85</v>
      </c>
      <c r="L283" s="13"/>
      <c r="M283" s="90" t="s">
        <v>9</v>
      </c>
      <c r="N283" s="91" t="s">
        <v>32</v>
      </c>
      <c r="P283" s="92">
        <f>O283*H283</f>
        <v>0</v>
      </c>
      <c r="Q283" s="92">
        <v>5.9999999999999995E-4</v>
      </c>
      <c r="R283" s="92">
        <f>Q283*H283</f>
        <v>6.1199999999999997E-2</v>
      </c>
      <c r="S283" s="92">
        <v>0</v>
      </c>
      <c r="T283" s="93">
        <f>S283*H283</f>
        <v>0</v>
      </c>
      <c r="AR283" s="94" t="s">
        <v>86</v>
      </c>
      <c r="AT283" s="94" t="s">
        <v>81</v>
      </c>
      <c r="AU283" s="94" t="s">
        <v>1</v>
      </c>
      <c r="AY283" s="3" t="s">
        <v>79</v>
      </c>
      <c r="BE283" s="95">
        <f>IF(N283="základní",J283,0)</f>
        <v>0</v>
      </c>
      <c r="BF283" s="95">
        <f>IF(N283="snížená",J283,0)</f>
        <v>0</v>
      </c>
      <c r="BG283" s="95">
        <f>IF(N283="zákl. přenesená",J283,0)</f>
        <v>0</v>
      </c>
      <c r="BH283" s="95">
        <f>IF(N283="sníž. přenesená",J283,0)</f>
        <v>0</v>
      </c>
      <c r="BI283" s="95">
        <f>IF(N283="nulová",J283,0)</f>
        <v>0</v>
      </c>
      <c r="BJ283" s="3" t="s">
        <v>77</v>
      </c>
      <c r="BK283" s="95">
        <f>ROUND(I283*H283,2)</f>
        <v>0</v>
      </c>
      <c r="BL283" s="3" t="s">
        <v>86</v>
      </c>
      <c r="BM283" s="94" t="s">
        <v>567</v>
      </c>
    </row>
    <row r="284" spans="2:65" s="12" customFormat="1" x14ac:dyDescent="0.25">
      <c r="B284" s="13"/>
      <c r="D284" s="96" t="s">
        <v>88</v>
      </c>
      <c r="F284" s="97" t="s">
        <v>349</v>
      </c>
      <c r="I284" s="98"/>
      <c r="L284" s="13"/>
      <c r="M284" s="99"/>
      <c r="T284" s="100"/>
      <c r="AT284" s="3" t="s">
        <v>88</v>
      </c>
      <c r="AU284" s="3" t="s">
        <v>1</v>
      </c>
    </row>
    <row r="285" spans="2:65" s="101" customFormat="1" x14ac:dyDescent="0.25">
      <c r="B285" s="102"/>
      <c r="D285" s="103" t="s">
        <v>90</v>
      </c>
      <c r="E285" s="104" t="s">
        <v>9</v>
      </c>
      <c r="F285" s="105" t="s">
        <v>568</v>
      </c>
      <c r="H285" s="106">
        <v>102</v>
      </c>
      <c r="I285" s="107"/>
      <c r="L285" s="102"/>
      <c r="M285" s="108"/>
      <c r="T285" s="109"/>
      <c r="AT285" s="104" t="s">
        <v>90</v>
      </c>
      <c r="AU285" s="104" t="s">
        <v>1</v>
      </c>
      <c r="AV285" s="101" t="s">
        <v>1</v>
      </c>
      <c r="AW285" s="101" t="s">
        <v>92</v>
      </c>
      <c r="AX285" s="101" t="s">
        <v>77</v>
      </c>
      <c r="AY285" s="104" t="s">
        <v>79</v>
      </c>
    </row>
    <row r="286" spans="2:65" s="12" customFormat="1" ht="16.5" customHeight="1" x14ac:dyDescent="0.25">
      <c r="B286" s="13"/>
      <c r="C286" s="83" t="s">
        <v>345</v>
      </c>
      <c r="D286" s="83" t="s">
        <v>81</v>
      </c>
      <c r="E286" s="84" t="s">
        <v>352</v>
      </c>
      <c r="F286" s="85" t="s">
        <v>353</v>
      </c>
      <c r="G286" s="86" t="s">
        <v>135</v>
      </c>
      <c r="H286" s="87">
        <v>102</v>
      </c>
      <c r="I286" s="88"/>
      <c r="J286" s="89">
        <f>ROUND(I286*H286,2)</f>
        <v>0</v>
      </c>
      <c r="K286" s="85" t="s">
        <v>85</v>
      </c>
      <c r="L286" s="13"/>
      <c r="M286" s="90" t="s">
        <v>9</v>
      </c>
      <c r="N286" s="91" t="s">
        <v>32</v>
      </c>
      <c r="P286" s="92">
        <f>O286*H286</f>
        <v>0</v>
      </c>
      <c r="Q286" s="92">
        <v>0</v>
      </c>
      <c r="R286" s="92">
        <f>Q286*H286</f>
        <v>0</v>
      </c>
      <c r="S286" s="92">
        <v>0</v>
      </c>
      <c r="T286" s="93">
        <f>S286*H286</f>
        <v>0</v>
      </c>
      <c r="AR286" s="94" t="s">
        <v>86</v>
      </c>
      <c r="AT286" s="94" t="s">
        <v>81</v>
      </c>
      <c r="AU286" s="94" t="s">
        <v>1</v>
      </c>
      <c r="AY286" s="3" t="s">
        <v>79</v>
      </c>
      <c r="BE286" s="95">
        <f>IF(N286="základní",J286,0)</f>
        <v>0</v>
      </c>
      <c r="BF286" s="95">
        <f>IF(N286="snížená",J286,0)</f>
        <v>0</v>
      </c>
      <c r="BG286" s="95">
        <f>IF(N286="zákl. přenesená",J286,0)</f>
        <v>0</v>
      </c>
      <c r="BH286" s="95">
        <f>IF(N286="sníž. přenesená",J286,0)</f>
        <v>0</v>
      </c>
      <c r="BI286" s="95">
        <f>IF(N286="nulová",J286,0)</f>
        <v>0</v>
      </c>
      <c r="BJ286" s="3" t="s">
        <v>77</v>
      </c>
      <c r="BK286" s="95">
        <f>ROUND(I286*H286,2)</f>
        <v>0</v>
      </c>
      <c r="BL286" s="3" t="s">
        <v>86</v>
      </c>
      <c r="BM286" s="94" t="s">
        <v>569</v>
      </c>
    </row>
    <row r="287" spans="2:65" s="12" customFormat="1" x14ac:dyDescent="0.25">
      <c r="B287" s="13"/>
      <c r="D287" s="96" t="s">
        <v>88</v>
      </c>
      <c r="F287" s="97" t="s">
        <v>355</v>
      </c>
      <c r="I287" s="98"/>
      <c r="L287" s="13"/>
      <c r="M287" s="99"/>
      <c r="T287" s="100"/>
      <c r="AT287" s="3" t="s">
        <v>88</v>
      </c>
      <c r="AU287" s="3" t="s">
        <v>1</v>
      </c>
    </row>
    <row r="288" spans="2:65" s="101" customFormat="1" x14ac:dyDescent="0.25">
      <c r="B288" s="102"/>
      <c r="D288" s="103" t="s">
        <v>90</v>
      </c>
      <c r="E288" s="104" t="s">
        <v>9</v>
      </c>
      <c r="F288" s="105" t="s">
        <v>570</v>
      </c>
      <c r="H288" s="106">
        <v>102</v>
      </c>
      <c r="I288" s="107"/>
      <c r="L288" s="102"/>
      <c r="M288" s="108"/>
      <c r="T288" s="109"/>
      <c r="AT288" s="104" t="s">
        <v>90</v>
      </c>
      <c r="AU288" s="104" t="s">
        <v>1</v>
      </c>
      <c r="AV288" s="101" t="s">
        <v>1</v>
      </c>
      <c r="AW288" s="101" t="s">
        <v>92</v>
      </c>
      <c r="AX288" s="101" t="s">
        <v>77</v>
      </c>
      <c r="AY288" s="104" t="s">
        <v>79</v>
      </c>
    </row>
    <row r="289" spans="2:65" s="12" customFormat="1" ht="16.5" customHeight="1" x14ac:dyDescent="0.25">
      <c r="B289" s="13"/>
      <c r="C289" s="83" t="s">
        <v>351</v>
      </c>
      <c r="D289" s="83" t="s">
        <v>81</v>
      </c>
      <c r="E289" s="84" t="s">
        <v>358</v>
      </c>
      <c r="F289" s="85" t="s">
        <v>359</v>
      </c>
      <c r="G289" s="86" t="s">
        <v>135</v>
      </c>
      <c r="H289" s="87">
        <v>102</v>
      </c>
      <c r="I289" s="88"/>
      <c r="J289" s="89">
        <f>ROUND(I289*H289,2)</f>
        <v>0</v>
      </c>
      <c r="K289" s="85" t="s">
        <v>85</v>
      </c>
      <c r="L289" s="13"/>
      <c r="M289" s="90" t="s">
        <v>9</v>
      </c>
      <c r="N289" s="91" t="s">
        <v>32</v>
      </c>
      <c r="P289" s="92">
        <f>O289*H289</f>
        <v>0</v>
      </c>
      <c r="Q289" s="92">
        <v>2.0000000000000002E-5</v>
      </c>
      <c r="R289" s="92">
        <f>Q289*H289</f>
        <v>2.0400000000000001E-3</v>
      </c>
      <c r="S289" s="92">
        <v>0</v>
      </c>
      <c r="T289" s="93">
        <f>S289*H289</f>
        <v>0</v>
      </c>
      <c r="AR289" s="94" t="s">
        <v>86</v>
      </c>
      <c r="AT289" s="94" t="s">
        <v>81</v>
      </c>
      <c r="AU289" s="94" t="s">
        <v>1</v>
      </c>
      <c r="AY289" s="3" t="s">
        <v>79</v>
      </c>
      <c r="BE289" s="95">
        <f>IF(N289="základní",J289,0)</f>
        <v>0</v>
      </c>
      <c r="BF289" s="95">
        <f>IF(N289="snížená",J289,0)</f>
        <v>0</v>
      </c>
      <c r="BG289" s="95">
        <f>IF(N289="zákl. přenesená",J289,0)</f>
        <v>0</v>
      </c>
      <c r="BH289" s="95">
        <f>IF(N289="sníž. přenesená",J289,0)</f>
        <v>0</v>
      </c>
      <c r="BI289" s="95">
        <f>IF(N289="nulová",J289,0)</f>
        <v>0</v>
      </c>
      <c r="BJ289" s="3" t="s">
        <v>77</v>
      </c>
      <c r="BK289" s="95">
        <f>ROUND(I289*H289,2)</f>
        <v>0</v>
      </c>
      <c r="BL289" s="3" t="s">
        <v>86</v>
      </c>
      <c r="BM289" s="94" t="s">
        <v>571</v>
      </c>
    </row>
    <row r="290" spans="2:65" s="12" customFormat="1" x14ac:dyDescent="0.25">
      <c r="B290" s="13"/>
      <c r="D290" s="96" t="s">
        <v>88</v>
      </c>
      <c r="F290" s="97" t="s">
        <v>361</v>
      </c>
      <c r="I290" s="98"/>
      <c r="L290" s="13"/>
      <c r="M290" s="99"/>
      <c r="T290" s="100"/>
      <c r="AT290" s="3" t="s">
        <v>88</v>
      </c>
      <c r="AU290" s="3" t="s">
        <v>1</v>
      </c>
    </row>
    <row r="291" spans="2:65" s="101" customFormat="1" x14ac:dyDescent="0.25">
      <c r="B291" s="102"/>
      <c r="D291" s="103" t="s">
        <v>90</v>
      </c>
      <c r="E291" s="104" t="s">
        <v>9</v>
      </c>
      <c r="F291" s="105" t="s">
        <v>570</v>
      </c>
      <c r="H291" s="106">
        <v>102</v>
      </c>
      <c r="I291" s="107"/>
      <c r="L291" s="102"/>
      <c r="M291" s="108"/>
      <c r="T291" s="109"/>
      <c r="AT291" s="104" t="s">
        <v>90</v>
      </c>
      <c r="AU291" s="104" t="s">
        <v>1</v>
      </c>
      <c r="AV291" s="101" t="s">
        <v>1</v>
      </c>
      <c r="AW291" s="101" t="s">
        <v>92</v>
      </c>
      <c r="AX291" s="101" t="s">
        <v>77</v>
      </c>
      <c r="AY291" s="104" t="s">
        <v>79</v>
      </c>
    </row>
    <row r="292" spans="2:65" s="12" customFormat="1" ht="44.25" customHeight="1" x14ac:dyDescent="0.25">
      <c r="B292" s="13"/>
      <c r="C292" s="83" t="s">
        <v>357</v>
      </c>
      <c r="D292" s="83" t="s">
        <v>81</v>
      </c>
      <c r="E292" s="84" t="s">
        <v>363</v>
      </c>
      <c r="F292" s="85" t="s">
        <v>364</v>
      </c>
      <c r="G292" s="86" t="s">
        <v>135</v>
      </c>
      <c r="H292" s="87">
        <v>136</v>
      </c>
      <c r="I292" s="88"/>
      <c r="J292" s="89">
        <f>ROUND(I292*H292,2)</f>
        <v>0</v>
      </c>
      <c r="K292" s="85" t="s">
        <v>85</v>
      </c>
      <c r="L292" s="13"/>
      <c r="M292" s="90" t="s">
        <v>9</v>
      </c>
      <c r="N292" s="91" t="s">
        <v>32</v>
      </c>
      <c r="P292" s="92">
        <f>O292*H292</f>
        <v>0</v>
      </c>
      <c r="Q292" s="92">
        <v>0</v>
      </c>
      <c r="R292" s="92">
        <f>Q292*H292</f>
        <v>0</v>
      </c>
      <c r="S292" s="92">
        <v>3.5000000000000003E-2</v>
      </c>
      <c r="T292" s="93">
        <f>S292*H292</f>
        <v>4.7600000000000007</v>
      </c>
      <c r="AR292" s="94" t="s">
        <v>86</v>
      </c>
      <c r="AT292" s="94" t="s">
        <v>81</v>
      </c>
      <c r="AU292" s="94" t="s">
        <v>1</v>
      </c>
      <c r="AY292" s="3" t="s">
        <v>79</v>
      </c>
      <c r="BE292" s="95">
        <f>IF(N292="základní",J292,0)</f>
        <v>0</v>
      </c>
      <c r="BF292" s="95">
        <f>IF(N292="snížená",J292,0)</f>
        <v>0</v>
      </c>
      <c r="BG292" s="95">
        <f>IF(N292="zákl. přenesená",J292,0)</f>
        <v>0</v>
      </c>
      <c r="BH292" s="95">
        <f>IF(N292="sníž. přenesená",J292,0)</f>
        <v>0</v>
      </c>
      <c r="BI292" s="95">
        <f>IF(N292="nulová",J292,0)</f>
        <v>0</v>
      </c>
      <c r="BJ292" s="3" t="s">
        <v>77</v>
      </c>
      <c r="BK292" s="95">
        <f>ROUND(I292*H292,2)</f>
        <v>0</v>
      </c>
      <c r="BL292" s="3" t="s">
        <v>86</v>
      </c>
      <c r="BM292" s="94" t="s">
        <v>572</v>
      </c>
    </row>
    <row r="293" spans="2:65" s="12" customFormat="1" x14ac:dyDescent="0.25">
      <c r="B293" s="13"/>
      <c r="D293" s="96" t="s">
        <v>88</v>
      </c>
      <c r="F293" s="97" t="s">
        <v>366</v>
      </c>
      <c r="I293" s="98"/>
      <c r="L293" s="13"/>
      <c r="M293" s="99"/>
      <c r="T293" s="100"/>
      <c r="AT293" s="3" t="s">
        <v>88</v>
      </c>
      <c r="AU293" s="3" t="s">
        <v>1</v>
      </c>
    </row>
    <row r="294" spans="2:65" s="101" customFormat="1" x14ac:dyDescent="0.25">
      <c r="B294" s="102"/>
      <c r="D294" s="103" t="s">
        <v>90</v>
      </c>
      <c r="E294" s="104" t="s">
        <v>9</v>
      </c>
      <c r="F294" s="105" t="s">
        <v>573</v>
      </c>
      <c r="H294" s="106">
        <v>136</v>
      </c>
      <c r="I294" s="107"/>
      <c r="L294" s="102"/>
      <c r="M294" s="108"/>
      <c r="T294" s="109"/>
      <c r="AT294" s="104" t="s">
        <v>90</v>
      </c>
      <c r="AU294" s="104" t="s">
        <v>1</v>
      </c>
      <c r="AV294" s="101" t="s">
        <v>1</v>
      </c>
      <c r="AW294" s="101" t="s">
        <v>92</v>
      </c>
      <c r="AX294" s="101" t="s">
        <v>77</v>
      </c>
      <c r="AY294" s="104" t="s">
        <v>79</v>
      </c>
    </row>
    <row r="295" spans="2:65" s="12" customFormat="1" ht="33" customHeight="1" x14ac:dyDescent="0.25">
      <c r="B295" s="13"/>
      <c r="C295" s="83" t="s">
        <v>362</v>
      </c>
      <c r="D295" s="83" t="s">
        <v>81</v>
      </c>
      <c r="E295" s="84" t="s">
        <v>574</v>
      </c>
      <c r="F295" s="85" t="s">
        <v>575</v>
      </c>
      <c r="G295" s="86" t="s">
        <v>551</v>
      </c>
      <c r="H295" s="87">
        <v>1</v>
      </c>
      <c r="I295" s="88"/>
      <c r="J295" s="89">
        <f>ROUND(I295*H295,2)</f>
        <v>0</v>
      </c>
      <c r="K295" s="85" t="s">
        <v>85</v>
      </c>
      <c r="L295" s="13"/>
      <c r="M295" s="90" t="s">
        <v>9</v>
      </c>
      <c r="N295" s="91" t="s">
        <v>32</v>
      </c>
      <c r="P295" s="92">
        <f>O295*H295</f>
        <v>0</v>
      </c>
      <c r="Q295" s="92">
        <v>0</v>
      </c>
      <c r="R295" s="92">
        <f>Q295*H295</f>
        <v>0</v>
      </c>
      <c r="S295" s="92">
        <v>8.2000000000000003E-2</v>
      </c>
      <c r="T295" s="93">
        <f>S295*H295</f>
        <v>8.2000000000000003E-2</v>
      </c>
      <c r="AR295" s="94" t="s">
        <v>86</v>
      </c>
      <c r="AT295" s="94" t="s">
        <v>81</v>
      </c>
      <c r="AU295" s="94" t="s">
        <v>1</v>
      </c>
      <c r="AY295" s="3" t="s">
        <v>79</v>
      </c>
      <c r="BE295" s="95">
        <f>IF(N295="základní",J295,0)</f>
        <v>0</v>
      </c>
      <c r="BF295" s="95">
        <f>IF(N295="snížená",J295,0)</f>
        <v>0</v>
      </c>
      <c r="BG295" s="95">
        <f>IF(N295="zákl. přenesená",J295,0)</f>
        <v>0</v>
      </c>
      <c r="BH295" s="95">
        <f>IF(N295="sníž. přenesená",J295,0)</f>
        <v>0</v>
      </c>
      <c r="BI295" s="95">
        <f>IF(N295="nulová",J295,0)</f>
        <v>0</v>
      </c>
      <c r="BJ295" s="3" t="s">
        <v>77</v>
      </c>
      <c r="BK295" s="95">
        <f>ROUND(I295*H295,2)</f>
        <v>0</v>
      </c>
      <c r="BL295" s="3" t="s">
        <v>86</v>
      </c>
      <c r="BM295" s="94" t="s">
        <v>576</v>
      </c>
    </row>
    <row r="296" spans="2:65" s="12" customFormat="1" x14ac:dyDescent="0.25">
      <c r="B296" s="13"/>
      <c r="D296" s="96" t="s">
        <v>88</v>
      </c>
      <c r="F296" s="97" t="s">
        <v>577</v>
      </c>
      <c r="I296" s="98"/>
      <c r="L296" s="13"/>
      <c r="M296" s="99"/>
      <c r="T296" s="100"/>
      <c r="AT296" s="3" t="s">
        <v>88</v>
      </c>
      <c r="AU296" s="3" t="s">
        <v>1</v>
      </c>
    </row>
    <row r="297" spans="2:65" s="101" customFormat="1" x14ac:dyDescent="0.25">
      <c r="B297" s="102"/>
      <c r="D297" s="103" t="s">
        <v>90</v>
      </c>
      <c r="E297" s="104" t="s">
        <v>9</v>
      </c>
      <c r="F297" s="105" t="s">
        <v>554</v>
      </c>
      <c r="H297" s="106">
        <v>1</v>
      </c>
      <c r="I297" s="107"/>
      <c r="L297" s="102"/>
      <c r="M297" s="108"/>
      <c r="T297" s="109"/>
      <c r="AT297" s="104" t="s">
        <v>90</v>
      </c>
      <c r="AU297" s="104" t="s">
        <v>1</v>
      </c>
      <c r="AV297" s="101" t="s">
        <v>1</v>
      </c>
      <c r="AW297" s="101" t="s">
        <v>92</v>
      </c>
      <c r="AX297" s="101" t="s">
        <v>77</v>
      </c>
      <c r="AY297" s="104" t="s">
        <v>79</v>
      </c>
    </row>
    <row r="298" spans="2:65" s="70" customFormat="1" ht="22.9" customHeight="1" x14ac:dyDescent="0.2">
      <c r="B298" s="71"/>
      <c r="D298" s="72" t="s">
        <v>74</v>
      </c>
      <c r="E298" s="81" t="s">
        <v>368</v>
      </c>
      <c r="F298" s="81" t="s">
        <v>369</v>
      </c>
      <c r="I298" s="74"/>
      <c r="J298" s="82">
        <f>BK298</f>
        <v>0</v>
      </c>
      <c r="L298" s="71"/>
      <c r="M298" s="76"/>
      <c r="P298" s="77">
        <f>SUM(P299:P325)</f>
        <v>0</v>
      </c>
      <c r="R298" s="77">
        <f>SUM(R299:R325)</f>
        <v>0</v>
      </c>
      <c r="T298" s="78">
        <f>SUM(T299:T325)</f>
        <v>0</v>
      </c>
      <c r="AR298" s="72" t="s">
        <v>77</v>
      </c>
      <c r="AT298" s="79" t="s">
        <v>74</v>
      </c>
      <c r="AU298" s="79" t="s">
        <v>77</v>
      </c>
      <c r="AY298" s="72" t="s">
        <v>79</v>
      </c>
      <c r="BK298" s="80">
        <f>SUM(BK299:BK325)</f>
        <v>0</v>
      </c>
    </row>
    <row r="299" spans="2:65" s="12" customFormat="1" ht="24.2" customHeight="1" x14ac:dyDescent="0.25">
      <c r="B299" s="13"/>
      <c r="C299" s="83" t="s">
        <v>370</v>
      </c>
      <c r="D299" s="83" t="s">
        <v>81</v>
      </c>
      <c r="E299" s="84" t="s">
        <v>371</v>
      </c>
      <c r="F299" s="85" t="s">
        <v>372</v>
      </c>
      <c r="G299" s="86" t="s">
        <v>207</v>
      </c>
      <c r="H299" s="87">
        <v>4.335</v>
      </c>
      <c r="I299" s="88"/>
      <c r="J299" s="89">
        <f>ROUND(I299*H299,2)</f>
        <v>0</v>
      </c>
      <c r="K299" s="85" t="s">
        <v>85</v>
      </c>
      <c r="L299" s="13"/>
      <c r="M299" s="90" t="s">
        <v>9</v>
      </c>
      <c r="N299" s="91" t="s">
        <v>32</v>
      </c>
      <c r="P299" s="92">
        <f>O299*H299</f>
        <v>0</v>
      </c>
      <c r="Q299" s="92">
        <v>0</v>
      </c>
      <c r="R299" s="92">
        <f>Q299*H299</f>
        <v>0</v>
      </c>
      <c r="S299" s="92">
        <v>0</v>
      </c>
      <c r="T299" s="93">
        <f>S299*H299</f>
        <v>0</v>
      </c>
      <c r="AR299" s="94" t="s">
        <v>86</v>
      </c>
      <c r="AT299" s="94" t="s">
        <v>81</v>
      </c>
      <c r="AU299" s="94" t="s">
        <v>1</v>
      </c>
      <c r="AY299" s="3" t="s">
        <v>79</v>
      </c>
      <c r="BE299" s="95">
        <f>IF(N299="základní",J299,0)</f>
        <v>0</v>
      </c>
      <c r="BF299" s="95">
        <f>IF(N299="snížená",J299,0)</f>
        <v>0</v>
      </c>
      <c r="BG299" s="95">
        <f>IF(N299="zákl. přenesená",J299,0)</f>
        <v>0</v>
      </c>
      <c r="BH299" s="95">
        <f>IF(N299="sníž. přenesená",J299,0)</f>
        <v>0</v>
      </c>
      <c r="BI299" s="95">
        <f>IF(N299="nulová",J299,0)</f>
        <v>0</v>
      </c>
      <c r="BJ299" s="3" t="s">
        <v>77</v>
      </c>
      <c r="BK299" s="95">
        <f>ROUND(I299*H299,2)</f>
        <v>0</v>
      </c>
      <c r="BL299" s="3" t="s">
        <v>86</v>
      </c>
      <c r="BM299" s="94" t="s">
        <v>578</v>
      </c>
    </row>
    <row r="300" spans="2:65" s="12" customFormat="1" x14ac:dyDescent="0.25">
      <c r="B300" s="13"/>
      <c r="D300" s="96" t="s">
        <v>88</v>
      </c>
      <c r="F300" s="97" t="s">
        <v>374</v>
      </c>
      <c r="I300" s="98"/>
      <c r="L300" s="13"/>
      <c r="M300" s="99"/>
      <c r="T300" s="100"/>
      <c r="AT300" s="3" t="s">
        <v>88</v>
      </c>
      <c r="AU300" s="3" t="s">
        <v>1</v>
      </c>
    </row>
    <row r="301" spans="2:65" s="101" customFormat="1" x14ac:dyDescent="0.25">
      <c r="B301" s="102"/>
      <c r="D301" s="103" t="s">
        <v>90</v>
      </c>
      <c r="E301" s="104" t="s">
        <v>9</v>
      </c>
      <c r="F301" s="105" t="s">
        <v>579</v>
      </c>
      <c r="H301" s="106">
        <v>4.335</v>
      </c>
      <c r="I301" s="107"/>
      <c r="L301" s="102"/>
      <c r="M301" s="108"/>
      <c r="T301" s="109"/>
      <c r="AT301" s="104" t="s">
        <v>90</v>
      </c>
      <c r="AU301" s="104" t="s">
        <v>1</v>
      </c>
      <c r="AV301" s="101" t="s">
        <v>1</v>
      </c>
      <c r="AW301" s="101" t="s">
        <v>92</v>
      </c>
      <c r="AX301" s="101" t="s">
        <v>77</v>
      </c>
      <c r="AY301" s="104" t="s">
        <v>79</v>
      </c>
    </row>
    <row r="302" spans="2:65" s="12" customFormat="1" ht="24.2" customHeight="1" x14ac:dyDescent="0.25">
      <c r="B302" s="13"/>
      <c r="C302" s="83" t="s">
        <v>376</v>
      </c>
      <c r="D302" s="83" t="s">
        <v>81</v>
      </c>
      <c r="E302" s="84" t="s">
        <v>377</v>
      </c>
      <c r="F302" s="85" t="s">
        <v>378</v>
      </c>
      <c r="G302" s="86" t="s">
        <v>207</v>
      </c>
      <c r="H302" s="87">
        <v>169.065</v>
      </c>
      <c r="I302" s="88"/>
      <c r="J302" s="89">
        <f>ROUND(I302*H302,2)</f>
        <v>0</v>
      </c>
      <c r="K302" s="85" t="s">
        <v>85</v>
      </c>
      <c r="L302" s="13"/>
      <c r="M302" s="90" t="s">
        <v>9</v>
      </c>
      <c r="N302" s="91" t="s">
        <v>32</v>
      </c>
      <c r="P302" s="92">
        <f>O302*H302</f>
        <v>0</v>
      </c>
      <c r="Q302" s="92">
        <v>0</v>
      </c>
      <c r="R302" s="92">
        <f>Q302*H302</f>
        <v>0</v>
      </c>
      <c r="S302" s="92">
        <v>0</v>
      </c>
      <c r="T302" s="93">
        <f>S302*H302</f>
        <v>0</v>
      </c>
      <c r="AR302" s="94" t="s">
        <v>86</v>
      </c>
      <c r="AT302" s="94" t="s">
        <v>81</v>
      </c>
      <c r="AU302" s="94" t="s">
        <v>1</v>
      </c>
      <c r="AY302" s="3" t="s">
        <v>79</v>
      </c>
      <c r="BE302" s="95">
        <f>IF(N302="základní",J302,0)</f>
        <v>0</v>
      </c>
      <c r="BF302" s="95">
        <f>IF(N302="snížená",J302,0)</f>
        <v>0</v>
      </c>
      <c r="BG302" s="95">
        <f>IF(N302="zákl. přenesená",J302,0)</f>
        <v>0</v>
      </c>
      <c r="BH302" s="95">
        <f>IF(N302="sníž. přenesená",J302,0)</f>
        <v>0</v>
      </c>
      <c r="BI302" s="95">
        <f>IF(N302="nulová",J302,0)</f>
        <v>0</v>
      </c>
      <c r="BJ302" s="3" t="s">
        <v>77</v>
      </c>
      <c r="BK302" s="95">
        <f>ROUND(I302*H302,2)</f>
        <v>0</v>
      </c>
      <c r="BL302" s="3" t="s">
        <v>86</v>
      </c>
      <c r="BM302" s="94" t="s">
        <v>580</v>
      </c>
    </row>
    <row r="303" spans="2:65" s="12" customFormat="1" x14ac:dyDescent="0.25">
      <c r="B303" s="13"/>
      <c r="D303" s="96" t="s">
        <v>88</v>
      </c>
      <c r="F303" s="97" t="s">
        <v>380</v>
      </c>
      <c r="I303" s="98"/>
      <c r="L303" s="13"/>
      <c r="M303" s="99"/>
      <c r="T303" s="100"/>
      <c r="AT303" s="3" t="s">
        <v>88</v>
      </c>
      <c r="AU303" s="3" t="s">
        <v>1</v>
      </c>
    </row>
    <row r="304" spans="2:65" s="101" customFormat="1" x14ac:dyDescent="0.25">
      <c r="B304" s="102"/>
      <c r="D304" s="103" t="s">
        <v>90</v>
      </c>
      <c r="E304" s="104" t="s">
        <v>9</v>
      </c>
      <c r="F304" s="105" t="s">
        <v>579</v>
      </c>
      <c r="H304" s="106">
        <v>4.335</v>
      </c>
      <c r="I304" s="107"/>
      <c r="L304" s="102"/>
      <c r="M304" s="108"/>
      <c r="T304" s="109"/>
      <c r="AT304" s="104" t="s">
        <v>90</v>
      </c>
      <c r="AU304" s="104" t="s">
        <v>1</v>
      </c>
      <c r="AV304" s="101" t="s">
        <v>1</v>
      </c>
      <c r="AW304" s="101" t="s">
        <v>92</v>
      </c>
      <c r="AX304" s="101" t="s">
        <v>77</v>
      </c>
      <c r="AY304" s="104" t="s">
        <v>79</v>
      </c>
    </row>
    <row r="305" spans="2:65" s="101" customFormat="1" x14ac:dyDescent="0.25">
      <c r="B305" s="102"/>
      <c r="D305" s="103" t="s">
        <v>90</v>
      </c>
      <c r="F305" s="105" t="s">
        <v>581</v>
      </c>
      <c r="H305" s="106">
        <v>169.065</v>
      </c>
      <c r="I305" s="107"/>
      <c r="L305" s="102"/>
      <c r="M305" s="108"/>
      <c r="T305" s="109"/>
      <c r="AT305" s="104" t="s">
        <v>90</v>
      </c>
      <c r="AU305" s="104" t="s">
        <v>1</v>
      </c>
      <c r="AV305" s="101" t="s">
        <v>1</v>
      </c>
      <c r="AW305" s="101" t="s">
        <v>4</v>
      </c>
      <c r="AX305" s="101" t="s">
        <v>77</v>
      </c>
      <c r="AY305" s="104" t="s">
        <v>79</v>
      </c>
    </row>
    <row r="306" spans="2:65" s="12" customFormat="1" ht="24.2" customHeight="1" x14ac:dyDescent="0.25">
      <c r="B306" s="13"/>
      <c r="C306" s="83" t="s">
        <v>382</v>
      </c>
      <c r="D306" s="83" t="s">
        <v>81</v>
      </c>
      <c r="E306" s="84" t="s">
        <v>383</v>
      </c>
      <c r="F306" s="85" t="s">
        <v>384</v>
      </c>
      <c r="G306" s="86" t="s">
        <v>207</v>
      </c>
      <c r="H306" s="87">
        <v>135.161</v>
      </c>
      <c r="I306" s="88"/>
      <c r="J306" s="89">
        <f>ROUND(I306*H306,2)</f>
        <v>0</v>
      </c>
      <c r="K306" s="85" t="s">
        <v>85</v>
      </c>
      <c r="L306" s="13"/>
      <c r="M306" s="90" t="s">
        <v>9</v>
      </c>
      <c r="N306" s="91" t="s">
        <v>32</v>
      </c>
      <c r="P306" s="92">
        <f>O306*H306</f>
        <v>0</v>
      </c>
      <c r="Q306" s="92">
        <v>0</v>
      </c>
      <c r="R306" s="92">
        <f>Q306*H306</f>
        <v>0</v>
      </c>
      <c r="S306" s="92">
        <v>0</v>
      </c>
      <c r="T306" s="93">
        <f>S306*H306</f>
        <v>0</v>
      </c>
      <c r="AR306" s="94" t="s">
        <v>86</v>
      </c>
      <c r="AT306" s="94" t="s">
        <v>81</v>
      </c>
      <c r="AU306" s="94" t="s">
        <v>1</v>
      </c>
      <c r="AY306" s="3" t="s">
        <v>79</v>
      </c>
      <c r="BE306" s="95">
        <f>IF(N306="základní",J306,0)</f>
        <v>0</v>
      </c>
      <c r="BF306" s="95">
        <f>IF(N306="snížená",J306,0)</f>
        <v>0</v>
      </c>
      <c r="BG306" s="95">
        <f>IF(N306="zákl. přenesená",J306,0)</f>
        <v>0</v>
      </c>
      <c r="BH306" s="95">
        <f>IF(N306="sníž. přenesená",J306,0)</f>
        <v>0</v>
      </c>
      <c r="BI306" s="95">
        <f>IF(N306="nulová",J306,0)</f>
        <v>0</v>
      </c>
      <c r="BJ306" s="3" t="s">
        <v>77</v>
      </c>
      <c r="BK306" s="95">
        <f>ROUND(I306*H306,2)</f>
        <v>0</v>
      </c>
      <c r="BL306" s="3" t="s">
        <v>86</v>
      </c>
      <c r="BM306" s="94" t="s">
        <v>582</v>
      </c>
    </row>
    <row r="307" spans="2:65" s="12" customFormat="1" x14ac:dyDescent="0.25">
      <c r="B307" s="13"/>
      <c r="D307" s="96" t="s">
        <v>88</v>
      </c>
      <c r="F307" s="97" t="s">
        <v>386</v>
      </c>
      <c r="I307" s="98"/>
      <c r="L307" s="13"/>
      <c r="M307" s="99"/>
      <c r="T307" s="100"/>
      <c r="AT307" s="3" t="s">
        <v>88</v>
      </c>
      <c r="AU307" s="3" t="s">
        <v>1</v>
      </c>
    </row>
    <row r="308" spans="2:65" s="101" customFormat="1" x14ac:dyDescent="0.25">
      <c r="B308" s="102"/>
      <c r="D308" s="103" t="s">
        <v>90</v>
      </c>
      <c r="E308" s="104" t="s">
        <v>9</v>
      </c>
      <c r="F308" s="105" t="s">
        <v>583</v>
      </c>
      <c r="H308" s="106">
        <v>108.727</v>
      </c>
      <c r="I308" s="107"/>
      <c r="L308" s="102"/>
      <c r="M308" s="108"/>
      <c r="T308" s="109"/>
      <c r="AT308" s="104" t="s">
        <v>90</v>
      </c>
      <c r="AU308" s="104" t="s">
        <v>1</v>
      </c>
      <c r="AV308" s="101" t="s">
        <v>1</v>
      </c>
      <c r="AW308" s="101" t="s">
        <v>92</v>
      </c>
      <c r="AX308" s="101" t="s">
        <v>78</v>
      </c>
      <c r="AY308" s="104" t="s">
        <v>79</v>
      </c>
    </row>
    <row r="309" spans="2:65" s="101" customFormat="1" x14ac:dyDescent="0.25">
      <c r="B309" s="102"/>
      <c r="D309" s="103" t="s">
        <v>90</v>
      </c>
      <c r="E309" s="104" t="s">
        <v>9</v>
      </c>
      <c r="F309" s="105" t="s">
        <v>584</v>
      </c>
      <c r="H309" s="106">
        <v>26.434000000000001</v>
      </c>
      <c r="I309" s="107"/>
      <c r="L309" s="102"/>
      <c r="M309" s="108"/>
      <c r="T309" s="109"/>
      <c r="AT309" s="104" t="s">
        <v>90</v>
      </c>
      <c r="AU309" s="104" t="s">
        <v>1</v>
      </c>
      <c r="AV309" s="101" t="s">
        <v>1</v>
      </c>
      <c r="AW309" s="101" t="s">
        <v>92</v>
      </c>
      <c r="AX309" s="101" t="s">
        <v>78</v>
      </c>
      <c r="AY309" s="104" t="s">
        <v>79</v>
      </c>
    </row>
    <row r="310" spans="2:65" s="118" customFormat="1" x14ac:dyDescent="0.25">
      <c r="B310" s="119"/>
      <c r="D310" s="103" t="s">
        <v>90</v>
      </c>
      <c r="E310" s="120" t="s">
        <v>9</v>
      </c>
      <c r="F310" s="121" t="s">
        <v>151</v>
      </c>
      <c r="H310" s="122">
        <v>135.161</v>
      </c>
      <c r="I310" s="123"/>
      <c r="L310" s="119"/>
      <c r="M310" s="124"/>
      <c r="T310" s="125"/>
      <c r="AT310" s="120" t="s">
        <v>90</v>
      </c>
      <c r="AU310" s="120" t="s">
        <v>1</v>
      </c>
      <c r="AV310" s="118" t="s">
        <v>86</v>
      </c>
      <c r="AW310" s="118" t="s">
        <v>92</v>
      </c>
      <c r="AX310" s="118" t="s">
        <v>77</v>
      </c>
      <c r="AY310" s="120" t="s">
        <v>79</v>
      </c>
    </row>
    <row r="311" spans="2:65" s="12" customFormat="1" ht="24.2" customHeight="1" x14ac:dyDescent="0.25">
      <c r="B311" s="13"/>
      <c r="C311" s="83" t="s">
        <v>389</v>
      </c>
      <c r="D311" s="83" t="s">
        <v>81</v>
      </c>
      <c r="E311" s="84" t="s">
        <v>390</v>
      </c>
      <c r="F311" s="85" t="s">
        <v>378</v>
      </c>
      <c r="G311" s="86" t="s">
        <v>207</v>
      </c>
      <c r="H311" s="87">
        <v>5271.2790000000005</v>
      </c>
      <c r="I311" s="88"/>
      <c r="J311" s="89">
        <f>ROUND(I311*H311,2)</f>
        <v>0</v>
      </c>
      <c r="K311" s="85" t="s">
        <v>85</v>
      </c>
      <c r="L311" s="13"/>
      <c r="M311" s="90" t="s">
        <v>9</v>
      </c>
      <c r="N311" s="91" t="s">
        <v>32</v>
      </c>
      <c r="P311" s="92">
        <f>O311*H311</f>
        <v>0</v>
      </c>
      <c r="Q311" s="92">
        <v>0</v>
      </c>
      <c r="R311" s="92">
        <f>Q311*H311</f>
        <v>0</v>
      </c>
      <c r="S311" s="92">
        <v>0</v>
      </c>
      <c r="T311" s="93">
        <f>S311*H311</f>
        <v>0</v>
      </c>
      <c r="AR311" s="94" t="s">
        <v>86</v>
      </c>
      <c r="AT311" s="94" t="s">
        <v>81</v>
      </c>
      <c r="AU311" s="94" t="s">
        <v>1</v>
      </c>
      <c r="AY311" s="3" t="s">
        <v>79</v>
      </c>
      <c r="BE311" s="95">
        <f>IF(N311="základní",J311,0)</f>
        <v>0</v>
      </c>
      <c r="BF311" s="95">
        <f>IF(N311="snížená",J311,0)</f>
        <v>0</v>
      </c>
      <c r="BG311" s="95">
        <f>IF(N311="zákl. přenesená",J311,0)</f>
        <v>0</v>
      </c>
      <c r="BH311" s="95">
        <f>IF(N311="sníž. přenesená",J311,0)</f>
        <v>0</v>
      </c>
      <c r="BI311" s="95">
        <f>IF(N311="nulová",J311,0)</f>
        <v>0</v>
      </c>
      <c r="BJ311" s="3" t="s">
        <v>77</v>
      </c>
      <c r="BK311" s="95">
        <f>ROUND(I311*H311,2)</f>
        <v>0</v>
      </c>
      <c r="BL311" s="3" t="s">
        <v>86</v>
      </c>
      <c r="BM311" s="94" t="s">
        <v>585</v>
      </c>
    </row>
    <row r="312" spans="2:65" s="12" customFormat="1" x14ac:dyDescent="0.25">
      <c r="B312" s="13"/>
      <c r="D312" s="96" t="s">
        <v>88</v>
      </c>
      <c r="F312" s="97" t="s">
        <v>392</v>
      </c>
      <c r="I312" s="98"/>
      <c r="L312" s="13"/>
      <c r="M312" s="99"/>
      <c r="T312" s="100"/>
      <c r="AT312" s="3" t="s">
        <v>88</v>
      </c>
      <c r="AU312" s="3" t="s">
        <v>1</v>
      </c>
    </row>
    <row r="313" spans="2:65" s="101" customFormat="1" x14ac:dyDescent="0.25">
      <c r="B313" s="102"/>
      <c r="D313" s="103" t="s">
        <v>90</v>
      </c>
      <c r="E313" s="104" t="s">
        <v>9</v>
      </c>
      <c r="F313" s="105" t="s">
        <v>583</v>
      </c>
      <c r="H313" s="106">
        <v>108.727</v>
      </c>
      <c r="I313" s="107"/>
      <c r="L313" s="102"/>
      <c r="M313" s="108"/>
      <c r="T313" s="109"/>
      <c r="AT313" s="104" t="s">
        <v>90</v>
      </c>
      <c r="AU313" s="104" t="s">
        <v>1</v>
      </c>
      <c r="AV313" s="101" t="s">
        <v>1</v>
      </c>
      <c r="AW313" s="101" t="s">
        <v>92</v>
      </c>
      <c r="AX313" s="101" t="s">
        <v>78</v>
      </c>
      <c r="AY313" s="104" t="s">
        <v>79</v>
      </c>
    </row>
    <row r="314" spans="2:65" s="101" customFormat="1" x14ac:dyDescent="0.25">
      <c r="B314" s="102"/>
      <c r="D314" s="103" t="s">
        <v>90</v>
      </c>
      <c r="E314" s="104" t="s">
        <v>9</v>
      </c>
      <c r="F314" s="105" t="s">
        <v>584</v>
      </c>
      <c r="H314" s="106">
        <v>26.434000000000001</v>
      </c>
      <c r="I314" s="107"/>
      <c r="L314" s="102"/>
      <c r="M314" s="108"/>
      <c r="T314" s="109"/>
      <c r="AT314" s="104" t="s">
        <v>90</v>
      </c>
      <c r="AU314" s="104" t="s">
        <v>1</v>
      </c>
      <c r="AV314" s="101" t="s">
        <v>1</v>
      </c>
      <c r="AW314" s="101" t="s">
        <v>92</v>
      </c>
      <c r="AX314" s="101" t="s">
        <v>78</v>
      </c>
      <c r="AY314" s="104" t="s">
        <v>79</v>
      </c>
    </row>
    <row r="315" spans="2:65" s="118" customFormat="1" x14ac:dyDescent="0.25">
      <c r="B315" s="119"/>
      <c r="D315" s="103" t="s">
        <v>90</v>
      </c>
      <c r="E315" s="120" t="s">
        <v>9</v>
      </c>
      <c r="F315" s="121" t="s">
        <v>151</v>
      </c>
      <c r="H315" s="122">
        <v>135.161</v>
      </c>
      <c r="I315" s="123"/>
      <c r="L315" s="119"/>
      <c r="M315" s="124"/>
      <c r="T315" s="125"/>
      <c r="AT315" s="120" t="s">
        <v>90</v>
      </c>
      <c r="AU315" s="120" t="s">
        <v>1</v>
      </c>
      <c r="AV315" s="118" t="s">
        <v>86</v>
      </c>
      <c r="AW315" s="118" t="s">
        <v>92</v>
      </c>
      <c r="AX315" s="118" t="s">
        <v>77</v>
      </c>
      <c r="AY315" s="120" t="s">
        <v>79</v>
      </c>
    </row>
    <row r="316" spans="2:65" s="101" customFormat="1" x14ac:dyDescent="0.25">
      <c r="B316" s="102"/>
      <c r="D316" s="103" t="s">
        <v>90</v>
      </c>
      <c r="F316" s="105" t="s">
        <v>586</v>
      </c>
      <c r="H316" s="106">
        <v>5271.2790000000005</v>
      </c>
      <c r="I316" s="107"/>
      <c r="L316" s="102"/>
      <c r="M316" s="108"/>
      <c r="T316" s="109"/>
      <c r="AT316" s="104" t="s">
        <v>90</v>
      </c>
      <c r="AU316" s="104" t="s">
        <v>1</v>
      </c>
      <c r="AV316" s="101" t="s">
        <v>1</v>
      </c>
      <c r="AW316" s="101" t="s">
        <v>4</v>
      </c>
      <c r="AX316" s="101" t="s">
        <v>77</v>
      </c>
      <c r="AY316" s="104" t="s">
        <v>79</v>
      </c>
    </row>
    <row r="317" spans="2:65" s="12" customFormat="1" ht="24.2" customHeight="1" x14ac:dyDescent="0.25">
      <c r="B317" s="13"/>
      <c r="C317" s="83" t="s">
        <v>394</v>
      </c>
      <c r="D317" s="83" t="s">
        <v>81</v>
      </c>
      <c r="E317" s="84" t="s">
        <v>395</v>
      </c>
      <c r="F317" s="85" t="s">
        <v>396</v>
      </c>
      <c r="G317" s="86" t="s">
        <v>207</v>
      </c>
      <c r="H317" s="87">
        <v>108.727</v>
      </c>
      <c r="I317" s="88"/>
      <c r="J317" s="89">
        <f>ROUND(I317*H317,2)</f>
        <v>0</v>
      </c>
      <c r="K317" s="85" t="s">
        <v>85</v>
      </c>
      <c r="L317" s="13"/>
      <c r="M317" s="90" t="s">
        <v>9</v>
      </c>
      <c r="N317" s="91" t="s">
        <v>32</v>
      </c>
      <c r="P317" s="92">
        <f>O317*H317</f>
        <v>0</v>
      </c>
      <c r="Q317" s="92">
        <v>0</v>
      </c>
      <c r="R317" s="92">
        <f>Q317*H317</f>
        <v>0</v>
      </c>
      <c r="S317" s="92">
        <v>0</v>
      </c>
      <c r="T317" s="93">
        <f>S317*H317</f>
        <v>0</v>
      </c>
      <c r="AR317" s="94" t="s">
        <v>86</v>
      </c>
      <c r="AT317" s="94" t="s">
        <v>81</v>
      </c>
      <c r="AU317" s="94" t="s">
        <v>1</v>
      </c>
      <c r="AY317" s="3" t="s">
        <v>79</v>
      </c>
      <c r="BE317" s="95">
        <f>IF(N317="základní",J317,0)</f>
        <v>0</v>
      </c>
      <c r="BF317" s="95">
        <f>IF(N317="snížená",J317,0)</f>
        <v>0</v>
      </c>
      <c r="BG317" s="95">
        <f>IF(N317="zákl. přenesená",J317,0)</f>
        <v>0</v>
      </c>
      <c r="BH317" s="95">
        <f>IF(N317="sníž. přenesená",J317,0)</f>
        <v>0</v>
      </c>
      <c r="BI317" s="95">
        <f>IF(N317="nulová",J317,0)</f>
        <v>0</v>
      </c>
      <c r="BJ317" s="3" t="s">
        <v>77</v>
      </c>
      <c r="BK317" s="95">
        <f>ROUND(I317*H317,2)</f>
        <v>0</v>
      </c>
      <c r="BL317" s="3" t="s">
        <v>86</v>
      </c>
      <c r="BM317" s="94" t="s">
        <v>587</v>
      </c>
    </row>
    <row r="318" spans="2:65" s="12" customFormat="1" x14ac:dyDescent="0.25">
      <c r="B318" s="13"/>
      <c r="D318" s="96" t="s">
        <v>88</v>
      </c>
      <c r="F318" s="97" t="s">
        <v>398</v>
      </c>
      <c r="I318" s="98"/>
      <c r="L318" s="13"/>
      <c r="M318" s="99"/>
      <c r="T318" s="100"/>
      <c r="AT318" s="3" t="s">
        <v>88</v>
      </c>
      <c r="AU318" s="3" t="s">
        <v>1</v>
      </c>
    </row>
    <row r="319" spans="2:65" s="101" customFormat="1" x14ac:dyDescent="0.25">
      <c r="B319" s="102"/>
      <c r="D319" s="103" t="s">
        <v>90</v>
      </c>
      <c r="E319" s="104" t="s">
        <v>9</v>
      </c>
      <c r="F319" s="105" t="s">
        <v>583</v>
      </c>
      <c r="H319" s="106">
        <v>108.727</v>
      </c>
      <c r="I319" s="107"/>
      <c r="L319" s="102"/>
      <c r="M319" s="108"/>
      <c r="T319" s="109"/>
      <c r="AT319" s="104" t="s">
        <v>90</v>
      </c>
      <c r="AU319" s="104" t="s">
        <v>1</v>
      </c>
      <c r="AV319" s="101" t="s">
        <v>1</v>
      </c>
      <c r="AW319" s="101" t="s">
        <v>92</v>
      </c>
      <c r="AX319" s="101" t="s">
        <v>77</v>
      </c>
      <c r="AY319" s="104" t="s">
        <v>79</v>
      </c>
    </row>
    <row r="320" spans="2:65" s="12" customFormat="1" ht="24.2" customHeight="1" x14ac:dyDescent="0.25">
      <c r="B320" s="13"/>
      <c r="C320" s="83" t="s">
        <v>399</v>
      </c>
      <c r="D320" s="83" t="s">
        <v>81</v>
      </c>
      <c r="E320" s="84" t="s">
        <v>400</v>
      </c>
      <c r="F320" s="85" t="s">
        <v>212</v>
      </c>
      <c r="G320" s="86" t="s">
        <v>207</v>
      </c>
      <c r="H320" s="87">
        <v>4.335</v>
      </c>
      <c r="I320" s="88"/>
      <c r="J320" s="89">
        <f>ROUND(I320*H320,2)</f>
        <v>0</v>
      </c>
      <c r="K320" s="85" t="s">
        <v>85</v>
      </c>
      <c r="L320" s="13"/>
      <c r="M320" s="90" t="s">
        <v>9</v>
      </c>
      <c r="N320" s="91" t="s">
        <v>32</v>
      </c>
      <c r="P320" s="92">
        <f>O320*H320</f>
        <v>0</v>
      </c>
      <c r="Q320" s="92">
        <v>0</v>
      </c>
      <c r="R320" s="92">
        <f>Q320*H320</f>
        <v>0</v>
      </c>
      <c r="S320" s="92">
        <v>0</v>
      </c>
      <c r="T320" s="93">
        <f>S320*H320</f>
        <v>0</v>
      </c>
      <c r="AR320" s="94" t="s">
        <v>86</v>
      </c>
      <c r="AT320" s="94" t="s">
        <v>81</v>
      </c>
      <c r="AU320" s="94" t="s">
        <v>1</v>
      </c>
      <c r="AY320" s="3" t="s">
        <v>79</v>
      </c>
      <c r="BE320" s="95">
        <f>IF(N320="základní",J320,0)</f>
        <v>0</v>
      </c>
      <c r="BF320" s="95">
        <f>IF(N320="snížená",J320,0)</f>
        <v>0</v>
      </c>
      <c r="BG320" s="95">
        <f>IF(N320="zákl. přenesená",J320,0)</f>
        <v>0</v>
      </c>
      <c r="BH320" s="95">
        <f>IF(N320="sníž. přenesená",J320,0)</f>
        <v>0</v>
      </c>
      <c r="BI320" s="95">
        <f>IF(N320="nulová",J320,0)</f>
        <v>0</v>
      </c>
      <c r="BJ320" s="3" t="s">
        <v>77</v>
      </c>
      <c r="BK320" s="95">
        <f>ROUND(I320*H320,2)</f>
        <v>0</v>
      </c>
      <c r="BL320" s="3" t="s">
        <v>86</v>
      </c>
      <c r="BM320" s="94" t="s">
        <v>588</v>
      </c>
    </row>
    <row r="321" spans="2:65" s="12" customFormat="1" x14ac:dyDescent="0.25">
      <c r="B321" s="13"/>
      <c r="D321" s="96" t="s">
        <v>88</v>
      </c>
      <c r="F321" s="97" t="s">
        <v>402</v>
      </c>
      <c r="I321" s="98"/>
      <c r="L321" s="13"/>
      <c r="M321" s="99"/>
      <c r="T321" s="100"/>
      <c r="AT321" s="3" t="s">
        <v>88</v>
      </c>
      <c r="AU321" s="3" t="s">
        <v>1</v>
      </c>
    </row>
    <row r="322" spans="2:65" s="101" customFormat="1" x14ac:dyDescent="0.25">
      <c r="B322" s="102"/>
      <c r="D322" s="103" t="s">
        <v>90</v>
      </c>
      <c r="E322" s="104" t="s">
        <v>9</v>
      </c>
      <c r="F322" s="105" t="s">
        <v>579</v>
      </c>
      <c r="H322" s="106">
        <v>4.335</v>
      </c>
      <c r="I322" s="107"/>
      <c r="L322" s="102"/>
      <c r="M322" s="108"/>
      <c r="T322" s="109"/>
      <c r="AT322" s="104" t="s">
        <v>90</v>
      </c>
      <c r="AU322" s="104" t="s">
        <v>1</v>
      </c>
      <c r="AV322" s="101" t="s">
        <v>1</v>
      </c>
      <c r="AW322" s="101" t="s">
        <v>92</v>
      </c>
      <c r="AX322" s="101" t="s">
        <v>77</v>
      </c>
      <c r="AY322" s="104" t="s">
        <v>79</v>
      </c>
    </row>
    <row r="323" spans="2:65" s="12" customFormat="1" ht="24.2" customHeight="1" x14ac:dyDescent="0.25">
      <c r="B323" s="13"/>
      <c r="C323" s="83" t="s">
        <v>403</v>
      </c>
      <c r="D323" s="83" t="s">
        <v>81</v>
      </c>
      <c r="E323" s="84" t="s">
        <v>404</v>
      </c>
      <c r="F323" s="85" t="s">
        <v>405</v>
      </c>
      <c r="G323" s="86" t="s">
        <v>207</v>
      </c>
      <c r="H323" s="87">
        <v>26.434000000000001</v>
      </c>
      <c r="I323" s="88"/>
      <c r="J323" s="89">
        <f>ROUND(I323*H323,2)</f>
        <v>0</v>
      </c>
      <c r="K323" s="85" t="s">
        <v>85</v>
      </c>
      <c r="L323" s="13"/>
      <c r="M323" s="90" t="s">
        <v>9</v>
      </c>
      <c r="N323" s="91" t="s">
        <v>32</v>
      </c>
      <c r="P323" s="92">
        <f>O323*H323</f>
        <v>0</v>
      </c>
      <c r="Q323" s="92">
        <v>0</v>
      </c>
      <c r="R323" s="92">
        <f>Q323*H323</f>
        <v>0</v>
      </c>
      <c r="S323" s="92">
        <v>0</v>
      </c>
      <c r="T323" s="93">
        <f>S323*H323</f>
        <v>0</v>
      </c>
      <c r="AR323" s="94" t="s">
        <v>86</v>
      </c>
      <c r="AT323" s="94" t="s">
        <v>81</v>
      </c>
      <c r="AU323" s="94" t="s">
        <v>1</v>
      </c>
      <c r="AY323" s="3" t="s">
        <v>79</v>
      </c>
      <c r="BE323" s="95">
        <f>IF(N323="základní",J323,0)</f>
        <v>0</v>
      </c>
      <c r="BF323" s="95">
        <f>IF(N323="snížená",J323,0)</f>
        <v>0</v>
      </c>
      <c r="BG323" s="95">
        <f>IF(N323="zákl. přenesená",J323,0)</f>
        <v>0</v>
      </c>
      <c r="BH323" s="95">
        <f>IF(N323="sníž. přenesená",J323,0)</f>
        <v>0</v>
      </c>
      <c r="BI323" s="95">
        <f>IF(N323="nulová",J323,0)</f>
        <v>0</v>
      </c>
      <c r="BJ323" s="3" t="s">
        <v>77</v>
      </c>
      <c r="BK323" s="95">
        <f>ROUND(I323*H323,2)</f>
        <v>0</v>
      </c>
      <c r="BL323" s="3" t="s">
        <v>86</v>
      </c>
      <c r="BM323" s="94" t="s">
        <v>589</v>
      </c>
    </row>
    <row r="324" spans="2:65" s="12" customFormat="1" x14ac:dyDescent="0.25">
      <c r="B324" s="13"/>
      <c r="D324" s="96" t="s">
        <v>88</v>
      </c>
      <c r="F324" s="97" t="s">
        <v>407</v>
      </c>
      <c r="I324" s="98"/>
      <c r="L324" s="13"/>
      <c r="M324" s="99"/>
      <c r="T324" s="100"/>
      <c r="AT324" s="3" t="s">
        <v>88</v>
      </c>
      <c r="AU324" s="3" t="s">
        <v>1</v>
      </c>
    </row>
    <row r="325" spans="2:65" s="101" customFormat="1" x14ac:dyDescent="0.25">
      <c r="B325" s="102"/>
      <c r="D325" s="103" t="s">
        <v>90</v>
      </c>
      <c r="E325" s="104" t="s">
        <v>9</v>
      </c>
      <c r="F325" s="105" t="s">
        <v>584</v>
      </c>
      <c r="H325" s="106">
        <v>26.434000000000001</v>
      </c>
      <c r="I325" s="107"/>
      <c r="L325" s="102"/>
      <c r="M325" s="108"/>
      <c r="T325" s="109"/>
      <c r="AT325" s="104" t="s">
        <v>90</v>
      </c>
      <c r="AU325" s="104" t="s">
        <v>1</v>
      </c>
      <c r="AV325" s="101" t="s">
        <v>1</v>
      </c>
      <c r="AW325" s="101" t="s">
        <v>92</v>
      </c>
      <c r="AX325" s="101" t="s">
        <v>77</v>
      </c>
      <c r="AY325" s="104" t="s">
        <v>79</v>
      </c>
    </row>
    <row r="326" spans="2:65" s="70" customFormat="1" ht="22.9" customHeight="1" x14ac:dyDescent="0.2">
      <c r="B326" s="71"/>
      <c r="D326" s="72" t="s">
        <v>74</v>
      </c>
      <c r="E326" s="81" t="s">
        <v>408</v>
      </c>
      <c r="F326" s="81" t="s">
        <v>409</v>
      </c>
      <c r="I326" s="74"/>
      <c r="J326" s="82">
        <f>BK326</f>
        <v>0</v>
      </c>
      <c r="L326" s="71"/>
      <c r="M326" s="76"/>
      <c r="P326" s="77">
        <f>SUM(P327:P328)</f>
        <v>0</v>
      </c>
      <c r="R326" s="77">
        <f>SUM(R327:R328)</f>
        <v>0</v>
      </c>
      <c r="T326" s="78">
        <f>SUM(T327:T328)</f>
        <v>0</v>
      </c>
      <c r="AR326" s="72" t="s">
        <v>77</v>
      </c>
      <c r="AT326" s="79" t="s">
        <v>74</v>
      </c>
      <c r="AU326" s="79" t="s">
        <v>77</v>
      </c>
      <c r="AY326" s="72" t="s">
        <v>79</v>
      </c>
      <c r="BK326" s="80">
        <f>SUM(BK327:BK328)</f>
        <v>0</v>
      </c>
    </row>
    <row r="327" spans="2:65" s="12" customFormat="1" ht="24.2" customHeight="1" x14ac:dyDescent="0.25">
      <c r="B327" s="13"/>
      <c r="C327" s="83" t="s">
        <v>410</v>
      </c>
      <c r="D327" s="83" t="s">
        <v>81</v>
      </c>
      <c r="E327" s="84" t="s">
        <v>411</v>
      </c>
      <c r="F327" s="85" t="s">
        <v>412</v>
      </c>
      <c r="G327" s="86" t="s">
        <v>207</v>
      </c>
      <c r="H327" s="87">
        <v>99.4</v>
      </c>
      <c r="I327" s="88"/>
      <c r="J327" s="89">
        <f>ROUND(I327*H327,2)</f>
        <v>0</v>
      </c>
      <c r="K327" s="85" t="s">
        <v>85</v>
      </c>
      <c r="L327" s="13"/>
      <c r="M327" s="90" t="s">
        <v>9</v>
      </c>
      <c r="N327" s="91" t="s">
        <v>32</v>
      </c>
      <c r="P327" s="92">
        <f>O327*H327</f>
        <v>0</v>
      </c>
      <c r="Q327" s="92">
        <v>0</v>
      </c>
      <c r="R327" s="92">
        <f>Q327*H327</f>
        <v>0</v>
      </c>
      <c r="S327" s="92">
        <v>0</v>
      </c>
      <c r="T327" s="93">
        <f>S327*H327</f>
        <v>0</v>
      </c>
      <c r="AR327" s="94" t="s">
        <v>86</v>
      </c>
      <c r="AT327" s="94" t="s">
        <v>81</v>
      </c>
      <c r="AU327" s="94" t="s">
        <v>1</v>
      </c>
      <c r="AY327" s="3" t="s">
        <v>79</v>
      </c>
      <c r="BE327" s="95">
        <f>IF(N327="základní",J327,0)</f>
        <v>0</v>
      </c>
      <c r="BF327" s="95">
        <f>IF(N327="snížená",J327,0)</f>
        <v>0</v>
      </c>
      <c r="BG327" s="95">
        <f>IF(N327="zákl. přenesená",J327,0)</f>
        <v>0</v>
      </c>
      <c r="BH327" s="95">
        <f>IF(N327="sníž. přenesená",J327,0)</f>
        <v>0</v>
      </c>
      <c r="BI327" s="95">
        <f>IF(N327="nulová",J327,0)</f>
        <v>0</v>
      </c>
      <c r="BJ327" s="3" t="s">
        <v>77</v>
      </c>
      <c r="BK327" s="95">
        <f>ROUND(I327*H327,2)</f>
        <v>0</v>
      </c>
      <c r="BL327" s="3" t="s">
        <v>86</v>
      </c>
      <c r="BM327" s="94" t="s">
        <v>590</v>
      </c>
    </row>
    <row r="328" spans="2:65" s="12" customFormat="1" x14ac:dyDescent="0.25">
      <c r="B328" s="13"/>
      <c r="D328" s="96" t="s">
        <v>88</v>
      </c>
      <c r="F328" s="97" t="s">
        <v>414</v>
      </c>
      <c r="I328" s="98"/>
      <c r="L328" s="13"/>
      <c r="M328" s="99"/>
      <c r="T328" s="100"/>
      <c r="AT328" s="3" t="s">
        <v>88</v>
      </c>
      <c r="AU328" s="3" t="s">
        <v>1</v>
      </c>
    </row>
    <row r="329" spans="2:65" s="70" customFormat="1" ht="25.9" customHeight="1" x14ac:dyDescent="0.2">
      <c r="B329" s="71"/>
      <c r="D329" s="72" t="s">
        <v>74</v>
      </c>
      <c r="E329" s="73" t="s">
        <v>415</v>
      </c>
      <c r="F329" s="73" t="s">
        <v>416</v>
      </c>
      <c r="I329" s="74"/>
      <c r="J329" s="75">
        <f>BK329</f>
        <v>0</v>
      </c>
      <c r="L329" s="71"/>
      <c r="M329" s="76"/>
      <c r="P329" s="77">
        <f>P330+P337+P340+P343+P346+P349</f>
        <v>0</v>
      </c>
      <c r="R329" s="77">
        <f>R330+R337+R340+R343+R346+R349</f>
        <v>0</v>
      </c>
      <c r="T329" s="78">
        <f>T330+T337+T340+T343+T346+T349</f>
        <v>0</v>
      </c>
      <c r="AR329" s="72" t="s">
        <v>107</v>
      </c>
      <c r="AT329" s="79" t="s">
        <v>74</v>
      </c>
      <c r="AU329" s="79" t="s">
        <v>78</v>
      </c>
      <c r="AY329" s="72" t="s">
        <v>79</v>
      </c>
      <c r="BK329" s="80">
        <f>BK330+BK337+BK340+BK343+BK346+BK349</f>
        <v>0</v>
      </c>
    </row>
    <row r="330" spans="2:65" s="70" customFormat="1" ht="22.9" customHeight="1" x14ac:dyDescent="0.2">
      <c r="B330" s="71"/>
      <c r="D330" s="72" t="s">
        <v>74</v>
      </c>
      <c r="E330" s="81" t="s">
        <v>417</v>
      </c>
      <c r="F330" s="81" t="s">
        <v>418</v>
      </c>
      <c r="I330" s="74"/>
      <c r="J330" s="82">
        <f>BK330</f>
        <v>0</v>
      </c>
      <c r="L330" s="71"/>
      <c r="M330" s="76"/>
      <c r="P330" s="77">
        <f>SUM(P331:P336)</f>
        <v>0</v>
      </c>
      <c r="R330" s="77">
        <f>SUM(R331:R336)</f>
        <v>0</v>
      </c>
      <c r="T330" s="78">
        <f>SUM(T331:T336)</f>
        <v>0</v>
      </c>
      <c r="AR330" s="72" t="s">
        <v>107</v>
      </c>
      <c r="AT330" s="79" t="s">
        <v>74</v>
      </c>
      <c r="AU330" s="79" t="s">
        <v>77</v>
      </c>
      <c r="AY330" s="72" t="s">
        <v>79</v>
      </c>
      <c r="BK330" s="80">
        <f>SUM(BK331:BK336)</f>
        <v>0</v>
      </c>
    </row>
    <row r="331" spans="2:65" s="12" customFormat="1" ht="16.5" customHeight="1" x14ac:dyDescent="0.25">
      <c r="B331" s="13"/>
      <c r="C331" s="83" t="s">
        <v>419</v>
      </c>
      <c r="D331" s="83" t="s">
        <v>81</v>
      </c>
      <c r="E331" s="84" t="s">
        <v>420</v>
      </c>
      <c r="F331" s="85" t="s">
        <v>421</v>
      </c>
      <c r="G331" s="86" t="s">
        <v>422</v>
      </c>
      <c r="H331" s="87">
        <v>1</v>
      </c>
      <c r="I331" s="88"/>
      <c r="J331" s="89">
        <f>ROUND(I331*H331,2)</f>
        <v>0</v>
      </c>
      <c r="K331" s="85" t="s">
        <v>85</v>
      </c>
      <c r="L331" s="13"/>
      <c r="M331" s="90" t="s">
        <v>9</v>
      </c>
      <c r="N331" s="91" t="s">
        <v>32</v>
      </c>
      <c r="P331" s="92">
        <f>O331*H331</f>
        <v>0</v>
      </c>
      <c r="Q331" s="92">
        <v>0</v>
      </c>
      <c r="R331" s="92">
        <f>Q331*H331</f>
        <v>0</v>
      </c>
      <c r="S331" s="92">
        <v>0</v>
      </c>
      <c r="T331" s="93">
        <f>S331*H331</f>
        <v>0</v>
      </c>
      <c r="AR331" s="94" t="s">
        <v>423</v>
      </c>
      <c r="AT331" s="94" t="s">
        <v>81</v>
      </c>
      <c r="AU331" s="94" t="s">
        <v>1</v>
      </c>
      <c r="AY331" s="3" t="s">
        <v>79</v>
      </c>
      <c r="BE331" s="95">
        <f>IF(N331="základní",J331,0)</f>
        <v>0</v>
      </c>
      <c r="BF331" s="95">
        <f>IF(N331="snížená",J331,0)</f>
        <v>0</v>
      </c>
      <c r="BG331" s="95">
        <f>IF(N331="zákl. přenesená",J331,0)</f>
        <v>0</v>
      </c>
      <c r="BH331" s="95">
        <f>IF(N331="sníž. přenesená",J331,0)</f>
        <v>0</v>
      </c>
      <c r="BI331" s="95">
        <f>IF(N331="nulová",J331,0)</f>
        <v>0</v>
      </c>
      <c r="BJ331" s="3" t="s">
        <v>77</v>
      </c>
      <c r="BK331" s="95">
        <f>ROUND(I331*H331,2)</f>
        <v>0</v>
      </c>
      <c r="BL331" s="3" t="s">
        <v>423</v>
      </c>
      <c r="BM331" s="94" t="s">
        <v>591</v>
      </c>
    </row>
    <row r="332" spans="2:65" s="12" customFormat="1" x14ac:dyDescent="0.25">
      <c r="B332" s="13"/>
      <c r="D332" s="96" t="s">
        <v>88</v>
      </c>
      <c r="F332" s="97" t="s">
        <v>425</v>
      </c>
      <c r="I332" s="98"/>
      <c r="L332" s="13"/>
      <c r="M332" s="99"/>
      <c r="T332" s="100"/>
      <c r="AT332" s="3" t="s">
        <v>88</v>
      </c>
      <c r="AU332" s="3" t="s">
        <v>1</v>
      </c>
    </row>
    <row r="333" spans="2:65" s="12" customFormat="1" ht="16.5" customHeight="1" x14ac:dyDescent="0.25">
      <c r="B333" s="13"/>
      <c r="C333" s="83" t="s">
        <v>426</v>
      </c>
      <c r="D333" s="83" t="s">
        <v>81</v>
      </c>
      <c r="E333" s="84" t="s">
        <v>427</v>
      </c>
      <c r="F333" s="85" t="s">
        <v>428</v>
      </c>
      <c r="G333" s="86" t="s">
        <v>422</v>
      </c>
      <c r="H333" s="87">
        <v>1</v>
      </c>
      <c r="I333" s="88"/>
      <c r="J333" s="89">
        <f>ROUND(I333*H333,2)</f>
        <v>0</v>
      </c>
      <c r="K333" s="85" t="s">
        <v>85</v>
      </c>
      <c r="L333" s="13"/>
      <c r="M333" s="90" t="s">
        <v>9</v>
      </c>
      <c r="N333" s="91" t="s">
        <v>32</v>
      </c>
      <c r="P333" s="92">
        <f>O333*H333</f>
        <v>0</v>
      </c>
      <c r="Q333" s="92">
        <v>0</v>
      </c>
      <c r="R333" s="92">
        <f>Q333*H333</f>
        <v>0</v>
      </c>
      <c r="S333" s="92">
        <v>0</v>
      </c>
      <c r="T333" s="93">
        <f>S333*H333</f>
        <v>0</v>
      </c>
      <c r="AR333" s="94" t="s">
        <v>423</v>
      </c>
      <c r="AT333" s="94" t="s">
        <v>81</v>
      </c>
      <c r="AU333" s="94" t="s">
        <v>1</v>
      </c>
      <c r="AY333" s="3" t="s">
        <v>79</v>
      </c>
      <c r="BE333" s="95">
        <f>IF(N333="základní",J333,0)</f>
        <v>0</v>
      </c>
      <c r="BF333" s="95">
        <f>IF(N333="snížená",J333,0)</f>
        <v>0</v>
      </c>
      <c r="BG333" s="95">
        <f>IF(N333="zákl. přenesená",J333,0)</f>
        <v>0</v>
      </c>
      <c r="BH333" s="95">
        <f>IF(N333="sníž. přenesená",J333,0)</f>
        <v>0</v>
      </c>
      <c r="BI333" s="95">
        <f>IF(N333="nulová",J333,0)</f>
        <v>0</v>
      </c>
      <c r="BJ333" s="3" t="s">
        <v>77</v>
      </c>
      <c r="BK333" s="95">
        <f>ROUND(I333*H333,2)</f>
        <v>0</v>
      </c>
      <c r="BL333" s="3" t="s">
        <v>423</v>
      </c>
      <c r="BM333" s="94" t="s">
        <v>592</v>
      </c>
    </row>
    <row r="334" spans="2:65" s="12" customFormat="1" x14ac:dyDescent="0.25">
      <c r="B334" s="13"/>
      <c r="D334" s="96" t="s">
        <v>88</v>
      </c>
      <c r="F334" s="97" t="s">
        <v>430</v>
      </c>
      <c r="I334" s="98"/>
      <c r="L334" s="13"/>
      <c r="M334" s="99"/>
      <c r="T334" s="100"/>
      <c r="AT334" s="3" t="s">
        <v>88</v>
      </c>
      <c r="AU334" s="3" t="s">
        <v>1</v>
      </c>
    </row>
    <row r="335" spans="2:65" s="12" customFormat="1" ht="16.5" customHeight="1" x14ac:dyDescent="0.25">
      <c r="B335" s="13"/>
      <c r="C335" s="83" t="s">
        <v>431</v>
      </c>
      <c r="D335" s="83" t="s">
        <v>81</v>
      </c>
      <c r="E335" s="84" t="s">
        <v>432</v>
      </c>
      <c r="F335" s="85" t="s">
        <v>433</v>
      </c>
      <c r="G335" s="86" t="s">
        <v>422</v>
      </c>
      <c r="H335" s="87">
        <v>1</v>
      </c>
      <c r="I335" s="88"/>
      <c r="J335" s="89">
        <f>ROUND(I335*H335,2)</f>
        <v>0</v>
      </c>
      <c r="K335" s="85" t="s">
        <v>85</v>
      </c>
      <c r="L335" s="13"/>
      <c r="M335" s="90" t="s">
        <v>9</v>
      </c>
      <c r="N335" s="91" t="s">
        <v>32</v>
      </c>
      <c r="P335" s="92">
        <f>O335*H335</f>
        <v>0</v>
      </c>
      <c r="Q335" s="92">
        <v>0</v>
      </c>
      <c r="R335" s="92">
        <f>Q335*H335</f>
        <v>0</v>
      </c>
      <c r="S335" s="92">
        <v>0</v>
      </c>
      <c r="T335" s="93">
        <f>S335*H335</f>
        <v>0</v>
      </c>
      <c r="AR335" s="94" t="s">
        <v>423</v>
      </c>
      <c r="AT335" s="94" t="s">
        <v>81</v>
      </c>
      <c r="AU335" s="94" t="s">
        <v>1</v>
      </c>
      <c r="AY335" s="3" t="s">
        <v>79</v>
      </c>
      <c r="BE335" s="95">
        <f>IF(N335="základní",J335,0)</f>
        <v>0</v>
      </c>
      <c r="BF335" s="95">
        <f>IF(N335="snížená",J335,0)</f>
        <v>0</v>
      </c>
      <c r="BG335" s="95">
        <f>IF(N335="zákl. přenesená",J335,0)</f>
        <v>0</v>
      </c>
      <c r="BH335" s="95">
        <f>IF(N335="sníž. přenesená",J335,0)</f>
        <v>0</v>
      </c>
      <c r="BI335" s="95">
        <f>IF(N335="nulová",J335,0)</f>
        <v>0</v>
      </c>
      <c r="BJ335" s="3" t="s">
        <v>77</v>
      </c>
      <c r="BK335" s="95">
        <f>ROUND(I335*H335,2)</f>
        <v>0</v>
      </c>
      <c r="BL335" s="3" t="s">
        <v>423</v>
      </c>
      <c r="BM335" s="94" t="s">
        <v>593</v>
      </c>
    </row>
    <row r="336" spans="2:65" s="12" customFormat="1" x14ac:dyDescent="0.25">
      <c r="B336" s="13"/>
      <c r="D336" s="96" t="s">
        <v>88</v>
      </c>
      <c r="F336" s="97" t="s">
        <v>435</v>
      </c>
      <c r="I336" s="98"/>
      <c r="L336" s="13"/>
      <c r="M336" s="99"/>
      <c r="T336" s="100"/>
      <c r="AT336" s="3" t="s">
        <v>88</v>
      </c>
      <c r="AU336" s="3" t="s">
        <v>1</v>
      </c>
    </row>
    <row r="337" spans="2:65" s="70" customFormat="1" ht="22.9" customHeight="1" x14ac:dyDescent="0.2">
      <c r="B337" s="71"/>
      <c r="D337" s="72" t="s">
        <v>74</v>
      </c>
      <c r="E337" s="81" t="s">
        <v>436</v>
      </c>
      <c r="F337" s="81" t="s">
        <v>437</v>
      </c>
      <c r="I337" s="74"/>
      <c r="J337" s="82">
        <f>BK337</f>
        <v>0</v>
      </c>
      <c r="L337" s="71"/>
      <c r="M337" s="76"/>
      <c r="P337" s="77">
        <f>SUM(P338:P339)</f>
        <v>0</v>
      </c>
      <c r="R337" s="77">
        <f>SUM(R338:R339)</f>
        <v>0</v>
      </c>
      <c r="T337" s="78">
        <f>SUM(T338:T339)</f>
        <v>0</v>
      </c>
      <c r="AR337" s="72" t="s">
        <v>107</v>
      </c>
      <c r="AT337" s="79" t="s">
        <v>74</v>
      </c>
      <c r="AU337" s="79" t="s">
        <v>77</v>
      </c>
      <c r="AY337" s="72" t="s">
        <v>79</v>
      </c>
      <c r="BK337" s="80">
        <f>SUM(BK338:BK339)</f>
        <v>0</v>
      </c>
    </row>
    <row r="338" spans="2:65" s="12" customFormat="1" ht="16.5" customHeight="1" x14ac:dyDescent="0.25">
      <c r="B338" s="13"/>
      <c r="C338" s="83" t="s">
        <v>438</v>
      </c>
      <c r="D338" s="83" t="s">
        <v>81</v>
      </c>
      <c r="E338" s="84" t="s">
        <v>439</v>
      </c>
      <c r="F338" s="85" t="s">
        <v>440</v>
      </c>
      <c r="G338" s="86" t="s">
        <v>422</v>
      </c>
      <c r="H338" s="87">
        <v>1</v>
      </c>
      <c r="I338" s="88"/>
      <c r="J338" s="89">
        <f>ROUND(I338*H338,2)</f>
        <v>0</v>
      </c>
      <c r="K338" s="85" t="s">
        <v>85</v>
      </c>
      <c r="L338" s="13"/>
      <c r="M338" s="90" t="s">
        <v>9</v>
      </c>
      <c r="N338" s="91" t="s">
        <v>32</v>
      </c>
      <c r="P338" s="92">
        <f>O338*H338</f>
        <v>0</v>
      </c>
      <c r="Q338" s="92">
        <v>0</v>
      </c>
      <c r="R338" s="92">
        <f>Q338*H338</f>
        <v>0</v>
      </c>
      <c r="S338" s="92">
        <v>0</v>
      </c>
      <c r="T338" s="93">
        <f>S338*H338</f>
        <v>0</v>
      </c>
      <c r="AR338" s="94" t="s">
        <v>423</v>
      </c>
      <c r="AT338" s="94" t="s">
        <v>81</v>
      </c>
      <c r="AU338" s="94" t="s">
        <v>1</v>
      </c>
      <c r="AY338" s="3" t="s">
        <v>79</v>
      </c>
      <c r="BE338" s="95">
        <f>IF(N338="základní",J338,0)</f>
        <v>0</v>
      </c>
      <c r="BF338" s="95">
        <f>IF(N338="snížená",J338,0)</f>
        <v>0</v>
      </c>
      <c r="BG338" s="95">
        <f>IF(N338="zákl. přenesená",J338,0)</f>
        <v>0</v>
      </c>
      <c r="BH338" s="95">
        <f>IF(N338="sníž. přenesená",J338,0)</f>
        <v>0</v>
      </c>
      <c r="BI338" s="95">
        <f>IF(N338="nulová",J338,0)</f>
        <v>0</v>
      </c>
      <c r="BJ338" s="3" t="s">
        <v>77</v>
      </c>
      <c r="BK338" s="95">
        <f>ROUND(I338*H338,2)</f>
        <v>0</v>
      </c>
      <c r="BL338" s="3" t="s">
        <v>423</v>
      </c>
      <c r="BM338" s="94" t="s">
        <v>594</v>
      </c>
    </row>
    <row r="339" spans="2:65" s="12" customFormat="1" x14ac:dyDescent="0.25">
      <c r="B339" s="13"/>
      <c r="D339" s="96" t="s">
        <v>88</v>
      </c>
      <c r="F339" s="97" t="s">
        <v>442</v>
      </c>
      <c r="I339" s="98"/>
      <c r="L339" s="13"/>
      <c r="M339" s="99"/>
      <c r="T339" s="100"/>
      <c r="AT339" s="3" t="s">
        <v>88</v>
      </c>
      <c r="AU339" s="3" t="s">
        <v>1</v>
      </c>
    </row>
    <row r="340" spans="2:65" s="70" customFormat="1" ht="22.9" customHeight="1" x14ac:dyDescent="0.2">
      <c r="B340" s="71"/>
      <c r="D340" s="72" t="s">
        <v>74</v>
      </c>
      <c r="E340" s="81" t="s">
        <v>443</v>
      </c>
      <c r="F340" s="81" t="s">
        <v>444</v>
      </c>
      <c r="I340" s="74"/>
      <c r="J340" s="82">
        <f>BK340</f>
        <v>0</v>
      </c>
      <c r="L340" s="71"/>
      <c r="M340" s="76"/>
      <c r="P340" s="77">
        <f>SUM(P341:P342)</f>
        <v>0</v>
      </c>
      <c r="R340" s="77">
        <f>SUM(R341:R342)</f>
        <v>0</v>
      </c>
      <c r="T340" s="78">
        <f>SUM(T341:T342)</f>
        <v>0</v>
      </c>
      <c r="AR340" s="72" t="s">
        <v>107</v>
      </c>
      <c r="AT340" s="79" t="s">
        <v>74</v>
      </c>
      <c r="AU340" s="79" t="s">
        <v>77</v>
      </c>
      <c r="AY340" s="72" t="s">
        <v>79</v>
      </c>
      <c r="BK340" s="80">
        <f>SUM(BK341:BK342)</f>
        <v>0</v>
      </c>
    </row>
    <row r="341" spans="2:65" s="12" customFormat="1" ht="16.5" customHeight="1" x14ac:dyDescent="0.25">
      <c r="B341" s="13"/>
      <c r="C341" s="83" t="s">
        <v>445</v>
      </c>
      <c r="D341" s="83" t="s">
        <v>81</v>
      </c>
      <c r="E341" s="84" t="s">
        <v>446</v>
      </c>
      <c r="F341" s="85" t="s">
        <v>444</v>
      </c>
      <c r="G341" s="86" t="s">
        <v>422</v>
      </c>
      <c r="H341" s="87">
        <v>1</v>
      </c>
      <c r="I341" s="88"/>
      <c r="J341" s="89">
        <f>ROUND(I341*H341,2)</f>
        <v>0</v>
      </c>
      <c r="K341" s="85" t="s">
        <v>85</v>
      </c>
      <c r="L341" s="13"/>
      <c r="M341" s="90" t="s">
        <v>9</v>
      </c>
      <c r="N341" s="91" t="s">
        <v>32</v>
      </c>
      <c r="P341" s="92">
        <f>O341*H341</f>
        <v>0</v>
      </c>
      <c r="Q341" s="92">
        <v>0</v>
      </c>
      <c r="R341" s="92">
        <f>Q341*H341</f>
        <v>0</v>
      </c>
      <c r="S341" s="92">
        <v>0</v>
      </c>
      <c r="T341" s="93">
        <f>S341*H341</f>
        <v>0</v>
      </c>
      <c r="AR341" s="94" t="s">
        <v>423</v>
      </c>
      <c r="AT341" s="94" t="s">
        <v>81</v>
      </c>
      <c r="AU341" s="94" t="s">
        <v>1</v>
      </c>
      <c r="AY341" s="3" t="s">
        <v>79</v>
      </c>
      <c r="BE341" s="95">
        <f>IF(N341="základní",J341,0)</f>
        <v>0</v>
      </c>
      <c r="BF341" s="95">
        <f>IF(N341="snížená",J341,0)</f>
        <v>0</v>
      </c>
      <c r="BG341" s="95">
        <f>IF(N341="zákl. přenesená",J341,0)</f>
        <v>0</v>
      </c>
      <c r="BH341" s="95">
        <f>IF(N341="sníž. přenesená",J341,0)</f>
        <v>0</v>
      </c>
      <c r="BI341" s="95">
        <f>IF(N341="nulová",J341,0)</f>
        <v>0</v>
      </c>
      <c r="BJ341" s="3" t="s">
        <v>77</v>
      </c>
      <c r="BK341" s="95">
        <f>ROUND(I341*H341,2)</f>
        <v>0</v>
      </c>
      <c r="BL341" s="3" t="s">
        <v>423</v>
      </c>
      <c r="BM341" s="94" t="s">
        <v>595</v>
      </c>
    </row>
    <row r="342" spans="2:65" s="12" customFormat="1" x14ac:dyDescent="0.25">
      <c r="B342" s="13"/>
      <c r="D342" s="96" t="s">
        <v>88</v>
      </c>
      <c r="F342" s="97" t="s">
        <v>448</v>
      </c>
      <c r="I342" s="98"/>
      <c r="L342" s="13"/>
      <c r="M342" s="99"/>
      <c r="T342" s="100"/>
      <c r="AT342" s="3" t="s">
        <v>88</v>
      </c>
      <c r="AU342" s="3" t="s">
        <v>1</v>
      </c>
    </row>
    <row r="343" spans="2:65" s="70" customFormat="1" ht="22.9" customHeight="1" x14ac:dyDescent="0.2">
      <c r="B343" s="71"/>
      <c r="D343" s="72" t="s">
        <v>74</v>
      </c>
      <c r="E343" s="81" t="s">
        <v>449</v>
      </c>
      <c r="F343" s="81" t="s">
        <v>450</v>
      </c>
      <c r="I343" s="74"/>
      <c r="J343" s="82">
        <f>BK343</f>
        <v>0</v>
      </c>
      <c r="L343" s="71"/>
      <c r="M343" s="76"/>
      <c r="P343" s="77">
        <f>SUM(P344:P345)</f>
        <v>0</v>
      </c>
      <c r="R343" s="77">
        <f>SUM(R344:R345)</f>
        <v>0</v>
      </c>
      <c r="T343" s="78">
        <f>SUM(T344:T345)</f>
        <v>0</v>
      </c>
      <c r="AR343" s="72" t="s">
        <v>107</v>
      </c>
      <c r="AT343" s="79" t="s">
        <v>74</v>
      </c>
      <c r="AU343" s="79" t="s">
        <v>77</v>
      </c>
      <c r="AY343" s="72" t="s">
        <v>79</v>
      </c>
      <c r="BK343" s="80">
        <f>SUM(BK344:BK345)</f>
        <v>0</v>
      </c>
    </row>
    <row r="344" spans="2:65" s="12" customFormat="1" ht="16.5" customHeight="1" x14ac:dyDescent="0.25">
      <c r="B344" s="13"/>
      <c r="C344" s="83" t="s">
        <v>451</v>
      </c>
      <c r="D344" s="83" t="s">
        <v>81</v>
      </c>
      <c r="E344" s="84" t="s">
        <v>452</v>
      </c>
      <c r="F344" s="85" t="s">
        <v>453</v>
      </c>
      <c r="G344" s="86" t="s">
        <v>422</v>
      </c>
      <c r="H344" s="87">
        <v>1</v>
      </c>
      <c r="I344" s="88"/>
      <c r="J344" s="89">
        <f>ROUND(I344*H344,2)</f>
        <v>0</v>
      </c>
      <c r="K344" s="85" t="s">
        <v>85</v>
      </c>
      <c r="L344" s="13"/>
      <c r="M344" s="90" t="s">
        <v>9</v>
      </c>
      <c r="N344" s="91" t="s">
        <v>32</v>
      </c>
      <c r="P344" s="92">
        <f>O344*H344</f>
        <v>0</v>
      </c>
      <c r="Q344" s="92">
        <v>0</v>
      </c>
      <c r="R344" s="92">
        <f>Q344*H344</f>
        <v>0</v>
      </c>
      <c r="S344" s="92">
        <v>0</v>
      </c>
      <c r="T344" s="93">
        <f>S344*H344</f>
        <v>0</v>
      </c>
      <c r="AR344" s="94" t="s">
        <v>423</v>
      </c>
      <c r="AT344" s="94" t="s">
        <v>81</v>
      </c>
      <c r="AU344" s="94" t="s">
        <v>1</v>
      </c>
      <c r="AY344" s="3" t="s">
        <v>79</v>
      </c>
      <c r="BE344" s="95">
        <f>IF(N344="základní",J344,0)</f>
        <v>0</v>
      </c>
      <c r="BF344" s="95">
        <f>IF(N344="snížená",J344,0)</f>
        <v>0</v>
      </c>
      <c r="BG344" s="95">
        <f>IF(N344="zákl. přenesená",J344,0)</f>
        <v>0</v>
      </c>
      <c r="BH344" s="95">
        <f>IF(N344="sníž. přenesená",J344,0)</f>
        <v>0</v>
      </c>
      <c r="BI344" s="95">
        <f>IF(N344="nulová",J344,0)</f>
        <v>0</v>
      </c>
      <c r="BJ344" s="3" t="s">
        <v>77</v>
      </c>
      <c r="BK344" s="95">
        <f>ROUND(I344*H344,2)</f>
        <v>0</v>
      </c>
      <c r="BL344" s="3" t="s">
        <v>423</v>
      </c>
      <c r="BM344" s="94" t="s">
        <v>596</v>
      </c>
    </row>
    <row r="345" spans="2:65" s="12" customFormat="1" x14ac:dyDescent="0.25">
      <c r="B345" s="13"/>
      <c r="D345" s="96" t="s">
        <v>88</v>
      </c>
      <c r="F345" s="97" t="s">
        <v>455</v>
      </c>
      <c r="I345" s="98"/>
      <c r="L345" s="13"/>
      <c r="M345" s="99"/>
      <c r="T345" s="100"/>
      <c r="AT345" s="3" t="s">
        <v>88</v>
      </c>
      <c r="AU345" s="3" t="s">
        <v>1</v>
      </c>
    </row>
    <row r="346" spans="2:65" s="70" customFormat="1" ht="22.9" customHeight="1" x14ac:dyDescent="0.2">
      <c r="B346" s="71"/>
      <c r="D346" s="72" t="s">
        <v>74</v>
      </c>
      <c r="E346" s="81" t="s">
        <v>456</v>
      </c>
      <c r="F346" s="81" t="s">
        <v>457</v>
      </c>
      <c r="I346" s="74"/>
      <c r="J346" s="82">
        <f>BK346</f>
        <v>0</v>
      </c>
      <c r="L346" s="71"/>
      <c r="M346" s="76"/>
      <c r="P346" s="77">
        <f>SUM(P347:P348)</f>
        <v>0</v>
      </c>
      <c r="R346" s="77">
        <f>SUM(R347:R348)</f>
        <v>0</v>
      </c>
      <c r="T346" s="78">
        <f>SUM(T347:T348)</f>
        <v>0</v>
      </c>
      <c r="AR346" s="72" t="s">
        <v>107</v>
      </c>
      <c r="AT346" s="79" t="s">
        <v>74</v>
      </c>
      <c r="AU346" s="79" t="s">
        <v>77</v>
      </c>
      <c r="AY346" s="72" t="s">
        <v>79</v>
      </c>
      <c r="BK346" s="80">
        <f>SUM(BK347:BK348)</f>
        <v>0</v>
      </c>
    </row>
    <row r="347" spans="2:65" s="12" customFormat="1" ht="16.5" customHeight="1" x14ac:dyDescent="0.25">
      <c r="B347" s="13"/>
      <c r="C347" s="83" t="s">
        <v>458</v>
      </c>
      <c r="D347" s="83" t="s">
        <v>81</v>
      </c>
      <c r="E347" s="84" t="s">
        <v>459</v>
      </c>
      <c r="F347" s="85" t="s">
        <v>460</v>
      </c>
      <c r="G347" s="86" t="s">
        <v>422</v>
      </c>
      <c r="H347" s="87">
        <v>1</v>
      </c>
      <c r="I347" s="88"/>
      <c r="J347" s="89">
        <f>ROUND(I347*H347,2)</f>
        <v>0</v>
      </c>
      <c r="K347" s="85" t="s">
        <v>85</v>
      </c>
      <c r="L347" s="13"/>
      <c r="M347" s="90" t="s">
        <v>9</v>
      </c>
      <c r="N347" s="91" t="s">
        <v>32</v>
      </c>
      <c r="P347" s="92">
        <f>O347*H347</f>
        <v>0</v>
      </c>
      <c r="Q347" s="92">
        <v>0</v>
      </c>
      <c r="R347" s="92">
        <f>Q347*H347</f>
        <v>0</v>
      </c>
      <c r="S347" s="92">
        <v>0</v>
      </c>
      <c r="T347" s="93">
        <f>S347*H347</f>
        <v>0</v>
      </c>
      <c r="AR347" s="94" t="s">
        <v>423</v>
      </c>
      <c r="AT347" s="94" t="s">
        <v>81</v>
      </c>
      <c r="AU347" s="94" t="s">
        <v>1</v>
      </c>
      <c r="AY347" s="3" t="s">
        <v>79</v>
      </c>
      <c r="BE347" s="95">
        <f>IF(N347="základní",J347,0)</f>
        <v>0</v>
      </c>
      <c r="BF347" s="95">
        <f>IF(N347="snížená",J347,0)</f>
        <v>0</v>
      </c>
      <c r="BG347" s="95">
        <f>IF(N347="zákl. přenesená",J347,0)</f>
        <v>0</v>
      </c>
      <c r="BH347" s="95">
        <f>IF(N347="sníž. přenesená",J347,0)</f>
        <v>0</v>
      </c>
      <c r="BI347" s="95">
        <f>IF(N347="nulová",J347,0)</f>
        <v>0</v>
      </c>
      <c r="BJ347" s="3" t="s">
        <v>77</v>
      </c>
      <c r="BK347" s="95">
        <f>ROUND(I347*H347,2)</f>
        <v>0</v>
      </c>
      <c r="BL347" s="3" t="s">
        <v>423</v>
      </c>
      <c r="BM347" s="94" t="s">
        <v>597</v>
      </c>
    </row>
    <row r="348" spans="2:65" s="12" customFormat="1" x14ac:dyDescent="0.25">
      <c r="B348" s="13"/>
      <c r="D348" s="96" t="s">
        <v>88</v>
      </c>
      <c r="F348" s="97" t="s">
        <v>462</v>
      </c>
      <c r="I348" s="98"/>
      <c r="L348" s="13"/>
      <c r="M348" s="99"/>
      <c r="T348" s="100"/>
      <c r="AT348" s="3" t="s">
        <v>88</v>
      </c>
      <c r="AU348" s="3" t="s">
        <v>1</v>
      </c>
    </row>
    <row r="349" spans="2:65" s="70" customFormat="1" ht="22.9" customHeight="1" x14ac:dyDescent="0.2">
      <c r="B349" s="71"/>
      <c r="D349" s="72" t="s">
        <v>74</v>
      </c>
      <c r="E349" s="81" t="s">
        <v>463</v>
      </c>
      <c r="F349" s="81" t="s">
        <v>464</v>
      </c>
      <c r="I349" s="74"/>
      <c r="J349" s="82">
        <f>BK349</f>
        <v>0</v>
      </c>
      <c r="L349" s="71"/>
      <c r="M349" s="76"/>
      <c r="P349" s="77">
        <f>SUM(P350:P351)</f>
        <v>0</v>
      </c>
      <c r="R349" s="77">
        <f>SUM(R350:R351)</f>
        <v>0</v>
      </c>
      <c r="T349" s="78">
        <f>SUM(T350:T351)</f>
        <v>0</v>
      </c>
      <c r="AR349" s="72" t="s">
        <v>107</v>
      </c>
      <c r="AT349" s="79" t="s">
        <v>74</v>
      </c>
      <c r="AU349" s="79" t="s">
        <v>77</v>
      </c>
      <c r="AY349" s="72" t="s">
        <v>79</v>
      </c>
      <c r="BK349" s="80">
        <f>SUM(BK350:BK351)</f>
        <v>0</v>
      </c>
    </row>
    <row r="350" spans="2:65" s="12" customFormat="1" ht="21.75" customHeight="1" x14ac:dyDescent="0.25">
      <c r="B350" s="13"/>
      <c r="C350" s="83" t="s">
        <v>465</v>
      </c>
      <c r="D350" s="83" t="s">
        <v>81</v>
      </c>
      <c r="E350" s="84" t="s">
        <v>466</v>
      </c>
      <c r="F350" s="85" t="s">
        <v>467</v>
      </c>
      <c r="G350" s="86" t="s">
        <v>422</v>
      </c>
      <c r="H350" s="87">
        <v>1</v>
      </c>
      <c r="I350" s="88"/>
      <c r="J350" s="89">
        <f>ROUND(I350*H350,2)</f>
        <v>0</v>
      </c>
      <c r="K350" s="85" t="s">
        <v>85</v>
      </c>
      <c r="L350" s="13"/>
      <c r="M350" s="90" t="s">
        <v>9</v>
      </c>
      <c r="N350" s="91" t="s">
        <v>32</v>
      </c>
      <c r="P350" s="92">
        <f>O350*H350</f>
        <v>0</v>
      </c>
      <c r="Q350" s="92">
        <v>0</v>
      </c>
      <c r="R350" s="92">
        <f>Q350*H350</f>
        <v>0</v>
      </c>
      <c r="S350" s="92">
        <v>0</v>
      </c>
      <c r="T350" s="93">
        <f>S350*H350</f>
        <v>0</v>
      </c>
      <c r="AR350" s="94" t="s">
        <v>423</v>
      </c>
      <c r="AT350" s="94" t="s">
        <v>81</v>
      </c>
      <c r="AU350" s="94" t="s">
        <v>1</v>
      </c>
      <c r="AY350" s="3" t="s">
        <v>79</v>
      </c>
      <c r="BE350" s="95">
        <f>IF(N350="základní",J350,0)</f>
        <v>0</v>
      </c>
      <c r="BF350" s="95">
        <f>IF(N350="snížená",J350,0)</f>
        <v>0</v>
      </c>
      <c r="BG350" s="95">
        <f>IF(N350="zákl. přenesená",J350,0)</f>
        <v>0</v>
      </c>
      <c r="BH350" s="95">
        <f>IF(N350="sníž. přenesená",J350,0)</f>
        <v>0</v>
      </c>
      <c r="BI350" s="95">
        <f>IF(N350="nulová",J350,0)</f>
        <v>0</v>
      </c>
      <c r="BJ350" s="3" t="s">
        <v>77</v>
      </c>
      <c r="BK350" s="95">
        <f>ROUND(I350*H350,2)</f>
        <v>0</v>
      </c>
      <c r="BL350" s="3" t="s">
        <v>423</v>
      </c>
      <c r="BM350" s="94" t="s">
        <v>598</v>
      </c>
    </row>
    <row r="351" spans="2:65" s="12" customFormat="1" x14ac:dyDescent="0.25">
      <c r="B351" s="13"/>
      <c r="D351" s="96" t="s">
        <v>88</v>
      </c>
      <c r="F351" s="97" t="s">
        <v>469</v>
      </c>
      <c r="I351" s="98"/>
      <c r="L351" s="13"/>
      <c r="M351" s="136"/>
      <c r="N351" s="137"/>
      <c r="O351" s="137"/>
      <c r="P351" s="137"/>
      <c r="Q351" s="137"/>
      <c r="R351" s="137"/>
      <c r="S351" s="137"/>
      <c r="T351" s="138"/>
      <c r="AT351" s="3" t="s">
        <v>88</v>
      </c>
      <c r="AU351" s="3" t="s">
        <v>1</v>
      </c>
    </row>
    <row r="352" spans="2:65" s="12" customFormat="1" ht="6.95" customHeight="1" x14ac:dyDescent="0.25">
      <c r="B352" s="38"/>
      <c r="C352" s="39"/>
      <c r="D352" s="39"/>
      <c r="E352" s="39"/>
      <c r="F352" s="39"/>
      <c r="G352" s="39"/>
      <c r="H352" s="39"/>
      <c r="I352" s="39"/>
      <c r="J352" s="39"/>
      <c r="K352" s="39"/>
      <c r="L352" s="13"/>
    </row>
  </sheetData>
  <sheetProtection algorithmName="SHA-512" hashValue="5vKwTQP5BMwCL4jxqWjOc3Mu4hcrI3t2K5ADKuFPqjBdfz5KFc13xQ+3tzNESfkIe5B32kwYxWLSkIgPbWnJrA==" saltValue="3UbJbclDOGweY2DdTavxyTAq3BaPf45EM5tl7hdRO110xuw5SvMEWAxnDotEtBLhTlQxe/lq2gjaAZJD4CPUGw==" spinCount="100000" sheet="1" objects="1" scenarios="1" formatColumns="0" formatRows="0" autoFilter="0"/>
  <autoFilter ref="C91:K351" xr:uid="{00000000-0009-0000-0000-000003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 xr:uid="{477BDCEC-5F0E-46C4-98CF-8B48C53C69BC}"/>
    <hyperlink ref="F99" r:id="rId2" xr:uid="{932F69ED-4726-4FD6-9A2C-AA2BF618CDFE}"/>
    <hyperlink ref="F102" r:id="rId3" xr:uid="{51FE982B-9BE0-4EFE-93AA-F75C74B2A4AF}"/>
    <hyperlink ref="F114" r:id="rId4" xr:uid="{38692CA1-5CC4-4EB4-B323-751A6A6523FA}"/>
    <hyperlink ref="F126" r:id="rId5" xr:uid="{28B86026-B8D9-4BF2-9AAC-86024FBEC846}"/>
    <hyperlink ref="F129" r:id="rId6" xr:uid="{D3B46E7C-9006-4DDE-9DAF-3AFD9B06D541}"/>
    <hyperlink ref="F132" r:id="rId7" xr:uid="{6E89CD0A-4AFE-4BFD-A2B5-0EE766047B94}"/>
    <hyperlink ref="F142" r:id="rId8" xr:uid="{798FADF0-C36F-4865-BFA0-8A4B222B68F7}"/>
    <hyperlink ref="F154" r:id="rId9" xr:uid="{5BB074BB-2CB8-4E74-8B32-181C2464759C}"/>
    <hyperlink ref="F159" r:id="rId10" xr:uid="{D7E9310A-7A52-450A-8EEF-0EB48CA6AA73}"/>
    <hyperlink ref="F164" r:id="rId11" xr:uid="{9C151620-9815-430D-893A-47C491B801AE}"/>
    <hyperlink ref="F167" r:id="rId12" xr:uid="{AF019E2A-E5D3-4046-BE24-3B7E2D0843DA}"/>
    <hyperlink ref="F170" r:id="rId13" xr:uid="{44842C39-5733-4EC1-B122-8E39598C5588}"/>
    <hyperlink ref="F173" r:id="rId14" xr:uid="{1A132366-84B3-4911-980E-1E510381F3C5}"/>
    <hyperlink ref="F178" r:id="rId15" xr:uid="{5C572174-663A-4FA5-92DC-006B0C9D2437}"/>
    <hyperlink ref="F182" r:id="rId16" xr:uid="{9EDD324A-B646-4DFC-A6B1-BE80ACC7A735}"/>
    <hyperlink ref="F185" r:id="rId17" xr:uid="{807C63C1-7D4C-43AA-8117-C5D989C0D618}"/>
    <hyperlink ref="F190" r:id="rId18" xr:uid="{6FD4F230-386C-4E8D-8F86-30B3FBF451CB}"/>
    <hyperlink ref="F202" r:id="rId19" xr:uid="{4DC7B3E6-9E47-4999-A587-C11AB52E7EA7}"/>
    <hyperlink ref="F206" r:id="rId20" xr:uid="{47297B3C-2FCE-4C35-BC1B-259532DFF03A}"/>
    <hyperlink ref="F209" r:id="rId21" xr:uid="{E0FA0B0E-D0D7-4F92-A872-714A82D61F3E}"/>
    <hyperlink ref="F221" r:id="rId22" xr:uid="{40033B88-D67A-4B0E-8228-772E341945DA}"/>
    <hyperlink ref="F224" r:id="rId23" xr:uid="{85C1054E-2BDA-42FB-900A-26D852469E7D}"/>
    <hyperlink ref="F227" r:id="rId24" xr:uid="{F4DB14F2-4E82-4880-A1E4-BB0533AFBEA1}"/>
    <hyperlink ref="F231" r:id="rId25" xr:uid="{1443CCF1-CF43-4B06-BDCD-FC08583BC062}"/>
    <hyperlink ref="F234" r:id="rId26" xr:uid="{850738DF-8113-437D-A15E-2804F1142B5C}"/>
    <hyperlink ref="F254" r:id="rId27" xr:uid="{2FB2CACE-AD94-4165-BFAE-5042531C50D4}"/>
    <hyperlink ref="F258" r:id="rId28" xr:uid="{C5054FF7-BC6F-4BE0-9098-136097D1587F}"/>
    <hyperlink ref="F261" r:id="rId29" xr:uid="{5DCB54B1-6404-4F0A-8A28-D4A08AEFF3B0}"/>
    <hyperlink ref="F273" r:id="rId30" xr:uid="{4ACF69BD-ABEB-4C21-A146-B5AA3FB53A5B}"/>
    <hyperlink ref="F284" r:id="rId31" xr:uid="{34AF2880-7576-4914-9CD3-8437BDC8CDB4}"/>
    <hyperlink ref="F287" r:id="rId32" xr:uid="{2E09E7F6-62F2-4EF5-9F61-554614757F76}"/>
    <hyperlink ref="F290" r:id="rId33" xr:uid="{35F17603-3D52-42C4-8366-3B4648054AE1}"/>
    <hyperlink ref="F293" r:id="rId34" xr:uid="{61A80E2C-981C-4A26-BCE1-3DCBD1255091}"/>
    <hyperlink ref="F296" r:id="rId35" xr:uid="{7BC6E0AC-6E69-4425-84B0-0FBEA219D5C4}"/>
    <hyperlink ref="F300" r:id="rId36" xr:uid="{705B61B4-9417-4A43-883A-2EBFBBB7237E}"/>
    <hyperlink ref="F303" r:id="rId37" xr:uid="{AE10A154-A880-46E8-819A-21145AD39D5C}"/>
    <hyperlink ref="F307" r:id="rId38" xr:uid="{4FA639FE-35DF-4B91-8F90-D132F41831AC}"/>
    <hyperlink ref="F312" r:id="rId39" xr:uid="{D9934C85-85D8-48DE-9548-7529E7C4CBB0}"/>
    <hyperlink ref="F318" r:id="rId40" xr:uid="{7A827233-B2D4-47B3-ACD5-FF2A6920EEC8}"/>
    <hyperlink ref="F321" r:id="rId41" xr:uid="{9C705FD0-3B8B-40DE-9F3D-0FD00A6E34AF}"/>
    <hyperlink ref="F324" r:id="rId42" xr:uid="{69CE10F9-85EE-42B1-9011-BD3303BE74D1}"/>
    <hyperlink ref="F328" r:id="rId43" xr:uid="{022271CB-D6D4-41A8-9B32-AB820F285CCA}"/>
    <hyperlink ref="F332" r:id="rId44" xr:uid="{FC0EC68B-4094-432D-AE15-11396804EE24}"/>
    <hyperlink ref="F334" r:id="rId45" xr:uid="{25193932-9E61-448B-8E8F-4B8FD5722C7E}"/>
    <hyperlink ref="F336" r:id="rId46" xr:uid="{DEAFCE9C-F7FD-41E4-B199-69FDA0DBCE27}"/>
    <hyperlink ref="F339" r:id="rId47" xr:uid="{3920D456-B504-4BFB-8516-703F88D3AE2C}"/>
    <hyperlink ref="F342" r:id="rId48" xr:uid="{EBA883EF-FA28-48D8-A80D-ABDC521503A0}"/>
    <hyperlink ref="F345" r:id="rId49" xr:uid="{1E175A90-09BD-47B5-9771-32A4BA17EA32}"/>
    <hyperlink ref="F348" r:id="rId50" xr:uid="{7101FD1D-D9EB-4A69-B512-E719351714F5}"/>
    <hyperlink ref="F351" r:id="rId51" xr:uid="{749F6C0E-28B4-491F-A458-3FCD679B16AC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SO 2 - Oprava chodníku - ...</vt:lpstr>
      <vt:lpstr>SO 3 - Oprava chodníku - ...</vt:lpstr>
      <vt:lpstr>'SO 2 - Oprava chodníku - ...'!Názvy_tisku</vt:lpstr>
      <vt:lpstr>'SO 3 - Oprava chodníku - ...'!Názvy_tisku</vt:lpstr>
      <vt:lpstr>'SO 2 - Oprava chodníku - ...'!Oblast_tisku</vt:lpstr>
      <vt:lpstr>'SO 3 - Oprava chodníku - ...'!Oblast_tisku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Viktorie Gabrielová</dc:creator>
  <cp:lastModifiedBy>Viktorie Gabrielová</cp:lastModifiedBy>
  <dcterms:created xsi:type="dcterms:W3CDTF">2025-02-05T08:46:25Z</dcterms:created>
  <dcterms:modified xsi:type="dcterms:W3CDTF">2025-02-05T09:13:27Z</dcterms:modified>
</cp:coreProperties>
</file>