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zakázky" sheetId="1" r:id="rId1"/>
    <sheet name="SO 000 - Vedlejší a ostat..." sheetId="2" r:id="rId2"/>
    <sheet name="SO 101 - Místní komunikac..." sheetId="3" r:id="rId3"/>
    <sheet name="SO 401 - Osvětlení přecho..." sheetId="4" r:id="rId4"/>
    <sheet name="Pokyny pro vyplnění" sheetId="5" r:id="rId5"/>
  </sheets>
  <definedNames>
    <definedName name="_xlnm.Print_Area" localSheetId="0">'Rekapitulace zakázky'!$D$4:$AO$33,'Rekapitulace zakázky'!$C$39:$AQ$55</definedName>
    <definedName name="_xlnm.Print_Titles" localSheetId="0">'Rekapitulace zakázky'!$49:$49</definedName>
    <definedName name="_xlnm._FilterDatabase" localSheetId="1" hidden="1">'SO 000 - Vedlejší a ostat...'!$C$81:$K$97</definedName>
    <definedName name="_xlnm.Print_Area" localSheetId="1">'SO 000 - Vedlejší a ostat...'!$C$4:$J$36,'SO 000 - Vedlejší a ostat...'!$C$42:$J$63,'SO 000 - Vedlejší a ostat...'!$C$69:$K$97</definedName>
    <definedName name="_xlnm.Print_Titles" localSheetId="1">'SO 000 - Vedlejší a ostat...'!$81:$81</definedName>
    <definedName name="_xlnm._FilterDatabase" localSheetId="2" hidden="1">'SO 101 - Místní komunikac...'!$C$86:$K$425</definedName>
    <definedName name="_xlnm.Print_Area" localSheetId="2">'SO 101 - Místní komunikac...'!$C$4:$J$36,'SO 101 - Místní komunikac...'!$C$42:$J$68,'SO 101 - Místní komunikac...'!$C$74:$K$425</definedName>
    <definedName name="_xlnm.Print_Titles" localSheetId="2">'SO 101 - Místní komunikac...'!$86:$86</definedName>
    <definedName name="_xlnm._FilterDatabase" localSheetId="3" hidden="1">'SO 401 - Osvětlení přecho...'!$C$78:$K$143</definedName>
    <definedName name="_xlnm.Print_Area" localSheetId="3">'SO 401 - Osvětlení přecho...'!$C$4:$J$36,'SO 401 - Osvětlení přecho...'!$C$42:$J$60,'SO 401 - Osvětlení přecho...'!$C$66:$K$143</definedName>
    <definedName name="_xlnm.Print_Titles" localSheetId="3">'SO 401 - Osvětlení přecho...'!$78:$78</definedName>
  </definedNames>
  <calcPr/>
</workbook>
</file>

<file path=xl/calcChain.xml><?xml version="1.0" encoding="utf-8"?>
<calcChain xmlns="http://schemas.openxmlformats.org/spreadsheetml/2006/main">
  <c i="1" r="AY54"/>
  <c r="AX54"/>
  <c i="4"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R138"/>
  <c r="P138"/>
  <c r="BK138"/>
  <c r="J138"/>
  <c r="BE138"/>
  <c r="BI137"/>
  <c r="BH137"/>
  <c r="BG137"/>
  <c r="BF137"/>
  <c r="T137"/>
  <c r="R137"/>
  <c r="P137"/>
  <c r="BK137"/>
  <c r="J137"/>
  <c r="BE137"/>
  <c r="BI136"/>
  <c r="BH136"/>
  <c r="BG136"/>
  <c r="BF136"/>
  <c r="T136"/>
  <c r="R136"/>
  <c r="P136"/>
  <c r="BK136"/>
  <c r="J136"/>
  <c r="BE136"/>
  <c r="BI135"/>
  <c r="BH135"/>
  <c r="BG135"/>
  <c r="BF135"/>
  <c r="T135"/>
  <c r="R135"/>
  <c r="P135"/>
  <c r="BK135"/>
  <c r="J135"/>
  <c r="BE135"/>
  <c r="BI134"/>
  <c r="BH134"/>
  <c r="BG134"/>
  <c r="BF134"/>
  <c r="T134"/>
  <c r="T133"/>
  <c r="R134"/>
  <c r="R133"/>
  <c r="P134"/>
  <c r="P133"/>
  <c r="BK134"/>
  <c r="BK133"/>
  <c r="J133"/>
  <c r="J134"/>
  <c r="BE134"/>
  <c r="J59"/>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1"/>
  <c r="BH121"/>
  <c r="BG121"/>
  <c r="BF121"/>
  <c r="T121"/>
  <c r="R121"/>
  <c r="P121"/>
  <c r="BK121"/>
  <c r="J121"/>
  <c r="BE121"/>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R113"/>
  <c r="P113"/>
  <c r="BK113"/>
  <c r="J113"/>
  <c r="BE113"/>
  <c r="BI112"/>
  <c r="BH112"/>
  <c r="BG112"/>
  <c r="BF112"/>
  <c r="T112"/>
  <c r="R112"/>
  <c r="P112"/>
  <c r="BK112"/>
  <c r="J112"/>
  <c r="BE112"/>
  <c r="BI111"/>
  <c r="BH111"/>
  <c r="BG111"/>
  <c r="BF111"/>
  <c r="T111"/>
  <c r="T110"/>
  <c r="R111"/>
  <c r="R110"/>
  <c r="P111"/>
  <c r="P110"/>
  <c r="BK111"/>
  <c r="BK110"/>
  <c r="J110"/>
  <c r="J111"/>
  <c r="BE111"/>
  <c r="J58"/>
  <c r="BI109"/>
  <c r="BH109"/>
  <c r="BG109"/>
  <c r="BF109"/>
  <c r="T109"/>
  <c r="R109"/>
  <c r="P109"/>
  <c r="BK109"/>
  <c r="J109"/>
  <c r="BE109"/>
  <c r="BI108"/>
  <c r="BH108"/>
  <c r="BG108"/>
  <c r="BF108"/>
  <c r="T108"/>
  <c r="R108"/>
  <c r="P108"/>
  <c r="BK108"/>
  <c r="J108"/>
  <c r="BE108"/>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R103"/>
  <c r="P103"/>
  <c r="BK103"/>
  <c r="J103"/>
  <c r="BE103"/>
  <c r="BI102"/>
  <c r="BH102"/>
  <c r="BG102"/>
  <c r="BF102"/>
  <c r="T102"/>
  <c r="R102"/>
  <c r="P102"/>
  <c r="BK102"/>
  <c r="J102"/>
  <c r="BE102"/>
  <c r="BI101"/>
  <c r="BH101"/>
  <c r="BG101"/>
  <c r="BF101"/>
  <c r="T101"/>
  <c r="R101"/>
  <c r="P101"/>
  <c r="BK101"/>
  <c r="J101"/>
  <c r="BE101"/>
  <c r="BI100"/>
  <c r="BH100"/>
  <c r="BG100"/>
  <c r="BF100"/>
  <c r="T100"/>
  <c r="R100"/>
  <c r="P100"/>
  <c r="BK100"/>
  <c r="J100"/>
  <c r="BE100"/>
  <c r="BI99"/>
  <c r="BH99"/>
  <c r="BG99"/>
  <c r="BF99"/>
  <c r="T99"/>
  <c r="R99"/>
  <c r="P99"/>
  <c r="BK99"/>
  <c r="J99"/>
  <c r="BE99"/>
  <c r="BI98"/>
  <c r="BH98"/>
  <c r="BG98"/>
  <c r="BF98"/>
  <c r="T98"/>
  <c r="R98"/>
  <c r="P98"/>
  <c r="BK98"/>
  <c r="J98"/>
  <c r="BE98"/>
  <c r="BI97"/>
  <c r="BH97"/>
  <c r="BG97"/>
  <c r="BF97"/>
  <c r="T97"/>
  <c r="R97"/>
  <c r="P97"/>
  <c r="BK97"/>
  <c r="J97"/>
  <c r="BE97"/>
  <c r="BI96"/>
  <c r="BH96"/>
  <c r="BG96"/>
  <c r="BF96"/>
  <c r="T96"/>
  <c r="R96"/>
  <c r="P96"/>
  <c r="BK96"/>
  <c r="J96"/>
  <c r="BE96"/>
  <c r="BI95"/>
  <c r="BH95"/>
  <c r="BG95"/>
  <c r="BF95"/>
  <c r="T95"/>
  <c r="R95"/>
  <c r="P95"/>
  <c r="BK95"/>
  <c r="J95"/>
  <c r="BE95"/>
  <c r="BI94"/>
  <c r="BH94"/>
  <c r="BG94"/>
  <c r="BF94"/>
  <c r="T94"/>
  <c r="R94"/>
  <c r="P94"/>
  <c r="BK94"/>
  <c r="J94"/>
  <c r="BE94"/>
  <c r="BI93"/>
  <c r="BH93"/>
  <c r="BG93"/>
  <c r="BF93"/>
  <c r="T93"/>
  <c r="R93"/>
  <c r="P93"/>
  <c r="BK93"/>
  <c r="J93"/>
  <c r="BE93"/>
  <c r="BI92"/>
  <c r="BH92"/>
  <c r="BG92"/>
  <c r="BF92"/>
  <c r="T92"/>
  <c r="R92"/>
  <c r="P92"/>
  <c r="BK92"/>
  <c r="J92"/>
  <c r="BE92"/>
  <c r="BI91"/>
  <c r="BH91"/>
  <c r="BG91"/>
  <c r="BF91"/>
  <c r="T91"/>
  <c r="R91"/>
  <c r="P91"/>
  <c r="BK91"/>
  <c r="J91"/>
  <c r="BE91"/>
  <c r="BI90"/>
  <c r="BH90"/>
  <c r="BG90"/>
  <c r="BF90"/>
  <c r="T90"/>
  <c r="R90"/>
  <c r="P90"/>
  <c r="BK90"/>
  <c r="J90"/>
  <c r="BE90"/>
  <c r="BI89"/>
  <c r="BH89"/>
  <c r="BG89"/>
  <c r="BF89"/>
  <c r="T89"/>
  <c r="R89"/>
  <c r="P89"/>
  <c r="BK89"/>
  <c r="J89"/>
  <c r="BE89"/>
  <c r="BI88"/>
  <c r="BH88"/>
  <c r="BG88"/>
  <c r="BF88"/>
  <c r="T88"/>
  <c r="R88"/>
  <c r="P88"/>
  <c r="BK88"/>
  <c r="J88"/>
  <c r="BE88"/>
  <c r="BI87"/>
  <c r="BH87"/>
  <c r="BG87"/>
  <c r="BF87"/>
  <c r="T87"/>
  <c r="R87"/>
  <c r="P87"/>
  <c r="BK87"/>
  <c r="J87"/>
  <c r="BE87"/>
  <c r="BI86"/>
  <c r="BH86"/>
  <c r="BG86"/>
  <c r="BF86"/>
  <c r="T86"/>
  <c r="R86"/>
  <c r="P86"/>
  <c r="BK86"/>
  <c r="J86"/>
  <c r="BE86"/>
  <c r="BI85"/>
  <c r="BH85"/>
  <c r="BG85"/>
  <c r="BF85"/>
  <c r="T85"/>
  <c r="R85"/>
  <c r="P85"/>
  <c r="BK85"/>
  <c r="J85"/>
  <c r="BE85"/>
  <c r="BI84"/>
  <c r="BH84"/>
  <c r="BG84"/>
  <c r="BF84"/>
  <c r="T84"/>
  <c r="R84"/>
  <c r="P84"/>
  <c r="BK84"/>
  <c r="J84"/>
  <c r="BE84"/>
  <c r="BI83"/>
  <c r="BH83"/>
  <c r="BG83"/>
  <c r="BF83"/>
  <c r="T83"/>
  <c r="R83"/>
  <c r="P83"/>
  <c r="BK83"/>
  <c r="J83"/>
  <c r="BE83"/>
  <c r="BI82"/>
  <c r="BH82"/>
  <c r="BG82"/>
  <c r="BF82"/>
  <c r="T82"/>
  <c r="R82"/>
  <c r="P82"/>
  <c r="BK82"/>
  <c r="J82"/>
  <c r="BE82"/>
  <c r="BI81"/>
  <c r="F34"/>
  <c i="1" r="BD54"/>
  <c i="4" r="BH81"/>
  <c r="F33"/>
  <c i="1" r="BC54"/>
  <c i="4" r="BG81"/>
  <c r="F32"/>
  <c i="1" r="BB54"/>
  <c i="4" r="BF81"/>
  <c r="J31"/>
  <c i="1" r="AW54"/>
  <c i="4" r="F31"/>
  <c i="1" r="BA54"/>
  <c i="4" r="T81"/>
  <c r="T80"/>
  <c r="T79"/>
  <c r="R81"/>
  <c r="R80"/>
  <c r="R79"/>
  <c r="P81"/>
  <c r="P80"/>
  <c r="P79"/>
  <c i="1" r="AU54"/>
  <c i="4" r="BK81"/>
  <c r="BK80"/>
  <c r="J80"/>
  <c r="BK79"/>
  <c r="J79"/>
  <c r="J56"/>
  <c r="J27"/>
  <c i="1" r="AG54"/>
  <c i="4" r="J81"/>
  <c r="BE81"/>
  <c r="J30"/>
  <c i="1" r="AV54"/>
  <c i="4" r="F30"/>
  <c i="1" r="AZ54"/>
  <c i="4" r="J57"/>
  <c r="F73"/>
  <c r="E71"/>
  <c r="F49"/>
  <c r="E47"/>
  <c r="J36"/>
  <c r="J21"/>
  <c r="E21"/>
  <c r="J75"/>
  <c r="J51"/>
  <c r="J20"/>
  <c r="J18"/>
  <c r="E18"/>
  <c r="F76"/>
  <c r="F52"/>
  <c r="J17"/>
  <c r="J15"/>
  <c r="E15"/>
  <c r="F75"/>
  <c r="F51"/>
  <c r="J14"/>
  <c r="J12"/>
  <c r="J73"/>
  <c r="J49"/>
  <c r="E7"/>
  <c r="E69"/>
  <c r="E45"/>
  <c i="1" r="AY53"/>
  <c r="AX53"/>
  <c i="3" r="BI424"/>
  <c r="BH424"/>
  <c r="BG424"/>
  <c r="BF424"/>
  <c r="T424"/>
  <c r="T423"/>
  <c r="R424"/>
  <c r="R423"/>
  <c r="P424"/>
  <c r="P423"/>
  <c r="BK424"/>
  <c r="BK423"/>
  <c r="J423"/>
  <c r="J424"/>
  <c r="BE424"/>
  <c r="J67"/>
  <c r="BI420"/>
  <c r="BH420"/>
  <c r="BG420"/>
  <c r="BF420"/>
  <c r="T420"/>
  <c r="R420"/>
  <c r="P420"/>
  <c r="BK420"/>
  <c r="J420"/>
  <c r="BE420"/>
  <c r="BI417"/>
  <c r="BH417"/>
  <c r="BG417"/>
  <c r="BF417"/>
  <c r="T417"/>
  <c r="R417"/>
  <c r="P417"/>
  <c r="BK417"/>
  <c r="J417"/>
  <c r="BE417"/>
  <c r="BI414"/>
  <c r="BH414"/>
  <c r="BG414"/>
  <c r="BF414"/>
  <c r="T414"/>
  <c r="R414"/>
  <c r="P414"/>
  <c r="BK414"/>
  <c r="J414"/>
  <c r="BE414"/>
  <c r="BI412"/>
  <c r="BH412"/>
  <c r="BG412"/>
  <c r="BF412"/>
  <c r="T412"/>
  <c r="R412"/>
  <c r="P412"/>
  <c r="BK412"/>
  <c r="J412"/>
  <c r="BE412"/>
  <c r="BI409"/>
  <c r="BH409"/>
  <c r="BG409"/>
  <c r="BF409"/>
  <c r="T409"/>
  <c r="R409"/>
  <c r="P409"/>
  <c r="BK409"/>
  <c r="J409"/>
  <c r="BE409"/>
  <c r="BI404"/>
  <c r="BH404"/>
  <c r="BG404"/>
  <c r="BF404"/>
  <c r="T404"/>
  <c r="R404"/>
  <c r="P404"/>
  <c r="BK404"/>
  <c r="J404"/>
  <c r="BE404"/>
  <c r="BI401"/>
  <c r="BH401"/>
  <c r="BG401"/>
  <c r="BF401"/>
  <c r="T401"/>
  <c r="R401"/>
  <c r="P401"/>
  <c r="BK401"/>
  <c r="J401"/>
  <c r="BE401"/>
  <c r="BI398"/>
  <c r="BH398"/>
  <c r="BG398"/>
  <c r="BF398"/>
  <c r="T398"/>
  <c r="T397"/>
  <c r="R398"/>
  <c r="R397"/>
  <c r="P398"/>
  <c r="P397"/>
  <c r="BK398"/>
  <c r="BK397"/>
  <c r="J397"/>
  <c r="J398"/>
  <c r="BE398"/>
  <c r="J66"/>
  <c r="BI394"/>
  <c r="BH394"/>
  <c r="BG394"/>
  <c r="BF394"/>
  <c r="T394"/>
  <c r="R394"/>
  <c r="P394"/>
  <c r="BK394"/>
  <c r="J394"/>
  <c r="BE394"/>
  <c r="BI391"/>
  <c r="BH391"/>
  <c r="BG391"/>
  <c r="BF391"/>
  <c r="T391"/>
  <c r="R391"/>
  <c r="P391"/>
  <c r="BK391"/>
  <c r="J391"/>
  <c r="BE391"/>
  <c r="BI388"/>
  <c r="BH388"/>
  <c r="BG388"/>
  <c r="BF388"/>
  <c r="T388"/>
  <c r="R388"/>
  <c r="P388"/>
  <c r="BK388"/>
  <c r="J388"/>
  <c r="BE388"/>
  <c r="BI385"/>
  <c r="BH385"/>
  <c r="BG385"/>
  <c r="BF385"/>
  <c r="T385"/>
  <c r="R385"/>
  <c r="P385"/>
  <c r="BK385"/>
  <c r="J385"/>
  <c r="BE385"/>
  <c r="BI380"/>
  <c r="BH380"/>
  <c r="BG380"/>
  <c r="BF380"/>
  <c r="T380"/>
  <c r="R380"/>
  <c r="P380"/>
  <c r="BK380"/>
  <c r="J380"/>
  <c r="BE380"/>
  <c r="BI377"/>
  <c r="BH377"/>
  <c r="BG377"/>
  <c r="BF377"/>
  <c r="T377"/>
  <c r="R377"/>
  <c r="P377"/>
  <c r="BK377"/>
  <c r="J377"/>
  <c r="BE377"/>
  <c r="BI376"/>
  <c r="BH376"/>
  <c r="BG376"/>
  <c r="BF376"/>
  <c r="T376"/>
  <c r="R376"/>
  <c r="P376"/>
  <c r="BK376"/>
  <c r="J376"/>
  <c r="BE376"/>
  <c r="BI373"/>
  <c r="BH373"/>
  <c r="BG373"/>
  <c r="BF373"/>
  <c r="T373"/>
  <c r="R373"/>
  <c r="P373"/>
  <c r="BK373"/>
  <c r="J373"/>
  <c r="BE373"/>
  <c r="BI371"/>
  <c r="BH371"/>
  <c r="BG371"/>
  <c r="BF371"/>
  <c r="T371"/>
  <c r="R371"/>
  <c r="P371"/>
  <c r="BK371"/>
  <c r="J371"/>
  <c r="BE371"/>
  <c r="BI369"/>
  <c r="BH369"/>
  <c r="BG369"/>
  <c r="BF369"/>
  <c r="T369"/>
  <c r="R369"/>
  <c r="P369"/>
  <c r="BK369"/>
  <c r="J369"/>
  <c r="BE369"/>
  <c r="BI367"/>
  <c r="BH367"/>
  <c r="BG367"/>
  <c r="BF367"/>
  <c r="T367"/>
  <c r="R367"/>
  <c r="P367"/>
  <c r="BK367"/>
  <c r="J367"/>
  <c r="BE367"/>
  <c r="BI361"/>
  <c r="BH361"/>
  <c r="BG361"/>
  <c r="BF361"/>
  <c r="T361"/>
  <c r="R361"/>
  <c r="P361"/>
  <c r="BK361"/>
  <c r="J361"/>
  <c r="BE361"/>
  <c r="BI359"/>
  <c r="BH359"/>
  <c r="BG359"/>
  <c r="BF359"/>
  <c r="T359"/>
  <c r="R359"/>
  <c r="P359"/>
  <c r="BK359"/>
  <c r="J359"/>
  <c r="BE359"/>
  <c r="BI356"/>
  <c r="BH356"/>
  <c r="BG356"/>
  <c r="BF356"/>
  <c r="T356"/>
  <c r="R356"/>
  <c r="P356"/>
  <c r="BK356"/>
  <c r="J356"/>
  <c r="BE356"/>
  <c r="BI351"/>
  <c r="BH351"/>
  <c r="BG351"/>
  <c r="BF351"/>
  <c r="T351"/>
  <c r="R351"/>
  <c r="P351"/>
  <c r="BK351"/>
  <c r="J351"/>
  <c r="BE351"/>
  <c r="BI348"/>
  <c r="BH348"/>
  <c r="BG348"/>
  <c r="BF348"/>
  <c r="T348"/>
  <c r="R348"/>
  <c r="P348"/>
  <c r="BK348"/>
  <c r="J348"/>
  <c r="BE348"/>
  <c r="BI345"/>
  <c r="BH345"/>
  <c r="BG345"/>
  <c r="BF345"/>
  <c r="T345"/>
  <c r="R345"/>
  <c r="P345"/>
  <c r="BK345"/>
  <c r="J345"/>
  <c r="BE345"/>
  <c r="BI342"/>
  <c r="BH342"/>
  <c r="BG342"/>
  <c r="BF342"/>
  <c r="T342"/>
  <c r="R342"/>
  <c r="P342"/>
  <c r="BK342"/>
  <c r="J342"/>
  <c r="BE342"/>
  <c r="BI341"/>
  <c r="BH341"/>
  <c r="BG341"/>
  <c r="BF341"/>
  <c r="T341"/>
  <c r="R341"/>
  <c r="P341"/>
  <c r="BK341"/>
  <c r="J341"/>
  <c r="BE341"/>
  <c r="BI336"/>
  <c r="BH336"/>
  <c r="BG336"/>
  <c r="BF336"/>
  <c r="T336"/>
  <c r="R336"/>
  <c r="P336"/>
  <c r="BK336"/>
  <c r="J336"/>
  <c r="BE336"/>
  <c r="BI335"/>
  <c r="BH335"/>
  <c r="BG335"/>
  <c r="BF335"/>
  <c r="T335"/>
  <c r="R335"/>
  <c r="P335"/>
  <c r="BK335"/>
  <c r="J335"/>
  <c r="BE335"/>
  <c r="BI334"/>
  <c r="BH334"/>
  <c r="BG334"/>
  <c r="BF334"/>
  <c r="T334"/>
  <c r="R334"/>
  <c r="P334"/>
  <c r="BK334"/>
  <c r="J334"/>
  <c r="BE334"/>
  <c r="BI333"/>
  <c r="BH333"/>
  <c r="BG333"/>
  <c r="BF333"/>
  <c r="T333"/>
  <c r="R333"/>
  <c r="P333"/>
  <c r="BK333"/>
  <c r="J333"/>
  <c r="BE333"/>
  <c r="BI330"/>
  <c r="BH330"/>
  <c r="BG330"/>
  <c r="BF330"/>
  <c r="T330"/>
  <c r="T329"/>
  <c r="R330"/>
  <c r="R329"/>
  <c r="P330"/>
  <c r="P329"/>
  <c r="BK330"/>
  <c r="BK329"/>
  <c r="J329"/>
  <c r="J330"/>
  <c r="BE330"/>
  <c r="J65"/>
  <c r="BI328"/>
  <c r="BH328"/>
  <c r="BG328"/>
  <c r="BF328"/>
  <c r="T328"/>
  <c r="R328"/>
  <c r="P328"/>
  <c r="BK328"/>
  <c r="J328"/>
  <c r="BE328"/>
  <c r="BI327"/>
  <c r="BH327"/>
  <c r="BG327"/>
  <c r="BF327"/>
  <c r="T327"/>
  <c r="R327"/>
  <c r="P327"/>
  <c r="BK327"/>
  <c r="J327"/>
  <c r="BE327"/>
  <c r="BI325"/>
  <c r="BH325"/>
  <c r="BG325"/>
  <c r="BF325"/>
  <c r="T325"/>
  <c r="R325"/>
  <c r="P325"/>
  <c r="BK325"/>
  <c r="J325"/>
  <c r="BE325"/>
  <c r="BI323"/>
  <c r="BH323"/>
  <c r="BG323"/>
  <c r="BF323"/>
  <c r="T323"/>
  <c r="R323"/>
  <c r="P323"/>
  <c r="BK323"/>
  <c r="J323"/>
  <c r="BE323"/>
  <c r="BI321"/>
  <c r="BH321"/>
  <c r="BG321"/>
  <c r="BF321"/>
  <c r="T321"/>
  <c r="R321"/>
  <c r="P321"/>
  <c r="BK321"/>
  <c r="J321"/>
  <c r="BE321"/>
  <c r="BI320"/>
  <c r="BH320"/>
  <c r="BG320"/>
  <c r="BF320"/>
  <c r="T320"/>
  <c r="R320"/>
  <c r="P320"/>
  <c r="BK320"/>
  <c r="J320"/>
  <c r="BE320"/>
  <c r="BI319"/>
  <c r="BH319"/>
  <c r="BG319"/>
  <c r="BF319"/>
  <c r="T319"/>
  <c r="R319"/>
  <c r="P319"/>
  <c r="BK319"/>
  <c r="J319"/>
  <c r="BE319"/>
  <c r="BI317"/>
  <c r="BH317"/>
  <c r="BG317"/>
  <c r="BF317"/>
  <c r="T317"/>
  <c r="R317"/>
  <c r="P317"/>
  <c r="BK317"/>
  <c r="J317"/>
  <c r="BE317"/>
  <c r="BI316"/>
  <c r="BH316"/>
  <c r="BG316"/>
  <c r="BF316"/>
  <c r="T316"/>
  <c r="R316"/>
  <c r="P316"/>
  <c r="BK316"/>
  <c r="J316"/>
  <c r="BE316"/>
  <c r="BI315"/>
  <c r="BH315"/>
  <c r="BG315"/>
  <c r="BF315"/>
  <c r="T315"/>
  <c r="R315"/>
  <c r="P315"/>
  <c r="BK315"/>
  <c r="J315"/>
  <c r="BE315"/>
  <c r="BI314"/>
  <c r="BH314"/>
  <c r="BG314"/>
  <c r="BF314"/>
  <c r="T314"/>
  <c r="R314"/>
  <c r="P314"/>
  <c r="BK314"/>
  <c r="J314"/>
  <c r="BE314"/>
  <c r="BI312"/>
  <c r="BH312"/>
  <c r="BG312"/>
  <c r="BF312"/>
  <c r="T312"/>
  <c r="R312"/>
  <c r="P312"/>
  <c r="BK312"/>
  <c r="J312"/>
  <c r="BE312"/>
  <c r="BI311"/>
  <c r="BH311"/>
  <c r="BG311"/>
  <c r="BF311"/>
  <c r="T311"/>
  <c r="R311"/>
  <c r="P311"/>
  <c r="BK311"/>
  <c r="J311"/>
  <c r="BE311"/>
  <c r="BI310"/>
  <c r="BH310"/>
  <c r="BG310"/>
  <c r="BF310"/>
  <c r="T310"/>
  <c r="R310"/>
  <c r="P310"/>
  <c r="BK310"/>
  <c r="J310"/>
  <c r="BE310"/>
  <c r="BI308"/>
  <c r="BH308"/>
  <c r="BG308"/>
  <c r="BF308"/>
  <c r="T308"/>
  <c r="R308"/>
  <c r="P308"/>
  <c r="BK308"/>
  <c r="J308"/>
  <c r="BE308"/>
  <c r="BI306"/>
  <c r="BH306"/>
  <c r="BG306"/>
  <c r="BF306"/>
  <c r="T306"/>
  <c r="R306"/>
  <c r="P306"/>
  <c r="BK306"/>
  <c r="J306"/>
  <c r="BE306"/>
  <c r="BI303"/>
  <c r="BH303"/>
  <c r="BG303"/>
  <c r="BF303"/>
  <c r="T303"/>
  <c r="T302"/>
  <c r="R303"/>
  <c r="R302"/>
  <c r="P303"/>
  <c r="P302"/>
  <c r="BK303"/>
  <c r="BK302"/>
  <c r="J302"/>
  <c r="J303"/>
  <c r="BE303"/>
  <c r="J64"/>
  <c r="BI301"/>
  <c r="BH301"/>
  <c r="BG301"/>
  <c r="BF301"/>
  <c r="T301"/>
  <c r="T300"/>
  <c r="R301"/>
  <c r="R300"/>
  <c r="P301"/>
  <c r="P300"/>
  <c r="BK301"/>
  <c r="BK300"/>
  <c r="J300"/>
  <c r="J301"/>
  <c r="BE301"/>
  <c r="J63"/>
  <c r="BI298"/>
  <c r="BH298"/>
  <c r="BG298"/>
  <c r="BF298"/>
  <c r="T298"/>
  <c r="R298"/>
  <c r="P298"/>
  <c r="BK298"/>
  <c r="J298"/>
  <c r="BE298"/>
  <c r="BI295"/>
  <c r="BH295"/>
  <c r="BG295"/>
  <c r="BF295"/>
  <c r="T295"/>
  <c r="R295"/>
  <c r="P295"/>
  <c r="BK295"/>
  <c r="J295"/>
  <c r="BE295"/>
  <c r="BI292"/>
  <c r="BH292"/>
  <c r="BG292"/>
  <c r="BF292"/>
  <c r="T292"/>
  <c r="R292"/>
  <c r="P292"/>
  <c r="BK292"/>
  <c r="J292"/>
  <c r="BE292"/>
  <c r="BI287"/>
  <c r="BH287"/>
  <c r="BG287"/>
  <c r="BF287"/>
  <c r="T287"/>
  <c r="R287"/>
  <c r="P287"/>
  <c r="BK287"/>
  <c r="J287"/>
  <c r="BE287"/>
  <c r="BI284"/>
  <c r="BH284"/>
  <c r="BG284"/>
  <c r="BF284"/>
  <c r="T284"/>
  <c r="R284"/>
  <c r="P284"/>
  <c r="BK284"/>
  <c r="J284"/>
  <c r="BE284"/>
  <c r="BI281"/>
  <c r="BH281"/>
  <c r="BG281"/>
  <c r="BF281"/>
  <c r="T281"/>
  <c r="R281"/>
  <c r="P281"/>
  <c r="BK281"/>
  <c r="J281"/>
  <c r="BE281"/>
  <c r="BI278"/>
  <c r="BH278"/>
  <c r="BG278"/>
  <c r="BF278"/>
  <c r="T278"/>
  <c r="R278"/>
  <c r="P278"/>
  <c r="BK278"/>
  <c r="J278"/>
  <c r="BE278"/>
  <c r="BI273"/>
  <c r="BH273"/>
  <c r="BG273"/>
  <c r="BF273"/>
  <c r="T273"/>
  <c r="R273"/>
  <c r="P273"/>
  <c r="BK273"/>
  <c r="J273"/>
  <c r="BE273"/>
  <c r="BI266"/>
  <c r="BH266"/>
  <c r="BG266"/>
  <c r="BF266"/>
  <c r="T266"/>
  <c r="R266"/>
  <c r="P266"/>
  <c r="BK266"/>
  <c r="J266"/>
  <c r="BE266"/>
  <c r="BI263"/>
  <c r="BH263"/>
  <c r="BG263"/>
  <c r="BF263"/>
  <c r="T263"/>
  <c r="R263"/>
  <c r="P263"/>
  <c r="BK263"/>
  <c r="J263"/>
  <c r="BE263"/>
  <c r="BI260"/>
  <c r="BH260"/>
  <c r="BG260"/>
  <c r="BF260"/>
  <c r="T260"/>
  <c r="R260"/>
  <c r="P260"/>
  <c r="BK260"/>
  <c r="J260"/>
  <c r="BE260"/>
  <c r="BI258"/>
  <c r="BH258"/>
  <c r="BG258"/>
  <c r="BF258"/>
  <c r="T258"/>
  <c r="R258"/>
  <c r="P258"/>
  <c r="BK258"/>
  <c r="J258"/>
  <c r="BE258"/>
  <c r="BI255"/>
  <c r="BH255"/>
  <c r="BG255"/>
  <c r="BF255"/>
  <c r="T255"/>
  <c r="R255"/>
  <c r="P255"/>
  <c r="BK255"/>
  <c r="J255"/>
  <c r="BE255"/>
  <c r="BI252"/>
  <c r="BH252"/>
  <c r="BG252"/>
  <c r="BF252"/>
  <c r="T252"/>
  <c r="R252"/>
  <c r="P252"/>
  <c r="BK252"/>
  <c r="J252"/>
  <c r="BE252"/>
  <c r="BI249"/>
  <c r="BH249"/>
  <c r="BG249"/>
  <c r="BF249"/>
  <c r="T249"/>
  <c r="R249"/>
  <c r="P249"/>
  <c r="BK249"/>
  <c r="J249"/>
  <c r="BE249"/>
  <c r="BI246"/>
  <c r="BH246"/>
  <c r="BG246"/>
  <c r="BF246"/>
  <c r="T246"/>
  <c r="R246"/>
  <c r="P246"/>
  <c r="BK246"/>
  <c r="J246"/>
  <c r="BE246"/>
  <c r="BI240"/>
  <c r="BH240"/>
  <c r="BG240"/>
  <c r="BF240"/>
  <c r="T240"/>
  <c r="R240"/>
  <c r="P240"/>
  <c r="BK240"/>
  <c r="J240"/>
  <c r="BE240"/>
  <c r="BI234"/>
  <c r="BH234"/>
  <c r="BG234"/>
  <c r="BF234"/>
  <c r="T234"/>
  <c r="T233"/>
  <c r="R234"/>
  <c r="R233"/>
  <c r="P234"/>
  <c r="P233"/>
  <c r="BK234"/>
  <c r="BK233"/>
  <c r="J233"/>
  <c r="J234"/>
  <c r="BE234"/>
  <c r="J62"/>
  <c r="BI231"/>
  <c r="BH231"/>
  <c r="BG231"/>
  <c r="BF231"/>
  <c r="T231"/>
  <c r="R231"/>
  <c r="P231"/>
  <c r="BK231"/>
  <c r="J231"/>
  <c r="BE231"/>
  <c r="BI228"/>
  <c r="BH228"/>
  <c r="BG228"/>
  <c r="BF228"/>
  <c r="T228"/>
  <c r="T227"/>
  <c r="R228"/>
  <c r="R227"/>
  <c r="P228"/>
  <c r="P227"/>
  <c r="BK228"/>
  <c r="BK227"/>
  <c r="J227"/>
  <c r="J228"/>
  <c r="BE228"/>
  <c r="J61"/>
  <c r="BI225"/>
  <c r="BH225"/>
  <c r="BG225"/>
  <c r="BF225"/>
  <c r="T225"/>
  <c r="T224"/>
  <c r="R225"/>
  <c r="R224"/>
  <c r="P225"/>
  <c r="P224"/>
  <c r="BK225"/>
  <c r="BK224"/>
  <c r="J224"/>
  <c r="J225"/>
  <c r="BE225"/>
  <c r="J60"/>
  <c r="BI219"/>
  <c r="BH219"/>
  <c r="BG219"/>
  <c r="BF219"/>
  <c r="T219"/>
  <c r="T218"/>
  <c r="R219"/>
  <c r="R218"/>
  <c r="P219"/>
  <c r="P218"/>
  <c r="BK219"/>
  <c r="BK218"/>
  <c r="J218"/>
  <c r="J219"/>
  <c r="BE219"/>
  <c r="J59"/>
  <c r="BI215"/>
  <c r="BH215"/>
  <c r="BG215"/>
  <c r="BF215"/>
  <c r="T215"/>
  <c r="R215"/>
  <c r="P215"/>
  <c r="BK215"/>
  <c r="J215"/>
  <c r="BE215"/>
  <c r="BI213"/>
  <c r="BH213"/>
  <c r="BG213"/>
  <c r="BF213"/>
  <c r="T213"/>
  <c r="R213"/>
  <c r="P213"/>
  <c r="BK213"/>
  <c r="J213"/>
  <c r="BE213"/>
  <c r="BI210"/>
  <c r="BH210"/>
  <c r="BG210"/>
  <c r="BF210"/>
  <c r="T210"/>
  <c r="R210"/>
  <c r="P210"/>
  <c r="BK210"/>
  <c r="J210"/>
  <c r="BE210"/>
  <c r="BI208"/>
  <c r="BH208"/>
  <c r="BG208"/>
  <c r="BF208"/>
  <c r="T208"/>
  <c r="R208"/>
  <c r="P208"/>
  <c r="BK208"/>
  <c r="J208"/>
  <c r="BE208"/>
  <c r="BI206"/>
  <c r="BH206"/>
  <c r="BG206"/>
  <c r="BF206"/>
  <c r="T206"/>
  <c r="R206"/>
  <c r="P206"/>
  <c r="BK206"/>
  <c r="J206"/>
  <c r="BE206"/>
  <c r="BI203"/>
  <c r="BH203"/>
  <c r="BG203"/>
  <c r="BF203"/>
  <c r="T203"/>
  <c r="R203"/>
  <c r="P203"/>
  <c r="BK203"/>
  <c r="J203"/>
  <c r="BE203"/>
  <c r="BI200"/>
  <c r="BH200"/>
  <c r="BG200"/>
  <c r="BF200"/>
  <c r="T200"/>
  <c r="R200"/>
  <c r="P200"/>
  <c r="BK200"/>
  <c r="J200"/>
  <c r="BE200"/>
  <c r="BI197"/>
  <c r="BH197"/>
  <c r="BG197"/>
  <c r="BF197"/>
  <c r="T197"/>
  <c r="R197"/>
  <c r="P197"/>
  <c r="BK197"/>
  <c r="J197"/>
  <c r="BE197"/>
  <c r="BI194"/>
  <c r="BH194"/>
  <c r="BG194"/>
  <c r="BF194"/>
  <c r="T194"/>
  <c r="R194"/>
  <c r="P194"/>
  <c r="BK194"/>
  <c r="J194"/>
  <c r="BE194"/>
  <c r="BI193"/>
  <c r="BH193"/>
  <c r="BG193"/>
  <c r="BF193"/>
  <c r="T193"/>
  <c r="R193"/>
  <c r="P193"/>
  <c r="BK193"/>
  <c r="J193"/>
  <c r="BE193"/>
  <c r="BI190"/>
  <c r="BH190"/>
  <c r="BG190"/>
  <c r="BF190"/>
  <c r="T190"/>
  <c r="R190"/>
  <c r="P190"/>
  <c r="BK190"/>
  <c r="J190"/>
  <c r="BE190"/>
  <c r="BI187"/>
  <c r="BH187"/>
  <c r="BG187"/>
  <c r="BF187"/>
  <c r="T187"/>
  <c r="R187"/>
  <c r="P187"/>
  <c r="BK187"/>
  <c r="J187"/>
  <c r="BE187"/>
  <c r="BI184"/>
  <c r="BH184"/>
  <c r="BG184"/>
  <c r="BF184"/>
  <c r="T184"/>
  <c r="R184"/>
  <c r="P184"/>
  <c r="BK184"/>
  <c r="J184"/>
  <c r="BE184"/>
  <c r="BI182"/>
  <c r="BH182"/>
  <c r="BG182"/>
  <c r="BF182"/>
  <c r="T182"/>
  <c r="R182"/>
  <c r="P182"/>
  <c r="BK182"/>
  <c r="J182"/>
  <c r="BE182"/>
  <c r="BI180"/>
  <c r="BH180"/>
  <c r="BG180"/>
  <c r="BF180"/>
  <c r="T180"/>
  <c r="R180"/>
  <c r="P180"/>
  <c r="BK180"/>
  <c r="J180"/>
  <c r="BE180"/>
  <c r="BI178"/>
  <c r="BH178"/>
  <c r="BG178"/>
  <c r="BF178"/>
  <c r="T178"/>
  <c r="R178"/>
  <c r="P178"/>
  <c r="BK178"/>
  <c r="J178"/>
  <c r="BE178"/>
  <c r="BI175"/>
  <c r="BH175"/>
  <c r="BG175"/>
  <c r="BF175"/>
  <c r="T175"/>
  <c r="R175"/>
  <c r="P175"/>
  <c r="BK175"/>
  <c r="J175"/>
  <c r="BE175"/>
  <c r="BI173"/>
  <c r="BH173"/>
  <c r="BG173"/>
  <c r="BF173"/>
  <c r="T173"/>
  <c r="R173"/>
  <c r="P173"/>
  <c r="BK173"/>
  <c r="J173"/>
  <c r="BE173"/>
  <c r="BI168"/>
  <c r="BH168"/>
  <c r="BG168"/>
  <c r="BF168"/>
  <c r="T168"/>
  <c r="R168"/>
  <c r="P168"/>
  <c r="BK168"/>
  <c r="J168"/>
  <c r="BE168"/>
  <c r="BI166"/>
  <c r="BH166"/>
  <c r="BG166"/>
  <c r="BF166"/>
  <c r="T166"/>
  <c r="R166"/>
  <c r="P166"/>
  <c r="BK166"/>
  <c r="J166"/>
  <c r="BE166"/>
  <c r="BI164"/>
  <c r="BH164"/>
  <c r="BG164"/>
  <c r="BF164"/>
  <c r="T164"/>
  <c r="R164"/>
  <c r="P164"/>
  <c r="BK164"/>
  <c r="J164"/>
  <c r="BE164"/>
  <c r="BI161"/>
  <c r="BH161"/>
  <c r="BG161"/>
  <c r="BF161"/>
  <c r="T161"/>
  <c r="R161"/>
  <c r="P161"/>
  <c r="BK161"/>
  <c r="J161"/>
  <c r="BE161"/>
  <c r="BI158"/>
  <c r="BH158"/>
  <c r="BG158"/>
  <c r="BF158"/>
  <c r="T158"/>
  <c r="R158"/>
  <c r="P158"/>
  <c r="BK158"/>
  <c r="J158"/>
  <c r="BE158"/>
  <c r="BI156"/>
  <c r="BH156"/>
  <c r="BG156"/>
  <c r="BF156"/>
  <c r="T156"/>
  <c r="R156"/>
  <c r="P156"/>
  <c r="BK156"/>
  <c r="J156"/>
  <c r="BE156"/>
  <c r="BI154"/>
  <c r="BH154"/>
  <c r="BG154"/>
  <c r="BF154"/>
  <c r="T154"/>
  <c r="R154"/>
  <c r="P154"/>
  <c r="BK154"/>
  <c r="J154"/>
  <c r="BE154"/>
  <c r="BI153"/>
  <c r="BH153"/>
  <c r="BG153"/>
  <c r="BF153"/>
  <c r="T153"/>
  <c r="R153"/>
  <c r="P153"/>
  <c r="BK153"/>
  <c r="J153"/>
  <c r="BE153"/>
  <c r="BI150"/>
  <c r="BH150"/>
  <c r="BG150"/>
  <c r="BF150"/>
  <c r="T150"/>
  <c r="R150"/>
  <c r="P150"/>
  <c r="BK150"/>
  <c r="J150"/>
  <c r="BE150"/>
  <c r="BI148"/>
  <c r="BH148"/>
  <c r="BG148"/>
  <c r="BF148"/>
  <c r="T148"/>
  <c r="R148"/>
  <c r="P148"/>
  <c r="BK148"/>
  <c r="J148"/>
  <c r="BE148"/>
  <c r="BI145"/>
  <c r="BH145"/>
  <c r="BG145"/>
  <c r="BF145"/>
  <c r="T145"/>
  <c r="R145"/>
  <c r="P145"/>
  <c r="BK145"/>
  <c r="J145"/>
  <c r="BE145"/>
  <c r="BI143"/>
  <c r="BH143"/>
  <c r="BG143"/>
  <c r="BF143"/>
  <c r="T143"/>
  <c r="R143"/>
  <c r="P143"/>
  <c r="BK143"/>
  <c r="J143"/>
  <c r="BE143"/>
  <c r="BI141"/>
  <c r="BH141"/>
  <c r="BG141"/>
  <c r="BF141"/>
  <c r="T141"/>
  <c r="R141"/>
  <c r="P141"/>
  <c r="BK141"/>
  <c r="J141"/>
  <c r="BE141"/>
  <c r="BI139"/>
  <c r="BH139"/>
  <c r="BG139"/>
  <c r="BF139"/>
  <c r="T139"/>
  <c r="R139"/>
  <c r="P139"/>
  <c r="BK139"/>
  <c r="J139"/>
  <c r="BE139"/>
  <c r="BI134"/>
  <c r="BH134"/>
  <c r="BG134"/>
  <c r="BF134"/>
  <c r="T134"/>
  <c r="R134"/>
  <c r="P134"/>
  <c r="BK134"/>
  <c r="J134"/>
  <c r="BE134"/>
  <c r="BI129"/>
  <c r="BH129"/>
  <c r="BG129"/>
  <c r="BF129"/>
  <c r="T129"/>
  <c r="R129"/>
  <c r="P129"/>
  <c r="BK129"/>
  <c r="J129"/>
  <c r="BE129"/>
  <c r="BI127"/>
  <c r="BH127"/>
  <c r="BG127"/>
  <c r="BF127"/>
  <c r="T127"/>
  <c r="R127"/>
  <c r="P127"/>
  <c r="BK127"/>
  <c r="J127"/>
  <c r="BE127"/>
  <c r="BI125"/>
  <c r="BH125"/>
  <c r="BG125"/>
  <c r="BF125"/>
  <c r="T125"/>
  <c r="R125"/>
  <c r="P125"/>
  <c r="BK125"/>
  <c r="J125"/>
  <c r="BE125"/>
  <c r="BI122"/>
  <c r="BH122"/>
  <c r="BG122"/>
  <c r="BF122"/>
  <c r="T122"/>
  <c r="R122"/>
  <c r="P122"/>
  <c r="BK122"/>
  <c r="J122"/>
  <c r="BE122"/>
  <c r="BI119"/>
  <c r="BH119"/>
  <c r="BG119"/>
  <c r="BF119"/>
  <c r="T119"/>
  <c r="R119"/>
  <c r="P119"/>
  <c r="BK119"/>
  <c r="J119"/>
  <c r="BE119"/>
  <c r="BI116"/>
  <c r="BH116"/>
  <c r="BG116"/>
  <c r="BF116"/>
  <c r="T116"/>
  <c r="R116"/>
  <c r="P116"/>
  <c r="BK116"/>
  <c r="J116"/>
  <c r="BE116"/>
  <c r="BI113"/>
  <c r="BH113"/>
  <c r="BG113"/>
  <c r="BF113"/>
  <c r="T113"/>
  <c r="R113"/>
  <c r="P113"/>
  <c r="BK113"/>
  <c r="J113"/>
  <c r="BE113"/>
  <c r="BI108"/>
  <c r="BH108"/>
  <c r="BG108"/>
  <c r="BF108"/>
  <c r="T108"/>
  <c r="R108"/>
  <c r="P108"/>
  <c r="BK108"/>
  <c r="J108"/>
  <c r="BE108"/>
  <c r="BI105"/>
  <c r="BH105"/>
  <c r="BG105"/>
  <c r="BF105"/>
  <c r="T105"/>
  <c r="R105"/>
  <c r="P105"/>
  <c r="BK105"/>
  <c r="J105"/>
  <c r="BE105"/>
  <c r="BI102"/>
  <c r="BH102"/>
  <c r="BG102"/>
  <c r="BF102"/>
  <c r="T102"/>
  <c r="R102"/>
  <c r="P102"/>
  <c r="BK102"/>
  <c r="J102"/>
  <c r="BE102"/>
  <c r="BI99"/>
  <c r="BH99"/>
  <c r="BG99"/>
  <c r="BF99"/>
  <c r="T99"/>
  <c r="R99"/>
  <c r="P99"/>
  <c r="BK99"/>
  <c r="J99"/>
  <c r="BE99"/>
  <c r="BI96"/>
  <c r="BH96"/>
  <c r="BG96"/>
  <c r="BF96"/>
  <c r="T96"/>
  <c r="R96"/>
  <c r="P96"/>
  <c r="BK96"/>
  <c r="J96"/>
  <c r="BE96"/>
  <c r="BI90"/>
  <c r="F34"/>
  <c i="1" r="BD53"/>
  <c i="3" r="BH90"/>
  <c r="F33"/>
  <c i="1" r="BC53"/>
  <c i="3" r="BG90"/>
  <c r="F32"/>
  <c i="1" r="BB53"/>
  <c i="3" r="BF90"/>
  <c r="J31"/>
  <c i="1" r="AW53"/>
  <c i="3" r="F31"/>
  <c i="1" r="BA53"/>
  <c i="3" r="T90"/>
  <c r="T89"/>
  <c r="T88"/>
  <c r="T87"/>
  <c r="R90"/>
  <c r="R89"/>
  <c r="R88"/>
  <c r="R87"/>
  <c r="P90"/>
  <c r="P89"/>
  <c r="P88"/>
  <c r="P87"/>
  <c i="1" r="AU53"/>
  <c i="3" r="BK90"/>
  <c r="BK89"/>
  <c r="J89"/>
  <c r="BK88"/>
  <c r="J88"/>
  <c r="BK87"/>
  <c r="J87"/>
  <c r="J56"/>
  <c r="J27"/>
  <c i="1" r="AG53"/>
  <c i="3" r="J90"/>
  <c r="BE90"/>
  <c r="J30"/>
  <c i="1" r="AV53"/>
  <c i="3" r="F30"/>
  <c i="1" r="AZ53"/>
  <c i="3" r="J58"/>
  <c r="J57"/>
  <c r="J83"/>
  <c r="F83"/>
  <c r="F81"/>
  <c r="E79"/>
  <c r="J51"/>
  <c r="F51"/>
  <c r="F49"/>
  <c r="E47"/>
  <c r="J36"/>
  <c r="J18"/>
  <c r="E18"/>
  <c r="F84"/>
  <c r="F52"/>
  <c r="J17"/>
  <c r="J12"/>
  <c r="J81"/>
  <c r="J49"/>
  <c r="E7"/>
  <c r="E77"/>
  <c r="E45"/>
  <c i="1" r="AY52"/>
  <c r="AX52"/>
  <c i="2" r="BI97"/>
  <c r="BH97"/>
  <c r="BG97"/>
  <c r="BF97"/>
  <c r="T97"/>
  <c r="T96"/>
  <c r="R97"/>
  <c r="R96"/>
  <c r="P97"/>
  <c r="P96"/>
  <c r="BK97"/>
  <c r="BK96"/>
  <c r="J96"/>
  <c r="J97"/>
  <c r="BE97"/>
  <c r="J62"/>
  <c r="BI95"/>
  <c r="BH95"/>
  <c r="BG95"/>
  <c r="BF95"/>
  <c r="T95"/>
  <c r="T94"/>
  <c r="R95"/>
  <c r="R94"/>
  <c r="P95"/>
  <c r="P94"/>
  <c r="BK95"/>
  <c r="BK94"/>
  <c r="J94"/>
  <c r="J95"/>
  <c r="BE95"/>
  <c r="J61"/>
  <c r="BI93"/>
  <c r="BH93"/>
  <c r="BG93"/>
  <c r="BF93"/>
  <c r="T93"/>
  <c r="R93"/>
  <c r="P93"/>
  <c r="BK93"/>
  <c r="J93"/>
  <c r="BE93"/>
  <c r="BI92"/>
  <c r="BH92"/>
  <c r="BG92"/>
  <c r="BF92"/>
  <c r="T92"/>
  <c r="T91"/>
  <c r="R92"/>
  <c r="R91"/>
  <c r="P92"/>
  <c r="P91"/>
  <c r="BK92"/>
  <c r="BK91"/>
  <c r="J91"/>
  <c r="J92"/>
  <c r="BE92"/>
  <c r="J60"/>
  <c r="BI90"/>
  <c r="BH90"/>
  <c r="BG90"/>
  <c r="BF90"/>
  <c r="T90"/>
  <c r="T89"/>
  <c r="R90"/>
  <c r="R89"/>
  <c r="P90"/>
  <c r="P89"/>
  <c r="BK90"/>
  <c r="BK89"/>
  <c r="J89"/>
  <c r="J90"/>
  <c r="BE90"/>
  <c r="J59"/>
  <c r="BI88"/>
  <c r="BH88"/>
  <c r="BG88"/>
  <c r="BF88"/>
  <c r="T88"/>
  <c r="R88"/>
  <c r="P88"/>
  <c r="BK88"/>
  <c r="J88"/>
  <c r="BE88"/>
  <c r="BI87"/>
  <c r="BH87"/>
  <c r="BG87"/>
  <c r="BF87"/>
  <c r="T87"/>
  <c r="R87"/>
  <c r="P87"/>
  <c r="BK87"/>
  <c r="J87"/>
  <c r="BE87"/>
  <c r="BI86"/>
  <c r="BH86"/>
  <c r="BG86"/>
  <c r="BF86"/>
  <c r="T86"/>
  <c r="R86"/>
  <c r="P86"/>
  <c r="BK86"/>
  <c r="J86"/>
  <c r="BE86"/>
  <c r="BI85"/>
  <c r="F34"/>
  <c i="1" r="BD52"/>
  <c i="2" r="BH85"/>
  <c r="F33"/>
  <c i="1" r="BC52"/>
  <c i="2" r="BG85"/>
  <c r="F32"/>
  <c i="1" r="BB52"/>
  <c i="2" r="BF85"/>
  <c r="J31"/>
  <c i="1" r="AW52"/>
  <c i="2" r="F31"/>
  <c i="1" r="BA52"/>
  <c i="2" r="T85"/>
  <c r="T84"/>
  <c r="T83"/>
  <c r="T82"/>
  <c r="R85"/>
  <c r="R84"/>
  <c r="R83"/>
  <c r="R82"/>
  <c r="P85"/>
  <c r="P84"/>
  <c r="P83"/>
  <c r="P82"/>
  <c i="1" r="AU52"/>
  <c i="2" r="BK85"/>
  <c r="BK84"/>
  <c r="J84"/>
  <c r="BK83"/>
  <c r="J83"/>
  <c r="BK82"/>
  <c r="J82"/>
  <c r="J56"/>
  <c r="J27"/>
  <c i="1" r="AG52"/>
  <c i="2" r="J85"/>
  <c r="BE85"/>
  <c r="J30"/>
  <c i="1" r="AV52"/>
  <c i="2" r="F30"/>
  <c i="1" r="AZ52"/>
  <c i="2" r="J58"/>
  <c r="J57"/>
  <c r="J78"/>
  <c r="F78"/>
  <c r="F76"/>
  <c r="E74"/>
  <c r="J51"/>
  <c r="F51"/>
  <c r="F49"/>
  <c r="E47"/>
  <c r="J36"/>
  <c r="J18"/>
  <c r="E18"/>
  <c r="F79"/>
  <c r="F52"/>
  <c r="J17"/>
  <c r="J12"/>
  <c r="J76"/>
  <c r="J49"/>
  <c r="E7"/>
  <c r="E72"/>
  <c r="E45"/>
  <c i="1" r="BD51"/>
  <c r="W30"/>
  <c r="BC51"/>
  <c r="W29"/>
  <c r="BB51"/>
  <c r="W28"/>
  <c r="BA51"/>
  <c r="W27"/>
  <c r="AZ51"/>
  <c r="W26"/>
  <c r="AY51"/>
  <c r="AX51"/>
  <c r="AW51"/>
  <c r="AK27"/>
  <c r="AV51"/>
  <c r="AK26"/>
  <c r="AU51"/>
  <c r="AT51"/>
  <c r="AS51"/>
  <c r="AG51"/>
  <c r="AK23"/>
  <c r="AT54"/>
  <c r="AN54"/>
  <c r="AT53"/>
  <c r="AN53"/>
  <c r="AT52"/>
  <c r="AN52"/>
  <c r="AN51"/>
  <c r="L47"/>
  <c r="AM46"/>
  <c r="L46"/>
  <c r="AM44"/>
  <c r="L44"/>
  <c r="L42"/>
  <c r="L41"/>
  <c r="AK32"/>
</calcChain>
</file>

<file path=xl/sharedStrings.xml><?xml version="1.0" encoding="utf-8"?>
<sst xmlns="http://schemas.openxmlformats.org/spreadsheetml/2006/main">
  <si>
    <t>Export VZ</t>
  </si>
  <si>
    <t>List obsahuje:</t>
  </si>
  <si>
    <t>1) Rekapitulace stavby</t>
  </si>
  <si>
    <t>2) Rekapitulace objektů stavby a soupisů prací</t>
  </si>
  <si>
    <t>3.0</t>
  </si>
  <si>
    <t>ZAMOK</t>
  </si>
  <si>
    <t>False</t>
  </si>
  <si>
    <t>{34a87458-a298-4a82-a682-3390e00662d9}</t>
  </si>
  <si>
    <t>0,01</t>
  </si>
  <si>
    <t>21</t>
  </si>
  <si>
    <t>15</t>
  </si>
  <si>
    <t>REKAPITULACE ZAKÁZKY</t>
  </si>
  <si>
    <t xml:space="preserve">v ---  níže se nacházejí doplnkové a pomocné údaje k sestavám  --- v</t>
  </si>
  <si>
    <t>Návod na vyplnění</t>
  </si>
  <si>
    <t>0,001</t>
  </si>
  <si>
    <t>Kód:</t>
  </si>
  <si>
    <t>2018761</t>
  </si>
  <si>
    <t>Měnit lze pouze buňky se žlutým podbarvením!_x000d_
_x000d_
1) v Rekapitulaci zakázky vyplňte údaje o Uchazeči (přenesou se do ostatních sestav i v jiných listech)_x000d_
_x000d_
2) na vybraných listech vyplňte v sestavě Soupis prací ceny u položek_x000d_
_x000d_
Podrobnosti k vyplnění naleznete na poslední záložce s Pokyny pro vyplnění</t>
  </si>
  <si>
    <t>Zakázka:</t>
  </si>
  <si>
    <t>Stavební úpravy, ul. Karlova, Varnsdorf - II. etapa</t>
  </si>
  <si>
    <t>KSO:</t>
  </si>
  <si>
    <t/>
  </si>
  <si>
    <t>CC-CZ:</t>
  </si>
  <si>
    <t>Místo:</t>
  </si>
  <si>
    <t>k.ú. Varnsdorf</t>
  </si>
  <si>
    <t>Datum:</t>
  </si>
  <si>
    <t>29. 8. 2019</t>
  </si>
  <si>
    <t>Zadavatel:</t>
  </si>
  <si>
    <t>IČ:</t>
  </si>
  <si>
    <t>Mesto Varnsdorf</t>
  </si>
  <si>
    <t>DIČ:</t>
  </si>
  <si>
    <t>Uchazeč:</t>
  </si>
  <si>
    <t>Vyplň údaj</t>
  </si>
  <si>
    <t>Projektant:</t>
  </si>
  <si>
    <t>ProProjekt s.r.o.</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</si>
  <si>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</si>
  <si>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</si>
  <si>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</si>
  <si>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</si>
  <si>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</si>
  <si>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</si>
  <si>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</si>
  <si>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</si>
  <si>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</si>
  <si>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</si>
  <si>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</si>
  <si>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</si>
  <si>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</si>
  <si>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</si>
  <si>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</si>
  <si>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</si>
  <si>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</si>
  <si>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</si>
  <si>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</si>
  <si>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</si>
  <si>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</si>
  <si>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</si>
  <si>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</si>
  <si>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</si>
  <si>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</si>
  <si>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</si>
  <si>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</si>
  <si>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</si>
  <si>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</si>
  <si>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</si>
  <si>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</si>
  <si>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</si>
  <si>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</si>
  <si>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</si>
  <si>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</si>
  <si>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zakázky celkem</t>
  </si>
  <si>
    <t>D</t>
  </si>
  <si>
    <t>0</t>
  </si>
  <si>
    <t>###NOIMPORT###</t>
  </si>
  <si>
    <t>IMPORT</t>
  </si>
  <si>
    <t>{00000000-0000-0000-0000-000000000000}</t>
  </si>
  <si>
    <t>/</t>
  </si>
  <si>
    <t>SO 000</t>
  </si>
  <si>
    <t>Vedlejší a ostatní náklady</t>
  </si>
  <si>
    <t>STA</t>
  </si>
  <si>
    <t>1</t>
  </si>
  <si>
    <t>{86818f3a-04df-440c-bdba-b6f5e9d2707e}</t>
  </si>
  <si>
    <t>2</t>
  </si>
  <si>
    <t>SO 101</t>
  </si>
  <si>
    <t>Místní komunikace - II. eptapa (480-1000 m)</t>
  </si>
  <si>
    <t>{bef1e46f-b1f3-4375-bd42-f78d3bddbba5}</t>
  </si>
  <si>
    <t>SO 401</t>
  </si>
  <si>
    <t>Osvětlení přechodu pro chodce</t>
  </si>
  <si>
    <t>{1cbf49df-ef5b-4b32-b4de-867c5d170185}</t>
  </si>
  <si>
    <t>1) Krycí list soupisu</t>
  </si>
  <si>
    <t>2) Rekapitulace</t>
  </si>
  <si>
    <t>3) Soupis prací</t>
  </si>
  <si>
    <t>Zpět na list:</t>
  </si>
  <si>
    <t>Rekapitulace zakázky</t>
  </si>
  <si>
    <t>KRYCÍ LIST SOUPISU</t>
  </si>
  <si>
    <t>Objekt:</t>
  </si>
  <si>
    <t>SO 000 - Vedlejší a ostatní náklady</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</si>
  <si>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</si>
  <si>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</si>
  <si>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</si>
  <si>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</si>
  <si>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</si>
  <si>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</si>
  <si>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</si>
  <si>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</si>
  <si>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</si>
  <si>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</si>
  <si>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VRN7 - Provozní vlivy</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</si>
  <si>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</si>
  <si>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</si>
  <si>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</si>
  <si>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</si>
  <si>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</si>
  <si>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</si>
  <si>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</si>
  <si>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</si>
  <si>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</si>
  <si>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</si>
  <si>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</si>
  <si>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</si>
  <si>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</si>
  <si>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</si>
  <si>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VRN</t>
  </si>
  <si>
    <t>Vedlejší rozpočtové náklady</t>
  </si>
  <si>
    <t>5</t>
  </si>
  <si>
    <t>ROZPOCET</t>
  </si>
  <si>
    <t>VRN1</t>
  </si>
  <si>
    <t>Průzkumné, geodetické a projektové práce</t>
  </si>
  <si>
    <t>K</t>
  </si>
  <si>
    <t>012103000</t>
  </si>
  <si>
    <t>Geodetické práce před výstavbou včetně vytyčení inženýrských sítí</t>
  </si>
  <si>
    <t>…</t>
  </si>
  <si>
    <t>CS ÚRS 2018 01</t>
  </si>
  <si>
    <t>1024</t>
  </si>
  <si>
    <t>-1774505186</t>
  </si>
  <si>
    <t>012203000</t>
  </si>
  <si>
    <t>Geodetické práce při provádění stavby</t>
  </si>
  <si>
    <t>-1304356210</t>
  </si>
  <si>
    <t>3</t>
  </si>
  <si>
    <t>012303000</t>
  </si>
  <si>
    <t>Geodetické práce po výstavbě včetně geometrického plánu</t>
  </si>
  <si>
    <t>-1216464071</t>
  </si>
  <si>
    <t>4</t>
  </si>
  <si>
    <t>013254000</t>
  </si>
  <si>
    <t>Dokumentace skutečného provedení stavby</t>
  </si>
  <si>
    <t>1225900005</t>
  </si>
  <si>
    <t>VRN3</t>
  </si>
  <si>
    <t>Zařízení staveniště</t>
  </si>
  <si>
    <t>030001000</t>
  </si>
  <si>
    <t>14837158</t>
  </si>
  <si>
    <t>VRN4</t>
  </si>
  <si>
    <t>Inženýrská činnost</t>
  </si>
  <si>
    <t>6</t>
  </si>
  <si>
    <t>043114000</t>
  </si>
  <si>
    <t>Zkoušky tlakové - zkoušky pláně 10x</t>
  </si>
  <si>
    <t>-1003380668</t>
  </si>
  <si>
    <t>7</t>
  </si>
  <si>
    <t>045002000</t>
  </si>
  <si>
    <t>Kompletační a koordinační činnost včetně dokladové části ke kolaudaci</t>
  </si>
  <si>
    <t>574446301</t>
  </si>
  <si>
    <t>VRN5</t>
  </si>
  <si>
    <t>Finanční náklady</t>
  </si>
  <si>
    <t>8</t>
  </si>
  <si>
    <t>053002000</t>
  </si>
  <si>
    <t>Poplatky - za zábor veřejného prostranství</t>
  </si>
  <si>
    <t>246980777</t>
  </si>
  <si>
    <t>VRN7</t>
  </si>
  <si>
    <t>Provozní vlivy</t>
  </si>
  <si>
    <t>9</t>
  </si>
  <si>
    <t>070001000</t>
  </si>
  <si>
    <t>Provozní vlivy včetně dopravně inženýrského opatření a zajištění přístupu do objektu</t>
  </si>
  <si>
    <t>816538705</t>
  </si>
  <si>
    <t>SO 101 - Místní komunikace - II. eptapa (480-1000 m)</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</si>
  <si>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</si>
  <si>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</si>
  <si>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</si>
  <si>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</si>
  <si>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</si>
  <si>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</si>
  <si>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</si>
  <si>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</si>
  <si>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</si>
  <si>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</si>
  <si>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</si>
  <si>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HSV</t>
  </si>
  <si>
    <t>Práce a dodávky HSV</t>
  </si>
  <si>
    <t>Zemní práce</t>
  </si>
  <si>
    <t>113107221</t>
  </si>
  <si>
    <t>Odstranění podkladů nebo krytů strojně plochy jednotlivě přes 200 m2 s přemístěním hmot na skládku na vzdálenost do 20 m nebo s naložením na dopravní prostředek z kameniva hrubého drceného, o tl. vrstvy do 100 mm</t>
  </si>
  <si>
    <t>m2</t>
  </si>
  <si>
    <t>366567194</t>
  </si>
  <si>
    <t>PSC</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</si>
  <si>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samostatně._x000d_
2. Ceny_x000d_
a) –7111 až –7113, –7151 až -7153, -7211 až -7213 a -7311 až -7313 lze použít i pro odstranění podkladů nebo krytů ze štěrkopísku, škváry, strusky nebo z mechanicky zpevněných zemin,_x000d_
b) –7121 až 7125, –7161 až -7165, -7221 až -7225 a -7321 až -7325 lze použít i pro odstranění podkladů nebo krytů ze zemin stabilizovaných vápnem,_x000d_
c) –7130 až -7134, –7170 až -7174, –7230 až -7234 a -7330 až -7334 lze použít i pro odstranění dlažeb uložených do betonového lože a dlažeb z mozaiky uložených do cementové malty nebo podkladu ze zemin stabilizovaných cementem._x000d_
3. Ceny lze použít i pro odstranění podkladů nebo krytů opatřených živičnými postřiky nebo nátěry._x000d_
4. Ceny odlišené podle tloušťky (např. do 100 mm, do 200 mm) jsou určeny vždy pro celou tloušťku jednotlivých konstrukcí._x000d_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nevykazuje._x000d_
6. Přemístění vybouraného materiálu větší vzdálenost, než je uvedeno, se oceňuje cenami souborů cen 997 22-1 Vodorovná doprava suti._x000d_
7. Ceny -714 . , -718 . , –724 . a -734 . nelze použít pro odstranění podkladu nebo krytu frézováním._x000d_
</t>
  </si>
  <si>
    <t>VV</t>
  </si>
  <si>
    <t>8,7+2,55+31,65+100,1+55,4+13,6+19,4+3,8+104,35+11,65+2,4+26,2+13,55+60,3+0,15+36,85+74,65+15+15"asfaltová vozovka</t>
  </si>
  <si>
    <t>127,8+19,3"asfaltový chodník pro novou zeleň</t>
  </si>
  <si>
    <t>57,3"stěrkový chodník</t>
  </si>
  <si>
    <t>Součet</t>
  </si>
  <si>
    <t>113107222</t>
  </si>
  <si>
    <t>Odstranění podkladů nebo krytů strojně plochy jednotlivě přes 200 m2 s přemístěním hmot na skládku na vzdálenost do 20 m nebo s naložením na dopravní prostředek z kameniva hrubého drceného, o tl. vrstvy přes 100 do 200 mm</t>
  </si>
  <si>
    <t>-278974563</t>
  </si>
  <si>
    <t>15,8+10,6"asfaltové sjezdy</t>
  </si>
  <si>
    <t>113107230</t>
  </si>
  <si>
    <t>Odstranění podkladů nebo krytů strojně plochy jednotlivě přes 200 m2 s přemístěním hmot na skládku na vzdálenost do 20 m nebo s naložením na dopravní prostředek z betonu prostého, o tl. vrstvy do 100 mm</t>
  </si>
  <si>
    <t>612215514</t>
  </si>
  <si>
    <t>9,55+143,55+100,55+316,1+188,2+188,4+86,7+127,8+49,75+38,3+23,7+68,35+69,2+19,25"asfaltový chodník</t>
  </si>
  <si>
    <t>113107231</t>
  </si>
  <si>
    <t>Odstranění podkladů nebo krytů strojně plochy jednotlivě přes 200 m2 s přemístěním hmot na skládku na vzdálenost do 20 m nebo s naložením na dopravní prostředek z betonu prostého, o tl. vrstvy přes 100 do 150 mm</t>
  </si>
  <si>
    <t>1244396414</t>
  </si>
  <si>
    <t>113107241</t>
  </si>
  <si>
    <t>Odstranění podkladů nebo krytů strojně plochy jednotlivě přes 200 m2 s přemístěním hmot na skládku na vzdálenost do 20 m nebo s naložením na dopravní prostředek živičných, o tl. vrstvy do 50 mm</t>
  </si>
  <si>
    <t>1065895722</t>
  </si>
  <si>
    <t>113107242</t>
  </si>
  <si>
    <t>Odstranění podkladů nebo krytů strojně plochy jednotlivě přes 200 m2 s přemístěním hmot na skládku na vzdálenost do 20 m nebo s naložením na dopravní prostředek živičných, o tl. vrstvy přes 50 do 100 mm</t>
  </si>
  <si>
    <t>-25398235</t>
  </si>
  <si>
    <t>113154363</t>
  </si>
  <si>
    <t>Frézování živičného podkladu nebo krytu s naložením na dopravní prostředek plochy přes 1 000 do 10 000 m2 s překážkami v trase pruhu šířky přes 1 m do 2 m, tloušťky vrstvy 50 mm</t>
  </si>
  <si>
    <t>1696060495</t>
  </si>
  <si>
    <t xml:space="preserve">Poznámka k souboru cen:_x000d_
1. V cenách jsou započteny i náklady na:_x000d_
a) vodu pro chlazení zubů frézy,_x000d_
b) opotřebování frézovacích nástrojů,_x000d_
c) naložení odfrézovaného materiálu na dopravní prostředek._x000d_
2. V cenách nejsou započteny náklady na:_x000d_
a) nutné ruční odstranění (vybourání) živičného krytu kolem překážek, které se oceňují cenami souboru cen 113 10-7 Odstranění podkladů nebo krytů této části katalogu,_x000d_
b) očištění povrchu odfrézované plochy, které se oceňují cenami souboru cen 938 90-9 Odstranění bláta, prachu z povrchu podkladu nebo krytu části C01 tohoto katalogu._x000d_
3. Množství měrných jednotek pro rozpočet určí projekt. Drobné překážky, např. vpusti, uzávěry, sloupy (plochy do 2 m2) se z celkové frézované plochy neodečítají._x000d_
4. Tloušťku frézované vrstvy určí projekt a měří se tloušťka jednotlivých záběrů v mm._x000d_
5. Cena s překážkami je určena v případech, kdy:_x000d_
a) na 200 m2 frézované plochy se vyskytne v průměru více než jedna vpusť nebo vstup inženýrských sítí, popř. stožár, vstupní ostrůvek apod.,_x000d_
b) jsou-li podél frézované plochy osazeny obrubníky s výškovým rozdílem horní plochy obrubníku od frézované plochy větší než 250 mm._x000d_
6. Překážkami se rozumějí obrubníky nebo krajníky, pokud výškový rozdíl horní plochy obrubníku od frézované plochy je větší než 250 mm, vpusti nebo vstupy inženýrských sítí, stožáry, nástupní a ochranné ostrůvky apod._x000d_
</t>
  </si>
  <si>
    <t>(1195,5+1361,1+928,1)-(1+12,8+4,5+1,1+10,25+33,6+0,4+0,3+6,55+1,3)</t>
  </si>
  <si>
    <t>113201112</t>
  </si>
  <si>
    <t>Vytrhání obrub s vybouráním lože, s přemístěním hmot na skládku na vzdálenost do 3 m nebo s naložením na dopravní prostředek silničních ležatých</t>
  </si>
  <si>
    <t>m</t>
  </si>
  <si>
    <t>-1670123891</t>
  </si>
  <si>
    <t xml:space="preserve">Poznámka k souboru cen:_x000d_
1. Ceny jsou určeny:_x000d_
a) pro vytrhání obrub, obrubníků nebo krajníků jakéhokoliv druhu a velikosti uložených v jakémkoliv loži popř. i s opěrami a vyspárovaných jakýmkoliv materiálem,_x000d_
b) pro obruby z dlažebních kostek uložených v jedné řadě._x000d_
2. V cenách nejsou započteny náklady na popř. nutné očištění:_x000d_
a) vytrhaných obrubníků nebo krajníků, které se oceňuje cenami souboru cen 979 0 . - . . Očištění vybouraných obrubníků, krajníků, desek nebo dílců části C 01 tohoto ceníku,_x000d_
b) vytrhaných dlažebních kostek, které se oceňují cenami souboru cen 979 07-11 Očištění vybouraných dlažebních kostek části C 01 tohoto ceníku._x000d_
3. Vytrhání obrub ze dvou řad kostek se oceňuje jako dvojnásobné množství vytrhání obrub z jedné řady kostek._x000d_
4. Přemístění vybouraných obrub, krajníků nebo dlažebních kostek včetně materiálu z lože a spár na vzdálenost přes 3 m se oceňuje cenami souborů cen 997 22-1 Vodorovná doprava suti a vybouraných hmot._x000d_
</t>
  </si>
  <si>
    <t>6,5+81,5+64,3+35,1+94,5+4,6+39,4+28,4+32,7+23,8</t>
  </si>
  <si>
    <t>113202111</t>
  </si>
  <si>
    <t>Vytrhání obrub s vybouráním lože, s přemístěním hmot na skládku na vzdálenost do 3 m nebo s naložením na dopravní prostředek z krajníků nebo obrubníků stojatých</t>
  </si>
  <si>
    <t>-57393633</t>
  </si>
  <si>
    <t>35,1+69+96,5+103,8+97,6+67,7+29+59,6+100,2</t>
  </si>
  <si>
    <t>10</t>
  </si>
  <si>
    <t>113204111</t>
  </si>
  <si>
    <t>Vytrhání obrub s vybouráním lože, s přemístěním hmot na skládku na vzdálenost do 3 m nebo s naložením na dopravní prostředek záhonových</t>
  </si>
  <si>
    <t>1129405394</t>
  </si>
  <si>
    <t>67,6+5,3+75,85+27,6+12,5+8,6+15,95+8,7+29,8+33,55+99,1+12,95+17,3+31,2</t>
  </si>
  <si>
    <t>11</t>
  </si>
  <si>
    <t>120001101</t>
  </si>
  <si>
    <t>Příplatek k cenám vykopávek za ztížení vykopávky v blízkosti inženýrských sítí nebo výbušnin v horninách jakékoliv třídy</t>
  </si>
  <si>
    <t>m3</t>
  </si>
  <si>
    <t>-1700690056</t>
  </si>
  <si>
    <t xml:space="preserve">Poznámka k souboru cen:_x000d_
1. Cena je určena pro:_x000d_
a) podzemní vedení procházející odkopávkou nebo prokopávkou, korytem vodoteče, melioračním kanálem nebo uložené ve stěně výkopu při jakékoliv hloubce vedení pod původním terénem nebo jeho výšce nade dnem výkopu a jakémkoliv jeho směru ke stranám výkopu;_x000d_
b) výbušniny nezaložené dodavatelem._x000d_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7._x000d_
3. Cenu nelze použít pro ztížení vykopávky v blízkosti podzemních vedení nebo výbušnin, u nichž je projektem zakázáno použít při vykopávce kovové nástroje nebo nářadí. Tyto práce se ocení individuálně._x000d_
4. Množství ztížení vykopávky v blízkosti:_x000d_
a) podzemního vedení, jehož půdorysná a výšková plocha:_x000d_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obalem._x000d_
- není v projektu uvedena, avšak která podle projektu nebo podle sdělení investora jsou pravděpodobně ve výkopišti uložena, se rovná objemu výkopu, který je projektem nebo investorem takto označen._x000d_
b) výbušniny určí vždy projektant nebo investor, ať je v projektu uvedeno či neuvedeno._x000d_
5. Je-li vedení položeno ve výkopišti tak, že se vykopávka v celém výše popsaném objemu nevykopává, např. blízko stěn nebo dna výkopu, oceňuje se ztížení vykopávky jen pro tu část objemu, v níž se vykopávka provádí._x000d_
6. Jsou-li ve výkopišti dvě vedení položena tak blízko sebe, že se výše uvedené objemy pro obě vedení pronikají, určí se množství ztížení vykopávky tak, aby se pronik započetl jen jednou._x000d_
7. Objem ztížení vykopávky se od celkového objemu výkopu neodečítá._x000d_
8. Dočasné zajištění různých podzemních vedení ve výkopišti se oceňuje cenami souboru cen 119 00-14 Dočasné zajištění podzemního potrubí nebo vedení ve výkopišti._x000d_
9. Množství jednotek ztížení vykopávky v blízkosti výbušnin nezaložených dodavatelem se určí přiměřeně podle poznámek č. 2 a 4._x000d_
</t>
  </si>
  <si>
    <t>12</t>
  </si>
  <si>
    <t>120001101-A</t>
  </si>
  <si>
    <t>Příplatek k cenám vykopávek za ztížení vykopávky v blízkosti inženýrských sítí nebo výbušnin v horninách jakékoliv třídy - aktivní zóna</t>
  </si>
  <si>
    <t>1587991926</t>
  </si>
  <si>
    <t>13</t>
  </si>
  <si>
    <t>122201101</t>
  </si>
  <si>
    <t>Odkopávky a prokopávky nezapažené s přehozením výkopku na vzdálenost do 3 m nebo s naložením na dopravní prostředek v hornině tř. 3 do 100 m3</t>
  </si>
  <si>
    <t>-412072672</t>
  </si>
  <si>
    <t xml:space="preserve">Poznámka k souboru cen:_x000d_
1. Odkopávky a prokopávky v roubených prostorech se oceňují podle čl. 3116 Všeobecných podmínek tohoto katalogu._x000d_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m3._x000d_
3. Ceny lze použít i pro vykopávky odpadových jam._x000d_
4. Ceny lze použít i pro sejmutí podorničí. Přitom se přihlíží k ustanovení čl. 3112 Všeobecných podmínek tohoto katalogu._x000d_
</t>
  </si>
  <si>
    <t xml:space="preserve">(10+7,15+8+8,4+13,5+12,7+8,3+7,8+7,5+17,7+12,6+12)*0,1"odkopávka pod sjezdy - severní </t>
  </si>
  <si>
    <t>(21,2+20,15+16,7+18,3+11,8+10,3+25,2+17,8+5,6+3,3+4,15+8,5+10,6)*0,15"odkopávka pod sjezdy - jižní</t>
  </si>
  <si>
    <t>14</t>
  </si>
  <si>
    <t>122201102-A</t>
  </si>
  <si>
    <t>Odkopávky a prokopávky nezapažené s přehozením výkopku na vzdálenost do 3 m nebo s naložením na dopravní prostředek v hornině tř. 3 přes 100 do 1 000 m3 - aktivní zóna</t>
  </si>
  <si>
    <t>1868823723</t>
  </si>
  <si>
    <t>(1384,15)*0,25"pochozí plochy</t>
  </si>
  <si>
    <t>(299,9+71,8)*0,5"pojezdové plochy</t>
  </si>
  <si>
    <t>122201109</t>
  </si>
  <si>
    <t>Odkopávky a prokopávky nezapažené s přehozením výkopku na vzdálenost do 3 m nebo s naložením na dopravní prostředek v hornině tř. 3 Příplatek k cenám za lepivost horniny tř. 3</t>
  </si>
  <si>
    <t>726882779</t>
  </si>
  <si>
    <t>16</t>
  </si>
  <si>
    <t>122201109-A</t>
  </si>
  <si>
    <t>Odkopávky a prokopávky nezapažené s přehozením výkopku na vzdálenost do 3 m nebo s naložením na dopravní prostředek v hornině tř. 3 Příplatek k cenám za lepivost horniny tř. 3 - aktivní zóna</t>
  </si>
  <si>
    <t>-1601287080</t>
  </si>
  <si>
    <t>17</t>
  </si>
  <si>
    <t>130001101</t>
  </si>
  <si>
    <t>Příplatek k cenám hloubených vykopávek za ztížení vykopávky v blízkosti podzemního vedení nebo výbušnin pro jakoukoliv třídu horniny</t>
  </si>
  <si>
    <t>-118691127</t>
  </si>
  <si>
    <t xml:space="preserve">Poznámka k souboru cen:_x000d_
1. Cena je určena:_x000d_
a) i pro soubor cen 123 . 0-21 Vykopávky zářezů se šikmými stěnami pro podzemní vedení části A 02,_x000d_
b) pro podzemní vedení procházející hloubenou vykopávkou nebo uložené ve stěně výkopu při jakékoliv hloubce vedení pod původním terénem nebo jeho výšce nade dnem výkopu a jakémkoliv směru vedení ke stranám výkopu;_x000d_
c) pro výbušniny nezaložené dodavatelem._x000d_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7._x000d_
3. Cenu nelze použít pro ztížení vykopávky v blízkosti podzemních vedení nebo výbušnin, u nichž je projektem zakázáno použít při vykopávce kovové nástroje nebo nářadí._x000d_
4. Množství ztížení vykopávky v blízkosti_x000d_
a) podzemního vedení, jehož půdorysná a výšková poloha_x000d_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obalem;_x000d_
- není v projektu uvedena, avšak která podle projektu nebo sdělení investora jsou pravděpodobně ve výkopišti uložena, se rovná objemu výkopu, který je projektantem nebo investorem označen._x000d_
b) výbušniny, určí vždy projektant nebo investor, ať je v projektu uvedeno či neuvedeno._x000d_
5. Je-li vedení uloženo ve výkopišti tak, že se vykopávka v celém výše popsaném objemu nevykopává, např. blízko stěn nebo dna výkopu, oceňuje se ztížení vykopávky jen pro tu část objemu, v níž se ztížená vykopávka provádí._x000d_
6. Jsou-li ve výkopišti dvě vedení položena tak blízko sebe, že se výše uvedené objemy pro obě vedení pronikají, určí se množství ztížení vykopávky tak, aby se pronik započetl jen jednou._x000d_
7. Objem ztížení vykopávky se od celkového objemu výkopu neodečítá._x000d_
8. Dočasné zajištění různých podzemních vedení ve výkopišti se oceňuje cenami souboru cen 119 00-14 Dočasné zajištění podzemního potrubí nebo vedení ve výkopišti._x000d_
</t>
  </si>
  <si>
    <t>18</t>
  </si>
  <si>
    <t>132201201</t>
  </si>
  <si>
    <t>Hloubení zapažených i nezapažených rýh šířky přes 600 do 2 000 mm s urovnáním dna do předepsaného profilu a spádu v hornině tř. 3 do 100 m3</t>
  </si>
  <si>
    <t>-641393330</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</si>
  <si>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prostředek._x000d_
2. Hloubení rýh při lesnicko-technických melioracích se oceňuje:_x000d_
a) ve stržích cenami platnými pro objem výkopu do 100 m3, i když skutečný objem výkopu je větší,_x000d_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m3._x000d_
3. Náklady na svislé přemístění výkopku nad 1 m hloubky se určí dle ustanovení článku č. 3161 všeobecných podmínek katalogu._x000d_
4. Předepisuje-li projekt hloubit rýhy 5 až 7 bez použití trhavin, oceňuje se toto hloubení:_x000d_
a) v suchu nebo mokru cenami 138 40-1201, 138 50-1201 a 138 60-1201 Dolamování hloubených vykopávek,_x000d_
b) v tekoucí vodě při jakékoliv její rychlosti individuálně._x000d_
5. Ceny nelze použít pro hloubení rýh a hloubky přes 16 m. Tyto práce se oceňují individuálně._x000d_
</t>
  </si>
  <si>
    <t>(2+2,5)*0,8*1,5"pro kanalizaci</t>
  </si>
  <si>
    <t>19</t>
  </si>
  <si>
    <t>132201209</t>
  </si>
  <si>
    <t>Hloubení zapažených i nezapažených rýh šířky přes 600 do 2 000 mm s urovnáním dna do předepsaného profilu a spádu v hornině tř. 3 Příplatek k cenám za lepivost horniny tř. 3</t>
  </si>
  <si>
    <t>-1164455974</t>
  </si>
  <si>
    <t>20</t>
  </si>
  <si>
    <t>151101101</t>
  </si>
  <si>
    <t>Zřízení pažení a rozepření stěn rýh pro podzemní vedení pro všechny šířky rýhy příložné pro jakoukoliv mezerovitost, hloubky do 2 m</t>
  </si>
  <si>
    <t>227412490</t>
  </si>
  <si>
    <t xml:space="preserve">Poznámka k souboru cen:_x000d_
1. Ceny jsou určeny pro roubení a rozepření stěn i jiných výkopů se svislými stěnami, pokud jsou tyto výkopy pro podzemní vedení rozměru do 1 250 mm._x000d_
2. Plocha mezer mezi pažinami příložného pažení se od plochy příložného pažení neodečítá; nezapažené plochy u pažení zátažného nebo hnaného se od plochy pažení odečítají._x000d_
3. Předepisuje-li projekt:_x000d_
a) ponechat pažení ve výkopu, oceňuje se toto pažení cenami souboru cen 151 . 0-19 Pažení stěn s ponecháním a rozepření stěn cenami souboru cen 151 . 0-13 Zřízení rozepření zapažených stěn výkopů,_x000d_
b) vzepření stěn, oceňuje se toto odstranění pažení stěn výkopu cenami souboru cen 151 . 0-12 Pažení stěn a vzepření stěn cenami souboru cen 151 . 0-14 odstranění vzepření stěn,_x000d_
c) kotvení stěn, oceňuje se toto Odstranění pažení stěn cenami souboru cen 151 . 0-12 Pažení stěn a kotvení stěn příslušnými cenami katalogu 800-2 Zvláštní zakládání objektů._x000d_
</t>
  </si>
  <si>
    <t>(2+2,5)*1,5*2+(0,8*1,5)*2*2"pro kanalizaci</t>
  </si>
  <si>
    <t>151101111</t>
  </si>
  <si>
    <t>Odstranění pažení a rozepření stěn rýh pro podzemní vedení s uložením materiálu na vzdálenost do 3 m od kraje výkopu příložné, hloubky do 2 m</t>
  </si>
  <si>
    <t>-1023963238</t>
  </si>
  <si>
    <t>22</t>
  </si>
  <si>
    <t>162701105</t>
  </si>
  <si>
    <t>Vodorovné přemístění výkopku nebo sypaniny po suchu na obvyklém dopravním prostředku, bez naložení výkopku, avšak se složením bez rozhrnutí z horniny tř. 1 až 4 na vzdálenost přes 9 000 do 10 000 m</t>
  </si>
  <si>
    <t>1662085504</t>
  </si>
  <si>
    <t xml:space="preserve">Poznámka k souboru cen:_x000d_
1. Ceny nelze použít, předepisuje-li projekt přemístit výkopek na místo nepřístupné obvyklým dopravním prostředkům; toto přemístění se oceňuje individuálně._x000d_
2. V cenách jsou započteny i náhrady za jízdu loženého vozidla v terénu ve výkopišti nebo na násypišti._x000d_
3. V cenách nejsou započteny náklady na rozhrnutí výkopku na násypišti; toto rozhrnutí se oceňuje cenami souboru cen 171 . 0- . . Uložení sypaniny do násypů a 171 20-1201 Uložení sypaniny na skládky._x000d_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5._x000d_
5. Přemísťuje-li se výkopek z dočasných skládek vzdálených do 50 m, neoceňuje se nakládání výkopku, i když se provádí. Toto ustanovení neplatí, vylučuje-li projekt použití dozeru._x000d_
6. V cenách vodorovného přemístění sypaniny nejsou započteny náklady na dodávku materiálu, tyto se oceňují ve specifikaci._x000d_
</t>
  </si>
  <si>
    <t>23</t>
  </si>
  <si>
    <t>162701105-A</t>
  </si>
  <si>
    <t>Vodorovné přemístění výkopku nebo sypaniny po suchu na obvyklém dopravním prostředku, bez naložení výkopku, avšak se složením bez rozhrnutí z horniny tř. 1 až 4 na vzdálenost přes 9 000 do 10 000 m - aktivní zóna</t>
  </si>
  <si>
    <t>-2030390922</t>
  </si>
  <si>
    <t>24</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</si>
  <si>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</si>
  <si>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</si>
  <si>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-424093498</t>
  </si>
  <si>
    <t>38,605*26 'Přepočtené koeficientem množství</t>
  </si>
  <si>
    <t>25</t>
  </si>
  <si>
    <t>162701109-A</t>
  </si>
  <si>
    <t>Vodorovné přemístění výkopku nebo sypaniny po suchu na obvyklém dopravním prostředku, bez naložení výkopku, avšak se složením bez rozhrnutí z horniny tř. 1 až 4 na vzdálenost Příplatek k ceně za každých dalších i započatých 1 000 m - aktivní zóna</t>
  </si>
  <si>
    <t>-1966535949</t>
  </si>
  <si>
    <t>531,888*26 'Přepočtené koeficientem množství</t>
  </si>
  <si>
    <t>26</t>
  </si>
  <si>
    <t>167101101</t>
  </si>
  <si>
    <t>Nakládání, skládání a překládání neulehlého výkopku nebo sypaniny nakládání, množství do 100 m3, z hornin tř. 1 až 4</t>
  </si>
  <si>
    <t>1526399683</t>
  </si>
  <si>
    <t xml:space="preserve">Poznámka k souboru cen:_x000d_
1. Ceny -1101, -1151, -1102, -1152, -1103, -1153, jsou určeny pro nakládání, skládání a překládání na obvyklý nebo z obvyklého dopravního prostředku. Pro nakládání z lodi nebo na loď jsou určeny ceny -1105 a -1155._x000d_
2. Ceny -1105 a -1155 jsou určeny pro nakládání, překládání a vykládání na vzdálenost_x000d_
a) do 20 m vodorovně; vodorovná vzdálenost se měří od těžnice lodi k těžnici druhé lodi, nebo k těžišti hromady na břehu nebo k těžišti dopravního prostředku na suchu,_x000d_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m._x000d_
3. Množství měrných jednotek se určí v rostlém stavu horniny._x000d_
</t>
  </si>
  <si>
    <t>27</t>
  </si>
  <si>
    <t>167101102-A</t>
  </si>
  <si>
    <t>Nakládání, skládání a překládání neulehlého výkopku nebo sypaniny nakládání, množství přes 100 m3, z hornin tř. 1 až 4 - aktivní zóna</t>
  </si>
  <si>
    <t>-1352756847</t>
  </si>
  <si>
    <t>28</t>
  </si>
  <si>
    <t>171101111</t>
  </si>
  <si>
    <t>Uložení sypaniny do násypů s rozprostřením sypaniny ve vrstvách a s hrubým urovnáním zhutněných s uzavřením povrchu násypu z hornin nesoudržných sypkých s relativní ulehlostí I(d) 0,9 nebo v aktivní zóně</t>
  </si>
  <si>
    <t>-1575363703</t>
  </si>
  <si>
    <t xml:space="preserve">Poznámka k souboru cen:_x000d_
1. Ceny lze použít i pro sypaniny odebírané z hald, pro hlušinu apod._x000d_
2. Cenu 20-1101 lze použít i pro:_x000d_
a) rozprostření zbylého výkopu na místě po zásypu jam a rýh pro podzemní vedení a zářezů pro podzemní vedení; toto množství se určí v m3 uloženého výkopku, měřeného v rostlém stavu,_x000d_
b) uložení výkopku do násypů pod vodou._x000d_
3. Ceny lze použít i pro uložení sypaniny s předepsaným zhutněním na trvalé skládky, do koryt vodotečí a do prohlubní terénu._x000d_
4. Cenu 10-1131 lze použít i pro ukládání sypaniny z hornin nesoudržných i soudržných společně bez možnosti jejich roztřídění._x000d_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individuálně._x000d_
6. Ceny jsou určeny pro míru zhutnění určenou projektem:_x000d_
a) pro ceny -1101 až -1105 v % výsledku zkoušky PS,_x000d_
b) pro ceny -1111 a -1112 relativní ulehlostí I(d),_x000d_
c) pro ceny -1121 a -1131 stanovením technologie._x000d_
7. Ceny nelze použít:_x000d_
a) pro uložení sypaniny do hrází; uložení netříděné sypaniny do hrází se oceňuje cenami souboru cen 171 uložení netříděných sypanin do hrází části A 03, případně cenovými normativy podle části A 31,_x000d_
b) pro uložení sypaniny do ochranných valů nebo těch jejich částí, jejichž šířka je menší než 3 m. Toto uložení se oceňuje cenami souboru cen 175 10-11 Obsyp objektů._x000d_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výkopu._x000d_
9. Horninami soudržnými se rozumějí takové horniny, u nichž zdrojem pevnosti jsou molekulární a chemické vazby mezi částicemi horniny. Jde o horniny, které jsou schopny plastických deformací._x000d_
10. Horninami nesoudržnými se rozumějí horniny, u nichž hlavním zdrojem pevnosti ve smyku je pouze tření mezi jednotlivými oddělenými pevnými částicemi horniny._x000d_
11. Horninami sypkými se rozumějí horniny III. skupiny podle ČSN 72 1002 se zrnem do 125 mm. Množství zrn velikosti přes 125 mm může být nejvýše 5 % objemu._x000d_
12. Horninami kamenitými se rozumějí nestmelené úlomkovité horniny skalní a sypké se zrny přes 125 mm. Množství zrn velikosti přes 125 mm musí být vyšší než 5 % objemu._x000d_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individuálně._x000d_
14. Zajišťuje-li se předepsané zhutnění násypu přesypáním podle čl. 120 ČSN 73 3050, ocení se odstranění přesypané části cenami 122 . 0-71 Odkopávky nebo prokopávky při pozemkových úpravách_x000d_
</t>
  </si>
  <si>
    <t>29</t>
  </si>
  <si>
    <t>M</t>
  </si>
  <si>
    <t>58344199</t>
  </si>
  <si>
    <t>štěrkodrť frakce 0-63</t>
  </si>
  <si>
    <t>t</t>
  </si>
  <si>
    <t>-1225803428</t>
  </si>
  <si>
    <t>531,888*2 'Přepočtené koeficientem množství</t>
  </si>
  <si>
    <t>30</t>
  </si>
  <si>
    <t>171101121</t>
  </si>
  <si>
    <t>Uložení sypaniny do násypů s rozprostřením sypaniny ve vrstvách a s hrubým urovnáním zhutněných s uzavřením povrchu násypu z hornin nesoudržných kamenitých</t>
  </si>
  <si>
    <t>-555884203</t>
  </si>
  <si>
    <t>1384,15*0,05"násyp pod pochozí plochy chodníku - doplení skladby</t>
  </si>
  <si>
    <t>31</t>
  </si>
  <si>
    <t>58344171</t>
  </si>
  <si>
    <t>štěrkodrť frakce 0-32</t>
  </si>
  <si>
    <t>606920947</t>
  </si>
  <si>
    <t>69,208*2 'Přepočtené koeficientem množství</t>
  </si>
  <si>
    <t>32</t>
  </si>
  <si>
    <t>171201201</t>
  </si>
  <si>
    <t>Uložení sypaniny na skládky</t>
  </si>
  <si>
    <t>-1763401949</t>
  </si>
  <si>
    <t xml:space="preserve">Poznámka k souboru cen:_x000d_
1. Cena -1201 je určena i pro:_x000d_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skládky;_x000d_
b) zasypání koryt vodotečí a prohlubní v terénu bez předepsaného zhutnění sypaniny;_x000d_
c) uložení výkopku pod vodou do prohlubní ve dně vodotečí nebo nádrží._x000d_
2. Cenu -1201 nelze použít pro uložení výkopku nebo ornice:_x000d_
a) při vykopávkách pro podzemní vedení podél hrany výkopu, z něhož byl výkopek získán, a to ani tehdy, jestliže se výkopek po vyhození z výkopu na povrch území ještě dále přemisťuje na hromady podél výkopu;_x000d_
b) na dočasné skládky, které nejsou předepsány projektem;_x000d_
c) na dočasné skládky předepsané projektem tak, že na 1 m2 projektem určené plochy této skládky připadají nejvýše 2 m3 výkopku nebo ornice (viz. též poznámku č. 1 a);_x000d_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neoceňuje._x000d_
e) na trvalé skládky s předepsaným zhutněním; toto uložení výkopku se oceňuje cenami souboru cen 171 . 0- . . Uložení sypaniny do násypů._x000d_
3. V ceně -1201 jsou započteny i náklady na rozprostření sypaniny ve vrstvách s hrubým urovnáním na skládce._x000d_
4. V ceně -1201 nejsou započteny náklady na získání skládek ani na poplatky za skládku._x000d_
5. Množství jednotek uložení výkopku (sypaniny) se určí v m3 uloženého výkopku (sypaniny),v rostlém stavu zpravidla ve výkopišti._x000d_
</t>
  </si>
  <si>
    <t>33</t>
  </si>
  <si>
    <t>171201201-A</t>
  </si>
  <si>
    <t>Uložení sypaniny na skládky - aktivní zóna</t>
  </si>
  <si>
    <t>-1226258314</t>
  </si>
  <si>
    <t>34</t>
  </si>
  <si>
    <t>171201211</t>
  </si>
  <si>
    <t>Poplatek za uložení stavebního odpadu na skládce (skládkovné) zeminy a kameniva zatříděného do Katalogu odpadů pod kódem 170 504</t>
  </si>
  <si>
    <t>510528222</t>
  </si>
  <si>
    <t xml:space="preserve">Poznámka k souboru cen:_x000d_
1. Ceny uvedené v souboru cen lze po dohodě upravit podle místních podmínek._x000d_
</t>
  </si>
  <si>
    <t>38,605*2 'Přepočtené koeficientem množství</t>
  </si>
  <si>
    <t>35</t>
  </si>
  <si>
    <t>171201211-A</t>
  </si>
  <si>
    <t>Poplatek za uložení stavebního odpadu na skládce (skládkovné) zeminy a kameniva zatříděného do Katalogu odpadů pod kódem 170 504 - aktivní zóna</t>
  </si>
  <si>
    <t>-513562760</t>
  </si>
  <si>
    <t>36</t>
  </si>
  <si>
    <t>174101101</t>
  </si>
  <si>
    <t>Zásyp sypaninou z jakékoliv horniny s uložením výkopku ve vrstvách se zhutněním jam, šachet, rýh nebo kolem objektů v těchto vykopávkách</t>
  </si>
  <si>
    <t>-862914477</t>
  </si>
  <si>
    <t xml:space="preserve">Poznámka k souboru cen:_x000d_
1. Ceny 174 10- . . jsou určeny pro zhutněné zásypy s mírou zhutnění:_x000d_
a) z hornin soudržných do 100 % PS,_x000d_
b) z hornin nesoudržných do I(d) 0,9,_x000d_
c) z hornin kamenitých pro jakoukoliv míru zhutnění._x000d_
2. Je-li projektem předepsáno vyšší zhutnění, podle bodu a) a b) poznámky č 1., ocení se zásyp individuálně._x000d_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potrubí._x000d_
4. V cenách 10-1101, 10-1103, 20-1101 a 20-1103 je započteno přemístění sypaniny ze vzdálenosti 10 m od kraje výkopu nebo zasypávaného prostoru, měřeno k těžišti skládky._x000d_
5. V ceně 10-1102 je započteno přemístění sypaniny ze vzdálenosti 15 m od hrany zasypávaného prostoru, měřeno k těžišti skládky._x000d_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._x000d_
7. Odklizení zbylého výkopku po provedení zásypu zářezů se šikmými stěnami pro podzemní vedení nebo zásypu jam a rýh pro podzemní vedení se oceňuje, je-li objem zbylého výkopku:_x000d_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výkopku;_x000d_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8._x000d_
8. Rozprostření zbylého výkopku podél výkopu a nad výkopem po provedení zásypů zářezů se šikmými stěnami pro podzemní vedení nebo zásypu jam a rýh pro podzemní vedení se oceňuje:_x000d_
a) cenou 171 20-1101 Uložení sypaniny do nezhutněných násypů, není-li projektem předepsáno zhutnění rozprostřeného zbylého výkopku,_x000d_
b) cenou 171 10-1111 Uložení sypaniny do násypů z hornin sypkých, je-li předepsáno zhutnění rozprostřeného zbylého výkopku, a to v objemu vypočteném podle poznámky č.6, příp. zmenšeném o objem výkopku, který byl již odklizen._x000d_
9. Míru zhutnění předepisuje projekt._x000d_
</t>
  </si>
  <si>
    <t>(2+2,5)*0,8*(1,5-0,1-0,45)"šd</t>
  </si>
  <si>
    <t>37</t>
  </si>
  <si>
    <t>820116048</t>
  </si>
  <si>
    <t>38</t>
  </si>
  <si>
    <t>174201101</t>
  </si>
  <si>
    <t>Zásyp sypaninou z jakékoliv horniny s uložením výkopku ve vrstvách bez zhutnění jam, šachet, rýh nebo kolem objektů v těchto vykopávkách</t>
  </si>
  <si>
    <t>612071912</t>
  </si>
  <si>
    <t>(18,8+4,25+7,1+12,25+23,85+16,4+0,95+45,95+12,95+7,15+7,15+96,45+4,2+7,15+14,3+28,7+7,3+7+33+9+9,25+59,95)*0,35</t>
  </si>
  <si>
    <t>39</t>
  </si>
  <si>
    <t>10364101</t>
  </si>
  <si>
    <t>zemina pro terénní úpravy - ornice</t>
  </si>
  <si>
    <t>-1456033152</t>
  </si>
  <si>
    <t>(18,8+4,25+7,1+12,25+23,85+16,4+0,95+45,95+12,95+7,15+7,15+96,45+4,2+7,15+14,3+28,7+7,3+7+33+9+9,25+59,95)*0,1</t>
  </si>
  <si>
    <t>43,31*2 'Přepočtené koeficientem množství</t>
  </si>
  <si>
    <t>40</t>
  </si>
  <si>
    <t>10364100</t>
  </si>
  <si>
    <t>zemina pro terénní úpravy - tříděná</t>
  </si>
  <si>
    <t>1746869692</t>
  </si>
  <si>
    <t>(18,8+4,25+7,1+12,25+23,85+16,4+0,95+45,95+12,95+7,15+7,15+96,45+4,2+7,15+14,3+28,7+7,3+7+33+9+9,25+59,95)*0,25</t>
  </si>
  <si>
    <t>108,275*2 'Přepočtené koeficientem množství</t>
  </si>
  <si>
    <t>41</t>
  </si>
  <si>
    <t>175111101</t>
  </si>
  <si>
    <t>Obsypání potrubí ručně sypaninou z vhodných hornin tř. 1 až 4 nebo materiálem připraveným podél výkopu ve vzdálenosti do 3 m od jeho kraje, pro jakoukoliv hloubku výkopu a míru zhutnění bez prohození sypaniny sítem</t>
  </si>
  <si>
    <t>-1647437527</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</si>
  <si>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konstrukcí)._x000d_
2. Míru zhutnění předepisuje projekt._x000d_
3. V cenách nejsou zahrnuty náklady na nakupovanou sypaninu. Tato se oceňuje ve specifikaci._x000d_
</t>
  </si>
  <si>
    <t>(2+2,5)*0,8*0,45"pro kanalizaci</t>
  </si>
  <si>
    <t>42</t>
  </si>
  <si>
    <t>58331351</t>
  </si>
  <si>
    <t>kamenivo těžené drobné frakce 0-4</t>
  </si>
  <si>
    <t>-709256359</t>
  </si>
  <si>
    <t>1,62*2 'Přepočtené koeficientem množství</t>
  </si>
  <si>
    <t>43</t>
  </si>
  <si>
    <t>181301111</t>
  </si>
  <si>
    <t>Rozprostření a urovnání ornice v rovině nebo ve svahu sklonu do 1:5 při souvislé ploše přes 500 m2, tl. vrstvy do 100 mm</t>
  </si>
  <si>
    <t>-173488344</t>
  </si>
  <si>
    <t xml:space="preserve">Poznámka k souboru cen:_x000d_
1. V ceně jsou započteny i náklady na případné nutné přemístění hromad nebo dočasných skládek na místo spotřeby ze vzdálenosti do 30 m._x000d_
2. V ceně nejsou započteny náklady na získání ornice; toto získání se oceňuje cenami souboru cen 121 10-11 Sejmutí ornice._x000d_
3. Případné nakládání ornice, v souvislosti s pozn. č. 2 se oceňuje cenami souboru cen 167 10-11 Nakládání, skládání a překládání neulehlého výkopku nebo sypaniny._x000d_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neodečítá._x000d_
</t>
  </si>
  <si>
    <t>44</t>
  </si>
  <si>
    <t>181411131</t>
  </si>
  <si>
    <t>Založení trávníku na půdě předem připravené plochy do 1000 m2 výsevem včetně utažení parkového v rovině nebo na svahu do 1:5</t>
  </si>
  <si>
    <t>-329843078</t>
  </si>
  <si>
    <t xml:space="preserve">Poznámka k souboru cen:_x000d_
1. V cenách jsou započteny i náklady na pokosení, naložení a odvoz odpadu do 20 km se složením._x000d_
2. V cenách -1161 až -1164 nejsou započteny i náklady na zatravňovací textilii._x000d_
3. V cenách nejsou započteny náklady na:_x000d_
a) přípravu půdy,_x000d_
b) travní semeno, tyto náklady se oceňují ve specifikaci,_x000d_
c) vypletí a zalévání; tyto práce se oceňují cenami části C02 souborů cen 185 80-42 Vypletí a 185 80-43 Zalití rostlin vodou,_x000d_
d) srovnání terénu, tyto práce se oceňují souborem cen 181 1.-..Plošná úprava terénu._x000d_
4. V cenách o sklonu svahu přes 1:1 jsou uvažovány podmínky pro svahy běžně schůdné; bez použití lezeckých technik. V případě použití lezeckých technik se tyto náklady oceňují individuálně._x000d_
</t>
  </si>
  <si>
    <t>18,8+4,25+7,1+12,25+23,85+16,4+0,95+45,95+12,95+7,15+7,15+96,45+4,2+7,15+14,3+28,7+7,3+7+33+9+9,25+59,95</t>
  </si>
  <si>
    <t>45</t>
  </si>
  <si>
    <t>00572410</t>
  </si>
  <si>
    <t>osivo směs travní parková</t>
  </si>
  <si>
    <t>kg</t>
  </si>
  <si>
    <t>41000675</t>
  </si>
  <si>
    <t>433,1*0,025 'Přepočtené koeficientem množství</t>
  </si>
  <si>
    <t>46</t>
  </si>
  <si>
    <t>181951102</t>
  </si>
  <si>
    <t>Úprava pláně vyrovnáním výškových rozdílů v hornině tř. 1 až 4 se zhutněním</t>
  </si>
  <si>
    <t>-999372494</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</si>
  <si>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důvodu._x000d_
2. Ceny nelze použít pro urovnání lavic (berem) šířky do 3 m přerušujících svahy, pro urovnání dna silničních a železničních příkopů pro jakoukoliv šířku dna; toto urovnání se oceňuje cenami souboru cen 182 .0-1 Svahování._x000d_
3. Urovnání ploch ve sklonu přes 1 : 5 se oceňuje cenami souboru cen 182 . 0-11 Svahování trvalých svahů do projektovaných profilů._x000d_
4. Náklady na urovnání dna a stěn při čištění příkopů pozemních komunikací jsou započteny v cenách souborů cen 938 90-2 . Čištění příkopů komunikací v suchu nebo ve vodě části A02 Zemní práce pro objekty oborů 821 až 828._x000d_
5. Míru zhutnění určuje projekt. Ceny se zhutněním jsou určeny pro jakoukoliv míru zhutnění._x000d_
</t>
  </si>
  <si>
    <t>70,5+1384,15+299,9</t>
  </si>
  <si>
    <t>Zakládání</t>
  </si>
  <si>
    <t>47</t>
  </si>
  <si>
    <t>215901101</t>
  </si>
  <si>
    <t>Zhutnění podloží pod násypy z rostlé horniny tř. 1 až 4 z hornin soudružných do 92 % PS a nesoudržných sypkých relativní ulehlosti I(d) do 0,8</t>
  </si>
  <si>
    <t>-513571448</t>
  </si>
  <si>
    <t xml:space="preserve">Poznámka k souboru cen:_x000d_
1. Cena je určena pro zhutnění ploch vodorovných nebo ve sklonu do 1 : 5, je-li předepsáno zhutnění do hloubky 0,7 m od pláně._x000d_
2. Cenu nelze použít pro zhutnění podloží z hornin konzistence kašovité až tekoucí._x000d_
3. Míru zhutnění podloží předepisuje projekt._x000d_
4. Množství jednotek se určí v m2 půdorysné plochy zhutněného podloží._x000d_
</t>
  </si>
  <si>
    <t>(1384,15)"pochozí plochy</t>
  </si>
  <si>
    <t>(299,9+71,8)"pojezdové plochy</t>
  </si>
  <si>
    <t>Svislé a kompletní konstrukce</t>
  </si>
  <si>
    <t>48</t>
  </si>
  <si>
    <t>358315114</t>
  </si>
  <si>
    <t>Bourání šachty, stoky kompletní nebo vybourání otvorů průřezové plochy do 4 m2 ve stokách ze zdiva z prostého betonu</t>
  </si>
  <si>
    <t>-92154805</t>
  </si>
  <si>
    <t>((0,8*4)*0,1*1,1+0,8*0,8*0,1)*2"stávající vpusti</t>
  </si>
  <si>
    <t>Vodorovné konstrukce</t>
  </si>
  <si>
    <t>49</t>
  </si>
  <si>
    <t>451572111</t>
  </si>
  <si>
    <t>Lože pod potrubí, stoky a drobné objekty v otevřeném výkopu z kameniva drobného těženého 0 až 4 mm</t>
  </si>
  <si>
    <t>146426795</t>
  </si>
  <si>
    <t xml:space="preserve">Poznámka k souboru cen:_x000d_
1. Ceny -1111 a -1192 lze použít i pro zřízení sběrných vrstev nad drenážními trubkami._x000d_
2. V cenách -5111 a -1192 jsou započteny i náklady na prohození výkopku získaného při zemních pracích._x000d_
</t>
  </si>
  <si>
    <t>(2+2,5)*0,8*0,1"pro kanalizaci</t>
  </si>
  <si>
    <t>50</t>
  </si>
  <si>
    <t>452386111</t>
  </si>
  <si>
    <t>Podkladní a vyrovnávací konstrukce z betonu vyrovnávací prstence z prostého betonu tř. C 25/30 pod poklopy a mříže, výšky do 100 mm</t>
  </si>
  <si>
    <t>kus</t>
  </si>
  <si>
    <t>437106233</t>
  </si>
  <si>
    <t xml:space="preserve">Poznámka k souboru cen:_x000d_
1. V cenách jsou započteny i náklady na bednění, odbednění a na nátěr bednění proti přilnavosti betonu._x000d_
2. Množství podkladní konstrukce z pražců se určuje v m součtem jednotlivých délek pražců._x000d_
3. Pro výpočet přesunu hmot se celková hmotnost položky sníží o hmotnost betonu, pokud je beton dodáván přímo na místo zabudování nebo do prostoru technologické manipulace._x000d_
</t>
  </si>
  <si>
    <t>Komunikace pozemní</t>
  </si>
  <si>
    <t>51</t>
  </si>
  <si>
    <t>564851111</t>
  </si>
  <si>
    <t>Podklad ze štěrkodrti ŠD s rozprostřením a zhutněním, po zhutnění tl. 150 mm</t>
  </si>
  <si>
    <t>-296818171</t>
  </si>
  <si>
    <t>1,4+1,6+2,75+4,45+2,55+1,05+1,4+0,7+1,5+1,9+1,45+1,2+1,8+1,2+1,4+2,2+1,35"reliéf</t>
  </si>
  <si>
    <t>6,5"barevná</t>
  </si>
  <si>
    <t>8,3+63,4+5,05+50+45,4+22,7+2,2+6,5+7,2+1,7+26,3+25,55+90,45+0,3+4,4+94,3+28,6+89,3+5,65+1,65+74,7+44,2+0,25+26,6+0,45+13,1+45,55+132,6+45+9,3+10,65"kl</t>
  </si>
  <si>
    <t>17,6+49,2+43,45+42,6+26,35+5+9,25+49,75+72,1+49,4+1,7"klasická</t>
  </si>
  <si>
    <t>Součet - pochozí dlažba</t>
  </si>
  <si>
    <t>52</t>
  </si>
  <si>
    <t>564861111</t>
  </si>
  <si>
    <t>Podklad ze štěrkodrti ŠD s rozprostřením a zhutněním, po zhutnění tl. 200 mm</t>
  </si>
  <si>
    <t>-1204213655</t>
  </si>
  <si>
    <t>1,6+1,6+2,4+1,6+2,4+2,4+2+2,4+1,8+1,6+1,6+1,8+2,4+2,5+4+2,6+2+2"reliéf</t>
  </si>
  <si>
    <t>9,4+5,65+17,75+5,55+6,7+10,3+17,8+24,85+7,65+2,8+7,85+8,55+11,15+8,45+6,8+6,4+10+7,7+8,3+9,5+10,65+10+13,7+0,55+5,5+5,8+8,5+4,15+3,3+5,6+0,3"klasická</t>
  </si>
  <si>
    <t>Mezisoučet - zámková dlažba pojezdová</t>
  </si>
  <si>
    <t>(1+12,8+4,5+1,1+10,25+33,6+0,4+0,3+6,55+1,3)"nová skladba vozovky</t>
  </si>
  <si>
    <t>53</t>
  </si>
  <si>
    <t>565145121</t>
  </si>
  <si>
    <t>Asfaltový beton vrstva podkladní ACP 16 (obalované kamenivo střednězrnné - OKS) s rozprostřením a zhutněním v pruhu šířky přes 3 m, po zhutnění tl. 60 mm</t>
  </si>
  <si>
    <t>-1019594690</t>
  </si>
  <si>
    <t xml:space="preserve">Poznámka k souboru cen:_x000d_
1. ČSN EN 13108-1 připouští pro ACP 16 pouze tl. 50 až 80 mm._x000d_
</t>
  </si>
  <si>
    <t>54</t>
  </si>
  <si>
    <t>567122111</t>
  </si>
  <si>
    <t>Podklad ze směsi stmelené cementem SC bez dilatačních spár, s rozprostřením a zhutněním SC C 8/10 (KSC I), po zhutnění tl. 120 mm</t>
  </si>
  <si>
    <t>835798135</t>
  </si>
  <si>
    <t xml:space="preserve">Poznámka k souboru cen:_x000d_
1. V cenách jsou započteny i náklady na ošetření povrchu podkladu vodou._x000d_
2. V cenách 567 1.-4 jsou započteny i náklady postřik proti odpařování vody._x000d_
3. V cenách nejsou započteny náklady na:_x000d_
a) příp. postřik, který se oceňuje cenou 919 74-8111 Postřik popř. zdrsnění povrchu cementobetonového krytu nebo podkladu ochrannou emulzí,_x000d_
b) zřízení dilatačních spár a jejich vyplnění; tyto práce se oceňují cenami souborů cen 919 11-1 Řezání dilatačních spár, 919 12-. Těsnění dilatačních spár a 919 13 Vyztužení dilatačních spár._x000d_
</t>
  </si>
  <si>
    <t>55</t>
  </si>
  <si>
    <t>572141111</t>
  </si>
  <si>
    <t>Vyrovnání povrchu dosavadních krytů s rozprostřením hmot a zhutněním asfaltovým betonem ACO (AB) tl. od 20 do 40 mm</t>
  </si>
  <si>
    <t>151248993</t>
  </si>
  <si>
    <t xml:space="preserve">Poznámka k souboru cen:_x000d_
1. Ceny jsou určeny pro vyrovnání povrchů (včetně výtluků) nebo i pro vyrovnání profilů v proměnlivých tloušťkách, prováděných jako souvislá úprava vozovky v rámci rekonstrukcí nebo obnov dosavadních krytů. Pro volbu ceny je rozhodující průměrná tloušťka krytu._x000d_
2. Ceny nelze použít:_x000d_
a) pro samostatné prováděné vyspravení ojedinělých výtluků, které se oceňuje cenami souboru cen 572 2 .- 1 Vyspravení výtluků dosavadního krytu,_x000d_
b) pro ložné a obrusné vrstvy na novostavbách nebo prováděné jako každá další vrstva na vrstvě oceňované cenami tohoto souboru cen; tyto stavební práce se oceňují cenami souboru cen stavebního dílu 56 popř. 57 části A 01 tohoto katalogu._x000d_
3. V cenách jsou započteny i náklady na:_x000d_
a) příp. nutné očištění povrchu krytu nebo výtluků dosavadního krytu,_x000d_
b) spojovací postřik dosavadního krytu._x000d_
4. V cenách 572 13-12 a 572 15- jsou započteny i náklady na zdrsňovací posyp._x000d_
</t>
  </si>
  <si>
    <t>(1195,5+1361,1+928,1)-(1+12,8+4,5+1,1+10,25+33,6+0,4+0,3+6,55+1,3)"frézování vozovky</t>
  </si>
  <si>
    <t>56</t>
  </si>
  <si>
    <t>573191111</t>
  </si>
  <si>
    <t>Postřik infiltrační kationaktivní emulzí v množství 1,00 kg/m2</t>
  </si>
  <si>
    <t>1005795016</t>
  </si>
  <si>
    <t xml:space="preserve">Poznámka k souboru cen:_x000d_
1. V ceně nejsou započteny náklady na popř. projektem předepsané očištění vozovky, které se oceňuje cenou 938 90-8411 Očištění povrchu saponátovým roztokem části C 01 tohoto katalogu._x000d_
</t>
  </si>
  <si>
    <t>57</t>
  </si>
  <si>
    <t>573231111</t>
  </si>
  <si>
    <t>Postřik spojovací PS bez posypu kamenivem ze silniční emulze, v množství 0,70 kg/m2</t>
  </si>
  <si>
    <t>-1169515875</t>
  </si>
  <si>
    <t>58</t>
  </si>
  <si>
    <t>577134121</t>
  </si>
  <si>
    <t>Asfaltový beton vrstva obrusná ACO 11 (ABS) s rozprostřením a se zhutněním z nemodifikovaného asfaltu v pruhu šířky přes 3 m tř. I, po zhutnění tl. 40 mm</t>
  </si>
  <si>
    <t>724394241</t>
  </si>
  <si>
    <t xml:space="preserve">Poznámka k souboru cen:_x000d_
1. ČSN EN 13108-1 připouští pro ACO 11 pouze tl. 35 až 50 mm._x000d_
</t>
  </si>
  <si>
    <t>59</t>
  </si>
  <si>
    <t>577144121</t>
  </si>
  <si>
    <t>Asfaltový beton vrstva obrusná ACO 11 (ABS) s rozprostřením a se zhutněním z nemodifikovaného asfaltu v pruhu šířky přes 3 m tř. I, po zhutnění tl. 50 mm</t>
  </si>
  <si>
    <t>-1646254283</t>
  </si>
  <si>
    <t>60</t>
  </si>
  <si>
    <t>596211113</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</si>
  <si>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</si>
  <si>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-1765774659</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</si>
  <si>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apod.)._x000d_
2. V cenách jsou započteny i náklady na dodání hmot pro lože a na dodání materiálu na výplň spár._x000d_
3. V cenách nejsou započteny náklady na dodání zámkové dlažby, které se oceňuje ve specifikaci; ztratné lze dohodnout u plochy_x000d_
a) do 100 m2 ve výši 3 %,_x000d_
b) přes 100 do 300 m2 ve výši 2 %,_x000d_
c) přes 300 m2 ve výši 1 %._x000d_
4. Část lože přesahující tloušťku 40 mm se oceňuje cenami souboru cen 451 . . -9 . Příplatek za každých dalších 10 mm tloušťky podkladu nebo lože._x000d_
</t>
  </si>
  <si>
    <t>61</t>
  </si>
  <si>
    <t>59245018</t>
  </si>
  <si>
    <t>dlažba skladebná betonová 20x10x6 cm přírodní</t>
  </si>
  <si>
    <t>710334915</t>
  </si>
  <si>
    <t>1347,75*1,01 'Přepočtené koeficientem množství</t>
  </si>
  <si>
    <t>62</t>
  </si>
  <si>
    <t>59245008</t>
  </si>
  <si>
    <t>dlažba skladebná betonová 20 x 10 x 6 cm barevná</t>
  </si>
  <si>
    <t>2116097500</t>
  </si>
  <si>
    <t>6,5*1,03 'Přepočtené koeficientem množství</t>
  </si>
  <si>
    <t>63</t>
  </si>
  <si>
    <t>59245006</t>
  </si>
  <si>
    <t>dlažba skladebná betonová základní pro nevidomé 20 x 10 x 6 cm barevná</t>
  </si>
  <si>
    <t>453097249</t>
  </si>
  <si>
    <t>29,9*1,03 'Přepočtené koeficientem množství</t>
  </si>
  <si>
    <t>64</t>
  </si>
  <si>
    <t>596211114</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</si>
  <si>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Příplatek k cenám za dlažbu z prvků dvou barev</t>
  </si>
  <si>
    <t>-1318909593</t>
  </si>
  <si>
    <t>29,9+6,5</t>
  </si>
  <si>
    <t>65</t>
  </si>
  <si>
    <t>596212213</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</si>
  <si>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300 m2</t>
  </si>
  <si>
    <t>1153466943</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</si>
  <si>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apod.)._x000d_
2. V cenách jsou započteny i náklady na dodání hmot pro lože a na dodání materiálu na výplň spár._x000d_
3. V cenách nejsou započteny náklady na dodání zámkové dlažby, které se oceňuje ve specifikaci; ztratné lze dohodnout u plochy_x000d_
a) do 100 m2 ve výši 3 %,_x000d_
b) přes 100 do 300 m2 ve výši 2 %,_x000d_
c) přes 300 m2 ve výši 1 %._x000d_
4. Část lože přesahující tloušťku 50 mm se oceňuje cenami souboru cen 451 ..-9 Příplatek za každých dalších 10 mm tloušťky podkladu nebo lože._x000d_
</t>
  </si>
  <si>
    <t>66</t>
  </si>
  <si>
    <t>59245005</t>
  </si>
  <si>
    <t>dlažba skladebná betonová 20x10x8 cm barevná</t>
  </si>
  <si>
    <t>-1027030174</t>
  </si>
  <si>
    <t>261,2*1,02 'Přepočtené koeficientem množství</t>
  </si>
  <si>
    <t>67</t>
  </si>
  <si>
    <t>592450-1</t>
  </si>
  <si>
    <t>dlažba skladebná betonová základní pro nevidomé 20 x 10 x 8 cm barevná</t>
  </si>
  <si>
    <t>-1672743728</t>
  </si>
  <si>
    <t>38,7*1,03 'Přepočtené koeficientem množství</t>
  </si>
  <si>
    <t>68</t>
  </si>
  <si>
    <t>596212214</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</si>
  <si>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Příplatek k cenám za dlažbu z prvků dvou barev</t>
  </si>
  <si>
    <t>1433161291</t>
  </si>
  <si>
    <t>Úpravy povrchů, podlahy a osazování výplní</t>
  </si>
  <si>
    <t>69</t>
  </si>
  <si>
    <t>637121111</t>
  </si>
  <si>
    <t>Okapový chodník z kameniva s udusáním a urovnáním povrchu z kačírku tl. 100 mm</t>
  </si>
  <si>
    <t>1636391228</t>
  </si>
  <si>
    <t>Trubní vedení</t>
  </si>
  <si>
    <t>70</t>
  </si>
  <si>
    <t>871315211</t>
  </si>
  <si>
    <t>Kanalizační potrubí z tvrdého PVC v otevřeném výkopu ve sklonu do 20 %, hladkého plnostěnného jednovrstvého, tuhost třídy SN 4 DN 160</t>
  </si>
  <si>
    <t>-32330577</t>
  </si>
  <si>
    <t xml:space="preserve">Poznámka k souboru cen:_x000d_
1. V cenách jsou započteny i náklady na dodání trub včetně gumového těsnění._x000d_
2. Použití trub dle tuhostí:_x000d_
a) třída SN 4: kanalizační sítě, přípojky, odvodňování pozemků s výškou krytí až 4 m_x000d_
b) třída SN 8: kanalizační sítě v nestandartních podmínkách uložení, vysoké teplotní a mechanické zatížení s výškou krytí do 8 m_x000d_
c) SN 10: kanalizační sítě, přípojky, odvodňování pozemků s výškou krytí &amp;gt; 8 m_x000d_
d) třída SN 12: kanalizační sítě s vysokým statickým zatížením a dynamickými rázy, při rychlosti média až 15 m/s a výškou krytí 0,7-10 m_x000d_
e) třída SN 16: kanalizační sítě s vysokým statickým zatížením a dynamickými rázy avýškou krytí 0,5-12 m._x000d_
</t>
  </si>
  <si>
    <t>2+2,5</t>
  </si>
  <si>
    <t>71</t>
  </si>
  <si>
    <t>8713152-N</t>
  </si>
  <si>
    <t>Napojení nového potrubí na stávající včetně utěsnění a potřebného materiálu</t>
  </si>
  <si>
    <t>-1633473159</t>
  </si>
  <si>
    <t>72</t>
  </si>
  <si>
    <t>877315211</t>
  </si>
  <si>
    <t>Montáž tvarovek na kanalizačním potrubí z trub z plastu z tvrdého PVC nebo z polypropylenu v otevřeném výkopu jednoosých DN 150</t>
  </si>
  <si>
    <t>1091316925</t>
  </si>
  <si>
    <t xml:space="preserve">Poznámka k souboru cen:_x000d_
1. V cenách nejsou započteny náklady na dodání tvarovek. Tvarovky se oceňují ve ve specifikaci._x000d_
</t>
  </si>
  <si>
    <t>73</t>
  </si>
  <si>
    <t>28611360</t>
  </si>
  <si>
    <t>koleno kanalizace PVC KG 150x30°</t>
  </si>
  <si>
    <t>185329153</t>
  </si>
  <si>
    <t>74</t>
  </si>
  <si>
    <t>28611361</t>
  </si>
  <si>
    <t>koleno kanalizační PVC KG 150x45°</t>
  </si>
  <si>
    <t>-515011637</t>
  </si>
  <si>
    <t>75</t>
  </si>
  <si>
    <t>895941311</t>
  </si>
  <si>
    <t>Zřízení vpusti kanalizační uliční z betonových dílců typ UVB-50</t>
  </si>
  <si>
    <t>-747263877</t>
  </si>
  <si>
    <t xml:space="preserve">Poznámka k souboru cen:_x000d_
1. V cenách jsou započteny i náklady na zřízení lože ze štěrkopísku._x000d_
2. V cenách nejsou započteny náklady na:_x000d_
a) dodání betonových dílců; betonové dílce se oceňují ve specifikaci,_x000d_
b) dodání kameninových dílců; kameninové dílce se oceňují ve specifikaci,_x000d_
c) litinové mříže; osazení mříží se oceňuje cenami souboru cen 899 20- . 1 Osazení mříží litinových včetně rámů a košů na bahno části A 01 tohoto katalogu; dodání mříží se oceňuje ve specifikaci,_x000d_
d) podkladní prstence; tyto se oceňují cenami souboru cen 452 38-6 . Podkladní a a vyrovnávací prstence části A 01 tohoto katalogu._x000d_
</t>
  </si>
  <si>
    <t>76</t>
  </si>
  <si>
    <t>59223850</t>
  </si>
  <si>
    <t>dno betonové pro uliční vpusť s výtokovým otvorem 45x33x5 cm</t>
  </si>
  <si>
    <t>-708975541</t>
  </si>
  <si>
    <t>77</t>
  </si>
  <si>
    <t>59223858</t>
  </si>
  <si>
    <t>skruž betonová pro uliční vpusť horní 45 x 57 x 5 cm</t>
  </si>
  <si>
    <t>155949050</t>
  </si>
  <si>
    <t>78</t>
  </si>
  <si>
    <t>899201211</t>
  </si>
  <si>
    <t>Demontáž mříží litinových včetně rámů, hmotnosti jednotlivě do 50 kg</t>
  </si>
  <si>
    <t>489131100</t>
  </si>
  <si>
    <t>79</t>
  </si>
  <si>
    <t>899204112</t>
  </si>
  <si>
    <t>Osazení mříží litinových včetně rámů a košů na bahno pro třídu zatížení D400, E600</t>
  </si>
  <si>
    <t>-658491672</t>
  </si>
  <si>
    <t xml:space="preserve">Poznámka k souboru cen:_x000d_
1. V cenách nejsou započteny náklady na dodání mříží, rámů a košů na bahno; tyto náklady se oceňují ve specifikaci._x000d_
</t>
  </si>
  <si>
    <t>80</t>
  </si>
  <si>
    <t>55242320</t>
  </si>
  <si>
    <t>mříž vtoková litinová plochá 500x500mm</t>
  </si>
  <si>
    <t>-160914818</t>
  </si>
  <si>
    <t>81</t>
  </si>
  <si>
    <t>28661789</t>
  </si>
  <si>
    <t>koš kalový ocelový pro silniční vpusť 425 vč. madla</t>
  </si>
  <si>
    <t>-1679951594</t>
  </si>
  <si>
    <t>82</t>
  </si>
  <si>
    <t>899231111</t>
  </si>
  <si>
    <t>Výšková úprava uličního vstupu nebo vpusti do 200 mm zvýšením mříže</t>
  </si>
  <si>
    <t>1272855279</t>
  </si>
  <si>
    <t xml:space="preserve">Poznámka k souboru cen:_x000d_
1. V cenách jsou započteny i náklady na:_x000d_
a) odbourání dosavadního krytu, podkladu, nadezdívky nebo prstence s odklizením vybouraných hmot do 3 m,_x000d_
b) zarovnání plochy nadezdívky cementovou maltou,_x000d_
c) podbetonování nebo podezdění rámu,_x000d_
d) odstranění a znovuosazení rámu, poklopu, mříže, krycího hrnce nebo hydrantu,_x000d_
e) úpravu a doplnění krytu popř. podkladu vozovky v místě provedené výškové úpravy._x000d_
2. V cenách nejsou započteny náklady na příp. nutné dodání nové mříže, rámu, poklopu nebo krycího hrnce. Jejich dodání se oceňuje ve specifikaci, ztratné se nestanoví._x000d_
</t>
  </si>
  <si>
    <t>83</t>
  </si>
  <si>
    <t>899331111</t>
  </si>
  <si>
    <t>Výšková úprava uličního vstupu nebo vpusti do 200 mm zvýšením poklopu</t>
  </si>
  <si>
    <t>1315795670</t>
  </si>
  <si>
    <t>84</t>
  </si>
  <si>
    <t>899431111</t>
  </si>
  <si>
    <t>Výšková úprava uličního vstupu nebo vpusti do 200 mm zvýšením krycího hrnce, šoupěte nebo hydrantu bez úpravy armatur</t>
  </si>
  <si>
    <t>1887705678</t>
  </si>
  <si>
    <t>85</t>
  </si>
  <si>
    <t>899721111</t>
  </si>
  <si>
    <t>Signalizační vodič na potrubí PVC DN do 150 mm</t>
  </si>
  <si>
    <t>1379037398</t>
  </si>
  <si>
    <t>86</t>
  </si>
  <si>
    <t>899722114</t>
  </si>
  <si>
    <t>Krytí potrubí z plastů výstražnou fólií z PVC šířky 40 cm</t>
  </si>
  <si>
    <t>-1236927791</t>
  </si>
  <si>
    <t>Ostatní konstrukce a práce, bourání</t>
  </si>
  <si>
    <t>87</t>
  </si>
  <si>
    <t>914111111</t>
  </si>
  <si>
    <t>Montáž svislé dopravní značky základní velikosti do 1 m2 objímkami na sloupky nebo konzoly</t>
  </si>
  <si>
    <t>898968675</t>
  </si>
  <si>
    <t xml:space="preserve">Poznámka k souboru cen:_x000d_
1. V cenách jsou započteny i náklady na montáž značek včetně upevňovacího materiálu na předem připravenou nosnou konstrukci (sloupek, konzolu, sloup)._x000d_
2. V cenách nejsou započteny náklady na:_x000d_
a) dodání značek, tyto se oceňují ve specifikaci,_x000d_
b) na montáž a dodávku ocelových nosných konstrukcí – sloupků, konzol, tyto se oceňují cenami souboru cen 914 51 Montáž sloupku a 914 53 Montáž konzol a nástavců,_x000d_
c) nátěry, tyto se oceňují jako práce PSV příslušnými cenami katalogu 800-783 Nátěry,_x000d_
d) naložení a odklizení výkopku, tyto se oceňují cenami části A 01 katalogu 800-1 Zemní práce._x000d_
3. Ceny nelze použít pro osazení a montáž svislých dopravních značek:_x000d_
a) světelných, tyto se oceňují cenami katalogu 800-741 Elektroinstalace - silnoproud,_x000d_
b) upevněných na lanech nebo speciálních konstrukcích nesoucích více značek, tyto se oceňují individuálně._x000d_
</t>
  </si>
  <si>
    <t>3+1+1</t>
  </si>
  <si>
    <t>88</t>
  </si>
  <si>
    <t>40444230</t>
  </si>
  <si>
    <t>značka dopravní svislá FeZn NK 500 x 500 mm</t>
  </si>
  <si>
    <t>1602964911</t>
  </si>
  <si>
    <t>89</t>
  </si>
  <si>
    <t>40444256</t>
  </si>
  <si>
    <t>značka dopravní svislá FeZn NK 500 x 700 mm</t>
  </si>
  <si>
    <t>-1414534330</t>
  </si>
  <si>
    <t>90</t>
  </si>
  <si>
    <t>40444000</t>
  </si>
  <si>
    <t>značka dopravní svislá výstražná FeZn A1-A30 P1,P4 700mm</t>
  </si>
  <si>
    <t>1142513827</t>
  </si>
  <si>
    <t>91</t>
  </si>
  <si>
    <t>914511111</t>
  </si>
  <si>
    <t>Montáž sloupku dopravních značek délky do 3,5 m do betonového základu</t>
  </si>
  <si>
    <t>-1419110473</t>
  </si>
  <si>
    <t xml:space="preserve">Poznámka k souboru cen:_x000d_
1. V cenách jsou započteny i náklady na:_x000d_
a) vykopání jamek s odhozem výkopku na vzdálenost do 3 m,_x000d_
b) osazení sloupku včetně montáže a dodávky plastového víčka,_x000d_
2. V cenách -1111 jsou započteny i náklady na betonový základ._x000d_
3. V cenách -1112 jsou započteny i náklady na hliníkovou patku s betonovým základem._x000d_
4. V cenách nejsou započteny náklady na:_x000d_
a) dodání sloupku, tyto se oceňují ve specifikaci_x000d_
b) naložení a odklizení výkopku, tyto se oceňují cenami části A01 katalogu 800-1 Zemní práce._x000d_
</t>
  </si>
  <si>
    <t>5"nová značka</t>
  </si>
  <si>
    <t>3"přesunutí</t>
  </si>
  <si>
    <t>92</t>
  </si>
  <si>
    <t>40445225</t>
  </si>
  <si>
    <t>sloupek Zn pro dopravní značku D 60mm v 350mm</t>
  </si>
  <si>
    <t>1369650135</t>
  </si>
  <si>
    <t>93</t>
  </si>
  <si>
    <t>915111112</t>
  </si>
  <si>
    <t>Vodorovné dopravní značení stříkané barvou dělící čára šířky 125 mm souvislá bílá retroreflexní</t>
  </si>
  <si>
    <t>478739813</t>
  </si>
  <si>
    <t xml:space="preserve">Poznámka k souboru cen:_x000d_
1. Ceny jsou určeny pro dělící čáry bílé souvislé č. V1a, bílé přerušované č. V2a, žluté souvislé č. V12b, žluté přerušované č. V12c a vodící čáry bílé č. V4._x000d_
2. V cenách nejsou započteny náklady na:_x000d_
a) předznačení, tyto se oceňují cenami souboru cen 915 6.-11 Předznačení pro vodorovné značení,_x000d_
b) očištění vozovky, tyto se oceňují cenami souboru cen 938 90-9 . Odstranění bláta, prachu nebo hlinitého nánosu s povrchu podkladu nebo krytu části C 01 tohoto katalogu._x000d_
3. Množství měrných jednotek se určuje:_x000d_
a) u cen 915 11 a 915 12 v m délky dělící nebo vodící čáry (včetně mezer),_x000d_
b) u ceny 915 13 v m2 stříkané plochy bez mezer._x000d_
</t>
  </si>
  <si>
    <t>18,5+20,2+2,1*4</t>
  </si>
  <si>
    <t>94</t>
  </si>
  <si>
    <t>915111122</t>
  </si>
  <si>
    <t>Vodorovné dopravní značení stříkané barvou dělící čára šířky 125 mm přerušovaná bílá retroreflexní</t>
  </si>
  <si>
    <t>-540447575</t>
  </si>
  <si>
    <t>93+200</t>
  </si>
  <si>
    <t>95</t>
  </si>
  <si>
    <t>915121122</t>
  </si>
  <si>
    <t>Vodorovné dopravní značení stříkané barvou vodící čára bílá šířky 250 mm přerušovaná retroreflexní</t>
  </si>
  <si>
    <t>1133089917</t>
  </si>
  <si>
    <t>15,4+17,6+37,75+14+17,5+9,7+8,9+37,9+17,5+11,6</t>
  </si>
  <si>
    <t>96</t>
  </si>
  <si>
    <t>915131112</t>
  </si>
  <si>
    <t>Vodorovné dopravní značení stříkané barvou přechody pro chodce, šipky, symboly bílé retroreflexní</t>
  </si>
  <si>
    <t>1046867728</t>
  </si>
  <si>
    <t>1,5*2,7*2"bus</t>
  </si>
  <si>
    <t>6*4"přechod</t>
  </si>
  <si>
    <t>97</t>
  </si>
  <si>
    <t>915611111</t>
  </si>
  <si>
    <t>Předznačení pro vodorovné značení stříkané barvou nebo prováděné z nátěrových hmot liniové dělicí čáry, vodicí proužky</t>
  </si>
  <si>
    <t>59756655</t>
  </si>
  <si>
    <t xml:space="preserve">Poznámka k souboru cen:_x000d_
1. Množství měrných jednotek se určuje:_x000d_
a) pro cenu -1111 v m délky dělicí čáry nebo vodícího proužku (včetně mezer),_x000d_
b) pro cenu -1112 v m2 natírané nebo stříkané plochy._x000d_
</t>
  </si>
  <si>
    <t>47,1+293+187,85</t>
  </si>
  <si>
    <t>98</t>
  </si>
  <si>
    <t>915621111</t>
  </si>
  <si>
    <t>Předznačení pro vodorovné značení stříkané barvou nebo prováděné z nátěrových hmot plošné šipky, symboly, nápisy</t>
  </si>
  <si>
    <t>-1490288029</t>
  </si>
  <si>
    <t>99</t>
  </si>
  <si>
    <t>916131213</t>
  </si>
  <si>
    <t>Osazení silničního obrubníku betonového se zřízením lože, s vyplněním a zatřením spár cementovou maltou stojatého s boční opěrou z betonu prostého, do lože z betonu prostého</t>
  </si>
  <si>
    <t>1243237139</t>
  </si>
  <si>
    <t xml:space="preserve">Poznámka k souboru cen:_x000d_
1. V cenách silničních obrubníků ležatých i stojatých jsou započteny:_x000d_
a) pro osazení do lože z kameniva těženého i náklady na dodání hmot pro lože tl. 80 až 100 mm,_x000d_
b) pro osazení do lože z betonu prostého i náklady na dodání hmot pro lože tl. 80 až 100 mm; v cenách -1113 a -1213 též náklady na zřízení bočních opěr._x000d_
2. Část lože z betonu prostého přesahující tl. 100 mm se oceňuje cenou 916 99-1121 Lože pod obrubníky, krajníky nebo obruby z dlažebních kostek._x000d_
3. V cenách nejsou započteny náklady na dodání obrubníků, tyto se oceňují ve specifikaci._x000d_
</t>
  </si>
  <si>
    <t>15"v300š150</t>
  </si>
  <si>
    <t>(9,65+154,55+111,1+4,8+4,9+53,3+95,15+103,8+98,8+2,9+59,7+33,5+147,35+6,05+22,2+20,8+9,6+14,65+33,6+29,4+4,15+2,3)-15"v250š150</t>
  </si>
  <si>
    <t>6,7+4+4+5+6+5+8,4+6+4+7,8+5,6+9,5+6+6+4+4+4,5+4,5+5+5+7,4+7,1+5+9,9+6,5+7+7,8+6+6,3+6,8+4"š100</t>
  </si>
  <si>
    <t>100</t>
  </si>
  <si>
    <t>59217031</t>
  </si>
  <si>
    <t>obrubník betonový silniční 100 x 15 x 25 cm</t>
  </si>
  <si>
    <t>-1678845917</t>
  </si>
  <si>
    <t>101</t>
  </si>
  <si>
    <t>59217034</t>
  </si>
  <si>
    <t>obrubník betonový silniční 100x15x30 cm</t>
  </si>
  <si>
    <t>-290184310</t>
  </si>
  <si>
    <t>102</t>
  </si>
  <si>
    <t>59217017</t>
  </si>
  <si>
    <t>obrubník betonový chodníkový 100x10x25 cm</t>
  </si>
  <si>
    <t>1646299779</t>
  </si>
  <si>
    <t>103</t>
  </si>
  <si>
    <t>916331112</t>
  </si>
  <si>
    <t>Osazení zahradního obrubníku betonového s ložem tl. od 50 do 100 mm z betonu prostého tř. C 12/15 s boční opěrou z betonu prostého tř. C 12/15</t>
  </si>
  <si>
    <t>1760918497</t>
  </si>
  <si>
    <t xml:space="preserve">Poznámka k souboru cen:_x000d_
1. V cenách jsou započteny i náklady na zalití a zatření spár cementovou maltou._x000d_
2. V cenách nejsou započteny náklady na dodání obrubníků; tyto se oceňují ve specifikaci._x000d_
3. Část lože přesahující tloušťku 100 mm lze ocenit cenou 916 99-1121 Lože pod obrubníky, krajníky nebo obruby z dlažebních kostek, katalogu 822-1._x000d_
</t>
  </si>
  <si>
    <t>64,75+29,25+43,65+6,7+46,9+14,5+14,1+48,2+7,45+7+48,55+10,1+1+1+40,5+13+6,25+19,5+66,7+21,8+4,5+6,65+7+21,15+8,9+20+26,5+23,4+18,8+2,7+5+26,4+36,6+17,</t>
  </si>
  <si>
    <t>104</t>
  </si>
  <si>
    <t>59217001</t>
  </si>
  <si>
    <t>obrubník betonový zahradní 100 x 5 x 25 cm</t>
  </si>
  <si>
    <t>-1917347414</t>
  </si>
  <si>
    <t>105</t>
  </si>
  <si>
    <t>919726122</t>
  </si>
  <si>
    <t>Geotextilie netkaná pro ochranu, separaci nebo filtraci měrná hmotnost přes 200 do 300 g/m2</t>
  </si>
  <si>
    <t>-667490375</t>
  </si>
  <si>
    <t xml:space="preserve">Poznámka k souboru cen:_x000d_
1. V cenách jsou započteny i náklady na položení a dodání geotextilie včetně přesahů._x000d_
</t>
  </si>
  <si>
    <t>3,000"pod kačírek</t>
  </si>
  <si>
    <t>106</t>
  </si>
  <si>
    <t>919726123</t>
  </si>
  <si>
    <t>Geotextilie netkaná pro ochranu, separaci nebo filtraci měrná hmotnost přes 300 do 500 g/m2</t>
  </si>
  <si>
    <t>1534010620</t>
  </si>
  <si>
    <t>107</t>
  </si>
  <si>
    <t>919732211</t>
  </si>
  <si>
    <t>Styčná pracovní spára při napojení nového živičného povrchu na stávající se zalitím za tepla modifikovanou asfaltovou hmotou s posypem vápenným hydrátem šířky do 15 mm, hloubky do 25 mm včetně prořezání spáry</t>
  </si>
  <si>
    <t>1255820129</t>
  </si>
  <si>
    <t xml:space="preserve">Poznámka k souboru cen:_x000d_
1. V cenách jsou započteny i náklady na vyčištění spár, na impregnaci a zalití spár včetně dodání hmot._x000d_
</t>
  </si>
  <si>
    <t>7+8+6,9+6,4+5,2+8,6+13,2</t>
  </si>
  <si>
    <t>108</t>
  </si>
  <si>
    <t>919735111</t>
  </si>
  <si>
    <t>Řezání stávajícího živičného krytu nebo podkladu hloubky do 50 mm</t>
  </si>
  <si>
    <t>1824612140</t>
  </si>
  <si>
    <t xml:space="preserve">Poznámka k souboru cen:_x000d_
1. V cenách jsou započteny i náklady na spotřebu vody._x000d_
</t>
  </si>
  <si>
    <t>2+5,3+4,5+5,7+5+1,3"chodníku</t>
  </si>
  <si>
    <t>109</t>
  </si>
  <si>
    <t>919735112</t>
  </si>
  <si>
    <t>Řezání stávajícího živičného krytu nebo podkladu hloubky přes 50 do 100 mm</t>
  </si>
  <si>
    <t>1481230014</t>
  </si>
  <si>
    <t>29+61,55+11,5+7,1+31,6+30,05+5,75+10,3+7,5+71,9+4,8+39+17,2+9,6+22,6+61,6+12,9+58+109,1+6,2+17,8+6,3+95,2+6,5"vozovky</t>
  </si>
  <si>
    <t>110</t>
  </si>
  <si>
    <t>966006132</t>
  </si>
  <si>
    <t>Odstranění dopravních nebo orientačních značek se sloupkem s uložením hmot na vzdálenost do 20 m nebo s naložením na dopravní prostředek, se zásypem jam a jeho zhutněním s betonovou patkou</t>
  </si>
  <si>
    <t>-823153877</t>
  </si>
  <si>
    <t xml:space="preserve">Poznámka k souboru cen:_x000d_
1. Ceny jsou určeny pro odstranění značek z jakéhokoliv materiálu._x000d_
2. V cenách -6131 a -6132 nejsou započteny náklady na demontáž tabulí (značek) od sloupků, tyto se oceňují cenou 966 00-6211 Odstranění svislých dopravních značek._x000d_
3. Přemístění vybouraných značek na vzdálenost přes 20 m se oceňuje cenami souboru cen 997 22-1 Vodorovná doprava vybouraných hmot._x000d_
</t>
  </si>
  <si>
    <t>997</t>
  </si>
  <si>
    <t>Přesun sutě</t>
  </si>
  <si>
    <t>111</t>
  </si>
  <si>
    <t>997221551</t>
  </si>
  <si>
    <t>Vodorovná doprava suti bez naložení, ale se složením a s hrubým urovnáním ze sypkých materiálů, na vzdálenost do 1 km</t>
  </si>
  <si>
    <t>422697731</t>
  </si>
  <si>
    <t xml:space="preserve">Poznámka k souboru cen:_x000d_
1. Ceny nelze použít pro vodorovnou dopravu suti po železnici, po vodě nebo neobvyklými dopravními prostředky._x000d_
2. Je-li na dopravní dráze pro vodorovnou dopravu suti překážka, pro kterou je nutno suť překládat z jednoho dopravního prostředku na druhý, oceňuje se tato doprava v každém úseku samostatně._x000d_
3. Ceny 997 22-155 jsou určeny pro sypký materiál, např. kamenivo a hmoty kamenitého charakteru stmelené vápnem, cementem nebo živicí._x000d_
4. Ceny 997 22-156 jsou určeny pro drobný kusový materiál (dlažební kostky, lomový kámen)._x000d_
</t>
  </si>
  <si>
    <t>353,94+7,656</t>
  </si>
  <si>
    <t>112</t>
  </si>
  <si>
    <t>997221559</t>
  </si>
  <si>
    <t>Vodorovná doprava suti bez naložení, ale se složením a s hrubým urovnáním Příplatek k ceně za každý další i započatý 1 km přes 1 km</t>
  </si>
  <si>
    <t>-355585964</t>
  </si>
  <si>
    <t>361,596*35 'Přepočtené koeficientem množství</t>
  </si>
  <si>
    <t>113</t>
  </si>
  <si>
    <t>997221561</t>
  </si>
  <si>
    <t>Vodorovná doprava suti bez naložení, ale se složením a s hrubým urovnáním z kusových materiálů, na vzdálenost do 1 km</t>
  </si>
  <si>
    <t>359133112</t>
  </si>
  <si>
    <t>343,056+193,473+119,132+134,993+17,84+1,83+0,246"beton</t>
  </si>
  <si>
    <t>140,081+136,774+436,851"živice</t>
  </si>
  <si>
    <t>114</t>
  </si>
  <si>
    <t>997221569</t>
  </si>
  <si>
    <t>-805498174</t>
  </si>
  <si>
    <t>1524,276*35 'Přepočtené koeficientem množství</t>
  </si>
  <si>
    <t>115</t>
  </si>
  <si>
    <t>997221611</t>
  </si>
  <si>
    <t>Nakládání na dopravní prostředky pro vodorovnou dopravu suti</t>
  </si>
  <si>
    <t>1379077746</t>
  </si>
  <si>
    <t xml:space="preserve">Poznámka k souboru cen:_x000d_
1. Ceny lze použít i pro překládání při lomené dopravě._x000d_
2. Ceny nelze použít při dopravě po železnici, po vodě nebo neobvyklými dopravními prostředky._x000d_
</t>
  </si>
  <si>
    <t>116</t>
  </si>
  <si>
    <t>997221815</t>
  </si>
  <si>
    <t>Poplatek za uložení stavebního odpadu na skládce (skládkovné) z prostého betonu zatříděného do Katalogu odpadů pod kódem 170 101</t>
  </si>
  <si>
    <t>538615133</t>
  </si>
  <si>
    <t xml:space="preserve">Poznámka k souboru cen:_x000d_
1. Ceny uvedenév souboru cen je doporučeno upravit podle aktuálních cen místně příslušné skládky odpadů._x000d_
2. Uložení odpadů neuvedených v souboru cen se oceňuje individuálně._x000d_
3. V cenách je započítán poplatek za ukládání odpadu dle zákona 185/2001 Sb._x000d_
4. Případné drcení stavebního odpadu lze ocenit cenami souboru cen 997 00-60 Drcení stavebního odpadu z katalogu 800-6 Demolice objektů._x000d_
</t>
  </si>
  <si>
    <t>117</t>
  </si>
  <si>
    <t>997221845</t>
  </si>
  <si>
    <t>Poplatek za uložení stavebního odpadu na skládce (skládkovné) asfaltového bez obsahu dehtu zatříděného do Katalogu odpadů pod kódem 170 302</t>
  </si>
  <si>
    <t>-981203970</t>
  </si>
  <si>
    <t>118</t>
  </si>
  <si>
    <t>997221855</t>
  </si>
  <si>
    <t>1965398804</t>
  </si>
  <si>
    <t>998</t>
  </si>
  <si>
    <t>Přesun hmot</t>
  </si>
  <si>
    <t>119</t>
  </si>
  <si>
    <t>998225111</t>
  </si>
  <si>
    <t>Přesun hmot pro komunikace s krytem z kameniva, monolitickým betonovým nebo živičným dopravní vzdálenost do 200 m jakékoliv délky objektu</t>
  </si>
  <si>
    <t>1022699593</t>
  </si>
  <si>
    <t xml:space="preserve">Poznámka k souboru cen:_x000d_
1. Ceny lze použít i pro plochy letišť s krytem monolitickým betonovým nebo živičným._x000d_
</t>
  </si>
  <si>
    <t>SO 401 - Osvětlení přechodu pro chodce</t>
  </si>
  <si>
    <t xml:space="preserve"> </t>
  </si>
  <si>
    <t>C21M - Elektromontáže</t>
  </si>
  <si>
    <t>C46M - Zemní a pomocné stavební práce při elektromontážích</t>
  </si>
  <si>
    <t>C21M</t>
  </si>
  <si>
    <t>Elektromontáže</t>
  </si>
  <si>
    <t>741122223</t>
  </si>
  <si>
    <t>Montáž kabel Cu plný kulatý žíla 4x16 až 25 mm2 uložený volně (CYKY)</t>
  </si>
  <si>
    <t>CS ÚRS 2019 01</t>
  </si>
  <si>
    <t>11187000</t>
  </si>
  <si>
    <t>CYKY 4J10 (4Bx10)</t>
  </si>
  <si>
    <t>741410041</t>
  </si>
  <si>
    <t>Montáž vodič uzemňovací drát nebo lano D do 10 mm v městské zástavbě</t>
  </si>
  <si>
    <t>PÁSKA 30X4</t>
  </si>
  <si>
    <t>Pásek FeZn 30x4</t>
  </si>
  <si>
    <t>741420021</t>
  </si>
  <si>
    <t>Montáž svorka hromosvodná se 2 šrouby</t>
  </si>
  <si>
    <t>SR 3C</t>
  </si>
  <si>
    <t>Svorka SR 3c</t>
  </si>
  <si>
    <t>ks</t>
  </si>
  <si>
    <t>210100099-D</t>
  </si>
  <si>
    <t>Demontáž - Ukončení vodičů na svorkovnici s otevřením a uzavřením krytu včetně zapojení průřezu žíly do 10 mm2</t>
  </si>
  <si>
    <t>210220302-D</t>
  </si>
  <si>
    <t>Demontáž svorek hromosvodných se 3 a více šrouby</t>
  </si>
  <si>
    <t>741132132</t>
  </si>
  <si>
    <t>Ukončení kabelů 4x10 mm2 smršťovací záklopkou nebo páskem bez letování</t>
  </si>
  <si>
    <t>KSCZ4X 6-25</t>
  </si>
  <si>
    <t>Koncovka KSCZ4X 6-25 kabelová</t>
  </si>
  <si>
    <t>210204002</t>
  </si>
  <si>
    <t>Montáž stožárů osvětlení parkových ocelových</t>
  </si>
  <si>
    <t>12109-00418</t>
  </si>
  <si>
    <t>Stožár PC 6-159/133/114 Z s plastovou manžetou</t>
  </si>
  <si>
    <t>210204103</t>
  </si>
  <si>
    <t>Montáž výložníků osvětlení jednoramenných sloupových hmotnosti do 35 kg</t>
  </si>
  <si>
    <t>12200-00350</t>
  </si>
  <si>
    <t>Výložník PDC 1-3000/114 Z</t>
  </si>
  <si>
    <t>210204201</t>
  </si>
  <si>
    <t>Montáž elektrovýzbroje stožárů osvětlení 1 okruh</t>
  </si>
  <si>
    <t>Pol1</t>
  </si>
  <si>
    <t>Stožárová svorkovnice</t>
  </si>
  <si>
    <t>210100099</t>
  </si>
  <si>
    <t>Ukončení vodičů na svorkovnici s otevřením a uzavřením krytu včetně zapojení průřezu žíly do 10 mm2</t>
  </si>
  <si>
    <t>741122211</t>
  </si>
  <si>
    <t>Montáž kabel Cu plný kulatý žíla 3x1,5 až 6 mm2 uložený volně (CYKY)</t>
  </si>
  <si>
    <t>11110100</t>
  </si>
  <si>
    <t>CYKY 3J1,5 (3Cx 1,5)</t>
  </si>
  <si>
    <t>741130021</t>
  </si>
  <si>
    <t>Ukončení vodič izolovaný do 2,5 mm2 na svorkovnici</t>
  </si>
  <si>
    <t>210202016</t>
  </si>
  <si>
    <t>Montáž svítidlo výbojkové průmyslové nebo venkovní na sloupek parkový</t>
  </si>
  <si>
    <t>5XB38M1B408C</t>
  </si>
  <si>
    <t>Svítidlo Siteco Streetlight 20 midi LED</t>
  </si>
  <si>
    <t>5XB38M1B4R</t>
  </si>
  <si>
    <t>Příruba pro svítidlo Siteco Streetlight 20 midi LED</t>
  </si>
  <si>
    <t>RPSL</t>
  </si>
  <si>
    <t>Recyklační poplatek svítidlo LED</t>
  </si>
  <si>
    <t>210191506</t>
  </si>
  <si>
    <t>Montáž skříní pojistkových tenkocementových rozpojovacích SR 1, ER 1.0 a 1.1</t>
  </si>
  <si>
    <t>5041003</t>
  </si>
  <si>
    <t>Skříň SP100/NSP1P</t>
  </si>
  <si>
    <t>HZS1</t>
  </si>
  <si>
    <t>Zapojení skříně SP100/NSP1P</t>
  </si>
  <si>
    <t>hod</t>
  </si>
  <si>
    <t>210120102</t>
  </si>
  <si>
    <t>Montáž pojistkových patron nožových</t>
  </si>
  <si>
    <t>0510002</t>
  </si>
  <si>
    <t>Pojistka nožová 10A gG</t>
  </si>
  <si>
    <t>C46M</t>
  </si>
  <si>
    <t>Zemní a pomocné stavební práce při elektromontážích</t>
  </si>
  <si>
    <t>460010024</t>
  </si>
  <si>
    <t>Vytyčení trasy vedení kabelového podzemního v zastavěném prostoru</t>
  </si>
  <si>
    <t>km</t>
  </si>
  <si>
    <t>460010025</t>
  </si>
  <si>
    <t>Vytyčení trasy inženýrských sítí v zastavěném prostoru</t>
  </si>
  <si>
    <t>460150143</t>
  </si>
  <si>
    <t>Hloubení kabelových zapažených i nezapažených rýh ručně š 35 cm, hl 60 cm, v hornině tř 3</t>
  </si>
  <si>
    <t>460560143</t>
  </si>
  <si>
    <t>Zásyp rýh ručně šířky 35 cm, hloubky 60 cm, z horniny třídy 3</t>
  </si>
  <si>
    <t>460150183</t>
  </si>
  <si>
    <t>Hloubení kabelových zapažených i nezapažených rýh ručně š 35 cm, hl 100 cm, v hornině tř 3</t>
  </si>
  <si>
    <t>460560183</t>
  </si>
  <si>
    <t>Zásyp rýh ručně šířky 35 cm, hloubky 100 cm, z horniny třídy 3</t>
  </si>
  <si>
    <t>460421101</t>
  </si>
  <si>
    <t>Lože kabelů z písku nebo štěrkopísku tl 10 cm nad kabel, bez zakrytí, šířky lože do 65 cm</t>
  </si>
  <si>
    <t>460520172</t>
  </si>
  <si>
    <t>Montáž trubek ochranných plastových ohebných do 50 mm uložených do rýhy</t>
  </si>
  <si>
    <t>8595057655553</t>
  </si>
  <si>
    <t>Trubka oheb.06040 pr.40 750N HDPE</t>
  </si>
  <si>
    <t>460520173</t>
  </si>
  <si>
    <t>Montáž trubek ochranných plastových ohebných do 90 mm uložených do rýhy</t>
  </si>
  <si>
    <t>8595057643727</t>
  </si>
  <si>
    <t>Trubka KOPOFLEX 90 rudá</t>
  </si>
  <si>
    <t>460510076</t>
  </si>
  <si>
    <t>Kabelové prostupy z trub plastových do rýhy s obetonováním, průměru do 20 cm</t>
  </si>
  <si>
    <t>460050003</t>
  </si>
  <si>
    <t>Hloubení nezapažených jam pro stožáry jednoduché délky do 8 m na rovině ručně v hornině tř 3</t>
  </si>
  <si>
    <t>460080013</t>
  </si>
  <si>
    <t>Základové konstrukce z monolitického betonu C 12/15 bez bednění</t>
  </si>
  <si>
    <t>871361101</t>
  </si>
  <si>
    <t>Montáž potrubí z PVC SDR 11 těsněných gumovým kroužkem otevřený výkop D 280 x 10,8 mm</t>
  </si>
  <si>
    <t>28611140</t>
  </si>
  <si>
    <t>trubka kanalizační PVC DN 250x1000 mm SN4</t>
  </si>
  <si>
    <t>8595057606333</t>
  </si>
  <si>
    <t>Trubka KOPOFLEX 40 rudá</t>
  </si>
  <si>
    <t>8595057643703</t>
  </si>
  <si>
    <t>Trubka KOPOFLEX 63 rudá</t>
  </si>
  <si>
    <t>460490013</t>
  </si>
  <si>
    <t>Krytí kabelů výstražnou fólií šířky 34 cm</t>
  </si>
  <si>
    <t>KD00000050</t>
  </si>
  <si>
    <t>Plát KD 300 (DEKAB 300/2)</t>
  </si>
  <si>
    <t>580108013</t>
  </si>
  <si>
    <t>Kontrola stavu 5 až 10 stožárových svítidel parkových nebo sadových</t>
  </si>
  <si>
    <t>262144</t>
  </si>
  <si>
    <t>741810002</t>
  </si>
  <si>
    <t>Celková prohlídka elektrického rozvodu a zařízení do 500 000,- Kč</t>
  </si>
  <si>
    <t>MO</t>
  </si>
  <si>
    <t>Měření osvětlení</t>
  </si>
  <si>
    <t>kpl</t>
  </si>
  <si>
    <t>Pol4</t>
  </si>
  <si>
    <t>Podružný materiál</t>
  </si>
  <si>
    <t>%</t>
  </si>
  <si>
    <t>Pol5</t>
  </si>
  <si>
    <t>Doprava</t>
  </si>
  <si>
    <t>Pol6</t>
  </si>
  <si>
    <t>Dokumentace RED-PEN</t>
  </si>
  <si>
    <t>Pol7</t>
  </si>
  <si>
    <t>Plošina</t>
  </si>
  <si>
    <t>Pol8</t>
  </si>
  <si>
    <t>Podíl přidružených výkonů</t>
  </si>
  <si>
    <t>Pol9</t>
  </si>
  <si>
    <t>Globální zabezpečení stavby</t>
  </si>
  <si>
    <t>120</t>
  </si>
  <si>
    <t>Pol10</t>
  </si>
  <si>
    <t>Zednické výpomoci</t>
  </si>
  <si>
    <t>122</t>
  </si>
  <si>
    <t>Struktura údajů, formát souboru a metodika pro zpracování</t>
  </si>
  <si>
    <t>Struktura</t>
  </si>
  <si>
    <t>Soubor je složen ze záložky Rekapitulace rekonstrukce a záložek s názvem soupisu prací pro jednotlivé objekty ve formátu XLS. Každá ze záložek přitom obsahuje</t>
  </si>
  <si>
    <t>ještě samostatné sestavy vymezené orámovaním a nadpisem sestavy.</t>
  </si>
  <si>
    <r>
      <rPr>
        <rFont val="Trebuchet MS"/>
        <charset val="238"/>
        <i val="1"/>
        <color auto="1"/>
        <sz val="9"/>
        <scheme val="none"/>
      </rPr>
      <t xml:space="preserve">Rekapitulace rekonstrukce </t>
    </r>
    <r>
      <rPr>
        <rFont val="Trebuchet MS"/>
        <charset val="238"/>
        <color auto="1"/>
        <sz val="9"/>
        <scheme val="none"/>
      </rPr>
      <t>obsahuje sestavu Rekapitulace rekonstrukce a Rekapitulace objektů rekonstrukce a soupisů prací.</t>
    </r>
  </si>
  <si>
    <r>
      <t xml:space="preserve">V sestavě </t>
    </r>
    <r>
      <rPr>
        <rFont val="Trebuchet MS"/>
        <charset val="238"/>
        <b val="1"/>
        <color auto="1"/>
        <sz val="9"/>
        <scheme val="none"/>
      </rPr>
      <t>Rekapitulace rekonstrukce</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</si>
  <si>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</si>
  <si>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r>
      <t xml:space="preserve">V sestavě </t>
    </r>
    <r>
      <rPr>
        <rFont val="Trebuchet MS"/>
        <charset val="238"/>
        <b val="1"/>
        <color auto="1"/>
        <sz val="9"/>
        <scheme val="none"/>
      </rPr>
      <t>Rekapitulace objektů rekonstrukce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</si>
  <si>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</si>
  <si>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</si>
  <si>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</si>
  <si>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</si>
  <si>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</si>
  <si>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</si>
  <si>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</si>
  <si>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</si>
  <si>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</si>
  <si>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</si>
  <si>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</si>
  <si>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</si>
  <si>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Rekapitulace členění soupisu prací, Soupis prací. Za soupis prací může být považován</t>
    </r>
  </si>
  <si>
    <t>i objekt rekonstrukce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</si>
  <si>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rekonstrukce,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</si>
  <si>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</si>
  <si>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</si>
  <si>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</si>
  <si>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</si>
  <si>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</si>
  <si>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</si>
  <si>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</si>
  <si>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</si>
  <si>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</si>
  <si>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</si>
  <si>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</si>
  <si>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</si>
  <si>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</si>
  <si>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</si>
  <si>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</si>
  <si>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</si>
  <si>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</si>
  <si>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</si>
  <si>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</si>
  <si>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</si>
  <si>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</si>
  <si>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</si>
  <si>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</si>
  <si>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</si>
  <si>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</si>
  <si>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</si>
  <si>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</si>
  <si>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</si>
  <si>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rekonstrukce - zde uchazeč vyplní svůj název (název subjektu) </t>
  </si>
  <si>
    <t>Pole IČ a DIČ v sestavě Rekapitulace rekonstrukce - zde uchazeč vyplní svoje IČ a DIČ</t>
  </si>
  <si>
    <t>Datum v sestavě Rekapitulace rekonstrukce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</si>
  <si>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</si>
  <si>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</si>
  <si>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</si>
  <si>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</si>
  <si>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</si>
  <si>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</si>
  <si>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</si>
  <si>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</si>
  <si>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</si>
  <si>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Rekapitulace rekonstrukce</t>
  </si>
  <si>
    <t>Název</t>
  </si>
  <si>
    <t>Povinný</t>
  </si>
  <si>
    <t>Max. počet</t>
  </si>
  <si>
    <t>atributu</t>
  </si>
  <si>
    <t>(A/N)</t>
  </si>
  <si>
    <t>znaků</t>
  </si>
  <si>
    <t>A</t>
  </si>
  <si>
    <t>Kód rekonstrukce</t>
  </si>
  <si>
    <t>String</t>
  </si>
  <si>
    <t>Rekonstrukce</t>
  </si>
  <si>
    <t>Název rekonstrukce</t>
  </si>
  <si>
    <t>Místo</t>
  </si>
  <si>
    <t>N</t>
  </si>
  <si>
    <t>Místo rekonstrukce</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</si>
  <si>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</si>
  <si>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</si>
  <si>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</si>
  <si>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</si>
  <si>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</si>
  <si>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</si>
  <si>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</si>
  <si>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</si>
  <si>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</si>
  <si>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</si>
  <si>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</si>
  <si>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</si>
  <si>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</si>
  <si>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</si>
  <si>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</si>
  <si>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</si>
  <si>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</si>
  <si>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</si>
  <si>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</si>
  <si>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</si>
  <si>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</si>
  <si>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</si>
  <si>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</si>
  <si>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</si>
  <si>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</si>
  <si>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</si>
  <si>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</si>
  <si>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</si>
  <si>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rekonstrukci. Sčítává se ze všech listů.</t>
  </si>
  <si>
    <t>Celková cena s DPH za celou rekonstrukci</t>
  </si>
  <si>
    <t>Rekapitulace objektů rekonstrukce a soupisů prací</t>
  </si>
  <si>
    <t>Přebírá se z Rekapitulace rekonstrukce</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</si>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</sst>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color rgb="FF0000A8"/>
      <name val="Trebuchet MS"/>
    </font>
    <font>
      <sz val="8"/>
      <name val="Trebuchet MS"/>
      <family val="0"/>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right style="thin">
        <color rgb="FF000000"/>
      </right>
      <top style="hair">
        <color rgb="FF969696"/>
      </top>
    </border>
    <border>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5" fillId="0" borderId="0" applyNumberFormat="0" applyFill="0" applyBorder="0" applyAlignment="0" applyProtection="0"/>
  </cellStyleXfs>
  <cellXfs count="369">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protection locked="0"/>
    </xf>
    <xf numFmtId="0" fontId="12" fillId="2" borderId="0" xfId="0" applyFont="1" applyFill="1" applyAlignment="1" applyProtection="1">
      <alignment horizontal="left" vertical="center"/>
    </xf>
    <xf numFmtId="0" fontId="13" fillId="2" borderId="0" xfId="0" applyFont="1" applyFill="1" applyAlignment="1" applyProtection="1">
      <alignment vertical="center"/>
    </xf>
    <xf numFmtId="0" fontId="14" fillId="2" borderId="0" xfId="0" applyFont="1" applyFill="1" applyAlignment="1" applyProtection="1">
      <alignment horizontal="left" vertical="center"/>
    </xf>
    <xf numFmtId="0" fontId="15" fillId="2" borderId="0" xfId="1" applyFont="1" applyFill="1" applyAlignment="1" applyProtection="1">
      <alignment vertical="center"/>
    </xf>
    <xf numFmtId="0" fontId="45" fillId="2" borderId="0" xfId="1"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6" fillId="0" borderId="0" xfId="0" applyFont="1" applyBorder="1" applyAlignment="1" applyProtection="1">
      <alignment horizontal="left" vertical="center"/>
    </xf>
    <xf numFmtId="0" fontId="0" fillId="0" borderId="6" xfId="0" applyBorder="1" applyProtection="1"/>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20" fillId="0" borderId="0" xfId="0" applyFont="1" applyAlignment="1">
      <alignment horizontal="left" vertical="top" wrapText="1"/>
    </xf>
    <xf numFmtId="0" fontId="3"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0" fontId="20" fillId="0" borderId="0" xfId="0" applyFont="1" applyAlignment="1">
      <alignment horizontal="left" vertical="center"/>
    </xf>
    <xf numFmtId="0" fontId="19"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1" fillId="0" borderId="8" xfId="0" applyFont="1" applyBorder="1" applyAlignment="1" applyProtection="1">
      <alignment horizontal="left" vertical="center"/>
    </xf>
    <xf numFmtId="0" fontId="0" fillId="0" borderId="8" xfId="0" applyFont="1" applyBorder="1" applyAlignment="1" applyProtection="1">
      <alignment vertical="center"/>
    </xf>
    <xf numFmtId="4" fontId="21" fillId="0" borderId="8"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horizontal="center" vertical="center"/>
    </xf>
    <xf numFmtId="4" fontId="20" fillId="0" borderId="0" xfId="0" applyNumberFormat="1" applyFont="1" applyBorder="1" applyAlignment="1" applyProtection="1">
      <alignmen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3" fillId="4" borderId="10" xfId="0" applyFont="1" applyFill="1" applyBorder="1" applyAlignment="1" applyProtection="1">
      <alignment horizontal="lef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6"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9"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5" xfId="0" applyFont="1" applyBorder="1" applyAlignment="1">
      <alignment vertical="center"/>
    </xf>
    <xf numFmtId="0" fontId="22" fillId="0" borderId="0" xfId="0" applyFont="1" applyAlignment="1" applyProtection="1">
      <alignment vertical="center"/>
    </xf>
    <xf numFmtId="165" fontId="2" fillId="0" borderId="0" xfId="0" applyNumberFormat="1" applyFont="1" applyAlignment="1" applyProtection="1">
      <alignment horizontal="left" vertical="center"/>
    </xf>
    <xf numFmtId="0" fontId="23" fillId="0" borderId="15" xfId="0" applyFont="1" applyBorder="1" applyAlignment="1">
      <alignment horizontal="center" vertical="center"/>
    </xf>
    <xf numFmtId="0" fontId="23" fillId="0" borderId="16"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9" xfId="0" applyFont="1" applyBorder="1" applyAlignment="1">
      <alignment vertical="center"/>
    </xf>
    <xf numFmtId="0" fontId="1" fillId="0" borderId="18" xfId="0" applyFont="1" applyBorder="1" applyAlignment="1" applyProtection="1">
      <alignment horizontal="left" vertical="center"/>
    </xf>
    <xf numFmtId="0" fontId="0" fillId="0" borderId="19" xfId="0" applyFont="1" applyBorder="1" applyAlignment="1" applyProtection="1">
      <alignment vertical="center"/>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right" vertical="center"/>
    </xf>
    <xf numFmtId="0" fontId="2" fillId="5" borderId="11" xfId="0" applyFont="1" applyFill="1" applyBorder="1" applyAlignment="1" applyProtection="1">
      <alignment horizontal="center" vertical="center"/>
    </xf>
    <xf numFmtId="0" fontId="19"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3" fillId="0" borderId="0" xfId="0" applyFont="1" applyAlignment="1" applyProtection="1">
      <alignment horizontal="center" vertical="center"/>
    </xf>
    <xf numFmtId="4" fontId="23" fillId="0" borderId="18" xfId="0" applyNumberFormat="1" applyFont="1" applyBorder="1" applyAlignment="1" applyProtection="1">
      <alignment vertical="center"/>
    </xf>
    <xf numFmtId="4" fontId="23" fillId="0" borderId="0" xfId="0" applyNumberFormat="1" applyFont="1" applyBorder="1" applyAlignment="1" applyProtection="1">
      <alignment vertical="center"/>
    </xf>
    <xf numFmtId="166" fontId="23" fillId="0" borderId="0" xfId="0" applyNumberFormat="1" applyFont="1" applyBorder="1" applyAlignment="1" applyProtection="1">
      <alignment vertical="center"/>
    </xf>
    <xf numFmtId="4" fontId="23" fillId="0" borderId="19" xfId="0" applyNumberFormat="1" applyFont="1" applyBorder="1" applyAlignment="1" applyProtection="1">
      <alignment vertical="center"/>
    </xf>
    <xf numFmtId="0" fontId="3"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4" fillId="0" borderId="5"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29" fillId="0" borderId="0" xfId="0" applyFont="1" applyAlignment="1" applyProtection="1">
      <alignment horizontal="center" vertical="center"/>
    </xf>
    <xf numFmtId="0" fontId="4" fillId="0" borderId="5" xfId="0" applyFont="1" applyBorder="1" applyAlignment="1">
      <alignment vertical="center"/>
    </xf>
    <xf numFmtId="4" fontId="30" fillId="0" borderId="18"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9" xfId="0" applyNumberFormat="1" applyFont="1" applyBorder="1" applyAlignment="1" applyProtection="1">
      <alignment vertical="center"/>
    </xf>
    <xf numFmtId="0" fontId="4" fillId="0" borderId="0" xfId="0" applyFont="1" applyAlignment="1">
      <alignment horizontal="left" vertical="center"/>
    </xf>
    <xf numFmtId="4" fontId="30" fillId="0" borderId="23" xfId="0" applyNumberFormat="1" applyFont="1" applyBorder="1" applyAlignment="1" applyProtection="1">
      <alignment vertical="center"/>
    </xf>
    <xf numFmtId="4" fontId="30" fillId="0" borderId="24" xfId="0" applyNumberFormat="1" applyFont="1" applyBorder="1" applyAlignment="1" applyProtection="1">
      <alignment vertical="center"/>
    </xf>
    <xf numFmtId="166" fontId="30" fillId="0" borderId="24" xfId="0" applyNumberFormat="1" applyFont="1" applyBorder="1" applyAlignment="1" applyProtection="1">
      <alignment vertical="center"/>
    </xf>
    <xf numFmtId="4" fontId="30" fillId="0" borderId="25" xfId="0" applyNumberFormat="1" applyFont="1" applyBorder="1" applyAlignment="1" applyProtection="1">
      <alignmen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1" applyFont="1" applyFill="1" applyAlignment="1">
      <alignment vertical="center"/>
    </xf>
    <xf numFmtId="0" fontId="13"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xf>
    <xf numFmtId="0" fontId="0" fillId="0" borderId="0" xfId="0" applyFont="1" applyBorder="1" applyAlignment="1" applyProtection="1">
      <alignment vertical="center"/>
      <protection locked="0"/>
    </xf>
    <xf numFmtId="0" fontId="3" fillId="0" borderId="0" xfId="0" applyFont="1" applyBorder="1" applyAlignment="1" applyProtection="1">
      <alignment horizontal="left" vertical="center" wrapText="1"/>
    </xf>
    <xf numFmtId="0" fontId="19"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1" fillId="0" borderId="0" xfId="0" applyFont="1" applyBorder="1" applyAlignment="1" applyProtection="1">
      <alignment horizontal="left" vertical="center"/>
    </xf>
    <xf numFmtId="4" fontId="24"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0" fontId="0" fillId="5" borderId="10" xfId="0" applyFont="1" applyFill="1" applyBorder="1" applyAlignment="1" applyProtection="1">
      <alignment vertical="center"/>
      <protection locked="0"/>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0" fillId="0" borderId="0" xfId="0" applyFont="1" applyBorder="1" applyAlignment="1" applyProtection="1">
      <alignment horizontal="lef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32"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xf>
    <xf numFmtId="0" fontId="2" fillId="0" borderId="0" xfId="0" applyFont="1" applyAlignment="1" applyProtection="1">
      <alignment horizontal="left" vertical="center"/>
    </xf>
    <xf numFmtId="0" fontId="19"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4" fillId="0" borderId="0" xfId="0" applyNumberFormat="1" applyFont="1" applyAlignment="1" applyProtection="1"/>
    <xf numFmtId="166" fontId="33" fillId="0" borderId="16" xfId="0" applyNumberFormat="1" applyFont="1" applyBorder="1" applyAlignment="1" applyProtection="1"/>
    <xf numFmtId="166" fontId="33" fillId="0" borderId="17" xfId="0" applyNumberFormat="1" applyFont="1" applyBorder="1" applyAlignment="1" applyProtection="1"/>
    <xf numFmtId="4" fontId="34"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3"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35" fillId="0" borderId="0" xfId="0" applyFont="1" applyAlignment="1" applyProtection="1">
      <alignment horizontal="left" vertical="center"/>
    </xf>
    <xf numFmtId="0" fontId="36" fillId="0" borderId="0" xfId="0" applyFont="1" applyAlignment="1" applyProtection="1">
      <alignment vertical="center" wrapText="1"/>
    </xf>
    <xf numFmtId="0" fontId="0" fillId="0" borderId="18"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36" fillId="0" borderId="0" xfId="0" applyFont="1" applyAlignment="1" applyProtection="1">
      <alignment vertical="top" wrapText="1"/>
    </xf>
    <xf numFmtId="0" fontId="37" fillId="0" borderId="28" xfId="0" applyFont="1" applyBorder="1" applyAlignment="1" applyProtection="1">
      <alignment horizontal="center" vertical="center"/>
    </xf>
    <xf numFmtId="49" fontId="37" fillId="0" borderId="28" xfId="0" applyNumberFormat="1" applyFont="1" applyBorder="1" applyAlignment="1" applyProtection="1">
      <alignment horizontal="left" vertical="center" wrapText="1"/>
    </xf>
    <xf numFmtId="0" fontId="37" fillId="0" borderId="28" xfId="0" applyFont="1" applyBorder="1" applyAlignment="1" applyProtection="1">
      <alignment horizontal="left" vertical="center" wrapText="1"/>
    </xf>
    <xf numFmtId="0" fontId="37" fillId="0" borderId="28" xfId="0" applyFont="1" applyBorder="1" applyAlignment="1" applyProtection="1">
      <alignment horizontal="center" vertical="center" wrapText="1"/>
    </xf>
    <xf numFmtId="167" fontId="37" fillId="0" borderId="28" xfId="0" applyNumberFormat="1" applyFont="1" applyBorder="1" applyAlignment="1" applyProtection="1">
      <alignment vertical="center"/>
    </xf>
    <xf numFmtId="4" fontId="37" fillId="3" borderId="28" xfId="0" applyNumberFormat="1" applyFont="1" applyFill="1" applyBorder="1" applyAlignment="1" applyProtection="1">
      <alignment vertical="center"/>
      <protection locked="0"/>
    </xf>
    <xf numFmtId="4" fontId="37" fillId="0" borderId="28" xfId="0" applyNumberFormat="1" applyFont="1" applyBorder="1" applyAlignment="1" applyProtection="1">
      <alignment vertical="center"/>
    </xf>
    <xf numFmtId="0" fontId="37" fillId="0" borderId="5" xfId="0" applyFont="1" applyBorder="1" applyAlignment="1">
      <alignment vertical="center"/>
    </xf>
    <xf numFmtId="0" fontId="37" fillId="3" borderId="2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0" fillId="0" borderId="23" xfId="0" applyFont="1" applyBorder="1" applyAlignment="1" applyProtection="1">
      <alignment vertical="center"/>
    </xf>
    <xf numFmtId="0" fontId="0" fillId="0" borderId="25" xfId="0" applyFont="1" applyBorder="1" applyAlignment="1" applyProtection="1">
      <alignment vertical="center"/>
    </xf>
    <xf numFmtId="167" fontId="37" fillId="3" borderId="28" xfId="0" applyNumberFormat="1" applyFont="1" applyFill="1" applyBorder="1" applyAlignment="1" applyProtection="1">
      <alignment vertical="center"/>
      <protection locked="0"/>
    </xf>
    <xf numFmtId="167" fontId="0" fillId="3" borderId="28" xfId="0" applyNumberFormat="1" applyFont="1" applyFill="1" applyBorder="1" applyAlignment="1" applyProtection="1">
      <alignment vertical="center"/>
      <protection locked="0"/>
    </xf>
    <xf numFmtId="0" fontId="0" fillId="0" borderId="0" xfId="0" applyAlignment="1">
      <alignment vertical="top"/>
      <protection locked="0"/>
    </xf>
    <xf numFmtId="0" fontId="38" fillId="0" borderId="29" xfId="0" applyFont="1" applyBorder="1" applyAlignment="1">
      <alignment vertical="center" wrapText="1"/>
      <protection locked="0"/>
    </xf>
    <xf numFmtId="0" fontId="38" fillId="0" borderId="30" xfId="0" applyFont="1" applyBorder="1" applyAlignment="1">
      <alignment vertical="center" wrapText="1"/>
      <protection locked="0"/>
    </xf>
    <xf numFmtId="0" fontId="38" fillId="0" borderId="31" xfId="0" applyFont="1" applyBorder="1" applyAlignment="1">
      <alignment vertical="center" wrapText="1"/>
      <protection locked="0"/>
    </xf>
    <xf numFmtId="0" fontId="38" fillId="0" borderId="32" xfId="0" applyFont="1" applyBorder="1" applyAlignment="1">
      <alignment horizontal="center" vertical="center" wrapText="1"/>
      <protection locked="0"/>
    </xf>
    <xf numFmtId="0" fontId="39" fillId="0" borderId="1" xfId="0" applyFont="1" applyBorder="1" applyAlignment="1">
      <alignment horizontal="center" vertical="center" wrapText="1"/>
      <protection locked="0"/>
    </xf>
    <xf numFmtId="0" fontId="38" fillId="0" borderId="33" xfId="0" applyFont="1" applyBorder="1" applyAlignment="1">
      <alignment horizontal="center" vertical="center" wrapText="1"/>
      <protection locked="0"/>
    </xf>
    <xf numFmtId="0" fontId="38" fillId="0" borderId="32" xfId="0" applyFont="1" applyBorder="1" applyAlignment="1">
      <alignment vertical="center" wrapText="1"/>
      <protection locked="0"/>
    </xf>
    <xf numFmtId="0" fontId="40" fillId="0" borderId="34" xfId="0" applyFont="1" applyBorder="1" applyAlignment="1">
      <alignment horizontal="left" wrapText="1"/>
      <protection locked="0"/>
    </xf>
    <xf numFmtId="0" fontId="38" fillId="0" borderId="33" xfId="0" applyFont="1" applyBorder="1" applyAlignment="1">
      <alignment vertical="center" wrapText="1"/>
      <protection locked="0"/>
    </xf>
    <xf numFmtId="0" fontId="40" fillId="0" borderId="1" xfId="0" applyFont="1" applyBorder="1" applyAlignment="1">
      <alignment horizontal="left" vertical="center" wrapText="1"/>
      <protection locked="0"/>
    </xf>
    <xf numFmtId="0" fontId="41" fillId="0" borderId="1" xfId="0" applyFont="1" applyBorder="1" applyAlignment="1">
      <alignment horizontal="left" vertical="center" wrapText="1"/>
      <protection locked="0"/>
    </xf>
    <xf numFmtId="0" fontId="41" fillId="0" borderId="32" xfId="0" applyFont="1" applyBorder="1" applyAlignment="1">
      <alignment vertical="center" wrapText="1"/>
      <protection locked="0"/>
    </xf>
    <xf numFmtId="0" fontId="41" fillId="0" borderId="1" xfId="0" applyFont="1" applyBorder="1" applyAlignment="1">
      <alignment vertical="center" wrapText="1"/>
      <protection locked="0"/>
    </xf>
    <xf numFmtId="0" fontId="41" fillId="0" borderId="1" xfId="0" applyFont="1" applyBorder="1" applyAlignment="1">
      <alignment vertical="center"/>
      <protection locked="0"/>
    </xf>
    <xf numFmtId="0" fontId="41" fillId="0" borderId="1" xfId="0" applyFont="1" applyBorder="1" applyAlignment="1">
      <alignment horizontal="left" vertical="center"/>
      <protection locked="0"/>
    </xf>
    <xf numFmtId="49" fontId="41" fillId="0" borderId="1" xfId="0" applyNumberFormat="1" applyFont="1" applyBorder="1" applyAlignment="1">
      <alignment horizontal="left" vertical="center" wrapText="1"/>
      <protection locked="0"/>
    </xf>
    <xf numFmtId="49" fontId="41" fillId="0" borderId="1" xfId="0" applyNumberFormat="1" applyFont="1" applyBorder="1" applyAlignment="1">
      <alignment vertical="center" wrapText="1"/>
      <protection locked="0"/>
    </xf>
    <xf numFmtId="0" fontId="38" fillId="0" borderId="35" xfId="0" applyFont="1" applyBorder="1" applyAlignment="1">
      <alignment vertical="center" wrapText="1"/>
      <protection locked="0"/>
    </xf>
    <xf numFmtId="0" fontId="42" fillId="0" borderId="34" xfId="0" applyFont="1" applyBorder="1" applyAlignment="1">
      <alignment vertical="center" wrapText="1"/>
      <protection locked="0"/>
    </xf>
    <xf numFmtId="0" fontId="38" fillId="0" borderId="36" xfId="0" applyFont="1" applyBorder="1" applyAlignment="1">
      <alignment vertical="center" wrapText="1"/>
      <protection locked="0"/>
    </xf>
    <xf numFmtId="0" fontId="38" fillId="0" borderId="1" xfId="0" applyFont="1" applyBorder="1" applyAlignment="1">
      <alignment vertical="top"/>
      <protection locked="0"/>
    </xf>
    <xf numFmtId="0" fontId="38" fillId="0" borderId="0" xfId="0" applyFont="1" applyAlignment="1">
      <alignment vertical="top"/>
      <protection locked="0"/>
    </xf>
    <xf numFmtId="0" fontId="38" fillId="0" borderId="29" xfId="0" applyFont="1" applyBorder="1" applyAlignment="1">
      <alignment horizontal="left" vertical="center"/>
      <protection locked="0"/>
    </xf>
    <xf numFmtId="0" fontId="38" fillId="0" borderId="30" xfId="0" applyFont="1" applyBorder="1" applyAlignment="1">
      <alignment horizontal="left" vertical="center"/>
      <protection locked="0"/>
    </xf>
    <xf numFmtId="0" fontId="38" fillId="0" borderId="31" xfId="0" applyFont="1" applyBorder="1" applyAlignment="1">
      <alignment horizontal="left" vertical="center"/>
      <protection locked="0"/>
    </xf>
    <xf numFmtId="0" fontId="38" fillId="0" borderId="32" xfId="0" applyFont="1" applyBorder="1" applyAlignment="1">
      <alignment horizontal="left" vertical="center"/>
      <protection locked="0"/>
    </xf>
    <xf numFmtId="0" fontId="39" fillId="0" borderId="1" xfId="0" applyFont="1" applyBorder="1" applyAlignment="1">
      <alignment horizontal="center" vertical="center"/>
      <protection locked="0"/>
    </xf>
    <xf numFmtId="0" fontId="38" fillId="0" borderId="33" xfId="0" applyFont="1" applyBorder="1" applyAlignment="1">
      <alignment horizontal="left" vertical="center"/>
      <protection locked="0"/>
    </xf>
    <xf numFmtId="0" fontId="40" fillId="0" borderId="1" xfId="0" applyFont="1" applyBorder="1" applyAlignment="1">
      <alignment horizontal="left" vertical="center"/>
      <protection locked="0"/>
    </xf>
    <xf numFmtId="0" fontId="43" fillId="0" borderId="0" xfId="0" applyFont="1" applyAlignment="1">
      <alignment horizontal="left" vertical="center"/>
      <protection locked="0"/>
    </xf>
    <xf numFmtId="0" fontId="40" fillId="0" borderId="34" xfId="0" applyFont="1" applyBorder="1" applyAlignment="1">
      <alignment horizontal="left" vertical="center"/>
      <protection locked="0"/>
    </xf>
    <xf numFmtId="0" fontId="40" fillId="0" borderId="34" xfId="0" applyFont="1" applyBorder="1" applyAlignment="1">
      <alignment horizontal="center" vertical="center"/>
      <protection locked="0"/>
    </xf>
    <xf numFmtId="0" fontId="43" fillId="0" borderId="34" xfId="0" applyFont="1" applyBorder="1" applyAlignment="1">
      <alignment horizontal="left" vertical="center"/>
      <protection locked="0"/>
    </xf>
    <xf numFmtId="0" fontId="44" fillId="0" borderId="1" xfId="0" applyFont="1" applyBorder="1" applyAlignment="1">
      <alignment horizontal="left" vertical="center"/>
      <protection locked="0"/>
    </xf>
    <xf numFmtId="0" fontId="41" fillId="0" borderId="0" xfId="0" applyFont="1" applyAlignment="1">
      <alignment horizontal="left" vertical="center"/>
      <protection locked="0"/>
    </xf>
    <xf numFmtId="0" fontId="41" fillId="0" borderId="1" xfId="0" applyFont="1" applyBorder="1" applyAlignment="1">
      <alignment horizontal="center" vertical="center"/>
      <protection locked="0"/>
    </xf>
    <xf numFmtId="0" fontId="41" fillId="0" borderId="32" xfId="0" applyFont="1" applyBorder="1" applyAlignment="1">
      <alignment horizontal="left" vertical="center"/>
      <protection locked="0"/>
    </xf>
    <xf numFmtId="0" fontId="41" fillId="0" borderId="1" xfId="0" applyFont="1" applyFill="1" applyBorder="1" applyAlignment="1">
      <alignment horizontal="left" vertical="center"/>
      <protection locked="0"/>
    </xf>
    <xf numFmtId="0" fontId="41" fillId="0" borderId="1" xfId="0" applyFont="1" applyFill="1" applyBorder="1" applyAlignment="1">
      <alignment horizontal="center" vertical="center"/>
      <protection locked="0"/>
    </xf>
    <xf numFmtId="0" fontId="38" fillId="0" borderId="35" xfId="0" applyFont="1" applyBorder="1" applyAlignment="1">
      <alignment horizontal="left" vertical="center"/>
      <protection locked="0"/>
    </xf>
    <xf numFmtId="0" fontId="42" fillId="0" borderId="34" xfId="0" applyFont="1" applyBorder="1" applyAlignment="1">
      <alignment horizontal="left" vertical="center"/>
      <protection locked="0"/>
    </xf>
    <xf numFmtId="0" fontId="38" fillId="0" borderId="36" xfId="0" applyFont="1" applyBorder="1" applyAlignment="1">
      <alignment horizontal="left" vertical="center"/>
      <protection locked="0"/>
    </xf>
    <xf numFmtId="0" fontId="38" fillId="0" borderId="1" xfId="0" applyFont="1" applyBorder="1" applyAlignment="1">
      <alignment horizontal="left" vertical="center"/>
      <protection locked="0"/>
    </xf>
    <xf numFmtId="0" fontId="42" fillId="0" borderId="1" xfId="0" applyFont="1" applyBorder="1" applyAlignment="1">
      <alignment horizontal="left" vertical="center"/>
      <protection locked="0"/>
    </xf>
    <xf numFmtId="0" fontId="43" fillId="0" borderId="1" xfId="0" applyFont="1" applyBorder="1" applyAlignment="1">
      <alignment horizontal="left" vertical="center"/>
      <protection locked="0"/>
    </xf>
    <xf numFmtId="0" fontId="41" fillId="0" borderId="34" xfId="0" applyFont="1" applyBorder="1" applyAlignment="1">
      <alignment horizontal="left" vertical="center"/>
      <protection locked="0"/>
    </xf>
    <xf numFmtId="0" fontId="38" fillId="0" borderId="1" xfId="0" applyFont="1" applyBorder="1" applyAlignment="1">
      <alignment horizontal="left" vertical="center" wrapText="1"/>
      <protection locked="0"/>
    </xf>
    <xf numFmtId="0" fontId="41" fillId="0" borderId="1" xfId="0" applyFont="1" applyBorder="1" applyAlignment="1">
      <alignment horizontal="center" vertical="center" wrapText="1"/>
      <protection locked="0"/>
    </xf>
    <xf numFmtId="0" fontId="38" fillId="0" borderId="29" xfId="0" applyFont="1" applyBorder="1" applyAlignment="1">
      <alignment horizontal="left" vertical="center" wrapText="1"/>
      <protection locked="0"/>
    </xf>
    <xf numFmtId="0" fontId="38" fillId="0" borderId="30" xfId="0" applyFont="1" applyBorder="1" applyAlignment="1">
      <alignment horizontal="left" vertical="center" wrapText="1"/>
      <protection locked="0"/>
    </xf>
    <xf numFmtId="0" fontId="38" fillId="0" borderId="31" xfId="0" applyFont="1" applyBorder="1" applyAlignment="1">
      <alignment horizontal="left" vertical="center" wrapText="1"/>
      <protection locked="0"/>
    </xf>
    <xf numFmtId="0" fontId="38" fillId="0" borderId="32" xfId="0" applyFont="1" applyBorder="1" applyAlignment="1">
      <alignment horizontal="left" vertical="center" wrapText="1"/>
      <protection locked="0"/>
    </xf>
    <xf numFmtId="0" fontId="38" fillId="0" borderId="33" xfId="0" applyFont="1" applyBorder="1" applyAlignment="1">
      <alignment horizontal="left" vertical="center" wrapText="1"/>
      <protection locked="0"/>
    </xf>
    <xf numFmtId="0" fontId="43" fillId="0" borderId="32" xfId="0" applyFont="1" applyBorder="1" applyAlignment="1">
      <alignment horizontal="left" vertical="center" wrapText="1"/>
      <protection locked="0"/>
    </xf>
    <xf numFmtId="0" fontId="43" fillId="0" borderId="33" xfId="0" applyFont="1" applyBorder="1" applyAlignment="1">
      <alignment horizontal="left" vertical="center" wrapText="1"/>
      <protection locked="0"/>
    </xf>
    <xf numFmtId="0" fontId="41" fillId="0" borderId="32" xfId="0" applyFont="1" applyBorder="1" applyAlignment="1">
      <alignment horizontal="left" vertical="center" wrapText="1"/>
      <protection locked="0"/>
    </xf>
    <xf numFmtId="0" fontId="41" fillId="0" borderId="33" xfId="0" applyFont="1" applyBorder="1" applyAlignment="1">
      <alignment horizontal="left" vertical="center" wrapText="1"/>
      <protection locked="0"/>
    </xf>
    <xf numFmtId="0" fontId="41" fillId="0" borderId="33" xfId="0" applyFont="1" applyBorder="1" applyAlignment="1">
      <alignment horizontal="left" vertical="center"/>
      <protection locked="0"/>
    </xf>
    <xf numFmtId="0" fontId="41" fillId="0" borderId="35" xfId="0" applyFont="1" applyBorder="1" applyAlignment="1">
      <alignment horizontal="left" vertical="center" wrapText="1"/>
      <protection locked="0"/>
    </xf>
    <xf numFmtId="0" fontId="41" fillId="0" borderId="34" xfId="0" applyFont="1" applyBorder="1" applyAlignment="1">
      <alignment horizontal="left" vertical="center" wrapText="1"/>
      <protection locked="0"/>
    </xf>
    <xf numFmtId="0" fontId="41" fillId="0" borderId="36" xfId="0" applyFont="1" applyBorder="1" applyAlignment="1">
      <alignment horizontal="left" vertical="center" wrapText="1"/>
      <protection locked="0"/>
    </xf>
    <xf numFmtId="0" fontId="41" fillId="0" borderId="1" xfId="0" applyFont="1" applyBorder="1" applyAlignment="1">
      <alignment horizontal="left" vertical="top"/>
      <protection locked="0"/>
    </xf>
    <xf numFmtId="0" fontId="41" fillId="0" borderId="1" xfId="0" applyFont="1" applyBorder="1" applyAlignment="1">
      <alignment horizontal="center" vertical="top"/>
      <protection locked="0"/>
    </xf>
    <xf numFmtId="0" fontId="41" fillId="0" borderId="35" xfId="0" applyFont="1" applyBorder="1" applyAlignment="1">
      <alignment horizontal="left" vertical="center"/>
      <protection locked="0"/>
    </xf>
    <xf numFmtId="0" fontId="41" fillId="0" borderId="36" xfId="0" applyFont="1" applyBorder="1" applyAlignment="1">
      <alignment horizontal="left" vertical="center"/>
      <protection locked="0"/>
    </xf>
    <xf numFmtId="0" fontId="43" fillId="0" borderId="0" xfId="0" applyFont="1" applyAlignment="1">
      <alignment vertical="center"/>
      <protection locked="0"/>
    </xf>
    <xf numFmtId="0" fontId="40" fillId="0" borderId="1" xfId="0" applyFont="1" applyBorder="1" applyAlignment="1">
      <alignment vertical="center"/>
      <protection locked="0"/>
    </xf>
    <xf numFmtId="0" fontId="43" fillId="0" borderId="34" xfId="0" applyFont="1" applyBorder="1" applyAlignment="1">
      <alignment vertical="center"/>
      <protection locked="0"/>
    </xf>
    <xf numFmtId="0" fontId="40" fillId="0" borderId="34" xfId="0" applyFont="1" applyBorder="1" applyAlignment="1">
      <alignment vertical="center"/>
      <protection locked="0"/>
    </xf>
    <xf numFmtId="0" fontId="0" fillId="0" borderId="1" xfId="0" applyBorder="1" applyAlignment="1">
      <alignment vertical="top"/>
      <protection locked="0"/>
    </xf>
    <xf numFmtId="49" fontId="41" fillId="0" borderId="1" xfId="0" applyNumberFormat="1" applyFont="1" applyBorder="1" applyAlignment="1">
      <alignment horizontal="left" vertical="center"/>
      <protection locked="0"/>
    </xf>
    <xf numFmtId="0" fontId="0" fillId="0" borderId="34" xfId="0" applyBorder="1" applyAlignment="1">
      <alignment vertical="top"/>
      <protection locked="0"/>
    </xf>
    <xf numFmtId="0" fontId="40" fillId="0" borderId="34" xfId="0" applyFont="1" applyBorder="1" applyAlignment="1">
      <alignment horizontal="left"/>
      <protection locked="0"/>
    </xf>
    <xf numFmtId="0" fontId="43" fillId="0" borderId="34" xfId="0" applyFont="1" applyBorder="1" applyAlignment="1">
      <protection locked="0"/>
    </xf>
    <xf numFmtId="0" fontId="38" fillId="0" borderId="32" xfId="0" applyFont="1" applyBorder="1" applyAlignment="1">
      <alignment vertical="top"/>
      <protection locked="0"/>
    </xf>
    <xf numFmtId="0" fontId="38" fillId="0" borderId="33" xfId="0" applyFont="1" applyBorder="1" applyAlignment="1">
      <alignment vertical="top"/>
      <protection locked="0"/>
    </xf>
    <xf numFmtId="0" fontId="38" fillId="0" borderId="1" xfId="0" applyFont="1" applyBorder="1" applyAlignment="1">
      <alignment horizontal="center" vertical="center"/>
      <protection locked="0"/>
    </xf>
    <xf numFmtId="0" fontId="38" fillId="0" borderId="1" xfId="0" applyFont="1" applyBorder="1" applyAlignment="1">
      <alignment horizontal="left" vertical="top"/>
      <protection locked="0"/>
    </xf>
    <xf numFmtId="0" fontId="38" fillId="0" borderId="35" xfId="0" applyFont="1" applyBorder="1" applyAlignment="1">
      <alignment vertical="top"/>
      <protection locked="0"/>
    </xf>
    <xf numFmtId="0" fontId="38" fillId="0" borderId="34" xfId="0" applyFont="1" applyBorder="1" applyAlignment="1">
      <alignment vertical="top"/>
      <protection locked="0"/>
    </xf>
    <xf numFmtId="0" fontId="38" fillId="0" borderId="36" xfId="0" applyFont="1" applyBorder="1" applyAlignment="1">
      <alignment vertical="top"/>
      <protection locked="0"/>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theme" Target="theme/theme1.xml" /><Relationship Id="rId8" Type="http://schemas.openxmlformats.org/officeDocument/2006/relationships/calcChain" Target="calcChain.xml" /><Relationship Id="rId9"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pane activePane="bottomLeft" state="frozen" topLeftCell="A2" ySplit="1"/>
    </sheetView>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1.67" hidden="1" customWidth="1"/>
    <col min="51" max="51" width="21.67" hidden="1" customWidth="1"/>
    <col min="52" max="52" width="21.67" hidden="1" customWidth="1"/>
    <col min="53" max="53" width="19.17" hidden="1" customWidth="1"/>
    <col min="54" max="54" width="25" hidden="1" customWidth="1"/>
    <col min="55" max="55" width="19.1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ht="21.36"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ht="36.96" customHeight="1">
      <c r="AR2"/>
      <c r="BS2" s="23" t="s">
        <v>8</v>
      </c>
      <c r="BT2" s="23" t="s">
        <v>9</v>
      </c>
    </row>
    <row r="3" ht="6.96"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ht="36.96"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ht="36.96"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8</v>
      </c>
    </row>
    <row r="7" ht="14.4" customHeight="1">
      <c r="B7" s="27"/>
      <c r="C7" s="28"/>
      <c r="D7" s="39"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22</v>
      </c>
      <c r="AL7" s="28"/>
      <c r="AM7" s="28"/>
      <c r="AN7" s="34" t="s">
        <v>21</v>
      </c>
      <c r="AO7" s="28"/>
      <c r="AP7" s="28"/>
      <c r="AQ7" s="30"/>
      <c r="BE7" s="38"/>
      <c r="BS7" s="23" t="s">
        <v>8</v>
      </c>
    </row>
    <row r="8" ht="14.4" customHeight="1">
      <c r="B8" s="27"/>
      <c r="C8" s="28"/>
      <c r="D8" s="39"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25</v>
      </c>
      <c r="AL8" s="28"/>
      <c r="AM8" s="28"/>
      <c r="AN8" s="40" t="s">
        <v>26</v>
      </c>
      <c r="AO8" s="28"/>
      <c r="AP8" s="28"/>
      <c r="AQ8" s="30"/>
      <c r="BE8" s="38"/>
      <c r="BS8" s="23" t="s">
        <v>8</v>
      </c>
    </row>
    <row r="9"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8</v>
      </c>
    </row>
    <row r="10" ht="14.4" customHeight="1">
      <c r="B10" s="27"/>
      <c r="C10" s="28"/>
      <c r="D10" s="39"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28</v>
      </c>
      <c r="AL10" s="28"/>
      <c r="AM10" s="28"/>
      <c r="AN10" s="34" t="s">
        <v>21</v>
      </c>
      <c r="AO10" s="28"/>
      <c r="AP10" s="28"/>
      <c r="AQ10" s="30"/>
      <c r="BE10" s="38"/>
      <c r="BS10" s="23" t="s">
        <v>8</v>
      </c>
    </row>
    <row r="11" ht="18.48" customHeight="1">
      <c r="B11" s="27"/>
      <c r="C11" s="28"/>
      <c r="D11" s="28"/>
      <c r="E11" s="34" t="s">
        <v>29</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30</v>
      </c>
      <c r="AL11" s="28"/>
      <c r="AM11" s="28"/>
      <c r="AN11" s="34" t="s">
        <v>21</v>
      </c>
      <c r="AO11" s="28"/>
      <c r="AP11" s="28"/>
      <c r="AQ11" s="30"/>
      <c r="BE11" s="38"/>
      <c r="BS11" s="23" t="s">
        <v>8</v>
      </c>
    </row>
    <row r="12" ht="6.96"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8</v>
      </c>
    </row>
    <row r="13" ht="14.4" customHeight="1">
      <c r="B13" s="27"/>
      <c r="C13" s="28"/>
      <c r="D13" s="39" t="s">
        <v>31</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28</v>
      </c>
      <c r="AL13" s="28"/>
      <c r="AM13" s="28"/>
      <c r="AN13" s="41" t="s">
        <v>32</v>
      </c>
      <c r="AO13" s="28"/>
      <c r="AP13" s="28"/>
      <c r="AQ13" s="30"/>
      <c r="BE13" s="38"/>
      <c r="BS13" s="23" t="s">
        <v>8</v>
      </c>
    </row>
    <row r="14">
      <c r="B14" s="27"/>
      <c r="C14" s="28"/>
      <c r="D14" s="28"/>
      <c r="E14" s="41" t="s">
        <v>32</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30</v>
      </c>
      <c r="AL14" s="28"/>
      <c r="AM14" s="28"/>
      <c r="AN14" s="41" t="s">
        <v>32</v>
      </c>
      <c r="AO14" s="28"/>
      <c r="AP14" s="28"/>
      <c r="AQ14" s="30"/>
      <c r="BE14" s="38"/>
      <c r="BS14" s="23" t="s">
        <v>8</v>
      </c>
    </row>
    <row r="15" ht="6.96"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ht="14.4" customHeight="1">
      <c r="B16" s="27"/>
      <c r="C16" s="28"/>
      <c r="D16" s="39" t="s">
        <v>33</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28</v>
      </c>
      <c r="AL16" s="28"/>
      <c r="AM16" s="28"/>
      <c r="AN16" s="34" t="s">
        <v>21</v>
      </c>
      <c r="AO16" s="28"/>
      <c r="AP16" s="28"/>
      <c r="AQ16" s="30"/>
      <c r="BE16" s="38"/>
      <c r="BS16" s="23" t="s">
        <v>6</v>
      </c>
    </row>
    <row r="17" ht="18.48" customHeight="1">
      <c r="B17" s="27"/>
      <c r="C17" s="28"/>
      <c r="D17" s="28"/>
      <c r="E17" s="34" t="s">
        <v>34</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30</v>
      </c>
      <c r="AL17" s="28"/>
      <c r="AM17" s="28"/>
      <c r="AN17" s="34" t="s">
        <v>21</v>
      </c>
      <c r="AO17" s="28"/>
      <c r="AP17" s="28"/>
      <c r="AQ17" s="30"/>
      <c r="BE17" s="38"/>
      <c r="BS17" s="23" t="s">
        <v>35</v>
      </c>
    </row>
    <row r="18" ht="6.96"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ht="14.4" customHeight="1">
      <c r="B19" s="27"/>
      <c r="C19" s="28"/>
      <c r="D19" s="39" t="s">
        <v>36</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ht="57" customHeight="1">
      <c r="B20" s="27"/>
      <c r="C20" s="28"/>
      <c r="D20" s="28"/>
      <c r="E20" s="43" t="s">
        <v>37</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ht="6.96"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ht="6.96"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1" customFormat="1" ht="25.92" customHeight="1">
      <c r="B23" s="45"/>
      <c r="C23" s="46"/>
      <c r="D23" s="47" t="s">
        <v>38</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1" customFormat="1" ht="6.96"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1" customFormat="1">
      <c r="B25" s="45"/>
      <c r="C25" s="46"/>
      <c r="D25" s="46"/>
      <c r="E25" s="46"/>
      <c r="F25" s="46"/>
      <c r="G25" s="46"/>
      <c r="H25" s="46"/>
      <c r="I25" s="46"/>
      <c r="J25" s="46"/>
      <c r="K25" s="46"/>
      <c r="L25" s="51" t="s">
        <v>39</v>
      </c>
      <c r="M25" s="51"/>
      <c r="N25" s="51"/>
      <c r="O25" s="51"/>
      <c r="P25" s="46"/>
      <c r="Q25" s="46"/>
      <c r="R25" s="46"/>
      <c r="S25" s="46"/>
      <c r="T25" s="46"/>
      <c r="U25" s="46"/>
      <c r="V25" s="46"/>
      <c r="W25" s="51" t="s">
        <v>40</v>
      </c>
      <c r="X25" s="51"/>
      <c r="Y25" s="51"/>
      <c r="Z25" s="51"/>
      <c r="AA25" s="51"/>
      <c r="AB25" s="51"/>
      <c r="AC25" s="51"/>
      <c r="AD25" s="51"/>
      <c r="AE25" s="51"/>
      <c r="AF25" s="46"/>
      <c r="AG25" s="46"/>
      <c r="AH25" s="46"/>
      <c r="AI25" s="46"/>
      <c r="AJ25" s="46"/>
      <c r="AK25" s="51" t="s">
        <v>41</v>
      </c>
      <c r="AL25" s="51"/>
      <c r="AM25" s="51"/>
      <c r="AN25" s="51"/>
      <c r="AO25" s="51"/>
      <c r="AP25" s="46"/>
      <c r="AQ25" s="50"/>
      <c r="BE25" s="38"/>
    </row>
    <row r="26" s="2" customFormat="1" ht="14.4" customHeight="1">
      <c r="B26" s="52"/>
      <c r="C26" s="53"/>
      <c r="D26" s="54" t="s">
        <v>42</v>
      </c>
      <c r="E26" s="53"/>
      <c r="F26" s="54" t="s">
        <v>43</v>
      </c>
      <c r="G26" s="53"/>
      <c r="H26" s="53"/>
      <c r="I26" s="53"/>
      <c r="J26" s="53"/>
      <c r="K26" s="53"/>
      <c r="L26" s="55">
        <v>0.20999999999999999</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ROUND(AV51,2)</f>
        <v>0</v>
      </c>
      <c r="AL26" s="53"/>
      <c r="AM26" s="53"/>
      <c r="AN26" s="53"/>
      <c r="AO26" s="53"/>
      <c r="AP26" s="53"/>
      <c r="AQ26" s="57"/>
      <c r="BE26" s="38"/>
    </row>
    <row r="27" s="2" customFormat="1" ht="14.4" customHeight="1">
      <c r="B27" s="52"/>
      <c r="C27" s="53"/>
      <c r="D27" s="53"/>
      <c r="E27" s="53"/>
      <c r="F27" s="54" t="s">
        <v>44</v>
      </c>
      <c r="G27" s="53"/>
      <c r="H27" s="53"/>
      <c r="I27" s="53"/>
      <c r="J27" s="53"/>
      <c r="K27" s="53"/>
      <c r="L27" s="55">
        <v>0.14999999999999999</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ROUND(AW51,2)</f>
        <v>0</v>
      </c>
      <c r="AL27" s="53"/>
      <c r="AM27" s="53"/>
      <c r="AN27" s="53"/>
      <c r="AO27" s="53"/>
      <c r="AP27" s="53"/>
      <c r="AQ27" s="57"/>
      <c r="BE27" s="38"/>
    </row>
    <row r="28" hidden="1" s="2" customFormat="1" ht="14.4" customHeight="1">
      <c r="B28" s="52"/>
      <c r="C28" s="53"/>
      <c r="D28" s="53"/>
      <c r="E28" s="53"/>
      <c r="F28" s="54" t="s">
        <v>45</v>
      </c>
      <c r="G28" s="53"/>
      <c r="H28" s="53"/>
      <c r="I28" s="53"/>
      <c r="J28" s="53"/>
      <c r="K28" s="53"/>
      <c r="L28" s="55">
        <v>0.20999999999999999</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hidden="1" s="2" customFormat="1" ht="14.4" customHeight="1">
      <c r="B29" s="52"/>
      <c r="C29" s="53"/>
      <c r="D29" s="53"/>
      <c r="E29" s="53"/>
      <c r="F29" s="54" t="s">
        <v>46</v>
      </c>
      <c r="G29" s="53"/>
      <c r="H29" s="53"/>
      <c r="I29" s="53"/>
      <c r="J29" s="53"/>
      <c r="K29" s="53"/>
      <c r="L29" s="55">
        <v>0.14999999999999999</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hidden="1" s="2" customFormat="1" ht="14.4" customHeight="1">
      <c r="B30" s="52"/>
      <c r="C30" s="53"/>
      <c r="D30" s="53"/>
      <c r="E30" s="53"/>
      <c r="F30" s="54" t="s">
        <v>47</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1" customFormat="1" ht="6.96"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1" customFormat="1" ht="25.92" customHeight="1">
      <c r="B32" s="45"/>
      <c r="C32" s="58"/>
      <c r="D32" s="59" t="s">
        <v>48</v>
      </c>
      <c r="E32" s="60"/>
      <c r="F32" s="60"/>
      <c r="G32" s="60"/>
      <c r="H32" s="60"/>
      <c r="I32" s="60"/>
      <c r="J32" s="60"/>
      <c r="K32" s="60"/>
      <c r="L32" s="60"/>
      <c r="M32" s="60"/>
      <c r="N32" s="60"/>
      <c r="O32" s="60"/>
      <c r="P32" s="60"/>
      <c r="Q32" s="60"/>
      <c r="R32" s="60"/>
      <c r="S32" s="60"/>
      <c r="T32" s="61" t="s">
        <v>49</v>
      </c>
      <c r="U32" s="60"/>
      <c r="V32" s="60"/>
      <c r="W32" s="60"/>
      <c r="X32" s="62" t="s">
        <v>50</v>
      </c>
      <c r="Y32" s="60"/>
      <c r="Z32" s="60"/>
      <c r="AA32" s="60"/>
      <c r="AB32" s="60"/>
      <c r="AC32" s="60"/>
      <c r="AD32" s="60"/>
      <c r="AE32" s="60"/>
      <c r="AF32" s="60"/>
      <c r="AG32" s="60"/>
      <c r="AH32" s="60"/>
      <c r="AI32" s="60"/>
      <c r="AJ32" s="60"/>
      <c r="AK32" s="63">
        <f>SUM(AK23:AK30)</f>
        <v>0</v>
      </c>
      <c r="AL32" s="60"/>
      <c r="AM32" s="60"/>
      <c r="AN32" s="60"/>
      <c r="AO32" s="64"/>
      <c r="AP32" s="58"/>
      <c r="AQ32" s="65"/>
      <c r="BE32" s="38"/>
    </row>
    <row r="33" s="1" customFormat="1" ht="6.96"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1" customFormat="1" ht="6.96"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1" customFormat="1" ht="6.96"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1" customFormat="1" ht="36.96" customHeight="1">
      <c r="B39" s="45"/>
      <c r="C39" s="72" t="s">
        <v>51</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1" customFormat="1" ht="6.96"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3" customFormat="1" ht="14.4" customHeight="1">
      <c r="B41" s="74"/>
      <c r="C41" s="75" t="s">
        <v>15</v>
      </c>
      <c r="D41" s="76"/>
      <c r="E41" s="76"/>
      <c r="F41" s="76"/>
      <c r="G41" s="76"/>
      <c r="H41" s="76"/>
      <c r="I41" s="76"/>
      <c r="J41" s="76"/>
      <c r="K41" s="76"/>
      <c r="L41" s="76" t="str">
        <f>K5</f>
        <v>2018761</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4" customFormat="1" ht="36.96" customHeight="1">
      <c r="B42" s="78"/>
      <c r="C42" s="79" t="s">
        <v>18</v>
      </c>
      <c r="D42" s="80"/>
      <c r="E42" s="80"/>
      <c r="F42" s="80"/>
      <c r="G42" s="80"/>
      <c r="H42" s="80"/>
      <c r="I42" s="80"/>
      <c r="J42" s="80"/>
      <c r="K42" s="80"/>
      <c r="L42" s="81" t="str">
        <f>K6</f>
        <v>Stavební úpravy, ul. Karlova, Varnsdorf - II. etapa</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1" customFormat="1" ht="6.96"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1" customFormat="1">
      <c r="B44" s="45"/>
      <c r="C44" s="75" t="s">
        <v>23</v>
      </c>
      <c r="D44" s="73"/>
      <c r="E44" s="73"/>
      <c r="F44" s="73"/>
      <c r="G44" s="73"/>
      <c r="H44" s="73"/>
      <c r="I44" s="73"/>
      <c r="J44" s="73"/>
      <c r="K44" s="73"/>
      <c r="L44" s="83" t="str">
        <f>IF(K8="","",K8)</f>
        <v>k.ú. Varnsdorf</v>
      </c>
      <c r="M44" s="73"/>
      <c r="N44" s="73"/>
      <c r="O44" s="73"/>
      <c r="P44" s="73"/>
      <c r="Q44" s="73"/>
      <c r="R44" s="73"/>
      <c r="S44" s="73"/>
      <c r="T44" s="73"/>
      <c r="U44" s="73"/>
      <c r="V44" s="73"/>
      <c r="W44" s="73"/>
      <c r="X44" s="73"/>
      <c r="Y44" s="73"/>
      <c r="Z44" s="73"/>
      <c r="AA44" s="73"/>
      <c r="AB44" s="73"/>
      <c r="AC44" s="73"/>
      <c r="AD44" s="73"/>
      <c r="AE44" s="73"/>
      <c r="AF44" s="73"/>
      <c r="AG44" s="73"/>
      <c r="AH44" s="73"/>
      <c r="AI44" s="75" t="s">
        <v>25</v>
      </c>
      <c r="AJ44" s="73"/>
      <c r="AK44" s="73"/>
      <c r="AL44" s="73"/>
      <c r="AM44" s="84" t="str">
        <f>IF(AN8= "","",AN8)</f>
        <v>29. 8. 2019</v>
      </c>
      <c r="AN44" s="84"/>
      <c r="AO44" s="73"/>
      <c r="AP44" s="73"/>
      <c r="AQ44" s="73"/>
      <c r="AR44" s="71"/>
    </row>
    <row r="45" s="1" customFormat="1" ht="6.96"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1" customFormat="1">
      <c r="B46" s="45"/>
      <c r="C46" s="75" t="s">
        <v>27</v>
      </c>
      <c r="D46" s="73"/>
      <c r="E46" s="73"/>
      <c r="F46" s="73"/>
      <c r="G46" s="73"/>
      <c r="H46" s="73"/>
      <c r="I46" s="73"/>
      <c r="J46" s="73"/>
      <c r="K46" s="73"/>
      <c r="L46" s="76" t="str">
        <f>IF(E11= "","",E11)</f>
        <v>Mesto Varnsdorf</v>
      </c>
      <c r="M46" s="73"/>
      <c r="N46" s="73"/>
      <c r="O46" s="73"/>
      <c r="P46" s="73"/>
      <c r="Q46" s="73"/>
      <c r="R46" s="73"/>
      <c r="S46" s="73"/>
      <c r="T46" s="73"/>
      <c r="U46" s="73"/>
      <c r="V46" s="73"/>
      <c r="W46" s="73"/>
      <c r="X46" s="73"/>
      <c r="Y46" s="73"/>
      <c r="Z46" s="73"/>
      <c r="AA46" s="73"/>
      <c r="AB46" s="73"/>
      <c r="AC46" s="73"/>
      <c r="AD46" s="73"/>
      <c r="AE46" s="73"/>
      <c r="AF46" s="73"/>
      <c r="AG46" s="73"/>
      <c r="AH46" s="73"/>
      <c r="AI46" s="75" t="s">
        <v>33</v>
      </c>
      <c r="AJ46" s="73"/>
      <c r="AK46" s="73"/>
      <c r="AL46" s="73"/>
      <c r="AM46" s="76" t="str">
        <f>IF(E17="","",E17)</f>
        <v>ProProjekt s.r.o.</v>
      </c>
      <c r="AN46" s="76"/>
      <c r="AO46" s="76"/>
      <c r="AP46" s="76"/>
      <c r="AQ46" s="73"/>
      <c r="AR46" s="71"/>
      <c r="AS46" s="85" t="s">
        <v>52</v>
      </c>
      <c r="AT46" s="86"/>
      <c r="AU46" s="87"/>
      <c r="AV46" s="87"/>
      <c r="AW46" s="87"/>
      <c r="AX46" s="87"/>
      <c r="AY46" s="87"/>
      <c r="AZ46" s="87"/>
      <c r="BA46" s="87"/>
      <c r="BB46" s="87"/>
      <c r="BC46" s="87"/>
      <c r="BD46" s="88"/>
    </row>
    <row r="47" s="1" customFormat="1">
      <c r="B47" s="45"/>
      <c r="C47" s="75" t="s">
        <v>31</v>
      </c>
      <c r="D47" s="73"/>
      <c r="E47" s="73"/>
      <c r="F47" s="73"/>
      <c r="G47" s="73"/>
      <c r="H47" s="73"/>
      <c r="I47" s="73"/>
      <c r="J47" s="73"/>
      <c r="K47" s="73"/>
      <c r="L47" s="76" t="str">
        <f>IF(E14= "Vyplň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1" customFormat="1" ht="29.28" customHeight="1">
      <c r="B49" s="45"/>
      <c r="C49" s="95" t="s">
        <v>53</v>
      </c>
      <c r="D49" s="96"/>
      <c r="E49" s="96"/>
      <c r="F49" s="96"/>
      <c r="G49" s="96"/>
      <c r="H49" s="97"/>
      <c r="I49" s="98" t="s">
        <v>54</v>
      </c>
      <c r="J49" s="96"/>
      <c r="K49" s="96"/>
      <c r="L49" s="96"/>
      <c r="M49" s="96"/>
      <c r="N49" s="96"/>
      <c r="O49" s="96"/>
      <c r="P49" s="96"/>
      <c r="Q49" s="96"/>
      <c r="R49" s="96"/>
      <c r="S49" s="96"/>
      <c r="T49" s="96"/>
      <c r="U49" s="96"/>
      <c r="V49" s="96"/>
      <c r="W49" s="96"/>
      <c r="X49" s="96"/>
      <c r="Y49" s="96"/>
      <c r="Z49" s="96"/>
      <c r="AA49" s="96"/>
      <c r="AB49" s="96"/>
      <c r="AC49" s="96"/>
      <c r="AD49" s="96"/>
      <c r="AE49" s="96"/>
      <c r="AF49" s="96"/>
      <c r="AG49" s="99" t="s">
        <v>55</v>
      </c>
      <c r="AH49" s="96"/>
      <c r="AI49" s="96"/>
      <c r="AJ49" s="96"/>
      <c r="AK49" s="96"/>
      <c r="AL49" s="96"/>
      <c r="AM49" s="96"/>
      <c r="AN49" s="98" t="s">
        <v>56</v>
      </c>
      <c r="AO49" s="96"/>
      <c r="AP49" s="96"/>
      <c r="AQ49" s="100" t="s">
        <v>57</v>
      </c>
      <c r="AR49" s="71"/>
      <c r="AS49" s="101" t="s">
        <v>58</v>
      </c>
      <c r="AT49" s="102" t="s">
        <v>59</v>
      </c>
      <c r="AU49" s="102" t="s">
        <v>60</v>
      </c>
      <c r="AV49" s="102" t="s">
        <v>61</v>
      </c>
      <c r="AW49" s="102" t="s">
        <v>62</v>
      </c>
      <c r="AX49" s="102" t="s">
        <v>63</v>
      </c>
      <c r="AY49" s="102" t="s">
        <v>64</v>
      </c>
      <c r="AZ49" s="102" t="s">
        <v>65</v>
      </c>
      <c r="BA49" s="102" t="s">
        <v>66</v>
      </c>
      <c r="BB49" s="102" t="s">
        <v>67</v>
      </c>
      <c r="BC49" s="102" t="s">
        <v>68</v>
      </c>
      <c r="BD49" s="103" t="s">
        <v>69</v>
      </c>
    </row>
    <row r="50"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4" customFormat="1" ht="32.4" customHeight="1">
      <c r="B51" s="78"/>
      <c r="C51" s="107" t="s">
        <v>70</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ROUND(SUM(AG52:AG54),2)</f>
        <v>0</v>
      </c>
      <c r="AH51" s="109"/>
      <c r="AI51" s="109"/>
      <c r="AJ51" s="109"/>
      <c r="AK51" s="109"/>
      <c r="AL51" s="109"/>
      <c r="AM51" s="109"/>
      <c r="AN51" s="110">
        <f>SUM(AG51,AT51)</f>
        <v>0</v>
      </c>
      <c r="AO51" s="110"/>
      <c r="AP51" s="110"/>
      <c r="AQ51" s="111" t="s">
        <v>21</v>
      </c>
      <c r="AR51" s="82"/>
      <c r="AS51" s="112">
        <f>ROUND(SUM(AS52:AS54),2)</f>
        <v>0</v>
      </c>
      <c r="AT51" s="113">
        <f>ROUND(SUM(AV51:AW51),2)</f>
        <v>0</v>
      </c>
      <c r="AU51" s="114">
        <f>ROUND(SUM(AU52:AU54),5)</f>
        <v>0</v>
      </c>
      <c r="AV51" s="113">
        <f>ROUND(AZ51*L26,2)</f>
        <v>0</v>
      </c>
      <c r="AW51" s="113">
        <f>ROUND(BA51*L27,2)</f>
        <v>0</v>
      </c>
      <c r="AX51" s="113">
        <f>ROUND(BB51*L26,2)</f>
        <v>0</v>
      </c>
      <c r="AY51" s="113">
        <f>ROUND(BC51*L27,2)</f>
        <v>0</v>
      </c>
      <c r="AZ51" s="113">
        <f>ROUND(SUM(AZ52:AZ54),2)</f>
        <v>0</v>
      </c>
      <c r="BA51" s="113">
        <f>ROUND(SUM(BA52:BA54),2)</f>
        <v>0</v>
      </c>
      <c r="BB51" s="113">
        <f>ROUND(SUM(BB52:BB54),2)</f>
        <v>0</v>
      </c>
      <c r="BC51" s="113">
        <f>ROUND(SUM(BC52:BC54),2)</f>
        <v>0</v>
      </c>
      <c r="BD51" s="115">
        <f>ROUND(SUM(BD52:BD54),2)</f>
        <v>0</v>
      </c>
      <c r="BS51" s="116" t="s">
        <v>71</v>
      </c>
      <c r="BT51" s="116" t="s">
        <v>72</v>
      </c>
      <c r="BU51" s="117" t="s">
        <v>73</v>
      </c>
      <c r="BV51" s="116" t="s">
        <v>74</v>
      </c>
      <c r="BW51" s="116" t="s">
        <v>7</v>
      </c>
      <c r="BX51" s="116" t="s">
        <v>75</v>
      </c>
      <c r="CL51" s="116" t="s">
        <v>21</v>
      </c>
    </row>
    <row r="52" s="5" customFormat="1" ht="16.5" customHeight="1">
      <c r="A52" s="118" t="s">
        <v>76</v>
      </c>
      <c r="B52" s="119"/>
      <c r="C52" s="120"/>
      <c r="D52" s="121" t="s">
        <v>77</v>
      </c>
      <c r="E52" s="121"/>
      <c r="F52" s="121"/>
      <c r="G52" s="121"/>
      <c r="H52" s="121"/>
      <c r="I52" s="122"/>
      <c r="J52" s="121" t="s">
        <v>78</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'SO 000 - Vedlejší a ostat...'!J27</f>
        <v>0</v>
      </c>
      <c r="AH52" s="122"/>
      <c r="AI52" s="122"/>
      <c r="AJ52" s="122"/>
      <c r="AK52" s="122"/>
      <c r="AL52" s="122"/>
      <c r="AM52" s="122"/>
      <c r="AN52" s="123">
        <f>SUM(AG52,AT52)</f>
        <v>0</v>
      </c>
      <c r="AO52" s="122"/>
      <c r="AP52" s="122"/>
      <c r="AQ52" s="124" t="s">
        <v>79</v>
      </c>
      <c r="AR52" s="125"/>
      <c r="AS52" s="126">
        <v>0</v>
      </c>
      <c r="AT52" s="127">
        <f>ROUND(SUM(AV52:AW52),2)</f>
        <v>0</v>
      </c>
      <c r="AU52" s="128">
        <f>'SO 000 - Vedlejší a ostat...'!P82</f>
        <v>0</v>
      </c>
      <c r="AV52" s="127">
        <f>'SO 000 - Vedlejší a ostat...'!J30</f>
        <v>0</v>
      </c>
      <c r="AW52" s="127">
        <f>'SO 000 - Vedlejší a ostat...'!J31</f>
        <v>0</v>
      </c>
      <c r="AX52" s="127">
        <f>'SO 000 - Vedlejší a ostat...'!J32</f>
        <v>0</v>
      </c>
      <c r="AY52" s="127">
        <f>'SO 000 - Vedlejší a ostat...'!J33</f>
        <v>0</v>
      </c>
      <c r="AZ52" s="127">
        <f>'SO 000 - Vedlejší a ostat...'!F30</f>
        <v>0</v>
      </c>
      <c r="BA52" s="127">
        <f>'SO 000 - Vedlejší a ostat...'!F31</f>
        <v>0</v>
      </c>
      <c r="BB52" s="127">
        <f>'SO 000 - Vedlejší a ostat...'!F32</f>
        <v>0</v>
      </c>
      <c r="BC52" s="127">
        <f>'SO 000 - Vedlejší a ostat...'!F33</f>
        <v>0</v>
      </c>
      <c r="BD52" s="129">
        <f>'SO 000 - Vedlejší a ostat...'!F34</f>
        <v>0</v>
      </c>
      <c r="BT52" s="130" t="s">
        <v>80</v>
      </c>
      <c r="BV52" s="130" t="s">
        <v>74</v>
      </c>
      <c r="BW52" s="130" t="s">
        <v>81</v>
      </c>
      <c r="BX52" s="130" t="s">
        <v>7</v>
      </c>
      <c r="CL52" s="130" t="s">
        <v>21</v>
      </c>
      <c r="CM52" s="130" t="s">
        <v>82</v>
      </c>
    </row>
    <row r="53" s="5" customFormat="1" ht="31.5" customHeight="1">
      <c r="A53" s="118" t="s">
        <v>76</v>
      </c>
      <c r="B53" s="119"/>
      <c r="C53" s="120"/>
      <c r="D53" s="121" t="s">
        <v>83</v>
      </c>
      <c r="E53" s="121"/>
      <c r="F53" s="121"/>
      <c r="G53" s="121"/>
      <c r="H53" s="121"/>
      <c r="I53" s="122"/>
      <c r="J53" s="121" t="s">
        <v>84</v>
      </c>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3">
        <f>'SO 101 - Místní komunikac...'!J27</f>
        <v>0</v>
      </c>
      <c r="AH53" s="122"/>
      <c r="AI53" s="122"/>
      <c r="AJ53" s="122"/>
      <c r="AK53" s="122"/>
      <c r="AL53" s="122"/>
      <c r="AM53" s="122"/>
      <c r="AN53" s="123">
        <f>SUM(AG53,AT53)</f>
        <v>0</v>
      </c>
      <c r="AO53" s="122"/>
      <c r="AP53" s="122"/>
      <c r="AQ53" s="124" t="s">
        <v>79</v>
      </c>
      <c r="AR53" s="125"/>
      <c r="AS53" s="126">
        <v>0</v>
      </c>
      <c r="AT53" s="127">
        <f>ROUND(SUM(AV53:AW53),2)</f>
        <v>0</v>
      </c>
      <c r="AU53" s="128">
        <f>'SO 101 - Místní komunikac...'!P87</f>
        <v>0</v>
      </c>
      <c r="AV53" s="127">
        <f>'SO 101 - Místní komunikac...'!J30</f>
        <v>0</v>
      </c>
      <c r="AW53" s="127">
        <f>'SO 101 - Místní komunikac...'!J31</f>
        <v>0</v>
      </c>
      <c r="AX53" s="127">
        <f>'SO 101 - Místní komunikac...'!J32</f>
        <v>0</v>
      </c>
      <c r="AY53" s="127">
        <f>'SO 101 - Místní komunikac...'!J33</f>
        <v>0</v>
      </c>
      <c r="AZ53" s="127">
        <f>'SO 101 - Místní komunikac...'!F30</f>
        <v>0</v>
      </c>
      <c r="BA53" s="127">
        <f>'SO 101 - Místní komunikac...'!F31</f>
        <v>0</v>
      </c>
      <c r="BB53" s="127">
        <f>'SO 101 - Místní komunikac...'!F32</f>
        <v>0</v>
      </c>
      <c r="BC53" s="127">
        <f>'SO 101 - Místní komunikac...'!F33</f>
        <v>0</v>
      </c>
      <c r="BD53" s="129">
        <f>'SO 101 - Místní komunikac...'!F34</f>
        <v>0</v>
      </c>
      <c r="BT53" s="130" t="s">
        <v>80</v>
      </c>
      <c r="BV53" s="130" t="s">
        <v>74</v>
      </c>
      <c r="BW53" s="130" t="s">
        <v>85</v>
      </c>
      <c r="BX53" s="130" t="s">
        <v>7</v>
      </c>
      <c r="CL53" s="130" t="s">
        <v>21</v>
      </c>
      <c r="CM53" s="130" t="s">
        <v>82</v>
      </c>
    </row>
    <row r="54" s="5" customFormat="1" ht="16.5" customHeight="1">
      <c r="A54" s="118" t="s">
        <v>76</v>
      </c>
      <c r="B54" s="119"/>
      <c r="C54" s="120"/>
      <c r="D54" s="121" t="s">
        <v>86</v>
      </c>
      <c r="E54" s="121"/>
      <c r="F54" s="121"/>
      <c r="G54" s="121"/>
      <c r="H54" s="121"/>
      <c r="I54" s="122"/>
      <c r="J54" s="121" t="s">
        <v>87</v>
      </c>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3">
        <f>'SO 401 - Osvětlení přecho...'!J27</f>
        <v>0</v>
      </c>
      <c r="AH54" s="122"/>
      <c r="AI54" s="122"/>
      <c r="AJ54" s="122"/>
      <c r="AK54" s="122"/>
      <c r="AL54" s="122"/>
      <c r="AM54" s="122"/>
      <c r="AN54" s="123">
        <f>SUM(AG54,AT54)</f>
        <v>0</v>
      </c>
      <c r="AO54" s="122"/>
      <c r="AP54" s="122"/>
      <c r="AQ54" s="124" t="s">
        <v>79</v>
      </c>
      <c r="AR54" s="125"/>
      <c r="AS54" s="131">
        <v>0</v>
      </c>
      <c r="AT54" s="132">
        <f>ROUND(SUM(AV54:AW54),2)</f>
        <v>0</v>
      </c>
      <c r="AU54" s="133">
        <f>'SO 401 - Osvětlení přecho...'!P79</f>
        <v>0</v>
      </c>
      <c r="AV54" s="132">
        <f>'SO 401 - Osvětlení přecho...'!J30</f>
        <v>0</v>
      </c>
      <c r="AW54" s="132">
        <f>'SO 401 - Osvětlení přecho...'!J31</f>
        <v>0</v>
      </c>
      <c r="AX54" s="132">
        <f>'SO 401 - Osvětlení přecho...'!J32</f>
        <v>0</v>
      </c>
      <c r="AY54" s="132">
        <f>'SO 401 - Osvětlení přecho...'!J33</f>
        <v>0</v>
      </c>
      <c r="AZ54" s="132">
        <f>'SO 401 - Osvětlení přecho...'!F30</f>
        <v>0</v>
      </c>
      <c r="BA54" s="132">
        <f>'SO 401 - Osvětlení přecho...'!F31</f>
        <v>0</v>
      </c>
      <c r="BB54" s="132">
        <f>'SO 401 - Osvětlení přecho...'!F32</f>
        <v>0</v>
      </c>
      <c r="BC54" s="132">
        <f>'SO 401 - Osvětlení přecho...'!F33</f>
        <v>0</v>
      </c>
      <c r="BD54" s="134">
        <f>'SO 401 - Osvětlení přecho...'!F34</f>
        <v>0</v>
      </c>
      <c r="BT54" s="130" t="s">
        <v>80</v>
      </c>
      <c r="BV54" s="130" t="s">
        <v>74</v>
      </c>
      <c r="BW54" s="130" t="s">
        <v>88</v>
      </c>
      <c r="BX54" s="130" t="s">
        <v>7</v>
      </c>
      <c r="CL54" s="130" t="s">
        <v>21</v>
      </c>
      <c r="CM54" s="130" t="s">
        <v>82</v>
      </c>
    </row>
    <row r="55" s="1" customFormat="1" ht="30" customHeight="1">
      <c r="B55" s="45"/>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1"/>
    </row>
    <row r="56" s="1" customFormat="1" ht="6.96" customHeight="1">
      <c r="B56" s="66"/>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71"/>
    </row>
  </sheetData>
  <sheetProtection sheet="1" formatColumns="0" formatRows="0" objects="1" scenarios="1" spinCount="100000" saltValue="TvnkXYL6CqWpbkt/1uBASZkFbHYGVqg1hAe5tKISEFxrLd7g/r15JZ7w9cLrAtdzFUPNPiieQo+zppbFzmtFvw==" hashValue="ptxG8Gz8sIcqHPXClzS6juGfyRfHJ2JpA35gVWYp4OPbQbr+aIMpQMqlNmhxaOjqt4eQBjE6DaAFA4Ex6T5uHg==" algorithmName="SHA-512" password="CC35"/>
  <mergeCells count="49">
    <mergeCell ref="BE5:BE32"/>
    <mergeCell ref="W30:AE30"/>
    <mergeCell ref="X32:AB32"/>
    <mergeCell ref="AK32:AO32"/>
    <mergeCell ref="AR2:BE2"/>
    <mergeCell ref="K5:AO5"/>
    <mergeCell ref="W28:AE28"/>
    <mergeCell ref="AK28:AO28"/>
    <mergeCell ref="AS46:AT48"/>
    <mergeCell ref="AN53:AP53"/>
    <mergeCell ref="AN52:AP52"/>
    <mergeCell ref="AM46:AP46"/>
    <mergeCell ref="AN49:AP49"/>
    <mergeCell ref="AG52:AM52"/>
    <mergeCell ref="AG53:AM53"/>
    <mergeCell ref="AN54:AP54"/>
    <mergeCell ref="AG54:AM54"/>
    <mergeCell ref="AG51:AM51"/>
    <mergeCell ref="AN51:AP51"/>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L30:O30"/>
    <mergeCell ref="AK30:AO30"/>
    <mergeCell ref="K6:AO6"/>
    <mergeCell ref="J52:AF52"/>
    <mergeCell ref="W29:AE29"/>
    <mergeCell ref="AK29:AO29"/>
    <mergeCell ref="C49:G49"/>
    <mergeCell ref="L42:AO42"/>
    <mergeCell ref="AM44:AN44"/>
    <mergeCell ref="I49:AF49"/>
    <mergeCell ref="AG49:AM49"/>
    <mergeCell ref="D52:H52"/>
    <mergeCell ref="D53:H53"/>
    <mergeCell ref="J53:AF53"/>
    <mergeCell ref="D54:H54"/>
    <mergeCell ref="J54:AF54"/>
  </mergeCells>
  <hyperlinks>
    <hyperlink ref="K1:S1" location="C2" display="1) Rekapitulace stavby"/>
    <hyperlink ref="W1:AI1" location="C51" display="2) Rekapitulace objektů stavby a soupisů prací"/>
    <hyperlink ref="A52" location="'SO 000 - Vedlejší a ostat...'!C2" display="/"/>
    <hyperlink ref="A53" location="'SO 101 - Místní komunikac...'!C2" display="/"/>
    <hyperlink ref="A54" location="'SO 401 - Osvětlení přecho...'!C2" displa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89</v>
      </c>
      <c r="G1" s="138" t="s">
        <v>90</v>
      </c>
      <c r="H1" s="138"/>
      <c r="I1" s="139"/>
      <c r="J1" s="138" t="s">
        <v>91</v>
      </c>
      <c r="K1" s="137" t="s">
        <v>92</v>
      </c>
      <c r="L1" s="138" t="s">
        <v>93</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81</v>
      </c>
    </row>
    <row r="3" ht="6.96" customHeight="1">
      <c r="B3" s="24"/>
      <c r="C3" s="25"/>
      <c r="D3" s="25"/>
      <c r="E3" s="25"/>
      <c r="F3" s="25"/>
      <c r="G3" s="25"/>
      <c r="H3" s="25"/>
      <c r="I3" s="140"/>
      <c r="J3" s="25"/>
      <c r="K3" s="26"/>
      <c r="AT3" s="23" t="s">
        <v>82</v>
      </c>
    </row>
    <row r="4" ht="36.96" customHeight="1">
      <c r="B4" s="27"/>
      <c r="C4" s="28"/>
      <c r="D4" s="29" t="s">
        <v>94</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zakázky'!K6</f>
        <v>Stavební úpravy, ul. Karlova, Varnsdorf - II. etapa</v>
      </c>
      <c r="F7" s="39"/>
      <c r="G7" s="39"/>
      <c r="H7" s="39"/>
      <c r="I7" s="141"/>
      <c r="J7" s="28"/>
      <c r="K7" s="30"/>
    </row>
    <row r="8" s="1" customFormat="1">
      <c r="B8" s="45"/>
      <c r="C8" s="46"/>
      <c r="D8" s="39" t="s">
        <v>95</v>
      </c>
      <c r="E8" s="46"/>
      <c r="F8" s="46"/>
      <c r="G8" s="46"/>
      <c r="H8" s="46"/>
      <c r="I8" s="143"/>
      <c r="J8" s="46"/>
      <c r="K8" s="50"/>
    </row>
    <row r="9" s="1" customFormat="1" ht="36.96" customHeight="1">
      <c r="B9" s="45"/>
      <c r="C9" s="46"/>
      <c r="D9" s="46"/>
      <c r="E9" s="144" t="s">
        <v>96</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20</v>
      </c>
      <c r="E11" s="46"/>
      <c r="F11" s="34" t="s">
        <v>21</v>
      </c>
      <c r="G11" s="46"/>
      <c r="H11" s="46"/>
      <c r="I11" s="145" t="s">
        <v>22</v>
      </c>
      <c r="J11" s="34" t="s">
        <v>21</v>
      </c>
      <c r="K11" s="50"/>
    </row>
    <row r="12" s="1" customFormat="1" ht="14.4" customHeight="1">
      <c r="B12" s="45"/>
      <c r="C12" s="46"/>
      <c r="D12" s="39" t="s">
        <v>23</v>
      </c>
      <c r="E12" s="46"/>
      <c r="F12" s="34" t="s">
        <v>24</v>
      </c>
      <c r="G12" s="46"/>
      <c r="H12" s="46"/>
      <c r="I12" s="145" t="s">
        <v>25</v>
      </c>
      <c r="J12" s="146" t="str">
        <f>'Rekapitulace zakázky'!AN8</f>
        <v>29. 8. 2019</v>
      </c>
      <c r="K12" s="50"/>
    </row>
    <row r="13" s="1" customFormat="1" ht="10.8" customHeight="1">
      <c r="B13" s="45"/>
      <c r="C13" s="46"/>
      <c r="D13" s="46"/>
      <c r="E13" s="46"/>
      <c r="F13" s="46"/>
      <c r="G13" s="46"/>
      <c r="H13" s="46"/>
      <c r="I13" s="143"/>
      <c r="J13" s="46"/>
      <c r="K13" s="50"/>
    </row>
    <row r="14" s="1" customFormat="1" ht="14.4" customHeight="1">
      <c r="B14" s="45"/>
      <c r="C14" s="46"/>
      <c r="D14" s="39" t="s">
        <v>27</v>
      </c>
      <c r="E14" s="46"/>
      <c r="F14" s="46"/>
      <c r="G14" s="46"/>
      <c r="H14" s="46"/>
      <c r="I14" s="145" t="s">
        <v>28</v>
      </c>
      <c r="J14" s="34" t="s">
        <v>21</v>
      </c>
      <c r="K14" s="50"/>
    </row>
    <row r="15" s="1" customFormat="1" ht="18" customHeight="1">
      <c r="B15" s="45"/>
      <c r="C15" s="46"/>
      <c r="D15" s="46"/>
      <c r="E15" s="34" t="s">
        <v>29</v>
      </c>
      <c r="F15" s="46"/>
      <c r="G15" s="46"/>
      <c r="H15" s="46"/>
      <c r="I15" s="145" t="s">
        <v>30</v>
      </c>
      <c r="J15" s="34" t="s">
        <v>21</v>
      </c>
      <c r="K15" s="50"/>
    </row>
    <row r="16" s="1" customFormat="1" ht="6.96" customHeight="1">
      <c r="B16" s="45"/>
      <c r="C16" s="46"/>
      <c r="D16" s="46"/>
      <c r="E16" s="46"/>
      <c r="F16" s="46"/>
      <c r="G16" s="46"/>
      <c r="H16" s="46"/>
      <c r="I16" s="143"/>
      <c r="J16" s="46"/>
      <c r="K16" s="50"/>
    </row>
    <row r="17" s="1" customFormat="1" ht="14.4" customHeight="1">
      <c r="B17" s="45"/>
      <c r="C17" s="46"/>
      <c r="D17" s="39" t="s">
        <v>31</v>
      </c>
      <c r="E17" s="46"/>
      <c r="F17" s="46"/>
      <c r="G17" s="46"/>
      <c r="H17" s="46"/>
      <c r="I17" s="145" t="s">
        <v>28</v>
      </c>
      <c r="J17" s="34" t="str">
        <f>IF('Rekapitulace zakázky'!AN13="Vyplň údaj","",IF('Rekapitulace zakázky'!AN13="","",'Rekapitulace zakázky'!AN13))</f>
        <v/>
      </c>
      <c r="K17" s="50"/>
    </row>
    <row r="18" s="1" customFormat="1" ht="18" customHeight="1">
      <c r="B18" s="45"/>
      <c r="C18" s="46"/>
      <c r="D18" s="46"/>
      <c r="E18" s="34" t="str">
        <f>IF('Rekapitulace zakázky'!E14="Vyplň údaj","",IF('Rekapitulace zakázky'!E14="","",'Rekapitulace zakázky'!E14))</f>
        <v/>
      </c>
      <c r="F18" s="46"/>
      <c r="G18" s="46"/>
      <c r="H18" s="46"/>
      <c r="I18" s="145" t="s">
        <v>30</v>
      </c>
      <c r="J18" s="34" t="str">
        <f>IF('Rekapitulace zakázky'!AN14="Vyplň údaj","",IF('Rekapitulace zakázky'!AN14="","",'Rekapitulace zakázky'!AN14))</f>
        <v/>
      </c>
      <c r="K18" s="50"/>
    </row>
    <row r="19" s="1" customFormat="1" ht="6.96" customHeight="1">
      <c r="B19" s="45"/>
      <c r="C19" s="46"/>
      <c r="D19" s="46"/>
      <c r="E19" s="46"/>
      <c r="F19" s="46"/>
      <c r="G19" s="46"/>
      <c r="H19" s="46"/>
      <c r="I19" s="143"/>
      <c r="J19" s="46"/>
      <c r="K19" s="50"/>
    </row>
    <row r="20" s="1" customFormat="1" ht="14.4" customHeight="1">
      <c r="B20" s="45"/>
      <c r="C20" s="46"/>
      <c r="D20" s="39" t="s">
        <v>33</v>
      </c>
      <c r="E20" s="46"/>
      <c r="F20" s="46"/>
      <c r="G20" s="46"/>
      <c r="H20" s="46"/>
      <c r="I20" s="145" t="s">
        <v>28</v>
      </c>
      <c r="J20" s="34" t="s">
        <v>21</v>
      </c>
      <c r="K20" s="50"/>
    </row>
    <row r="21" s="1" customFormat="1" ht="18" customHeight="1">
      <c r="B21" s="45"/>
      <c r="C21" s="46"/>
      <c r="D21" s="46"/>
      <c r="E21" s="34" t="s">
        <v>34</v>
      </c>
      <c r="F21" s="46"/>
      <c r="G21" s="46"/>
      <c r="H21" s="46"/>
      <c r="I21" s="145" t="s">
        <v>30</v>
      </c>
      <c r="J21" s="34" t="s">
        <v>21</v>
      </c>
      <c r="K21" s="50"/>
    </row>
    <row r="22" s="1" customFormat="1" ht="6.96" customHeight="1">
      <c r="B22" s="45"/>
      <c r="C22" s="46"/>
      <c r="D22" s="46"/>
      <c r="E22" s="46"/>
      <c r="F22" s="46"/>
      <c r="G22" s="46"/>
      <c r="H22" s="46"/>
      <c r="I22" s="143"/>
      <c r="J22" s="46"/>
      <c r="K22" s="50"/>
    </row>
    <row r="23" s="1" customFormat="1" ht="14.4" customHeight="1">
      <c r="B23" s="45"/>
      <c r="C23" s="46"/>
      <c r="D23" s="39" t="s">
        <v>36</v>
      </c>
      <c r="E23" s="46"/>
      <c r="F23" s="46"/>
      <c r="G23" s="46"/>
      <c r="H23" s="46"/>
      <c r="I23" s="143"/>
      <c r="J23" s="46"/>
      <c r="K23" s="50"/>
    </row>
    <row r="24" s="6" customFormat="1" ht="16.5" customHeight="1">
      <c r="B24" s="147"/>
      <c r="C24" s="148"/>
      <c r="D24" s="148"/>
      <c r="E24" s="43" t="s">
        <v>21</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38</v>
      </c>
      <c r="E27" s="46"/>
      <c r="F27" s="46"/>
      <c r="G27" s="46"/>
      <c r="H27" s="46"/>
      <c r="I27" s="143"/>
      <c r="J27" s="154">
        <f>ROUND(J82,2)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40</v>
      </c>
      <c r="G29" s="46"/>
      <c r="H29" s="46"/>
      <c r="I29" s="155" t="s">
        <v>39</v>
      </c>
      <c r="J29" s="51" t="s">
        <v>41</v>
      </c>
      <c r="K29" s="50"/>
    </row>
    <row r="30" s="1" customFormat="1" ht="14.4" customHeight="1">
      <c r="B30" s="45"/>
      <c r="C30" s="46"/>
      <c r="D30" s="54" t="s">
        <v>42</v>
      </c>
      <c r="E30" s="54" t="s">
        <v>43</v>
      </c>
      <c r="F30" s="156">
        <f>ROUND(SUM(BE82:BE97), 2)</f>
        <v>0</v>
      </c>
      <c r="G30" s="46"/>
      <c r="H30" s="46"/>
      <c r="I30" s="157">
        <v>0.20999999999999999</v>
      </c>
      <c r="J30" s="156">
        <f>ROUND(ROUND((SUM(BE82:BE97)), 2)*I30, 2)</f>
        <v>0</v>
      </c>
      <c r="K30" s="50"/>
    </row>
    <row r="31" s="1" customFormat="1" ht="14.4" customHeight="1">
      <c r="B31" s="45"/>
      <c r="C31" s="46"/>
      <c r="D31" s="46"/>
      <c r="E31" s="54" t="s">
        <v>44</v>
      </c>
      <c r="F31" s="156">
        <f>ROUND(SUM(BF82:BF97), 2)</f>
        <v>0</v>
      </c>
      <c r="G31" s="46"/>
      <c r="H31" s="46"/>
      <c r="I31" s="157">
        <v>0.14999999999999999</v>
      </c>
      <c r="J31" s="156">
        <f>ROUND(ROUND((SUM(BF82:BF97)), 2)*I31, 2)</f>
        <v>0</v>
      </c>
      <c r="K31" s="50"/>
    </row>
    <row r="32" hidden="1" s="1" customFormat="1" ht="14.4" customHeight="1">
      <c r="B32" s="45"/>
      <c r="C32" s="46"/>
      <c r="D32" s="46"/>
      <c r="E32" s="54" t="s">
        <v>45</v>
      </c>
      <c r="F32" s="156">
        <f>ROUND(SUM(BG82:BG97), 2)</f>
        <v>0</v>
      </c>
      <c r="G32" s="46"/>
      <c r="H32" s="46"/>
      <c r="I32" s="157">
        <v>0.20999999999999999</v>
      </c>
      <c r="J32" s="156">
        <v>0</v>
      </c>
      <c r="K32" s="50"/>
    </row>
    <row r="33" hidden="1" s="1" customFormat="1" ht="14.4" customHeight="1">
      <c r="B33" s="45"/>
      <c r="C33" s="46"/>
      <c r="D33" s="46"/>
      <c r="E33" s="54" t="s">
        <v>46</v>
      </c>
      <c r="F33" s="156">
        <f>ROUND(SUM(BH82:BH97), 2)</f>
        <v>0</v>
      </c>
      <c r="G33" s="46"/>
      <c r="H33" s="46"/>
      <c r="I33" s="157">
        <v>0.14999999999999999</v>
      </c>
      <c r="J33" s="156">
        <v>0</v>
      </c>
      <c r="K33" s="50"/>
    </row>
    <row r="34" hidden="1" s="1" customFormat="1" ht="14.4" customHeight="1">
      <c r="B34" s="45"/>
      <c r="C34" s="46"/>
      <c r="D34" s="46"/>
      <c r="E34" s="54" t="s">
        <v>47</v>
      </c>
      <c r="F34" s="156">
        <f>ROUND(SUM(BI82:BI97),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48</v>
      </c>
      <c r="E36" s="97"/>
      <c r="F36" s="97"/>
      <c r="G36" s="160" t="s">
        <v>49</v>
      </c>
      <c r="H36" s="161" t="s">
        <v>50</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97</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Stavební úpravy, ul. Karlova, Varnsdorf - II. etapa</v>
      </c>
      <c r="F45" s="39"/>
      <c r="G45" s="39"/>
      <c r="H45" s="39"/>
      <c r="I45" s="143"/>
      <c r="J45" s="46"/>
      <c r="K45" s="50"/>
    </row>
    <row r="46" s="1" customFormat="1" ht="14.4" customHeight="1">
      <c r="B46" s="45"/>
      <c r="C46" s="39" t="s">
        <v>95</v>
      </c>
      <c r="D46" s="46"/>
      <c r="E46" s="46"/>
      <c r="F46" s="46"/>
      <c r="G46" s="46"/>
      <c r="H46" s="46"/>
      <c r="I46" s="143"/>
      <c r="J46" s="46"/>
      <c r="K46" s="50"/>
    </row>
    <row r="47" s="1" customFormat="1" ht="17.25" customHeight="1">
      <c r="B47" s="45"/>
      <c r="C47" s="46"/>
      <c r="D47" s="46"/>
      <c r="E47" s="144" t="str">
        <f>E9</f>
        <v>SO 000 - Vedlejší a ostatní náklady</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23</v>
      </c>
      <c r="D49" s="46"/>
      <c r="E49" s="46"/>
      <c r="F49" s="34" t="str">
        <f>F12</f>
        <v>k.ú. Varnsdorf</v>
      </c>
      <c r="G49" s="46"/>
      <c r="H49" s="46"/>
      <c r="I49" s="145" t="s">
        <v>25</v>
      </c>
      <c r="J49" s="146" t="str">
        <f>IF(J12="","",J12)</f>
        <v>29. 8. 2019</v>
      </c>
      <c r="K49" s="50"/>
    </row>
    <row r="50" s="1" customFormat="1" ht="6.96" customHeight="1">
      <c r="B50" s="45"/>
      <c r="C50" s="46"/>
      <c r="D50" s="46"/>
      <c r="E50" s="46"/>
      <c r="F50" s="46"/>
      <c r="G50" s="46"/>
      <c r="H50" s="46"/>
      <c r="I50" s="143"/>
      <c r="J50" s="46"/>
      <c r="K50" s="50"/>
    </row>
    <row r="51" s="1" customFormat="1">
      <c r="B51" s="45"/>
      <c r="C51" s="39" t="s">
        <v>27</v>
      </c>
      <c r="D51" s="46"/>
      <c r="E51" s="46"/>
      <c r="F51" s="34" t="str">
        <f>E15</f>
        <v>Mesto Varnsdorf</v>
      </c>
      <c r="G51" s="46"/>
      <c r="H51" s="46"/>
      <c r="I51" s="145" t="s">
        <v>33</v>
      </c>
      <c r="J51" s="43" t="str">
        <f>E21</f>
        <v>ProProjekt s.r.o.</v>
      </c>
      <c r="K51" s="50"/>
    </row>
    <row r="52" s="1" customFormat="1" ht="14.4" customHeight="1">
      <c r="B52" s="45"/>
      <c r="C52" s="39" t="s">
        <v>31</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98</v>
      </c>
      <c r="D54" s="158"/>
      <c r="E54" s="158"/>
      <c r="F54" s="158"/>
      <c r="G54" s="158"/>
      <c r="H54" s="158"/>
      <c r="I54" s="172"/>
      <c r="J54" s="173" t="s">
        <v>99</v>
      </c>
      <c r="K54" s="174"/>
    </row>
    <row r="55" s="1" customFormat="1" ht="10.32" customHeight="1">
      <c r="B55" s="45"/>
      <c r="C55" s="46"/>
      <c r="D55" s="46"/>
      <c r="E55" s="46"/>
      <c r="F55" s="46"/>
      <c r="G55" s="46"/>
      <c r="H55" s="46"/>
      <c r="I55" s="143"/>
      <c r="J55" s="46"/>
      <c r="K55" s="50"/>
    </row>
    <row r="56" s="1" customFormat="1" ht="29.28" customHeight="1">
      <c r="B56" s="45"/>
      <c r="C56" s="175" t="s">
        <v>100</v>
      </c>
      <c r="D56" s="46"/>
      <c r="E56" s="46"/>
      <c r="F56" s="46"/>
      <c r="G56" s="46"/>
      <c r="H56" s="46"/>
      <c r="I56" s="143"/>
      <c r="J56" s="154">
        <f>J82</f>
        <v>0</v>
      </c>
      <c r="K56" s="50"/>
      <c r="AU56" s="23" t="s">
        <v>101</v>
      </c>
    </row>
    <row r="57" s="7" customFormat="1" ht="24.96" customHeight="1">
      <c r="B57" s="176"/>
      <c r="C57" s="177"/>
      <c r="D57" s="178" t="s">
        <v>102</v>
      </c>
      <c r="E57" s="179"/>
      <c r="F57" s="179"/>
      <c r="G57" s="179"/>
      <c r="H57" s="179"/>
      <c r="I57" s="180"/>
      <c r="J57" s="181">
        <f>J83</f>
        <v>0</v>
      </c>
      <c r="K57" s="182"/>
    </row>
    <row r="58" s="8" customFormat="1" ht="19.92" customHeight="1">
      <c r="B58" s="183"/>
      <c r="C58" s="184"/>
      <c r="D58" s="185" t="s">
        <v>103</v>
      </c>
      <c r="E58" s="186"/>
      <c r="F58" s="186"/>
      <c r="G58" s="186"/>
      <c r="H58" s="186"/>
      <c r="I58" s="187"/>
      <c r="J58" s="188">
        <f>J84</f>
        <v>0</v>
      </c>
      <c r="K58" s="189"/>
    </row>
    <row r="59" s="8" customFormat="1" ht="19.92" customHeight="1">
      <c r="B59" s="183"/>
      <c r="C59" s="184"/>
      <c r="D59" s="185" t="s">
        <v>104</v>
      </c>
      <c r="E59" s="186"/>
      <c r="F59" s="186"/>
      <c r="G59" s="186"/>
      <c r="H59" s="186"/>
      <c r="I59" s="187"/>
      <c r="J59" s="188">
        <f>J89</f>
        <v>0</v>
      </c>
      <c r="K59" s="189"/>
    </row>
    <row r="60" s="8" customFormat="1" ht="19.92" customHeight="1">
      <c r="B60" s="183"/>
      <c r="C60" s="184"/>
      <c r="D60" s="185" t="s">
        <v>105</v>
      </c>
      <c r="E60" s="186"/>
      <c r="F60" s="186"/>
      <c r="G60" s="186"/>
      <c r="H60" s="186"/>
      <c r="I60" s="187"/>
      <c r="J60" s="188">
        <f>J91</f>
        <v>0</v>
      </c>
      <c r="K60" s="189"/>
    </row>
    <row r="61" s="8" customFormat="1" ht="19.92" customHeight="1">
      <c r="B61" s="183"/>
      <c r="C61" s="184"/>
      <c r="D61" s="185" t="s">
        <v>106</v>
      </c>
      <c r="E61" s="186"/>
      <c r="F61" s="186"/>
      <c r="G61" s="186"/>
      <c r="H61" s="186"/>
      <c r="I61" s="187"/>
      <c r="J61" s="188">
        <f>J94</f>
        <v>0</v>
      </c>
      <c r="K61" s="189"/>
    </row>
    <row r="62" s="8" customFormat="1" ht="19.92" customHeight="1">
      <c r="B62" s="183"/>
      <c r="C62" s="184"/>
      <c r="D62" s="185" t="s">
        <v>107</v>
      </c>
      <c r="E62" s="186"/>
      <c r="F62" s="186"/>
      <c r="G62" s="186"/>
      <c r="H62" s="186"/>
      <c r="I62" s="187"/>
      <c r="J62" s="188">
        <f>J96</f>
        <v>0</v>
      </c>
      <c r="K62" s="189"/>
    </row>
    <row r="63" s="1" customFormat="1" ht="21.84" customHeight="1">
      <c r="B63" s="45"/>
      <c r="C63" s="46"/>
      <c r="D63" s="46"/>
      <c r="E63" s="46"/>
      <c r="F63" s="46"/>
      <c r="G63" s="46"/>
      <c r="H63" s="46"/>
      <c r="I63" s="143"/>
      <c r="J63" s="46"/>
      <c r="K63" s="50"/>
    </row>
    <row r="64" s="1" customFormat="1" ht="6.96" customHeight="1">
      <c r="B64" s="66"/>
      <c r="C64" s="67"/>
      <c r="D64" s="67"/>
      <c r="E64" s="67"/>
      <c r="F64" s="67"/>
      <c r="G64" s="67"/>
      <c r="H64" s="67"/>
      <c r="I64" s="165"/>
      <c r="J64" s="67"/>
      <c r="K64" s="68"/>
    </row>
    <row r="68" s="1" customFormat="1" ht="6.96" customHeight="1">
      <c r="B68" s="69"/>
      <c r="C68" s="70"/>
      <c r="D68" s="70"/>
      <c r="E68" s="70"/>
      <c r="F68" s="70"/>
      <c r="G68" s="70"/>
      <c r="H68" s="70"/>
      <c r="I68" s="168"/>
      <c r="J68" s="70"/>
      <c r="K68" s="70"/>
      <c r="L68" s="71"/>
    </row>
    <row r="69" s="1" customFormat="1" ht="36.96" customHeight="1">
      <c r="B69" s="45"/>
      <c r="C69" s="72" t="s">
        <v>108</v>
      </c>
      <c r="D69" s="73"/>
      <c r="E69" s="73"/>
      <c r="F69" s="73"/>
      <c r="G69" s="73"/>
      <c r="H69" s="73"/>
      <c r="I69" s="190"/>
      <c r="J69" s="73"/>
      <c r="K69" s="73"/>
      <c r="L69" s="71"/>
    </row>
    <row r="70" s="1" customFormat="1" ht="6.96" customHeight="1">
      <c r="B70" s="45"/>
      <c r="C70" s="73"/>
      <c r="D70" s="73"/>
      <c r="E70" s="73"/>
      <c r="F70" s="73"/>
      <c r="G70" s="73"/>
      <c r="H70" s="73"/>
      <c r="I70" s="190"/>
      <c r="J70" s="73"/>
      <c r="K70" s="73"/>
      <c r="L70" s="71"/>
    </row>
    <row r="71" s="1" customFormat="1" ht="14.4" customHeight="1">
      <c r="B71" s="45"/>
      <c r="C71" s="75" t="s">
        <v>18</v>
      </c>
      <c r="D71" s="73"/>
      <c r="E71" s="73"/>
      <c r="F71" s="73"/>
      <c r="G71" s="73"/>
      <c r="H71" s="73"/>
      <c r="I71" s="190"/>
      <c r="J71" s="73"/>
      <c r="K71" s="73"/>
      <c r="L71" s="71"/>
    </row>
    <row r="72" s="1" customFormat="1" ht="16.5" customHeight="1">
      <c r="B72" s="45"/>
      <c r="C72" s="73"/>
      <c r="D72" s="73"/>
      <c r="E72" s="191" t="str">
        <f>E7</f>
        <v>Stavební úpravy, ul. Karlova, Varnsdorf - II. etapa</v>
      </c>
      <c r="F72" s="75"/>
      <c r="G72" s="75"/>
      <c r="H72" s="75"/>
      <c r="I72" s="190"/>
      <c r="J72" s="73"/>
      <c r="K72" s="73"/>
      <c r="L72" s="71"/>
    </row>
    <row r="73" s="1" customFormat="1" ht="14.4" customHeight="1">
      <c r="B73" s="45"/>
      <c r="C73" s="75" t="s">
        <v>95</v>
      </c>
      <c r="D73" s="73"/>
      <c r="E73" s="73"/>
      <c r="F73" s="73"/>
      <c r="G73" s="73"/>
      <c r="H73" s="73"/>
      <c r="I73" s="190"/>
      <c r="J73" s="73"/>
      <c r="K73" s="73"/>
      <c r="L73" s="71"/>
    </row>
    <row r="74" s="1" customFormat="1" ht="17.25" customHeight="1">
      <c r="B74" s="45"/>
      <c r="C74" s="73"/>
      <c r="D74" s="73"/>
      <c r="E74" s="81" t="str">
        <f>E9</f>
        <v>SO 000 - Vedlejší a ostatní náklady</v>
      </c>
      <c r="F74" s="73"/>
      <c r="G74" s="73"/>
      <c r="H74" s="73"/>
      <c r="I74" s="190"/>
      <c r="J74" s="73"/>
      <c r="K74" s="73"/>
      <c r="L74" s="71"/>
    </row>
    <row r="75" s="1" customFormat="1" ht="6.96" customHeight="1">
      <c r="B75" s="45"/>
      <c r="C75" s="73"/>
      <c r="D75" s="73"/>
      <c r="E75" s="73"/>
      <c r="F75" s="73"/>
      <c r="G75" s="73"/>
      <c r="H75" s="73"/>
      <c r="I75" s="190"/>
      <c r="J75" s="73"/>
      <c r="K75" s="73"/>
      <c r="L75" s="71"/>
    </row>
    <row r="76" s="1" customFormat="1" ht="18" customHeight="1">
      <c r="B76" s="45"/>
      <c r="C76" s="75" t="s">
        <v>23</v>
      </c>
      <c r="D76" s="73"/>
      <c r="E76" s="73"/>
      <c r="F76" s="192" t="str">
        <f>F12</f>
        <v>k.ú. Varnsdorf</v>
      </c>
      <c r="G76" s="73"/>
      <c r="H76" s="73"/>
      <c r="I76" s="193" t="s">
        <v>25</v>
      </c>
      <c r="J76" s="84" t="str">
        <f>IF(J12="","",J12)</f>
        <v>29. 8. 2019</v>
      </c>
      <c r="K76" s="73"/>
      <c r="L76" s="71"/>
    </row>
    <row r="77" s="1" customFormat="1" ht="6.96" customHeight="1">
      <c r="B77" s="45"/>
      <c r="C77" s="73"/>
      <c r="D77" s="73"/>
      <c r="E77" s="73"/>
      <c r="F77" s="73"/>
      <c r="G77" s="73"/>
      <c r="H77" s="73"/>
      <c r="I77" s="190"/>
      <c r="J77" s="73"/>
      <c r="K77" s="73"/>
      <c r="L77" s="71"/>
    </row>
    <row r="78" s="1" customFormat="1">
      <c r="B78" s="45"/>
      <c r="C78" s="75" t="s">
        <v>27</v>
      </c>
      <c r="D78" s="73"/>
      <c r="E78" s="73"/>
      <c r="F78" s="192" t="str">
        <f>E15</f>
        <v>Mesto Varnsdorf</v>
      </c>
      <c r="G78" s="73"/>
      <c r="H78" s="73"/>
      <c r="I78" s="193" t="s">
        <v>33</v>
      </c>
      <c r="J78" s="192" t="str">
        <f>E21</f>
        <v>ProProjekt s.r.o.</v>
      </c>
      <c r="K78" s="73"/>
      <c r="L78" s="71"/>
    </row>
    <row r="79" s="1" customFormat="1" ht="14.4" customHeight="1">
      <c r="B79" s="45"/>
      <c r="C79" s="75" t="s">
        <v>31</v>
      </c>
      <c r="D79" s="73"/>
      <c r="E79" s="73"/>
      <c r="F79" s="192" t="str">
        <f>IF(E18="","",E18)</f>
        <v/>
      </c>
      <c r="G79" s="73"/>
      <c r="H79" s="73"/>
      <c r="I79" s="190"/>
      <c r="J79" s="73"/>
      <c r="K79" s="73"/>
      <c r="L79" s="71"/>
    </row>
    <row r="80" s="1" customFormat="1" ht="10.32" customHeight="1">
      <c r="B80" s="45"/>
      <c r="C80" s="73"/>
      <c r="D80" s="73"/>
      <c r="E80" s="73"/>
      <c r="F80" s="73"/>
      <c r="G80" s="73"/>
      <c r="H80" s="73"/>
      <c r="I80" s="190"/>
      <c r="J80" s="73"/>
      <c r="K80" s="73"/>
      <c r="L80" s="71"/>
    </row>
    <row r="81" s="9" customFormat="1" ht="29.28" customHeight="1">
      <c r="B81" s="194"/>
      <c r="C81" s="195" t="s">
        <v>109</v>
      </c>
      <c r="D81" s="196" t="s">
        <v>57</v>
      </c>
      <c r="E81" s="196" t="s">
        <v>53</v>
      </c>
      <c r="F81" s="196" t="s">
        <v>110</v>
      </c>
      <c r="G81" s="196" t="s">
        <v>111</v>
      </c>
      <c r="H81" s="196" t="s">
        <v>112</v>
      </c>
      <c r="I81" s="197" t="s">
        <v>113</v>
      </c>
      <c r="J81" s="196" t="s">
        <v>99</v>
      </c>
      <c r="K81" s="198" t="s">
        <v>114</v>
      </c>
      <c r="L81" s="199"/>
      <c r="M81" s="101" t="s">
        <v>115</v>
      </c>
      <c r="N81" s="102" t="s">
        <v>42</v>
      </c>
      <c r="O81" s="102" t="s">
        <v>116</v>
      </c>
      <c r="P81" s="102" t="s">
        <v>117</v>
      </c>
      <c r="Q81" s="102" t="s">
        <v>118</v>
      </c>
      <c r="R81" s="102" t="s">
        <v>119</v>
      </c>
      <c r="S81" s="102" t="s">
        <v>120</v>
      </c>
      <c r="T81" s="103" t="s">
        <v>121</v>
      </c>
    </row>
    <row r="82" s="1" customFormat="1" ht="29.28" customHeight="1">
      <c r="B82" s="45"/>
      <c r="C82" s="107" t="s">
        <v>100</v>
      </c>
      <c r="D82" s="73"/>
      <c r="E82" s="73"/>
      <c r="F82" s="73"/>
      <c r="G82" s="73"/>
      <c r="H82" s="73"/>
      <c r="I82" s="190"/>
      <c r="J82" s="200">
        <f>BK82</f>
        <v>0</v>
      </c>
      <c r="K82" s="73"/>
      <c r="L82" s="71"/>
      <c r="M82" s="104"/>
      <c r="N82" s="105"/>
      <c r="O82" s="105"/>
      <c r="P82" s="201">
        <f>P83</f>
        <v>0</v>
      </c>
      <c r="Q82" s="105"/>
      <c r="R82" s="201">
        <f>R83</f>
        <v>0</v>
      </c>
      <c r="S82" s="105"/>
      <c r="T82" s="202">
        <f>T83</f>
        <v>0</v>
      </c>
      <c r="AT82" s="23" t="s">
        <v>71</v>
      </c>
      <c r="AU82" s="23" t="s">
        <v>101</v>
      </c>
      <c r="BK82" s="203">
        <f>BK83</f>
        <v>0</v>
      </c>
    </row>
    <row r="83" s="10" customFormat="1" ht="37.44001" customHeight="1">
      <c r="B83" s="204"/>
      <c r="C83" s="205"/>
      <c r="D83" s="206" t="s">
        <v>71</v>
      </c>
      <c r="E83" s="207" t="s">
        <v>122</v>
      </c>
      <c r="F83" s="207" t="s">
        <v>123</v>
      </c>
      <c r="G83" s="205"/>
      <c r="H83" s="205"/>
      <c r="I83" s="208"/>
      <c r="J83" s="209">
        <f>BK83</f>
        <v>0</v>
      </c>
      <c r="K83" s="205"/>
      <c r="L83" s="210"/>
      <c r="M83" s="211"/>
      <c r="N83" s="212"/>
      <c r="O83" s="212"/>
      <c r="P83" s="213">
        <f>P84+P89+P91+P94+P96</f>
        <v>0</v>
      </c>
      <c r="Q83" s="212"/>
      <c r="R83" s="213">
        <f>R84+R89+R91+R94+R96</f>
        <v>0</v>
      </c>
      <c r="S83" s="212"/>
      <c r="T83" s="214">
        <f>T84+T89+T91+T94+T96</f>
        <v>0</v>
      </c>
      <c r="AR83" s="215" t="s">
        <v>124</v>
      </c>
      <c r="AT83" s="216" t="s">
        <v>71</v>
      </c>
      <c r="AU83" s="216" t="s">
        <v>72</v>
      </c>
      <c r="AY83" s="215" t="s">
        <v>125</v>
      </c>
      <c r="BK83" s="217">
        <f>BK84+BK89+BK91+BK94+BK96</f>
        <v>0</v>
      </c>
    </row>
    <row r="84" s="10" customFormat="1" ht="19.92" customHeight="1">
      <c r="B84" s="204"/>
      <c r="C84" s="205"/>
      <c r="D84" s="206" t="s">
        <v>71</v>
      </c>
      <c r="E84" s="218" t="s">
        <v>126</v>
      </c>
      <c r="F84" s="218" t="s">
        <v>127</v>
      </c>
      <c r="G84" s="205"/>
      <c r="H84" s="205"/>
      <c r="I84" s="208"/>
      <c r="J84" s="219">
        <f>BK84</f>
        <v>0</v>
      </c>
      <c r="K84" s="205"/>
      <c r="L84" s="210"/>
      <c r="M84" s="211"/>
      <c r="N84" s="212"/>
      <c r="O84" s="212"/>
      <c r="P84" s="213">
        <f>SUM(P85:P88)</f>
        <v>0</v>
      </c>
      <c r="Q84" s="212"/>
      <c r="R84" s="213">
        <f>SUM(R85:R88)</f>
        <v>0</v>
      </c>
      <c r="S84" s="212"/>
      <c r="T84" s="214">
        <f>SUM(T85:T88)</f>
        <v>0</v>
      </c>
      <c r="AR84" s="215" t="s">
        <v>124</v>
      </c>
      <c r="AT84" s="216" t="s">
        <v>71</v>
      </c>
      <c r="AU84" s="216" t="s">
        <v>80</v>
      </c>
      <c r="AY84" s="215" t="s">
        <v>125</v>
      </c>
      <c r="BK84" s="217">
        <f>SUM(BK85:BK88)</f>
        <v>0</v>
      </c>
    </row>
    <row r="85" s="1" customFormat="1" ht="16.5" customHeight="1">
      <c r="B85" s="45"/>
      <c r="C85" s="220" t="s">
        <v>80</v>
      </c>
      <c r="D85" s="220" t="s">
        <v>128</v>
      </c>
      <c r="E85" s="221" t="s">
        <v>129</v>
      </c>
      <c r="F85" s="222" t="s">
        <v>130</v>
      </c>
      <c r="G85" s="223" t="s">
        <v>131</v>
      </c>
      <c r="H85" s="224">
        <v>1</v>
      </c>
      <c r="I85" s="225"/>
      <c r="J85" s="226">
        <f>ROUND(I85*H85,2)</f>
        <v>0</v>
      </c>
      <c r="K85" s="222" t="s">
        <v>132</v>
      </c>
      <c r="L85" s="71"/>
      <c r="M85" s="227" t="s">
        <v>21</v>
      </c>
      <c r="N85" s="228" t="s">
        <v>43</v>
      </c>
      <c r="O85" s="46"/>
      <c r="P85" s="229">
        <f>O85*H85</f>
        <v>0</v>
      </c>
      <c r="Q85" s="229">
        <v>0</v>
      </c>
      <c r="R85" s="229">
        <f>Q85*H85</f>
        <v>0</v>
      </c>
      <c r="S85" s="229">
        <v>0</v>
      </c>
      <c r="T85" s="230">
        <f>S85*H85</f>
        <v>0</v>
      </c>
      <c r="AR85" s="23" t="s">
        <v>133</v>
      </c>
      <c r="AT85" s="23" t="s">
        <v>128</v>
      </c>
      <c r="AU85" s="23" t="s">
        <v>82</v>
      </c>
      <c r="AY85" s="23" t="s">
        <v>125</v>
      </c>
      <c r="BE85" s="231">
        <f>IF(N85="základní",J85,0)</f>
        <v>0</v>
      </c>
      <c r="BF85" s="231">
        <f>IF(N85="snížená",J85,0)</f>
        <v>0</v>
      </c>
      <c r="BG85" s="231">
        <f>IF(N85="zákl. přenesená",J85,0)</f>
        <v>0</v>
      </c>
      <c r="BH85" s="231">
        <f>IF(N85="sníž. přenesená",J85,0)</f>
        <v>0</v>
      </c>
      <c r="BI85" s="231">
        <f>IF(N85="nulová",J85,0)</f>
        <v>0</v>
      </c>
      <c r="BJ85" s="23" t="s">
        <v>80</v>
      </c>
      <c r="BK85" s="231">
        <f>ROUND(I85*H85,2)</f>
        <v>0</v>
      </c>
      <c r="BL85" s="23" t="s">
        <v>133</v>
      </c>
      <c r="BM85" s="23" t="s">
        <v>134</v>
      </c>
    </row>
    <row r="86" s="1" customFormat="1" ht="16.5" customHeight="1">
      <c r="B86" s="45"/>
      <c r="C86" s="220" t="s">
        <v>82</v>
      </c>
      <c r="D86" s="220" t="s">
        <v>128</v>
      </c>
      <c r="E86" s="221" t="s">
        <v>135</v>
      </c>
      <c r="F86" s="222" t="s">
        <v>136</v>
      </c>
      <c r="G86" s="223" t="s">
        <v>131</v>
      </c>
      <c r="H86" s="224">
        <v>1</v>
      </c>
      <c r="I86" s="225"/>
      <c r="J86" s="226">
        <f>ROUND(I86*H86,2)</f>
        <v>0</v>
      </c>
      <c r="K86" s="222" t="s">
        <v>132</v>
      </c>
      <c r="L86" s="71"/>
      <c r="M86" s="227" t="s">
        <v>21</v>
      </c>
      <c r="N86" s="228" t="s">
        <v>43</v>
      </c>
      <c r="O86" s="46"/>
      <c r="P86" s="229">
        <f>O86*H86</f>
        <v>0</v>
      </c>
      <c r="Q86" s="229">
        <v>0</v>
      </c>
      <c r="R86" s="229">
        <f>Q86*H86</f>
        <v>0</v>
      </c>
      <c r="S86" s="229">
        <v>0</v>
      </c>
      <c r="T86" s="230">
        <f>S86*H86</f>
        <v>0</v>
      </c>
      <c r="AR86" s="23" t="s">
        <v>133</v>
      </c>
      <c r="AT86" s="23" t="s">
        <v>128</v>
      </c>
      <c r="AU86" s="23" t="s">
        <v>82</v>
      </c>
      <c r="AY86" s="23" t="s">
        <v>125</v>
      </c>
      <c r="BE86" s="231">
        <f>IF(N86="základní",J86,0)</f>
        <v>0</v>
      </c>
      <c r="BF86" s="231">
        <f>IF(N86="snížená",J86,0)</f>
        <v>0</v>
      </c>
      <c r="BG86" s="231">
        <f>IF(N86="zákl. přenesená",J86,0)</f>
        <v>0</v>
      </c>
      <c r="BH86" s="231">
        <f>IF(N86="sníž. přenesená",J86,0)</f>
        <v>0</v>
      </c>
      <c r="BI86" s="231">
        <f>IF(N86="nulová",J86,0)</f>
        <v>0</v>
      </c>
      <c r="BJ86" s="23" t="s">
        <v>80</v>
      </c>
      <c r="BK86" s="231">
        <f>ROUND(I86*H86,2)</f>
        <v>0</v>
      </c>
      <c r="BL86" s="23" t="s">
        <v>133</v>
      </c>
      <c r="BM86" s="23" t="s">
        <v>137</v>
      </c>
    </row>
    <row r="87" s="1" customFormat="1" ht="16.5" customHeight="1">
      <c r="B87" s="45"/>
      <c r="C87" s="220" t="s">
        <v>138</v>
      </c>
      <c r="D87" s="220" t="s">
        <v>128</v>
      </c>
      <c r="E87" s="221" t="s">
        <v>139</v>
      </c>
      <c r="F87" s="222" t="s">
        <v>140</v>
      </c>
      <c r="G87" s="223" t="s">
        <v>131</v>
      </c>
      <c r="H87" s="224">
        <v>1</v>
      </c>
      <c r="I87" s="225"/>
      <c r="J87" s="226">
        <f>ROUND(I87*H87,2)</f>
        <v>0</v>
      </c>
      <c r="K87" s="222" t="s">
        <v>132</v>
      </c>
      <c r="L87" s="71"/>
      <c r="M87" s="227" t="s">
        <v>21</v>
      </c>
      <c r="N87" s="228" t="s">
        <v>43</v>
      </c>
      <c r="O87" s="46"/>
      <c r="P87" s="229">
        <f>O87*H87</f>
        <v>0</v>
      </c>
      <c r="Q87" s="229">
        <v>0</v>
      </c>
      <c r="R87" s="229">
        <f>Q87*H87</f>
        <v>0</v>
      </c>
      <c r="S87" s="229">
        <v>0</v>
      </c>
      <c r="T87" s="230">
        <f>S87*H87</f>
        <v>0</v>
      </c>
      <c r="AR87" s="23" t="s">
        <v>133</v>
      </c>
      <c r="AT87" s="23" t="s">
        <v>128</v>
      </c>
      <c r="AU87" s="23" t="s">
        <v>82</v>
      </c>
      <c r="AY87" s="23" t="s">
        <v>125</v>
      </c>
      <c r="BE87" s="231">
        <f>IF(N87="základní",J87,0)</f>
        <v>0</v>
      </c>
      <c r="BF87" s="231">
        <f>IF(N87="snížená",J87,0)</f>
        <v>0</v>
      </c>
      <c r="BG87" s="231">
        <f>IF(N87="zákl. přenesená",J87,0)</f>
        <v>0</v>
      </c>
      <c r="BH87" s="231">
        <f>IF(N87="sníž. přenesená",J87,0)</f>
        <v>0</v>
      </c>
      <c r="BI87" s="231">
        <f>IF(N87="nulová",J87,0)</f>
        <v>0</v>
      </c>
      <c r="BJ87" s="23" t="s">
        <v>80</v>
      </c>
      <c r="BK87" s="231">
        <f>ROUND(I87*H87,2)</f>
        <v>0</v>
      </c>
      <c r="BL87" s="23" t="s">
        <v>133</v>
      </c>
      <c r="BM87" s="23" t="s">
        <v>141</v>
      </c>
    </row>
    <row r="88" s="1" customFormat="1" ht="16.5" customHeight="1">
      <c r="B88" s="45"/>
      <c r="C88" s="220" t="s">
        <v>142</v>
      </c>
      <c r="D88" s="220" t="s">
        <v>128</v>
      </c>
      <c r="E88" s="221" t="s">
        <v>143</v>
      </c>
      <c r="F88" s="222" t="s">
        <v>144</v>
      </c>
      <c r="G88" s="223" t="s">
        <v>131</v>
      </c>
      <c r="H88" s="224">
        <v>1</v>
      </c>
      <c r="I88" s="225"/>
      <c r="J88" s="226">
        <f>ROUND(I88*H88,2)</f>
        <v>0</v>
      </c>
      <c r="K88" s="222" t="s">
        <v>132</v>
      </c>
      <c r="L88" s="71"/>
      <c r="M88" s="227" t="s">
        <v>21</v>
      </c>
      <c r="N88" s="228" t="s">
        <v>43</v>
      </c>
      <c r="O88" s="46"/>
      <c r="P88" s="229">
        <f>O88*H88</f>
        <v>0</v>
      </c>
      <c r="Q88" s="229">
        <v>0</v>
      </c>
      <c r="R88" s="229">
        <f>Q88*H88</f>
        <v>0</v>
      </c>
      <c r="S88" s="229">
        <v>0</v>
      </c>
      <c r="T88" s="230">
        <f>S88*H88</f>
        <v>0</v>
      </c>
      <c r="AR88" s="23" t="s">
        <v>133</v>
      </c>
      <c r="AT88" s="23" t="s">
        <v>128</v>
      </c>
      <c r="AU88" s="23" t="s">
        <v>82</v>
      </c>
      <c r="AY88" s="23" t="s">
        <v>125</v>
      </c>
      <c r="BE88" s="231">
        <f>IF(N88="základní",J88,0)</f>
        <v>0</v>
      </c>
      <c r="BF88" s="231">
        <f>IF(N88="snížená",J88,0)</f>
        <v>0</v>
      </c>
      <c r="BG88" s="231">
        <f>IF(N88="zákl. přenesená",J88,0)</f>
        <v>0</v>
      </c>
      <c r="BH88" s="231">
        <f>IF(N88="sníž. přenesená",J88,0)</f>
        <v>0</v>
      </c>
      <c r="BI88" s="231">
        <f>IF(N88="nulová",J88,0)</f>
        <v>0</v>
      </c>
      <c r="BJ88" s="23" t="s">
        <v>80</v>
      </c>
      <c r="BK88" s="231">
        <f>ROUND(I88*H88,2)</f>
        <v>0</v>
      </c>
      <c r="BL88" s="23" t="s">
        <v>133</v>
      </c>
      <c r="BM88" s="23" t="s">
        <v>145</v>
      </c>
    </row>
    <row r="89" s="10" customFormat="1" ht="29.88" customHeight="1">
      <c r="B89" s="204"/>
      <c r="C89" s="205"/>
      <c r="D89" s="206" t="s">
        <v>71</v>
      </c>
      <c r="E89" s="218" t="s">
        <v>146</v>
      </c>
      <c r="F89" s="218" t="s">
        <v>147</v>
      </c>
      <c r="G89" s="205"/>
      <c r="H89" s="205"/>
      <c r="I89" s="208"/>
      <c r="J89" s="219">
        <f>BK89</f>
        <v>0</v>
      </c>
      <c r="K89" s="205"/>
      <c r="L89" s="210"/>
      <c r="M89" s="211"/>
      <c r="N89" s="212"/>
      <c r="O89" s="212"/>
      <c r="P89" s="213">
        <f>P90</f>
        <v>0</v>
      </c>
      <c r="Q89" s="212"/>
      <c r="R89" s="213">
        <f>R90</f>
        <v>0</v>
      </c>
      <c r="S89" s="212"/>
      <c r="T89" s="214">
        <f>T90</f>
        <v>0</v>
      </c>
      <c r="AR89" s="215" t="s">
        <v>124</v>
      </c>
      <c r="AT89" s="216" t="s">
        <v>71</v>
      </c>
      <c r="AU89" s="216" t="s">
        <v>80</v>
      </c>
      <c r="AY89" s="215" t="s">
        <v>125</v>
      </c>
      <c r="BK89" s="217">
        <f>BK90</f>
        <v>0</v>
      </c>
    </row>
    <row r="90" s="1" customFormat="1" ht="16.5" customHeight="1">
      <c r="B90" s="45"/>
      <c r="C90" s="220" t="s">
        <v>124</v>
      </c>
      <c r="D90" s="220" t="s">
        <v>128</v>
      </c>
      <c r="E90" s="221" t="s">
        <v>148</v>
      </c>
      <c r="F90" s="222" t="s">
        <v>147</v>
      </c>
      <c r="G90" s="223" t="s">
        <v>131</v>
      </c>
      <c r="H90" s="224">
        <v>1</v>
      </c>
      <c r="I90" s="225"/>
      <c r="J90" s="226">
        <f>ROUND(I90*H90,2)</f>
        <v>0</v>
      </c>
      <c r="K90" s="222" t="s">
        <v>132</v>
      </c>
      <c r="L90" s="71"/>
      <c r="M90" s="227" t="s">
        <v>21</v>
      </c>
      <c r="N90" s="228" t="s">
        <v>43</v>
      </c>
      <c r="O90" s="46"/>
      <c r="P90" s="229">
        <f>O90*H90</f>
        <v>0</v>
      </c>
      <c r="Q90" s="229">
        <v>0</v>
      </c>
      <c r="R90" s="229">
        <f>Q90*H90</f>
        <v>0</v>
      </c>
      <c r="S90" s="229">
        <v>0</v>
      </c>
      <c r="T90" s="230">
        <f>S90*H90</f>
        <v>0</v>
      </c>
      <c r="AR90" s="23" t="s">
        <v>133</v>
      </c>
      <c r="AT90" s="23" t="s">
        <v>128</v>
      </c>
      <c r="AU90" s="23" t="s">
        <v>82</v>
      </c>
      <c r="AY90" s="23" t="s">
        <v>125</v>
      </c>
      <c r="BE90" s="231">
        <f>IF(N90="základní",J90,0)</f>
        <v>0</v>
      </c>
      <c r="BF90" s="231">
        <f>IF(N90="snížená",J90,0)</f>
        <v>0</v>
      </c>
      <c r="BG90" s="231">
        <f>IF(N90="zákl. přenesená",J90,0)</f>
        <v>0</v>
      </c>
      <c r="BH90" s="231">
        <f>IF(N90="sníž. přenesená",J90,0)</f>
        <v>0</v>
      </c>
      <c r="BI90" s="231">
        <f>IF(N90="nulová",J90,0)</f>
        <v>0</v>
      </c>
      <c r="BJ90" s="23" t="s">
        <v>80</v>
      </c>
      <c r="BK90" s="231">
        <f>ROUND(I90*H90,2)</f>
        <v>0</v>
      </c>
      <c r="BL90" s="23" t="s">
        <v>133</v>
      </c>
      <c r="BM90" s="23" t="s">
        <v>149</v>
      </c>
    </row>
    <row r="91" s="10" customFormat="1" ht="29.88" customHeight="1">
      <c r="B91" s="204"/>
      <c r="C91" s="205"/>
      <c r="D91" s="206" t="s">
        <v>71</v>
      </c>
      <c r="E91" s="218" t="s">
        <v>150</v>
      </c>
      <c r="F91" s="218" t="s">
        <v>151</v>
      </c>
      <c r="G91" s="205"/>
      <c r="H91" s="205"/>
      <c r="I91" s="208"/>
      <c r="J91" s="219">
        <f>BK91</f>
        <v>0</v>
      </c>
      <c r="K91" s="205"/>
      <c r="L91" s="210"/>
      <c r="M91" s="211"/>
      <c r="N91" s="212"/>
      <c r="O91" s="212"/>
      <c r="P91" s="213">
        <f>SUM(P92:P93)</f>
        <v>0</v>
      </c>
      <c r="Q91" s="212"/>
      <c r="R91" s="213">
        <f>SUM(R92:R93)</f>
        <v>0</v>
      </c>
      <c r="S91" s="212"/>
      <c r="T91" s="214">
        <f>SUM(T92:T93)</f>
        <v>0</v>
      </c>
      <c r="AR91" s="215" t="s">
        <v>124</v>
      </c>
      <c r="AT91" s="216" t="s">
        <v>71</v>
      </c>
      <c r="AU91" s="216" t="s">
        <v>80</v>
      </c>
      <c r="AY91" s="215" t="s">
        <v>125</v>
      </c>
      <c r="BK91" s="217">
        <f>SUM(BK92:BK93)</f>
        <v>0</v>
      </c>
    </row>
    <row r="92" s="1" customFormat="1" ht="16.5" customHeight="1">
      <c r="B92" s="45"/>
      <c r="C92" s="220" t="s">
        <v>152</v>
      </c>
      <c r="D92" s="220" t="s">
        <v>128</v>
      </c>
      <c r="E92" s="221" t="s">
        <v>153</v>
      </c>
      <c r="F92" s="222" t="s">
        <v>154</v>
      </c>
      <c r="G92" s="223" t="s">
        <v>131</v>
      </c>
      <c r="H92" s="224">
        <v>1</v>
      </c>
      <c r="I92" s="225"/>
      <c r="J92" s="226">
        <f>ROUND(I92*H92,2)</f>
        <v>0</v>
      </c>
      <c r="K92" s="222" t="s">
        <v>132</v>
      </c>
      <c r="L92" s="71"/>
      <c r="M92" s="227" t="s">
        <v>21</v>
      </c>
      <c r="N92" s="228" t="s">
        <v>43</v>
      </c>
      <c r="O92" s="46"/>
      <c r="P92" s="229">
        <f>O92*H92</f>
        <v>0</v>
      </c>
      <c r="Q92" s="229">
        <v>0</v>
      </c>
      <c r="R92" s="229">
        <f>Q92*H92</f>
        <v>0</v>
      </c>
      <c r="S92" s="229">
        <v>0</v>
      </c>
      <c r="T92" s="230">
        <f>S92*H92</f>
        <v>0</v>
      </c>
      <c r="AR92" s="23" t="s">
        <v>133</v>
      </c>
      <c r="AT92" s="23" t="s">
        <v>128</v>
      </c>
      <c r="AU92" s="23" t="s">
        <v>82</v>
      </c>
      <c r="AY92" s="23" t="s">
        <v>125</v>
      </c>
      <c r="BE92" s="231">
        <f>IF(N92="základní",J92,0)</f>
        <v>0</v>
      </c>
      <c r="BF92" s="231">
        <f>IF(N92="snížená",J92,0)</f>
        <v>0</v>
      </c>
      <c r="BG92" s="231">
        <f>IF(N92="zákl. přenesená",J92,0)</f>
        <v>0</v>
      </c>
      <c r="BH92" s="231">
        <f>IF(N92="sníž. přenesená",J92,0)</f>
        <v>0</v>
      </c>
      <c r="BI92" s="231">
        <f>IF(N92="nulová",J92,0)</f>
        <v>0</v>
      </c>
      <c r="BJ92" s="23" t="s">
        <v>80</v>
      </c>
      <c r="BK92" s="231">
        <f>ROUND(I92*H92,2)</f>
        <v>0</v>
      </c>
      <c r="BL92" s="23" t="s">
        <v>133</v>
      </c>
      <c r="BM92" s="23" t="s">
        <v>155</v>
      </c>
    </row>
    <row r="93" s="1" customFormat="1" ht="16.5" customHeight="1">
      <c r="B93" s="45"/>
      <c r="C93" s="220" t="s">
        <v>156</v>
      </c>
      <c r="D93" s="220" t="s">
        <v>128</v>
      </c>
      <c r="E93" s="221" t="s">
        <v>157</v>
      </c>
      <c r="F93" s="222" t="s">
        <v>158</v>
      </c>
      <c r="G93" s="223" t="s">
        <v>131</v>
      </c>
      <c r="H93" s="224">
        <v>1</v>
      </c>
      <c r="I93" s="225"/>
      <c r="J93" s="226">
        <f>ROUND(I93*H93,2)</f>
        <v>0</v>
      </c>
      <c r="K93" s="222" t="s">
        <v>132</v>
      </c>
      <c r="L93" s="71"/>
      <c r="M93" s="227" t="s">
        <v>21</v>
      </c>
      <c r="N93" s="228" t="s">
        <v>43</v>
      </c>
      <c r="O93" s="46"/>
      <c r="P93" s="229">
        <f>O93*H93</f>
        <v>0</v>
      </c>
      <c r="Q93" s="229">
        <v>0</v>
      </c>
      <c r="R93" s="229">
        <f>Q93*H93</f>
        <v>0</v>
      </c>
      <c r="S93" s="229">
        <v>0</v>
      </c>
      <c r="T93" s="230">
        <f>S93*H93</f>
        <v>0</v>
      </c>
      <c r="AR93" s="23" t="s">
        <v>133</v>
      </c>
      <c r="AT93" s="23" t="s">
        <v>128</v>
      </c>
      <c r="AU93" s="23" t="s">
        <v>82</v>
      </c>
      <c r="AY93" s="23" t="s">
        <v>125</v>
      </c>
      <c r="BE93" s="231">
        <f>IF(N93="základní",J93,0)</f>
        <v>0</v>
      </c>
      <c r="BF93" s="231">
        <f>IF(N93="snížená",J93,0)</f>
        <v>0</v>
      </c>
      <c r="BG93" s="231">
        <f>IF(N93="zákl. přenesená",J93,0)</f>
        <v>0</v>
      </c>
      <c r="BH93" s="231">
        <f>IF(N93="sníž. přenesená",J93,0)</f>
        <v>0</v>
      </c>
      <c r="BI93" s="231">
        <f>IF(N93="nulová",J93,0)</f>
        <v>0</v>
      </c>
      <c r="BJ93" s="23" t="s">
        <v>80</v>
      </c>
      <c r="BK93" s="231">
        <f>ROUND(I93*H93,2)</f>
        <v>0</v>
      </c>
      <c r="BL93" s="23" t="s">
        <v>133</v>
      </c>
      <c r="BM93" s="23" t="s">
        <v>159</v>
      </c>
    </row>
    <row r="94" s="10" customFormat="1" ht="29.88" customHeight="1">
      <c r="B94" s="204"/>
      <c r="C94" s="205"/>
      <c r="D94" s="206" t="s">
        <v>71</v>
      </c>
      <c r="E94" s="218" t="s">
        <v>160</v>
      </c>
      <c r="F94" s="218" t="s">
        <v>161</v>
      </c>
      <c r="G94" s="205"/>
      <c r="H94" s="205"/>
      <c r="I94" s="208"/>
      <c r="J94" s="219">
        <f>BK94</f>
        <v>0</v>
      </c>
      <c r="K94" s="205"/>
      <c r="L94" s="210"/>
      <c r="M94" s="211"/>
      <c r="N94" s="212"/>
      <c r="O94" s="212"/>
      <c r="P94" s="213">
        <f>P95</f>
        <v>0</v>
      </c>
      <c r="Q94" s="212"/>
      <c r="R94" s="213">
        <f>R95</f>
        <v>0</v>
      </c>
      <c r="S94" s="212"/>
      <c r="T94" s="214">
        <f>T95</f>
        <v>0</v>
      </c>
      <c r="AR94" s="215" t="s">
        <v>124</v>
      </c>
      <c r="AT94" s="216" t="s">
        <v>71</v>
      </c>
      <c r="AU94" s="216" t="s">
        <v>80</v>
      </c>
      <c r="AY94" s="215" t="s">
        <v>125</v>
      </c>
      <c r="BK94" s="217">
        <f>BK95</f>
        <v>0</v>
      </c>
    </row>
    <row r="95" s="1" customFormat="1" ht="16.5" customHeight="1">
      <c r="B95" s="45"/>
      <c r="C95" s="220" t="s">
        <v>162</v>
      </c>
      <c r="D95" s="220" t="s">
        <v>128</v>
      </c>
      <c r="E95" s="221" t="s">
        <v>163</v>
      </c>
      <c r="F95" s="222" t="s">
        <v>164</v>
      </c>
      <c r="G95" s="223" t="s">
        <v>131</v>
      </c>
      <c r="H95" s="224">
        <v>1</v>
      </c>
      <c r="I95" s="225"/>
      <c r="J95" s="226">
        <f>ROUND(I95*H95,2)</f>
        <v>0</v>
      </c>
      <c r="K95" s="222" t="s">
        <v>132</v>
      </c>
      <c r="L95" s="71"/>
      <c r="M95" s="227" t="s">
        <v>21</v>
      </c>
      <c r="N95" s="228" t="s">
        <v>43</v>
      </c>
      <c r="O95" s="46"/>
      <c r="P95" s="229">
        <f>O95*H95</f>
        <v>0</v>
      </c>
      <c r="Q95" s="229">
        <v>0</v>
      </c>
      <c r="R95" s="229">
        <f>Q95*H95</f>
        <v>0</v>
      </c>
      <c r="S95" s="229">
        <v>0</v>
      </c>
      <c r="T95" s="230">
        <f>S95*H95</f>
        <v>0</v>
      </c>
      <c r="AR95" s="23" t="s">
        <v>133</v>
      </c>
      <c r="AT95" s="23" t="s">
        <v>128</v>
      </c>
      <c r="AU95" s="23" t="s">
        <v>82</v>
      </c>
      <c r="AY95" s="23" t="s">
        <v>125</v>
      </c>
      <c r="BE95" s="231">
        <f>IF(N95="základní",J95,0)</f>
        <v>0</v>
      </c>
      <c r="BF95" s="231">
        <f>IF(N95="snížená",J95,0)</f>
        <v>0</v>
      </c>
      <c r="BG95" s="231">
        <f>IF(N95="zákl. přenesená",J95,0)</f>
        <v>0</v>
      </c>
      <c r="BH95" s="231">
        <f>IF(N95="sníž. přenesená",J95,0)</f>
        <v>0</v>
      </c>
      <c r="BI95" s="231">
        <f>IF(N95="nulová",J95,0)</f>
        <v>0</v>
      </c>
      <c r="BJ95" s="23" t="s">
        <v>80</v>
      </c>
      <c r="BK95" s="231">
        <f>ROUND(I95*H95,2)</f>
        <v>0</v>
      </c>
      <c r="BL95" s="23" t="s">
        <v>133</v>
      </c>
      <c r="BM95" s="23" t="s">
        <v>165</v>
      </c>
    </row>
    <row r="96" s="10" customFormat="1" ht="29.88" customHeight="1">
      <c r="B96" s="204"/>
      <c r="C96" s="205"/>
      <c r="D96" s="206" t="s">
        <v>71</v>
      </c>
      <c r="E96" s="218" t="s">
        <v>166</v>
      </c>
      <c r="F96" s="218" t="s">
        <v>167</v>
      </c>
      <c r="G96" s="205"/>
      <c r="H96" s="205"/>
      <c r="I96" s="208"/>
      <c r="J96" s="219">
        <f>BK96</f>
        <v>0</v>
      </c>
      <c r="K96" s="205"/>
      <c r="L96" s="210"/>
      <c r="M96" s="211"/>
      <c r="N96" s="212"/>
      <c r="O96" s="212"/>
      <c r="P96" s="213">
        <f>P97</f>
        <v>0</v>
      </c>
      <c r="Q96" s="212"/>
      <c r="R96" s="213">
        <f>R97</f>
        <v>0</v>
      </c>
      <c r="S96" s="212"/>
      <c r="T96" s="214">
        <f>T97</f>
        <v>0</v>
      </c>
      <c r="AR96" s="215" t="s">
        <v>124</v>
      </c>
      <c r="AT96" s="216" t="s">
        <v>71</v>
      </c>
      <c r="AU96" s="216" t="s">
        <v>80</v>
      </c>
      <c r="AY96" s="215" t="s">
        <v>125</v>
      </c>
      <c r="BK96" s="217">
        <f>BK97</f>
        <v>0</v>
      </c>
    </row>
    <row r="97" s="1" customFormat="1" ht="25.5" customHeight="1">
      <c r="B97" s="45"/>
      <c r="C97" s="220" t="s">
        <v>168</v>
      </c>
      <c r="D97" s="220" t="s">
        <v>128</v>
      </c>
      <c r="E97" s="221" t="s">
        <v>169</v>
      </c>
      <c r="F97" s="222" t="s">
        <v>170</v>
      </c>
      <c r="G97" s="223" t="s">
        <v>131</v>
      </c>
      <c r="H97" s="224">
        <v>1</v>
      </c>
      <c r="I97" s="225"/>
      <c r="J97" s="226">
        <f>ROUND(I97*H97,2)</f>
        <v>0</v>
      </c>
      <c r="K97" s="222" t="s">
        <v>132</v>
      </c>
      <c r="L97" s="71"/>
      <c r="M97" s="227" t="s">
        <v>21</v>
      </c>
      <c r="N97" s="232" t="s">
        <v>43</v>
      </c>
      <c r="O97" s="233"/>
      <c r="P97" s="234">
        <f>O97*H97</f>
        <v>0</v>
      </c>
      <c r="Q97" s="234">
        <v>0</v>
      </c>
      <c r="R97" s="234">
        <f>Q97*H97</f>
        <v>0</v>
      </c>
      <c r="S97" s="234">
        <v>0</v>
      </c>
      <c r="T97" s="235">
        <f>S97*H97</f>
        <v>0</v>
      </c>
      <c r="AR97" s="23" t="s">
        <v>133</v>
      </c>
      <c r="AT97" s="23" t="s">
        <v>128</v>
      </c>
      <c r="AU97" s="23" t="s">
        <v>82</v>
      </c>
      <c r="AY97" s="23" t="s">
        <v>125</v>
      </c>
      <c r="BE97" s="231">
        <f>IF(N97="základní",J97,0)</f>
        <v>0</v>
      </c>
      <c r="BF97" s="231">
        <f>IF(N97="snížená",J97,0)</f>
        <v>0</v>
      </c>
      <c r="BG97" s="231">
        <f>IF(N97="zákl. přenesená",J97,0)</f>
        <v>0</v>
      </c>
      <c r="BH97" s="231">
        <f>IF(N97="sníž. přenesená",J97,0)</f>
        <v>0</v>
      </c>
      <c r="BI97" s="231">
        <f>IF(N97="nulová",J97,0)</f>
        <v>0</v>
      </c>
      <c r="BJ97" s="23" t="s">
        <v>80</v>
      </c>
      <c r="BK97" s="231">
        <f>ROUND(I97*H97,2)</f>
        <v>0</v>
      </c>
      <c r="BL97" s="23" t="s">
        <v>133</v>
      </c>
      <c r="BM97" s="23" t="s">
        <v>171</v>
      </c>
    </row>
    <row r="98" s="1" customFormat="1" ht="6.96" customHeight="1">
      <c r="B98" s="66"/>
      <c r="C98" s="67"/>
      <c r="D98" s="67"/>
      <c r="E98" s="67"/>
      <c r="F98" s="67"/>
      <c r="G98" s="67"/>
      <c r="H98" s="67"/>
      <c r="I98" s="165"/>
      <c r="J98" s="67"/>
      <c r="K98" s="67"/>
      <c r="L98" s="71"/>
    </row>
  </sheetData>
  <sheetProtection sheet="1" autoFilter="0" formatColumns="0" formatRows="0" objects="1" scenarios="1" spinCount="100000" saltValue="YpCHVDtgay3lBtiVHMIPf5/EGUDuBV6EJKZB0GKFVKFlVsuUoKvsDEACVhoiFMzqvTTJ1gobQJMjteNL+LVVWQ==" hashValue="7c8WatS0CWZOYKxLNxGRFMM8vj2YR6Q2/DLA0XBfW3WjWlZQ4USXYU8PX1d9Fe1tZV6q2FPMHW9TNg3YwhATxA==" algorithmName="SHA-512" password="CC35"/>
  <autoFilter ref="C81:K97"/>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zakázky'!C2" display="Rekapitulace zakázk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89</v>
      </c>
      <c r="G1" s="138" t="s">
        <v>90</v>
      </c>
      <c r="H1" s="138"/>
      <c r="I1" s="139"/>
      <c r="J1" s="138" t="s">
        <v>91</v>
      </c>
      <c r="K1" s="137" t="s">
        <v>92</v>
      </c>
      <c r="L1" s="138" t="s">
        <v>93</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85</v>
      </c>
    </row>
    <row r="3" ht="6.96" customHeight="1">
      <c r="B3" s="24"/>
      <c r="C3" s="25"/>
      <c r="D3" s="25"/>
      <c r="E3" s="25"/>
      <c r="F3" s="25"/>
      <c r="G3" s="25"/>
      <c r="H3" s="25"/>
      <c r="I3" s="140"/>
      <c r="J3" s="25"/>
      <c r="K3" s="26"/>
      <c r="AT3" s="23" t="s">
        <v>82</v>
      </c>
    </row>
    <row r="4" ht="36.96" customHeight="1">
      <c r="B4" s="27"/>
      <c r="C4" s="28"/>
      <c r="D4" s="29" t="s">
        <v>94</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zakázky'!K6</f>
        <v>Stavební úpravy, ul. Karlova, Varnsdorf - II. etapa</v>
      </c>
      <c r="F7" s="39"/>
      <c r="G7" s="39"/>
      <c r="H7" s="39"/>
      <c r="I7" s="141"/>
      <c r="J7" s="28"/>
      <c r="K7" s="30"/>
    </row>
    <row r="8" s="1" customFormat="1">
      <c r="B8" s="45"/>
      <c r="C8" s="46"/>
      <c r="D8" s="39" t="s">
        <v>95</v>
      </c>
      <c r="E8" s="46"/>
      <c r="F8" s="46"/>
      <c r="G8" s="46"/>
      <c r="H8" s="46"/>
      <c r="I8" s="143"/>
      <c r="J8" s="46"/>
      <c r="K8" s="50"/>
    </row>
    <row r="9" s="1" customFormat="1" ht="36.96" customHeight="1">
      <c r="B9" s="45"/>
      <c r="C9" s="46"/>
      <c r="D9" s="46"/>
      <c r="E9" s="144" t="s">
        <v>172</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20</v>
      </c>
      <c r="E11" s="46"/>
      <c r="F11" s="34" t="s">
        <v>21</v>
      </c>
      <c r="G11" s="46"/>
      <c r="H11" s="46"/>
      <c r="I11" s="145" t="s">
        <v>22</v>
      </c>
      <c r="J11" s="34" t="s">
        <v>21</v>
      </c>
      <c r="K11" s="50"/>
    </row>
    <row r="12" s="1" customFormat="1" ht="14.4" customHeight="1">
      <c r="B12" s="45"/>
      <c r="C12" s="46"/>
      <c r="D12" s="39" t="s">
        <v>23</v>
      </c>
      <c r="E12" s="46"/>
      <c r="F12" s="34" t="s">
        <v>24</v>
      </c>
      <c r="G12" s="46"/>
      <c r="H12" s="46"/>
      <c r="I12" s="145" t="s">
        <v>25</v>
      </c>
      <c r="J12" s="146" t="str">
        <f>'Rekapitulace zakázky'!AN8</f>
        <v>29. 8. 2019</v>
      </c>
      <c r="K12" s="50"/>
    </row>
    <row r="13" s="1" customFormat="1" ht="10.8" customHeight="1">
      <c r="B13" s="45"/>
      <c r="C13" s="46"/>
      <c r="D13" s="46"/>
      <c r="E13" s="46"/>
      <c r="F13" s="46"/>
      <c r="G13" s="46"/>
      <c r="H13" s="46"/>
      <c r="I13" s="143"/>
      <c r="J13" s="46"/>
      <c r="K13" s="50"/>
    </row>
    <row r="14" s="1" customFormat="1" ht="14.4" customHeight="1">
      <c r="B14" s="45"/>
      <c r="C14" s="46"/>
      <c r="D14" s="39" t="s">
        <v>27</v>
      </c>
      <c r="E14" s="46"/>
      <c r="F14" s="46"/>
      <c r="G14" s="46"/>
      <c r="H14" s="46"/>
      <c r="I14" s="145" t="s">
        <v>28</v>
      </c>
      <c r="J14" s="34" t="s">
        <v>21</v>
      </c>
      <c r="K14" s="50"/>
    </row>
    <row r="15" s="1" customFormat="1" ht="18" customHeight="1">
      <c r="B15" s="45"/>
      <c r="C15" s="46"/>
      <c r="D15" s="46"/>
      <c r="E15" s="34" t="s">
        <v>29</v>
      </c>
      <c r="F15" s="46"/>
      <c r="G15" s="46"/>
      <c r="H15" s="46"/>
      <c r="I15" s="145" t="s">
        <v>30</v>
      </c>
      <c r="J15" s="34" t="s">
        <v>21</v>
      </c>
      <c r="K15" s="50"/>
    </row>
    <row r="16" s="1" customFormat="1" ht="6.96" customHeight="1">
      <c r="B16" s="45"/>
      <c r="C16" s="46"/>
      <c r="D16" s="46"/>
      <c r="E16" s="46"/>
      <c r="F16" s="46"/>
      <c r="G16" s="46"/>
      <c r="H16" s="46"/>
      <c r="I16" s="143"/>
      <c r="J16" s="46"/>
      <c r="K16" s="50"/>
    </row>
    <row r="17" s="1" customFormat="1" ht="14.4" customHeight="1">
      <c r="B17" s="45"/>
      <c r="C17" s="46"/>
      <c r="D17" s="39" t="s">
        <v>31</v>
      </c>
      <c r="E17" s="46"/>
      <c r="F17" s="46"/>
      <c r="G17" s="46"/>
      <c r="H17" s="46"/>
      <c r="I17" s="145" t="s">
        <v>28</v>
      </c>
      <c r="J17" s="34" t="str">
        <f>IF('Rekapitulace zakázky'!AN13="Vyplň údaj","",IF('Rekapitulace zakázky'!AN13="","",'Rekapitulace zakázky'!AN13))</f>
        <v/>
      </c>
      <c r="K17" s="50"/>
    </row>
    <row r="18" s="1" customFormat="1" ht="18" customHeight="1">
      <c r="B18" s="45"/>
      <c r="C18" s="46"/>
      <c r="D18" s="46"/>
      <c r="E18" s="34" t="str">
        <f>IF('Rekapitulace zakázky'!E14="Vyplň údaj","",IF('Rekapitulace zakázky'!E14="","",'Rekapitulace zakázky'!E14))</f>
        <v/>
      </c>
      <c r="F18" s="46"/>
      <c r="G18" s="46"/>
      <c r="H18" s="46"/>
      <c r="I18" s="145" t="s">
        <v>30</v>
      </c>
      <c r="J18" s="34" t="str">
        <f>IF('Rekapitulace zakázky'!AN14="Vyplň údaj","",IF('Rekapitulace zakázky'!AN14="","",'Rekapitulace zakázky'!AN14))</f>
        <v/>
      </c>
      <c r="K18" s="50"/>
    </row>
    <row r="19" s="1" customFormat="1" ht="6.96" customHeight="1">
      <c r="B19" s="45"/>
      <c r="C19" s="46"/>
      <c r="D19" s="46"/>
      <c r="E19" s="46"/>
      <c r="F19" s="46"/>
      <c r="G19" s="46"/>
      <c r="H19" s="46"/>
      <c r="I19" s="143"/>
      <c r="J19" s="46"/>
      <c r="K19" s="50"/>
    </row>
    <row r="20" s="1" customFormat="1" ht="14.4" customHeight="1">
      <c r="B20" s="45"/>
      <c r="C20" s="46"/>
      <c r="D20" s="39" t="s">
        <v>33</v>
      </c>
      <c r="E20" s="46"/>
      <c r="F20" s="46"/>
      <c r="G20" s="46"/>
      <c r="H20" s="46"/>
      <c r="I20" s="145" t="s">
        <v>28</v>
      </c>
      <c r="J20" s="34" t="s">
        <v>21</v>
      </c>
      <c r="K20" s="50"/>
    </row>
    <row r="21" s="1" customFormat="1" ht="18" customHeight="1">
      <c r="B21" s="45"/>
      <c r="C21" s="46"/>
      <c r="D21" s="46"/>
      <c r="E21" s="34" t="s">
        <v>34</v>
      </c>
      <c r="F21" s="46"/>
      <c r="G21" s="46"/>
      <c r="H21" s="46"/>
      <c r="I21" s="145" t="s">
        <v>30</v>
      </c>
      <c r="J21" s="34" t="s">
        <v>21</v>
      </c>
      <c r="K21" s="50"/>
    </row>
    <row r="22" s="1" customFormat="1" ht="6.96" customHeight="1">
      <c r="B22" s="45"/>
      <c r="C22" s="46"/>
      <c r="D22" s="46"/>
      <c r="E22" s="46"/>
      <c r="F22" s="46"/>
      <c r="G22" s="46"/>
      <c r="H22" s="46"/>
      <c r="I22" s="143"/>
      <c r="J22" s="46"/>
      <c r="K22" s="50"/>
    </row>
    <row r="23" s="1" customFormat="1" ht="14.4" customHeight="1">
      <c r="B23" s="45"/>
      <c r="C23" s="46"/>
      <c r="D23" s="39" t="s">
        <v>36</v>
      </c>
      <c r="E23" s="46"/>
      <c r="F23" s="46"/>
      <c r="G23" s="46"/>
      <c r="H23" s="46"/>
      <c r="I23" s="143"/>
      <c r="J23" s="46"/>
      <c r="K23" s="50"/>
    </row>
    <row r="24" s="6" customFormat="1" ht="16.5" customHeight="1">
      <c r="B24" s="147"/>
      <c r="C24" s="148"/>
      <c r="D24" s="148"/>
      <c r="E24" s="43" t="s">
        <v>21</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38</v>
      </c>
      <c r="E27" s="46"/>
      <c r="F27" s="46"/>
      <c r="G27" s="46"/>
      <c r="H27" s="46"/>
      <c r="I27" s="143"/>
      <c r="J27" s="154">
        <f>ROUND(J87,2)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40</v>
      </c>
      <c r="G29" s="46"/>
      <c r="H29" s="46"/>
      <c r="I29" s="155" t="s">
        <v>39</v>
      </c>
      <c r="J29" s="51" t="s">
        <v>41</v>
      </c>
      <c r="K29" s="50"/>
    </row>
    <row r="30" s="1" customFormat="1" ht="14.4" customHeight="1">
      <c r="B30" s="45"/>
      <c r="C30" s="46"/>
      <c r="D30" s="54" t="s">
        <v>42</v>
      </c>
      <c r="E30" s="54" t="s">
        <v>43</v>
      </c>
      <c r="F30" s="156">
        <f>ROUND(SUM(BE87:BE425), 2)</f>
        <v>0</v>
      </c>
      <c r="G30" s="46"/>
      <c r="H30" s="46"/>
      <c r="I30" s="157">
        <v>0.20999999999999999</v>
      </c>
      <c r="J30" s="156">
        <f>ROUND(ROUND((SUM(BE87:BE425)), 2)*I30, 2)</f>
        <v>0</v>
      </c>
      <c r="K30" s="50"/>
    </row>
    <row r="31" s="1" customFormat="1" ht="14.4" customHeight="1">
      <c r="B31" s="45"/>
      <c r="C31" s="46"/>
      <c r="D31" s="46"/>
      <c r="E31" s="54" t="s">
        <v>44</v>
      </c>
      <c r="F31" s="156">
        <f>ROUND(SUM(BF87:BF425), 2)</f>
        <v>0</v>
      </c>
      <c r="G31" s="46"/>
      <c r="H31" s="46"/>
      <c r="I31" s="157">
        <v>0.14999999999999999</v>
      </c>
      <c r="J31" s="156">
        <f>ROUND(ROUND((SUM(BF87:BF425)), 2)*I31, 2)</f>
        <v>0</v>
      </c>
      <c r="K31" s="50"/>
    </row>
    <row r="32" hidden="1" s="1" customFormat="1" ht="14.4" customHeight="1">
      <c r="B32" s="45"/>
      <c r="C32" s="46"/>
      <c r="D32" s="46"/>
      <c r="E32" s="54" t="s">
        <v>45</v>
      </c>
      <c r="F32" s="156">
        <f>ROUND(SUM(BG87:BG425), 2)</f>
        <v>0</v>
      </c>
      <c r="G32" s="46"/>
      <c r="H32" s="46"/>
      <c r="I32" s="157">
        <v>0.20999999999999999</v>
      </c>
      <c r="J32" s="156">
        <v>0</v>
      </c>
      <c r="K32" s="50"/>
    </row>
    <row r="33" hidden="1" s="1" customFormat="1" ht="14.4" customHeight="1">
      <c r="B33" s="45"/>
      <c r="C33" s="46"/>
      <c r="D33" s="46"/>
      <c r="E33" s="54" t="s">
        <v>46</v>
      </c>
      <c r="F33" s="156">
        <f>ROUND(SUM(BH87:BH425), 2)</f>
        <v>0</v>
      </c>
      <c r="G33" s="46"/>
      <c r="H33" s="46"/>
      <c r="I33" s="157">
        <v>0.14999999999999999</v>
      </c>
      <c r="J33" s="156">
        <v>0</v>
      </c>
      <c r="K33" s="50"/>
    </row>
    <row r="34" hidden="1" s="1" customFormat="1" ht="14.4" customHeight="1">
      <c r="B34" s="45"/>
      <c r="C34" s="46"/>
      <c r="D34" s="46"/>
      <c r="E34" s="54" t="s">
        <v>47</v>
      </c>
      <c r="F34" s="156">
        <f>ROUND(SUM(BI87:BI425),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48</v>
      </c>
      <c r="E36" s="97"/>
      <c r="F36" s="97"/>
      <c r="G36" s="160" t="s">
        <v>49</v>
      </c>
      <c r="H36" s="161" t="s">
        <v>50</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97</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Stavební úpravy, ul. Karlova, Varnsdorf - II. etapa</v>
      </c>
      <c r="F45" s="39"/>
      <c r="G45" s="39"/>
      <c r="H45" s="39"/>
      <c r="I45" s="143"/>
      <c r="J45" s="46"/>
      <c r="K45" s="50"/>
    </row>
    <row r="46" s="1" customFormat="1" ht="14.4" customHeight="1">
      <c r="B46" s="45"/>
      <c r="C46" s="39" t="s">
        <v>95</v>
      </c>
      <c r="D46" s="46"/>
      <c r="E46" s="46"/>
      <c r="F46" s="46"/>
      <c r="G46" s="46"/>
      <c r="H46" s="46"/>
      <c r="I46" s="143"/>
      <c r="J46" s="46"/>
      <c r="K46" s="50"/>
    </row>
    <row r="47" s="1" customFormat="1" ht="17.25" customHeight="1">
      <c r="B47" s="45"/>
      <c r="C47" s="46"/>
      <c r="D47" s="46"/>
      <c r="E47" s="144" t="str">
        <f>E9</f>
        <v>SO 101 - Místní komunikace - II. eptapa (480-1000 m)</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23</v>
      </c>
      <c r="D49" s="46"/>
      <c r="E49" s="46"/>
      <c r="F49" s="34" t="str">
        <f>F12</f>
        <v>k.ú. Varnsdorf</v>
      </c>
      <c r="G49" s="46"/>
      <c r="H49" s="46"/>
      <c r="I49" s="145" t="s">
        <v>25</v>
      </c>
      <c r="J49" s="146" t="str">
        <f>IF(J12="","",J12)</f>
        <v>29. 8. 2019</v>
      </c>
      <c r="K49" s="50"/>
    </row>
    <row r="50" s="1" customFormat="1" ht="6.96" customHeight="1">
      <c r="B50" s="45"/>
      <c r="C50" s="46"/>
      <c r="D50" s="46"/>
      <c r="E50" s="46"/>
      <c r="F50" s="46"/>
      <c r="G50" s="46"/>
      <c r="H50" s="46"/>
      <c r="I50" s="143"/>
      <c r="J50" s="46"/>
      <c r="K50" s="50"/>
    </row>
    <row r="51" s="1" customFormat="1">
      <c r="B51" s="45"/>
      <c r="C51" s="39" t="s">
        <v>27</v>
      </c>
      <c r="D51" s="46"/>
      <c r="E51" s="46"/>
      <c r="F51" s="34" t="str">
        <f>E15</f>
        <v>Mesto Varnsdorf</v>
      </c>
      <c r="G51" s="46"/>
      <c r="H51" s="46"/>
      <c r="I51" s="145" t="s">
        <v>33</v>
      </c>
      <c r="J51" s="43" t="str">
        <f>E21</f>
        <v>ProProjekt s.r.o.</v>
      </c>
      <c r="K51" s="50"/>
    </row>
    <row r="52" s="1" customFormat="1" ht="14.4" customHeight="1">
      <c r="B52" s="45"/>
      <c r="C52" s="39" t="s">
        <v>31</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98</v>
      </c>
      <c r="D54" s="158"/>
      <c r="E54" s="158"/>
      <c r="F54" s="158"/>
      <c r="G54" s="158"/>
      <c r="H54" s="158"/>
      <c r="I54" s="172"/>
      <c r="J54" s="173" t="s">
        <v>99</v>
      </c>
      <c r="K54" s="174"/>
    </row>
    <row r="55" s="1" customFormat="1" ht="10.32" customHeight="1">
      <c r="B55" s="45"/>
      <c r="C55" s="46"/>
      <c r="D55" s="46"/>
      <c r="E55" s="46"/>
      <c r="F55" s="46"/>
      <c r="G55" s="46"/>
      <c r="H55" s="46"/>
      <c r="I55" s="143"/>
      <c r="J55" s="46"/>
      <c r="K55" s="50"/>
    </row>
    <row r="56" s="1" customFormat="1" ht="29.28" customHeight="1">
      <c r="B56" s="45"/>
      <c r="C56" s="175" t="s">
        <v>100</v>
      </c>
      <c r="D56" s="46"/>
      <c r="E56" s="46"/>
      <c r="F56" s="46"/>
      <c r="G56" s="46"/>
      <c r="H56" s="46"/>
      <c r="I56" s="143"/>
      <c r="J56" s="154">
        <f>J87</f>
        <v>0</v>
      </c>
      <c r="K56" s="50"/>
      <c r="AU56" s="23" t="s">
        <v>101</v>
      </c>
    </row>
    <row r="57" s="7" customFormat="1" ht="24.96" customHeight="1">
      <c r="B57" s="176"/>
      <c r="C57" s="177"/>
      <c r="D57" s="178" t="s">
        <v>173</v>
      </c>
      <c r="E57" s="179"/>
      <c r="F57" s="179"/>
      <c r="G57" s="179"/>
      <c r="H57" s="179"/>
      <c r="I57" s="180"/>
      <c r="J57" s="181">
        <f>J88</f>
        <v>0</v>
      </c>
      <c r="K57" s="182"/>
    </row>
    <row r="58" s="8" customFormat="1" ht="19.92" customHeight="1">
      <c r="B58" s="183"/>
      <c r="C58" s="184"/>
      <c r="D58" s="185" t="s">
        <v>174</v>
      </c>
      <c r="E58" s="186"/>
      <c r="F58" s="186"/>
      <c r="G58" s="186"/>
      <c r="H58" s="186"/>
      <c r="I58" s="187"/>
      <c r="J58" s="188">
        <f>J89</f>
        <v>0</v>
      </c>
      <c r="K58" s="189"/>
    </row>
    <row r="59" s="8" customFormat="1" ht="19.92" customHeight="1">
      <c r="B59" s="183"/>
      <c r="C59" s="184"/>
      <c r="D59" s="185" t="s">
        <v>175</v>
      </c>
      <c r="E59" s="186"/>
      <c r="F59" s="186"/>
      <c r="G59" s="186"/>
      <c r="H59" s="186"/>
      <c r="I59" s="187"/>
      <c r="J59" s="188">
        <f>J218</f>
        <v>0</v>
      </c>
      <c r="K59" s="189"/>
    </row>
    <row r="60" s="8" customFormat="1" ht="19.92" customHeight="1">
      <c r="B60" s="183"/>
      <c r="C60" s="184"/>
      <c r="D60" s="185" t="s">
        <v>176</v>
      </c>
      <c r="E60" s="186"/>
      <c r="F60" s="186"/>
      <c r="G60" s="186"/>
      <c r="H60" s="186"/>
      <c r="I60" s="187"/>
      <c r="J60" s="188">
        <f>J224</f>
        <v>0</v>
      </c>
      <c r="K60" s="189"/>
    </row>
    <row r="61" s="8" customFormat="1" ht="19.92" customHeight="1">
      <c r="B61" s="183"/>
      <c r="C61" s="184"/>
      <c r="D61" s="185" t="s">
        <v>177</v>
      </c>
      <c r="E61" s="186"/>
      <c r="F61" s="186"/>
      <c r="G61" s="186"/>
      <c r="H61" s="186"/>
      <c r="I61" s="187"/>
      <c r="J61" s="188">
        <f>J227</f>
        <v>0</v>
      </c>
      <c r="K61" s="189"/>
    </row>
    <row r="62" s="8" customFormat="1" ht="19.92" customHeight="1">
      <c r="B62" s="183"/>
      <c r="C62" s="184"/>
      <c r="D62" s="185" t="s">
        <v>178</v>
      </c>
      <c r="E62" s="186"/>
      <c r="F62" s="186"/>
      <c r="G62" s="186"/>
      <c r="H62" s="186"/>
      <c r="I62" s="187"/>
      <c r="J62" s="188">
        <f>J233</f>
        <v>0</v>
      </c>
      <c r="K62" s="189"/>
    </row>
    <row r="63" s="8" customFormat="1" ht="19.92" customHeight="1">
      <c r="B63" s="183"/>
      <c r="C63" s="184"/>
      <c r="D63" s="185" t="s">
        <v>179</v>
      </c>
      <c r="E63" s="186"/>
      <c r="F63" s="186"/>
      <c r="G63" s="186"/>
      <c r="H63" s="186"/>
      <c r="I63" s="187"/>
      <c r="J63" s="188">
        <f>J300</f>
        <v>0</v>
      </c>
      <c r="K63" s="189"/>
    </row>
    <row r="64" s="8" customFormat="1" ht="19.92" customHeight="1">
      <c r="B64" s="183"/>
      <c r="C64" s="184"/>
      <c r="D64" s="185" t="s">
        <v>180</v>
      </c>
      <c r="E64" s="186"/>
      <c r="F64" s="186"/>
      <c r="G64" s="186"/>
      <c r="H64" s="186"/>
      <c r="I64" s="187"/>
      <c r="J64" s="188">
        <f>J302</f>
        <v>0</v>
      </c>
      <c r="K64" s="189"/>
    </row>
    <row r="65" s="8" customFormat="1" ht="19.92" customHeight="1">
      <c r="B65" s="183"/>
      <c r="C65" s="184"/>
      <c r="D65" s="185" t="s">
        <v>181</v>
      </c>
      <c r="E65" s="186"/>
      <c r="F65" s="186"/>
      <c r="G65" s="186"/>
      <c r="H65" s="186"/>
      <c r="I65" s="187"/>
      <c r="J65" s="188">
        <f>J329</f>
        <v>0</v>
      </c>
      <c r="K65" s="189"/>
    </row>
    <row r="66" s="8" customFormat="1" ht="19.92" customHeight="1">
      <c r="B66" s="183"/>
      <c r="C66" s="184"/>
      <c r="D66" s="185" t="s">
        <v>182</v>
      </c>
      <c r="E66" s="186"/>
      <c r="F66" s="186"/>
      <c r="G66" s="186"/>
      <c r="H66" s="186"/>
      <c r="I66" s="187"/>
      <c r="J66" s="188">
        <f>J397</f>
        <v>0</v>
      </c>
      <c r="K66" s="189"/>
    </row>
    <row r="67" s="8" customFormat="1" ht="19.92" customHeight="1">
      <c r="B67" s="183"/>
      <c r="C67" s="184"/>
      <c r="D67" s="185" t="s">
        <v>183</v>
      </c>
      <c r="E67" s="186"/>
      <c r="F67" s="186"/>
      <c r="G67" s="186"/>
      <c r="H67" s="186"/>
      <c r="I67" s="187"/>
      <c r="J67" s="188">
        <f>J423</f>
        <v>0</v>
      </c>
      <c r="K67" s="189"/>
    </row>
    <row r="68" s="1" customFormat="1" ht="21.84" customHeight="1">
      <c r="B68" s="45"/>
      <c r="C68" s="46"/>
      <c r="D68" s="46"/>
      <c r="E68" s="46"/>
      <c r="F68" s="46"/>
      <c r="G68" s="46"/>
      <c r="H68" s="46"/>
      <c r="I68" s="143"/>
      <c r="J68" s="46"/>
      <c r="K68" s="50"/>
    </row>
    <row r="69" s="1" customFormat="1" ht="6.96" customHeight="1">
      <c r="B69" s="66"/>
      <c r="C69" s="67"/>
      <c r="D69" s="67"/>
      <c r="E69" s="67"/>
      <c r="F69" s="67"/>
      <c r="G69" s="67"/>
      <c r="H69" s="67"/>
      <c r="I69" s="165"/>
      <c r="J69" s="67"/>
      <c r="K69" s="68"/>
    </row>
    <row r="73" s="1" customFormat="1" ht="6.96" customHeight="1">
      <c r="B73" s="69"/>
      <c r="C73" s="70"/>
      <c r="D73" s="70"/>
      <c r="E73" s="70"/>
      <c r="F73" s="70"/>
      <c r="G73" s="70"/>
      <c r="H73" s="70"/>
      <c r="I73" s="168"/>
      <c r="J73" s="70"/>
      <c r="K73" s="70"/>
      <c r="L73" s="71"/>
    </row>
    <row r="74" s="1" customFormat="1" ht="36.96" customHeight="1">
      <c r="B74" s="45"/>
      <c r="C74" s="72" t="s">
        <v>108</v>
      </c>
      <c r="D74" s="73"/>
      <c r="E74" s="73"/>
      <c r="F74" s="73"/>
      <c r="G74" s="73"/>
      <c r="H74" s="73"/>
      <c r="I74" s="190"/>
      <c r="J74" s="73"/>
      <c r="K74" s="73"/>
      <c r="L74" s="71"/>
    </row>
    <row r="75" s="1" customFormat="1" ht="6.96" customHeight="1">
      <c r="B75" s="45"/>
      <c r="C75" s="73"/>
      <c r="D75" s="73"/>
      <c r="E75" s="73"/>
      <c r="F75" s="73"/>
      <c r="G75" s="73"/>
      <c r="H75" s="73"/>
      <c r="I75" s="190"/>
      <c r="J75" s="73"/>
      <c r="K75" s="73"/>
      <c r="L75" s="71"/>
    </row>
    <row r="76" s="1" customFormat="1" ht="14.4" customHeight="1">
      <c r="B76" s="45"/>
      <c r="C76" s="75" t="s">
        <v>18</v>
      </c>
      <c r="D76" s="73"/>
      <c r="E76" s="73"/>
      <c r="F76" s="73"/>
      <c r="G76" s="73"/>
      <c r="H76" s="73"/>
      <c r="I76" s="190"/>
      <c r="J76" s="73"/>
      <c r="K76" s="73"/>
      <c r="L76" s="71"/>
    </row>
    <row r="77" s="1" customFormat="1" ht="16.5" customHeight="1">
      <c r="B77" s="45"/>
      <c r="C77" s="73"/>
      <c r="D77" s="73"/>
      <c r="E77" s="191" t="str">
        <f>E7</f>
        <v>Stavební úpravy, ul. Karlova, Varnsdorf - II. etapa</v>
      </c>
      <c r="F77" s="75"/>
      <c r="G77" s="75"/>
      <c r="H77" s="75"/>
      <c r="I77" s="190"/>
      <c r="J77" s="73"/>
      <c r="K77" s="73"/>
      <c r="L77" s="71"/>
    </row>
    <row r="78" s="1" customFormat="1" ht="14.4" customHeight="1">
      <c r="B78" s="45"/>
      <c r="C78" s="75" t="s">
        <v>95</v>
      </c>
      <c r="D78" s="73"/>
      <c r="E78" s="73"/>
      <c r="F78" s="73"/>
      <c r="G78" s="73"/>
      <c r="H78" s="73"/>
      <c r="I78" s="190"/>
      <c r="J78" s="73"/>
      <c r="K78" s="73"/>
      <c r="L78" s="71"/>
    </row>
    <row r="79" s="1" customFormat="1" ht="17.25" customHeight="1">
      <c r="B79" s="45"/>
      <c r="C79" s="73"/>
      <c r="D79" s="73"/>
      <c r="E79" s="81" t="str">
        <f>E9</f>
        <v>SO 101 - Místní komunikace - II. eptapa (480-1000 m)</v>
      </c>
      <c r="F79" s="73"/>
      <c r="G79" s="73"/>
      <c r="H79" s="73"/>
      <c r="I79" s="190"/>
      <c r="J79" s="73"/>
      <c r="K79" s="73"/>
      <c r="L79" s="71"/>
    </row>
    <row r="80" s="1" customFormat="1" ht="6.96" customHeight="1">
      <c r="B80" s="45"/>
      <c r="C80" s="73"/>
      <c r="D80" s="73"/>
      <c r="E80" s="73"/>
      <c r="F80" s="73"/>
      <c r="G80" s="73"/>
      <c r="H80" s="73"/>
      <c r="I80" s="190"/>
      <c r="J80" s="73"/>
      <c r="K80" s="73"/>
      <c r="L80" s="71"/>
    </row>
    <row r="81" s="1" customFormat="1" ht="18" customHeight="1">
      <c r="B81" s="45"/>
      <c r="C81" s="75" t="s">
        <v>23</v>
      </c>
      <c r="D81" s="73"/>
      <c r="E81" s="73"/>
      <c r="F81" s="192" t="str">
        <f>F12</f>
        <v>k.ú. Varnsdorf</v>
      </c>
      <c r="G81" s="73"/>
      <c r="H81" s="73"/>
      <c r="I81" s="193" t="s">
        <v>25</v>
      </c>
      <c r="J81" s="84" t="str">
        <f>IF(J12="","",J12)</f>
        <v>29. 8. 2019</v>
      </c>
      <c r="K81" s="73"/>
      <c r="L81" s="71"/>
    </row>
    <row r="82" s="1" customFormat="1" ht="6.96" customHeight="1">
      <c r="B82" s="45"/>
      <c r="C82" s="73"/>
      <c r="D82" s="73"/>
      <c r="E82" s="73"/>
      <c r="F82" s="73"/>
      <c r="G82" s="73"/>
      <c r="H82" s="73"/>
      <c r="I82" s="190"/>
      <c r="J82" s="73"/>
      <c r="K82" s="73"/>
      <c r="L82" s="71"/>
    </row>
    <row r="83" s="1" customFormat="1">
      <c r="B83" s="45"/>
      <c r="C83" s="75" t="s">
        <v>27</v>
      </c>
      <c r="D83" s="73"/>
      <c r="E83" s="73"/>
      <c r="F83" s="192" t="str">
        <f>E15</f>
        <v>Mesto Varnsdorf</v>
      </c>
      <c r="G83" s="73"/>
      <c r="H83" s="73"/>
      <c r="I83" s="193" t="s">
        <v>33</v>
      </c>
      <c r="J83" s="192" t="str">
        <f>E21</f>
        <v>ProProjekt s.r.o.</v>
      </c>
      <c r="K83" s="73"/>
      <c r="L83" s="71"/>
    </row>
    <row r="84" s="1" customFormat="1" ht="14.4" customHeight="1">
      <c r="B84" s="45"/>
      <c r="C84" s="75" t="s">
        <v>31</v>
      </c>
      <c r="D84" s="73"/>
      <c r="E84" s="73"/>
      <c r="F84" s="192" t="str">
        <f>IF(E18="","",E18)</f>
        <v/>
      </c>
      <c r="G84" s="73"/>
      <c r="H84" s="73"/>
      <c r="I84" s="190"/>
      <c r="J84" s="73"/>
      <c r="K84" s="73"/>
      <c r="L84" s="71"/>
    </row>
    <row r="85" s="1" customFormat="1" ht="10.32" customHeight="1">
      <c r="B85" s="45"/>
      <c r="C85" s="73"/>
      <c r="D85" s="73"/>
      <c r="E85" s="73"/>
      <c r="F85" s="73"/>
      <c r="G85" s="73"/>
      <c r="H85" s="73"/>
      <c r="I85" s="190"/>
      <c r="J85" s="73"/>
      <c r="K85" s="73"/>
      <c r="L85" s="71"/>
    </row>
    <row r="86" s="9" customFormat="1" ht="29.28" customHeight="1">
      <c r="B86" s="194"/>
      <c r="C86" s="195" t="s">
        <v>109</v>
      </c>
      <c r="D86" s="196" t="s">
        <v>57</v>
      </c>
      <c r="E86" s="196" t="s">
        <v>53</v>
      </c>
      <c r="F86" s="196" t="s">
        <v>110</v>
      </c>
      <c r="G86" s="196" t="s">
        <v>111</v>
      </c>
      <c r="H86" s="196" t="s">
        <v>112</v>
      </c>
      <c r="I86" s="197" t="s">
        <v>113</v>
      </c>
      <c r="J86" s="196" t="s">
        <v>99</v>
      </c>
      <c r="K86" s="198" t="s">
        <v>114</v>
      </c>
      <c r="L86" s="199"/>
      <c r="M86" s="101" t="s">
        <v>115</v>
      </c>
      <c r="N86" s="102" t="s">
        <v>42</v>
      </c>
      <c r="O86" s="102" t="s">
        <v>116</v>
      </c>
      <c r="P86" s="102" t="s">
        <v>117</v>
      </c>
      <c r="Q86" s="102" t="s">
        <v>118</v>
      </c>
      <c r="R86" s="102" t="s">
        <v>119</v>
      </c>
      <c r="S86" s="102" t="s">
        <v>120</v>
      </c>
      <c r="T86" s="103" t="s">
        <v>121</v>
      </c>
    </row>
    <row r="87" s="1" customFormat="1" ht="29.28" customHeight="1">
      <c r="B87" s="45"/>
      <c r="C87" s="107" t="s">
        <v>100</v>
      </c>
      <c r="D87" s="73"/>
      <c r="E87" s="73"/>
      <c r="F87" s="73"/>
      <c r="G87" s="73"/>
      <c r="H87" s="73"/>
      <c r="I87" s="190"/>
      <c r="J87" s="200">
        <f>BK87</f>
        <v>0</v>
      </c>
      <c r="K87" s="73"/>
      <c r="L87" s="71"/>
      <c r="M87" s="104"/>
      <c r="N87" s="105"/>
      <c r="O87" s="105"/>
      <c r="P87" s="201">
        <f>P88</f>
        <v>0</v>
      </c>
      <c r="Q87" s="105"/>
      <c r="R87" s="201">
        <f>R88</f>
        <v>2649.6106424999998</v>
      </c>
      <c r="S87" s="105"/>
      <c r="T87" s="202">
        <f>T88</f>
        <v>1667.9808</v>
      </c>
      <c r="AT87" s="23" t="s">
        <v>71</v>
      </c>
      <c r="AU87" s="23" t="s">
        <v>101</v>
      </c>
      <c r="BK87" s="203">
        <f>BK88</f>
        <v>0</v>
      </c>
    </row>
    <row r="88" s="10" customFormat="1" ht="37.44001" customHeight="1">
      <c r="B88" s="204"/>
      <c r="C88" s="205"/>
      <c r="D88" s="206" t="s">
        <v>71</v>
      </c>
      <c r="E88" s="207" t="s">
        <v>184</v>
      </c>
      <c r="F88" s="207" t="s">
        <v>185</v>
      </c>
      <c r="G88" s="205"/>
      <c r="H88" s="205"/>
      <c r="I88" s="208"/>
      <c r="J88" s="209">
        <f>BK88</f>
        <v>0</v>
      </c>
      <c r="K88" s="205"/>
      <c r="L88" s="210"/>
      <c r="M88" s="211"/>
      <c r="N88" s="212"/>
      <c r="O88" s="212"/>
      <c r="P88" s="213">
        <f>P89+P218+P224+P227+P233+P300+P302+P329+P397+P423</f>
        <v>0</v>
      </c>
      <c r="Q88" s="212"/>
      <c r="R88" s="213">
        <f>R89+R218+R224+R227+R233+R300+R302+R329+R397+R423</f>
        <v>2649.6106424999998</v>
      </c>
      <c r="S88" s="212"/>
      <c r="T88" s="214">
        <f>T89+T218+T224+T227+T233+T300+T302+T329+T397+T423</f>
        <v>1667.9808</v>
      </c>
      <c r="AR88" s="215" t="s">
        <v>80</v>
      </c>
      <c r="AT88" s="216" t="s">
        <v>71</v>
      </c>
      <c r="AU88" s="216" t="s">
        <v>72</v>
      </c>
      <c r="AY88" s="215" t="s">
        <v>125</v>
      </c>
      <c r="BK88" s="217">
        <f>BK89+BK218+BK224+BK227+BK233+BK300+BK302+BK329+BK397+BK423</f>
        <v>0</v>
      </c>
    </row>
    <row r="89" s="10" customFormat="1" ht="19.92" customHeight="1">
      <c r="B89" s="204"/>
      <c r="C89" s="205"/>
      <c r="D89" s="206" t="s">
        <v>71</v>
      </c>
      <c r="E89" s="218" t="s">
        <v>80</v>
      </c>
      <c r="F89" s="218" t="s">
        <v>186</v>
      </c>
      <c r="G89" s="205"/>
      <c r="H89" s="205"/>
      <c r="I89" s="208"/>
      <c r="J89" s="219">
        <f>BK89</f>
        <v>0</v>
      </c>
      <c r="K89" s="205"/>
      <c r="L89" s="210"/>
      <c r="M89" s="211"/>
      <c r="N89" s="212"/>
      <c r="O89" s="212"/>
      <c r="P89" s="213">
        <f>SUM(P90:P217)</f>
        <v>0</v>
      </c>
      <c r="Q89" s="212"/>
      <c r="R89" s="213">
        <f>SUM(R90:R217)</f>
        <v>1512.3553609999999</v>
      </c>
      <c r="S89" s="212"/>
      <c r="T89" s="214">
        <f>SUM(T90:T217)</f>
        <v>1665.8044</v>
      </c>
      <c r="AR89" s="215" t="s">
        <v>80</v>
      </c>
      <c r="AT89" s="216" t="s">
        <v>71</v>
      </c>
      <c r="AU89" s="216" t="s">
        <v>80</v>
      </c>
      <c r="AY89" s="215" t="s">
        <v>125</v>
      </c>
      <c r="BK89" s="217">
        <f>SUM(BK90:BK217)</f>
        <v>0</v>
      </c>
    </row>
    <row r="90" s="1" customFormat="1" ht="38.25" customHeight="1">
      <c r="B90" s="45"/>
      <c r="C90" s="220" t="s">
        <v>80</v>
      </c>
      <c r="D90" s="220" t="s">
        <v>128</v>
      </c>
      <c r="E90" s="221" t="s">
        <v>187</v>
      </c>
      <c r="F90" s="222" t="s">
        <v>188</v>
      </c>
      <c r="G90" s="223" t="s">
        <v>189</v>
      </c>
      <c r="H90" s="224">
        <v>799.70000000000005</v>
      </c>
      <c r="I90" s="225"/>
      <c r="J90" s="226">
        <f>ROUND(I90*H90,2)</f>
        <v>0</v>
      </c>
      <c r="K90" s="222" t="s">
        <v>132</v>
      </c>
      <c r="L90" s="71"/>
      <c r="M90" s="227" t="s">
        <v>21</v>
      </c>
      <c r="N90" s="228" t="s">
        <v>43</v>
      </c>
      <c r="O90" s="46"/>
      <c r="P90" s="229">
        <f>O90*H90</f>
        <v>0</v>
      </c>
      <c r="Q90" s="229">
        <v>0</v>
      </c>
      <c r="R90" s="229">
        <f>Q90*H90</f>
        <v>0</v>
      </c>
      <c r="S90" s="229">
        <v>0.17000000000000001</v>
      </c>
      <c r="T90" s="230">
        <f>S90*H90</f>
        <v>135.94900000000001</v>
      </c>
      <c r="AR90" s="23" t="s">
        <v>142</v>
      </c>
      <c r="AT90" s="23" t="s">
        <v>128</v>
      </c>
      <c r="AU90" s="23" t="s">
        <v>82</v>
      </c>
      <c r="AY90" s="23" t="s">
        <v>125</v>
      </c>
      <c r="BE90" s="231">
        <f>IF(N90="základní",J90,0)</f>
        <v>0</v>
      </c>
      <c r="BF90" s="231">
        <f>IF(N90="snížená",J90,0)</f>
        <v>0</v>
      </c>
      <c r="BG90" s="231">
        <f>IF(N90="zákl. přenesená",J90,0)</f>
        <v>0</v>
      </c>
      <c r="BH90" s="231">
        <f>IF(N90="sníž. přenesená",J90,0)</f>
        <v>0</v>
      </c>
      <c r="BI90" s="231">
        <f>IF(N90="nulová",J90,0)</f>
        <v>0</v>
      </c>
      <c r="BJ90" s="23" t="s">
        <v>80</v>
      </c>
      <c r="BK90" s="231">
        <f>ROUND(I90*H90,2)</f>
        <v>0</v>
      </c>
      <c r="BL90" s="23" t="s">
        <v>142</v>
      </c>
      <c r="BM90" s="23" t="s">
        <v>190</v>
      </c>
    </row>
    <row r="91" s="1" customFormat="1">
      <c r="B91" s="45"/>
      <c r="C91" s="73"/>
      <c r="D91" s="236" t="s">
        <v>191</v>
      </c>
      <c r="E91" s="73"/>
      <c r="F91" s="237" t="s">
        <v>192</v>
      </c>
      <c r="G91" s="73"/>
      <c r="H91" s="73"/>
      <c r="I91" s="190"/>
      <c r="J91" s="73"/>
      <c r="K91" s="73"/>
      <c r="L91" s="71"/>
      <c r="M91" s="238"/>
      <c r="N91" s="46"/>
      <c r="O91" s="46"/>
      <c r="P91" s="46"/>
      <c r="Q91" s="46"/>
      <c r="R91" s="46"/>
      <c r="S91" s="46"/>
      <c r="T91" s="94"/>
      <c r="AT91" s="23" t="s">
        <v>191</v>
      </c>
      <c r="AU91" s="23" t="s">
        <v>82</v>
      </c>
    </row>
    <row r="92" s="11" customFormat="1">
      <c r="B92" s="239"/>
      <c r="C92" s="240"/>
      <c r="D92" s="236" t="s">
        <v>193</v>
      </c>
      <c r="E92" s="241" t="s">
        <v>21</v>
      </c>
      <c r="F92" s="242" t="s">
        <v>194</v>
      </c>
      <c r="G92" s="240"/>
      <c r="H92" s="243">
        <v>595.29999999999995</v>
      </c>
      <c r="I92" s="244"/>
      <c r="J92" s="240"/>
      <c r="K92" s="240"/>
      <c r="L92" s="245"/>
      <c r="M92" s="246"/>
      <c r="N92" s="247"/>
      <c r="O92" s="247"/>
      <c r="P92" s="247"/>
      <c r="Q92" s="247"/>
      <c r="R92" s="247"/>
      <c r="S92" s="247"/>
      <c r="T92" s="248"/>
      <c r="AT92" s="249" t="s">
        <v>193</v>
      </c>
      <c r="AU92" s="249" t="s">
        <v>82</v>
      </c>
      <c r="AV92" s="11" t="s">
        <v>82</v>
      </c>
      <c r="AW92" s="11" t="s">
        <v>35</v>
      </c>
      <c r="AX92" s="11" t="s">
        <v>72</v>
      </c>
      <c r="AY92" s="249" t="s">
        <v>125</v>
      </c>
    </row>
    <row r="93" s="11" customFormat="1">
      <c r="B93" s="239"/>
      <c r="C93" s="240"/>
      <c r="D93" s="236" t="s">
        <v>193</v>
      </c>
      <c r="E93" s="241" t="s">
        <v>21</v>
      </c>
      <c r="F93" s="242" t="s">
        <v>195</v>
      </c>
      <c r="G93" s="240"/>
      <c r="H93" s="243">
        <v>147.09999999999999</v>
      </c>
      <c r="I93" s="244"/>
      <c r="J93" s="240"/>
      <c r="K93" s="240"/>
      <c r="L93" s="245"/>
      <c r="M93" s="246"/>
      <c r="N93" s="247"/>
      <c r="O93" s="247"/>
      <c r="P93" s="247"/>
      <c r="Q93" s="247"/>
      <c r="R93" s="247"/>
      <c r="S93" s="247"/>
      <c r="T93" s="248"/>
      <c r="AT93" s="249" t="s">
        <v>193</v>
      </c>
      <c r="AU93" s="249" t="s">
        <v>82</v>
      </c>
      <c r="AV93" s="11" t="s">
        <v>82</v>
      </c>
      <c r="AW93" s="11" t="s">
        <v>35</v>
      </c>
      <c r="AX93" s="11" t="s">
        <v>72</v>
      </c>
      <c r="AY93" s="249" t="s">
        <v>125</v>
      </c>
    </row>
    <row r="94" s="11" customFormat="1">
      <c r="B94" s="239"/>
      <c r="C94" s="240"/>
      <c r="D94" s="236" t="s">
        <v>193</v>
      </c>
      <c r="E94" s="241" t="s">
        <v>21</v>
      </c>
      <c r="F94" s="242" t="s">
        <v>196</v>
      </c>
      <c r="G94" s="240"/>
      <c r="H94" s="243">
        <v>57.299999999999997</v>
      </c>
      <c r="I94" s="244"/>
      <c r="J94" s="240"/>
      <c r="K94" s="240"/>
      <c r="L94" s="245"/>
      <c r="M94" s="246"/>
      <c r="N94" s="247"/>
      <c r="O94" s="247"/>
      <c r="P94" s="247"/>
      <c r="Q94" s="247"/>
      <c r="R94" s="247"/>
      <c r="S94" s="247"/>
      <c r="T94" s="248"/>
      <c r="AT94" s="249" t="s">
        <v>193</v>
      </c>
      <c r="AU94" s="249" t="s">
        <v>82</v>
      </c>
      <c r="AV94" s="11" t="s">
        <v>82</v>
      </c>
      <c r="AW94" s="11" t="s">
        <v>35</v>
      </c>
      <c r="AX94" s="11" t="s">
        <v>72</v>
      </c>
      <c r="AY94" s="249" t="s">
        <v>125</v>
      </c>
    </row>
    <row r="95" s="12" customFormat="1">
      <c r="B95" s="250"/>
      <c r="C95" s="251"/>
      <c r="D95" s="236" t="s">
        <v>193</v>
      </c>
      <c r="E95" s="252" t="s">
        <v>21</v>
      </c>
      <c r="F95" s="253" t="s">
        <v>197</v>
      </c>
      <c r="G95" s="251"/>
      <c r="H95" s="254">
        <v>799.70000000000005</v>
      </c>
      <c r="I95" s="255"/>
      <c r="J95" s="251"/>
      <c r="K95" s="251"/>
      <c r="L95" s="256"/>
      <c r="M95" s="257"/>
      <c r="N95" s="258"/>
      <c r="O95" s="258"/>
      <c r="P95" s="258"/>
      <c r="Q95" s="258"/>
      <c r="R95" s="258"/>
      <c r="S95" s="258"/>
      <c r="T95" s="259"/>
      <c r="AT95" s="260" t="s">
        <v>193</v>
      </c>
      <c r="AU95" s="260" t="s">
        <v>82</v>
      </c>
      <c r="AV95" s="12" t="s">
        <v>142</v>
      </c>
      <c r="AW95" s="12" t="s">
        <v>35</v>
      </c>
      <c r="AX95" s="12" t="s">
        <v>80</v>
      </c>
      <c r="AY95" s="260" t="s">
        <v>125</v>
      </c>
    </row>
    <row r="96" s="1" customFormat="1" ht="51" customHeight="1">
      <c r="B96" s="45"/>
      <c r="C96" s="220" t="s">
        <v>82</v>
      </c>
      <c r="D96" s="220" t="s">
        <v>128</v>
      </c>
      <c r="E96" s="221" t="s">
        <v>198</v>
      </c>
      <c r="F96" s="222" t="s">
        <v>199</v>
      </c>
      <c r="G96" s="223" t="s">
        <v>189</v>
      </c>
      <c r="H96" s="224">
        <v>26.399999999999999</v>
      </c>
      <c r="I96" s="225"/>
      <c r="J96" s="226">
        <f>ROUND(I96*H96,2)</f>
        <v>0</v>
      </c>
      <c r="K96" s="222" t="s">
        <v>132</v>
      </c>
      <c r="L96" s="71"/>
      <c r="M96" s="227" t="s">
        <v>21</v>
      </c>
      <c r="N96" s="228" t="s">
        <v>43</v>
      </c>
      <c r="O96" s="46"/>
      <c r="P96" s="229">
        <f>O96*H96</f>
        <v>0</v>
      </c>
      <c r="Q96" s="229">
        <v>0</v>
      </c>
      <c r="R96" s="229">
        <f>Q96*H96</f>
        <v>0</v>
      </c>
      <c r="S96" s="229">
        <v>0.28999999999999998</v>
      </c>
      <c r="T96" s="230">
        <f>S96*H96</f>
        <v>7.6559999999999988</v>
      </c>
      <c r="AR96" s="23" t="s">
        <v>142</v>
      </c>
      <c r="AT96" s="23" t="s">
        <v>128</v>
      </c>
      <c r="AU96" s="23" t="s">
        <v>82</v>
      </c>
      <c r="AY96" s="23" t="s">
        <v>125</v>
      </c>
      <c r="BE96" s="231">
        <f>IF(N96="základní",J96,0)</f>
        <v>0</v>
      </c>
      <c r="BF96" s="231">
        <f>IF(N96="snížená",J96,0)</f>
        <v>0</v>
      </c>
      <c r="BG96" s="231">
        <f>IF(N96="zákl. přenesená",J96,0)</f>
        <v>0</v>
      </c>
      <c r="BH96" s="231">
        <f>IF(N96="sníž. přenesená",J96,0)</f>
        <v>0</v>
      </c>
      <c r="BI96" s="231">
        <f>IF(N96="nulová",J96,0)</f>
        <v>0</v>
      </c>
      <c r="BJ96" s="23" t="s">
        <v>80</v>
      </c>
      <c r="BK96" s="231">
        <f>ROUND(I96*H96,2)</f>
        <v>0</v>
      </c>
      <c r="BL96" s="23" t="s">
        <v>142</v>
      </c>
      <c r="BM96" s="23" t="s">
        <v>200</v>
      </c>
    </row>
    <row r="97" s="1" customFormat="1">
      <c r="B97" s="45"/>
      <c r="C97" s="73"/>
      <c r="D97" s="236" t="s">
        <v>191</v>
      </c>
      <c r="E97" s="73"/>
      <c r="F97" s="237" t="s">
        <v>192</v>
      </c>
      <c r="G97" s="73"/>
      <c r="H97" s="73"/>
      <c r="I97" s="190"/>
      <c r="J97" s="73"/>
      <c r="K97" s="73"/>
      <c r="L97" s="71"/>
      <c r="M97" s="238"/>
      <c r="N97" s="46"/>
      <c r="O97" s="46"/>
      <c r="P97" s="46"/>
      <c r="Q97" s="46"/>
      <c r="R97" s="46"/>
      <c r="S97" s="46"/>
      <c r="T97" s="94"/>
      <c r="AT97" s="23" t="s">
        <v>191</v>
      </c>
      <c r="AU97" s="23" t="s">
        <v>82</v>
      </c>
    </row>
    <row r="98" s="11" customFormat="1">
      <c r="B98" s="239"/>
      <c r="C98" s="240"/>
      <c r="D98" s="236" t="s">
        <v>193</v>
      </c>
      <c r="E98" s="241" t="s">
        <v>21</v>
      </c>
      <c r="F98" s="242" t="s">
        <v>201</v>
      </c>
      <c r="G98" s="240"/>
      <c r="H98" s="243">
        <v>26.399999999999999</v>
      </c>
      <c r="I98" s="244"/>
      <c r="J98" s="240"/>
      <c r="K98" s="240"/>
      <c r="L98" s="245"/>
      <c r="M98" s="246"/>
      <c r="N98" s="247"/>
      <c r="O98" s="247"/>
      <c r="P98" s="247"/>
      <c r="Q98" s="247"/>
      <c r="R98" s="247"/>
      <c r="S98" s="247"/>
      <c r="T98" s="248"/>
      <c r="AT98" s="249" t="s">
        <v>193</v>
      </c>
      <c r="AU98" s="249" t="s">
        <v>82</v>
      </c>
      <c r="AV98" s="11" t="s">
        <v>82</v>
      </c>
      <c r="AW98" s="11" t="s">
        <v>35</v>
      </c>
      <c r="AX98" s="11" t="s">
        <v>80</v>
      </c>
      <c r="AY98" s="249" t="s">
        <v>125</v>
      </c>
    </row>
    <row r="99" s="1" customFormat="1" ht="38.25" customHeight="1">
      <c r="B99" s="45"/>
      <c r="C99" s="220" t="s">
        <v>138</v>
      </c>
      <c r="D99" s="220" t="s">
        <v>128</v>
      </c>
      <c r="E99" s="221" t="s">
        <v>202</v>
      </c>
      <c r="F99" s="222" t="s">
        <v>203</v>
      </c>
      <c r="G99" s="223" t="s">
        <v>189</v>
      </c>
      <c r="H99" s="224">
        <v>1429.4000000000001</v>
      </c>
      <c r="I99" s="225"/>
      <c r="J99" s="226">
        <f>ROUND(I99*H99,2)</f>
        <v>0</v>
      </c>
      <c r="K99" s="222" t="s">
        <v>132</v>
      </c>
      <c r="L99" s="71"/>
      <c r="M99" s="227" t="s">
        <v>21</v>
      </c>
      <c r="N99" s="228" t="s">
        <v>43</v>
      </c>
      <c r="O99" s="46"/>
      <c r="P99" s="229">
        <f>O99*H99</f>
        <v>0</v>
      </c>
      <c r="Q99" s="229">
        <v>0</v>
      </c>
      <c r="R99" s="229">
        <f>Q99*H99</f>
        <v>0</v>
      </c>
      <c r="S99" s="229">
        <v>0.23999999999999999</v>
      </c>
      <c r="T99" s="230">
        <f>S99*H99</f>
        <v>343.05599999999998</v>
      </c>
      <c r="AR99" s="23" t="s">
        <v>142</v>
      </c>
      <c r="AT99" s="23" t="s">
        <v>128</v>
      </c>
      <c r="AU99" s="23" t="s">
        <v>82</v>
      </c>
      <c r="AY99" s="23" t="s">
        <v>125</v>
      </c>
      <c r="BE99" s="231">
        <f>IF(N99="základní",J99,0)</f>
        <v>0</v>
      </c>
      <c r="BF99" s="231">
        <f>IF(N99="snížená",J99,0)</f>
        <v>0</v>
      </c>
      <c r="BG99" s="231">
        <f>IF(N99="zákl. přenesená",J99,0)</f>
        <v>0</v>
      </c>
      <c r="BH99" s="231">
        <f>IF(N99="sníž. přenesená",J99,0)</f>
        <v>0</v>
      </c>
      <c r="BI99" s="231">
        <f>IF(N99="nulová",J99,0)</f>
        <v>0</v>
      </c>
      <c r="BJ99" s="23" t="s">
        <v>80</v>
      </c>
      <c r="BK99" s="231">
        <f>ROUND(I99*H99,2)</f>
        <v>0</v>
      </c>
      <c r="BL99" s="23" t="s">
        <v>142</v>
      </c>
      <c r="BM99" s="23" t="s">
        <v>204</v>
      </c>
    </row>
    <row r="100" s="1" customFormat="1">
      <c r="B100" s="45"/>
      <c r="C100" s="73"/>
      <c r="D100" s="236" t="s">
        <v>191</v>
      </c>
      <c r="E100" s="73"/>
      <c r="F100" s="237" t="s">
        <v>192</v>
      </c>
      <c r="G100" s="73"/>
      <c r="H100" s="73"/>
      <c r="I100" s="190"/>
      <c r="J100" s="73"/>
      <c r="K100" s="73"/>
      <c r="L100" s="71"/>
      <c r="M100" s="238"/>
      <c r="N100" s="46"/>
      <c r="O100" s="46"/>
      <c r="P100" s="46"/>
      <c r="Q100" s="46"/>
      <c r="R100" s="46"/>
      <c r="S100" s="46"/>
      <c r="T100" s="94"/>
      <c r="AT100" s="23" t="s">
        <v>191</v>
      </c>
      <c r="AU100" s="23" t="s">
        <v>82</v>
      </c>
    </row>
    <row r="101" s="11" customFormat="1">
      <c r="B101" s="239"/>
      <c r="C101" s="240"/>
      <c r="D101" s="236" t="s">
        <v>193</v>
      </c>
      <c r="E101" s="241" t="s">
        <v>21</v>
      </c>
      <c r="F101" s="242" t="s">
        <v>205</v>
      </c>
      <c r="G101" s="240"/>
      <c r="H101" s="243">
        <v>1429.4000000000001</v>
      </c>
      <c r="I101" s="244"/>
      <c r="J101" s="240"/>
      <c r="K101" s="240"/>
      <c r="L101" s="245"/>
      <c r="M101" s="246"/>
      <c r="N101" s="247"/>
      <c r="O101" s="247"/>
      <c r="P101" s="247"/>
      <c r="Q101" s="247"/>
      <c r="R101" s="247"/>
      <c r="S101" s="247"/>
      <c r="T101" s="248"/>
      <c r="AT101" s="249" t="s">
        <v>193</v>
      </c>
      <c r="AU101" s="249" t="s">
        <v>82</v>
      </c>
      <c r="AV101" s="11" t="s">
        <v>82</v>
      </c>
      <c r="AW101" s="11" t="s">
        <v>35</v>
      </c>
      <c r="AX101" s="11" t="s">
        <v>80</v>
      </c>
      <c r="AY101" s="249" t="s">
        <v>125</v>
      </c>
    </row>
    <row r="102" s="1" customFormat="1" ht="38.25" customHeight="1">
      <c r="B102" s="45"/>
      <c r="C102" s="220" t="s">
        <v>142</v>
      </c>
      <c r="D102" s="220" t="s">
        <v>128</v>
      </c>
      <c r="E102" s="221" t="s">
        <v>206</v>
      </c>
      <c r="F102" s="222" t="s">
        <v>207</v>
      </c>
      <c r="G102" s="223" t="s">
        <v>189</v>
      </c>
      <c r="H102" s="224">
        <v>595.29999999999995</v>
      </c>
      <c r="I102" s="225"/>
      <c r="J102" s="226">
        <f>ROUND(I102*H102,2)</f>
        <v>0</v>
      </c>
      <c r="K102" s="222" t="s">
        <v>132</v>
      </c>
      <c r="L102" s="71"/>
      <c r="M102" s="227" t="s">
        <v>21</v>
      </c>
      <c r="N102" s="228" t="s">
        <v>43</v>
      </c>
      <c r="O102" s="46"/>
      <c r="P102" s="229">
        <f>O102*H102</f>
        <v>0</v>
      </c>
      <c r="Q102" s="229">
        <v>0</v>
      </c>
      <c r="R102" s="229">
        <f>Q102*H102</f>
        <v>0</v>
      </c>
      <c r="S102" s="229">
        <v>0.32500000000000001</v>
      </c>
      <c r="T102" s="230">
        <f>S102*H102</f>
        <v>193.4725</v>
      </c>
      <c r="AR102" s="23" t="s">
        <v>142</v>
      </c>
      <c r="AT102" s="23" t="s">
        <v>128</v>
      </c>
      <c r="AU102" s="23" t="s">
        <v>82</v>
      </c>
      <c r="AY102" s="23" t="s">
        <v>125</v>
      </c>
      <c r="BE102" s="231">
        <f>IF(N102="základní",J102,0)</f>
        <v>0</v>
      </c>
      <c r="BF102" s="231">
        <f>IF(N102="snížená",J102,0)</f>
        <v>0</v>
      </c>
      <c r="BG102" s="231">
        <f>IF(N102="zákl. přenesená",J102,0)</f>
        <v>0</v>
      </c>
      <c r="BH102" s="231">
        <f>IF(N102="sníž. přenesená",J102,0)</f>
        <v>0</v>
      </c>
      <c r="BI102" s="231">
        <f>IF(N102="nulová",J102,0)</f>
        <v>0</v>
      </c>
      <c r="BJ102" s="23" t="s">
        <v>80</v>
      </c>
      <c r="BK102" s="231">
        <f>ROUND(I102*H102,2)</f>
        <v>0</v>
      </c>
      <c r="BL102" s="23" t="s">
        <v>142</v>
      </c>
      <c r="BM102" s="23" t="s">
        <v>208</v>
      </c>
    </row>
    <row r="103" s="1" customFormat="1">
      <c r="B103" s="45"/>
      <c r="C103" s="73"/>
      <c r="D103" s="236" t="s">
        <v>191</v>
      </c>
      <c r="E103" s="73"/>
      <c r="F103" s="237" t="s">
        <v>192</v>
      </c>
      <c r="G103" s="73"/>
      <c r="H103" s="73"/>
      <c r="I103" s="190"/>
      <c r="J103" s="73"/>
      <c r="K103" s="73"/>
      <c r="L103" s="71"/>
      <c r="M103" s="238"/>
      <c r="N103" s="46"/>
      <c r="O103" s="46"/>
      <c r="P103" s="46"/>
      <c r="Q103" s="46"/>
      <c r="R103" s="46"/>
      <c r="S103" s="46"/>
      <c r="T103" s="94"/>
      <c r="AT103" s="23" t="s">
        <v>191</v>
      </c>
      <c r="AU103" s="23" t="s">
        <v>82</v>
      </c>
    </row>
    <row r="104" s="11" customFormat="1">
      <c r="B104" s="239"/>
      <c r="C104" s="240"/>
      <c r="D104" s="236" t="s">
        <v>193</v>
      </c>
      <c r="E104" s="241" t="s">
        <v>21</v>
      </c>
      <c r="F104" s="242" t="s">
        <v>194</v>
      </c>
      <c r="G104" s="240"/>
      <c r="H104" s="243">
        <v>595.29999999999995</v>
      </c>
      <c r="I104" s="244"/>
      <c r="J104" s="240"/>
      <c r="K104" s="240"/>
      <c r="L104" s="245"/>
      <c r="M104" s="246"/>
      <c r="N104" s="247"/>
      <c r="O104" s="247"/>
      <c r="P104" s="247"/>
      <c r="Q104" s="247"/>
      <c r="R104" s="247"/>
      <c r="S104" s="247"/>
      <c r="T104" s="248"/>
      <c r="AT104" s="249" t="s">
        <v>193</v>
      </c>
      <c r="AU104" s="249" t="s">
        <v>82</v>
      </c>
      <c r="AV104" s="11" t="s">
        <v>82</v>
      </c>
      <c r="AW104" s="11" t="s">
        <v>35</v>
      </c>
      <c r="AX104" s="11" t="s">
        <v>80</v>
      </c>
      <c r="AY104" s="249" t="s">
        <v>125</v>
      </c>
    </row>
    <row r="105" s="1" customFormat="1" ht="38.25" customHeight="1">
      <c r="B105" s="45"/>
      <c r="C105" s="220" t="s">
        <v>124</v>
      </c>
      <c r="D105" s="220" t="s">
        <v>128</v>
      </c>
      <c r="E105" s="221" t="s">
        <v>209</v>
      </c>
      <c r="F105" s="222" t="s">
        <v>210</v>
      </c>
      <c r="G105" s="223" t="s">
        <v>189</v>
      </c>
      <c r="H105" s="224">
        <v>1429.4000000000001</v>
      </c>
      <c r="I105" s="225"/>
      <c r="J105" s="226">
        <f>ROUND(I105*H105,2)</f>
        <v>0</v>
      </c>
      <c r="K105" s="222" t="s">
        <v>132</v>
      </c>
      <c r="L105" s="71"/>
      <c r="M105" s="227" t="s">
        <v>21</v>
      </c>
      <c r="N105" s="228" t="s">
        <v>43</v>
      </c>
      <c r="O105" s="46"/>
      <c r="P105" s="229">
        <f>O105*H105</f>
        <v>0</v>
      </c>
      <c r="Q105" s="229">
        <v>0</v>
      </c>
      <c r="R105" s="229">
        <f>Q105*H105</f>
        <v>0</v>
      </c>
      <c r="S105" s="229">
        <v>0.098000000000000004</v>
      </c>
      <c r="T105" s="230">
        <f>S105*H105</f>
        <v>140.08120000000002</v>
      </c>
      <c r="AR105" s="23" t="s">
        <v>142</v>
      </c>
      <c r="AT105" s="23" t="s">
        <v>128</v>
      </c>
      <c r="AU105" s="23" t="s">
        <v>82</v>
      </c>
      <c r="AY105" s="23" t="s">
        <v>125</v>
      </c>
      <c r="BE105" s="231">
        <f>IF(N105="základní",J105,0)</f>
        <v>0</v>
      </c>
      <c r="BF105" s="231">
        <f>IF(N105="snížená",J105,0)</f>
        <v>0</v>
      </c>
      <c r="BG105" s="231">
        <f>IF(N105="zákl. přenesená",J105,0)</f>
        <v>0</v>
      </c>
      <c r="BH105" s="231">
        <f>IF(N105="sníž. přenesená",J105,0)</f>
        <v>0</v>
      </c>
      <c r="BI105" s="231">
        <f>IF(N105="nulová",J105,0)</f>
        <v>0</v>
      </c>
      <c r="BJ105" s="23" t="s">
        <v>80</v>
      </c>
      <c r="BK105" s="231">
        <f>ROUND(I105*H105,2)</f>
        <v>0</v>
      </c>
      <c r="BL105" s="23" t="s">
        <v>142</v>
      </c>
      <c r="BM105" s="23" t="s">
        <v>211</v>
      </c>
    </row>
    <row r="106" s="1" customFormat="1">
      <c r="B106" s="45"/>
      <c r="C106" s="73"/>
      <c r="D106" s="236" t="s">
        <v>191</v>
      </c>
      <c r="E106" s="73"/>
      <c r="F106" s="237" t="s">
        <v>192</v>
      </c>
      <c r="G106" s="73"/>
      <c r="H106" s="73"/>
      <c r="I106" s="190"/>
      <c r="J106" s="73"/>
      <c r="K106" s="73"/>
      <c r="L106" s="71"/>
      <c r="M106" s="238"/>
      <c r="N106" s="46"/>
      <c r="O106" s="46"/>
      <c r="P106" s="46"/>
      <c r="Q106" s="46"/>
      <c r="R106" s="46"/>
      <c r="S106" s="46"/>
      <c r="T106" s="94"/>
      <c r="AT106" s="23" t="s">
        <v>191</v>
      </c>
      <c r="AU106" s="23" t="s">
        <v>82</v>
      </c>
    </row>
    <row r="107" s="11" customFormat="1">
      <c r="B107" s="239"/>
      <c r="C107" s="240"/>
      <c r="D107" s="236" t="s">
        <v>193</v>
      </c>
      <c r="E107" s="241" t="s">
        <v>21</v>
      </c>
      <c r="F107" s="242" t="s">
        <v>205</v>
      </c>
      <c r="G107" s="240"/>
      <c r="H107" s="243">
        <v>1429.4000000000001</v>
      </c>
      <c r="I107" s="244"/>
      <c r="J107" s="240"/>
      <c r="K107" s="240"/>
      <c r="L107" s="245"/>
      <c r="M107" s="246"/>
      <c r="N107" s="247"/>
      <c r="O107" s="247"/>
      <c r="P107" s="247"/>
      <c r="Q107" s="247"/>
      <c r="R107" s="247"/>
      <c r="S107" s="247"/>
      <c r="T107" s="248"/>
      <c r="AT107" s="249" t="s">
        <v>193</v>
      </c>
      <c r="AU107" s="249" t="s">
        <v>82</v>
      </c>
      <c r="AV107" s="11" t="s">
        <v>82</v>
      </c>
      <c r="AW107" s="11" t="s">
        <v>35</v>
      </c>
      <c r="AX107" s="11" t="s">
        <v>80</v>
      </c>
      <c r="AY107" s="249" t="s">
        <v>125</v>
      </c>
    </row>
    <row r="108" s="1" customFormat="1" ht="38.25" customHeight="1">
      <c r="B108" s="45"/>
      <c r="C108" s="220" t="s">
        <v>152</v>
      </c>
      <c r="D108" s="220" t="s">
        <v>128</v>
      </c>
      <c r="E108" s="221" t="s">
        <v>212</v>
      </c>
      <c r="F108" s="222" t="s">
        <v>213</v>
      </c>
      <c r="G108" s="223" t="s">
        <v>189</v>
      </c>
      <c r="H108" s="224">
        <v>621.70000000000005</v>
      </c>
      <c r="I108" s="225"/>
      <c r="J108" s="226">
        <f>ROUND(I108*H108,2)</f>
        <v>0</v>
      </c>
      <c r="K108" s="222" t="s">
        <v>132</v>
      </c>
      <c r="L108" s="71"/>
      <c r="M108" s="227" t="s">
        <v>21</v>
      </c>
      <c r="N108" s="228" t="s">
        <v>43</v>
      </c>
      <c r="O108" s="46"/>
      <c r="P108" s="229">
        <f>O108*H108</f>
        <v>0</v>
      </c>
      <c r="Q108" s="229">
        <v>0</v>
      </c>
      <c r="R108" s="229">
        <f>Q108*H108</f>
        <v>0</v>
      </c>
      <c r="S108" s="229">
        <v>0.22</v>
      </c>
      <c r="T108" s="230">
        <f>S108*H108</f>
        <v>136.774</v>
      </c>
      <c r="AR108" s="23" t="s">
        <v>142</v>
      </c>
      <c r="AT108" s="23" t="s">
        <v>128</v>
      </c>
      <c r="AU108" s="23" t="s">
        <v>82</v>
      </c>
      <c r="AY108" s="23" t="s">
        <v>125</v>
      </c>
      <c r="BE108" s="231">
        <f>IF(N108="základní",J108,0)</f>
        <v>0</v>
      </c>
      <c r="BF108" s="231">
        <f>IF(N108="snížená",J108,0)</f>
        <v>0</v>
      </c>
      <c r="BG108" s="231">
        <f>IF(N108="zákl. přenesená",J108,0)</f>
        <v>0</v>
      </c>
      <c r="BH108" s="231">
        <f>IF(N108="sníž. přenesená",J108,0)</f>
        <v>0</v>
      </c>
      <c r="BI108" s="231">
        <f>IF(N108="nulová",J108,0)</f>
        <v>0</v>
      </c>
      <c r="BJ108" s="23" t="s">
        <v>80</v>
      </c>
      <c r="BK108" s="231">
        <f>ROUND(I108*H108,2)</f>
        <v>0</v>
      </c>
      <c r="BL108" s="23" t="s">
        <v>142</v>
      </c>
      <c r="BM108" s="23" t="s">
        <v>214</v>
      </c>
    </row>
    <row r="109" s="1" customFormat="1">
      <c r="B109" s="45"/>
      <c r="C109" s="73"/>
      <c r="D109" s="236" t="s">
        <v>191</v>
      </c>
      <c r="E109" s="73"/>
      <c r="F109" s="237" t="s">
        <v>192</v>
      </c>
      <c r="G109" s="73"/>
      <c r="H109" s="73"/>
      <c r="I109" s="190"/>
      <c r="J109" s="73"/>
      <c r="K109" s="73"/>
      <c r="L109" s="71"/>
      <c r="M109" s="238"/>
      <c r="N109" s="46"/>
      <c r="O109" s="46"/>
      <c r="P109" s="46"/>
      <c r="Q109" s="46"/>
      <c r="R109" s="46"/>
      <c r="S109" s="46"/>
      <c r="T109" s="94"/>
      <c r="AT109" s="23" t="s">
        <v>191</v>
      </c>
      <c r="AU109" s="23" t="s">
        <v>82</v>
      </c>
    </row>
    <row r="110" s="11" customFormat="1">
      <c r="B110" s="239"/>
      <c r="C110" s="240"/>
      <c r="D110" s="236" t="s">
        <v>193</v>
      </c>
      <c r="E110" s="241" t="s">
        <v>21</v>
      </c>
      <c r="F110" s="242" t="s">
        <v>194</v>
      </c>
      <c r="G110" s="240"/>
      <c r="H110" s="243">
        <v>595.29999999999995</v>
      </c>
      <c r="I110" s="244"/>
      <c r="J110" s="240"/>
      <c r="K110" s="240"/>
      <c r="L110" s="245"/>
      <c r="M110" s="246"/>
      <c r="N110" s="247"/>
      <c r="O110" s="247"/>
      <c r="P110" s="247"/>
      <c r="Q110" s="247"/>
      <c r="R110" s="247"/>
      <c r="S110" s="247"/>
      <c r="T110" s="248"/>
      <c r="AT110" s="249" t="s">
        <v>193</v>
      </c>
      <c r="AU110" s="249" t="s">
        <v>82</v>
      </c>
      <c r="AV110" s="11" t="s">
        <v>82</v>
      </c>
      <c r="AW110" s="11" t="s">
        <v>35</v>
      </c>
      <c r="AX110" s="11" t="s">
        <v>72</v>
      </c>
      <c r="AY110" s="249" t="s">
        <v>125</v>
      </c>
    </row>
    <row r="111" s="11" customFormat="1">
      <c r="B111" s="239"/>
      <c r="C111" s="240"/>
      <c r="D111" s="236" t="s">
        <v>193</v>
      </c>
      <c r="E111" s="241" t="s">
        <v>21</v>
      </c>
      <c r="F111" s="242" t="s">
        <v>201</v>
      </c>
      <c r="G111" s="240"/>
      <c r="H111" s="243">
        <v>26.399999999999999</v>
      </c>
      <c r="I111" s="244"/>
      <c r="J111" s="240"/>
      <c r="K111" s="240"/>
      <c r="L111" s="245"/>
      <c r="M111" s="246"/>
      <c r="N111" s="247"/>
      <c r="O111" s="247"/>
      <c r="P111" s="247"/>
      <c r="Q111" s="247"/>
      <c r="R111" s="247"/>
      <c r="S111" s="247"/>
      <c r="T111" s="248"/>
      <c r="AT111" s="249" t="s">
        <v>193</v>
      </c>
      <c r="AU111" s="249" t="s">
        <v>82</v>
      </c>
      <c r="AV111" s="11" t="s">
        <v>82</v>
      </c>
      <c r="AW111" s="11" t="s">
        <v>35</v>
      </c>
      <c r="AX111" s="11" t="s">
        <v>72</v>
      </c>
      <c r="AY111" s="249" t="s">
        <v>125</v>
      </c>
    </row>
    <row r="112" s="12" customFormat="1">
      <c r="B112" s="250"/>
      <c r="C112" s="251"/>
      <c r="D112" s="236" t="s">
        <v>193</v>
      </c>
      <c r="E112" s="252" t="s">
        <v>21</v>
      </c>
      <c r="F112" s="253" t="s">
        <v>197</v>
      </c>
      <c r="G112" s="251"/>
      <c r="H112" s="254">
        <v>621.70000000000005</v>
      </c>
      <c r="I112" s="255"/>
      <c r="J112" s="251"/>
      <c r="K112" s="251"/>
      <c r="L112" s="256"/>
      <c r="M112" s="257"/>
      <c r="N112" s="258"/>
      <c r="O112" s="258"/>
      <c r="P112" s="258"/>
      <c r="Q112" s="258"/>
      <c r="R112" s="258"/>
      <c r="S112" s="258"/>
      <c r="T112" s="259"/>
      <c r="AT112" s="260" t="s">
        <v>193</v>
      </c>
      <c r="AU112" s="260" t="s">
        <v>82</v>
      </c>
      <c r="AV112" s="12" t="s">
        <v>142</v>
      </c>
      <c r="AW112" s="12" t="s">
        <v>35</v>
      </c>
      <c r="AX112" s="12" t="s">
        <v>80</v>
      </c>
      <c r="AY112" s="260" t="s">
        <v>125</v>
      </c>
    </row>
    <row r="113" s="1" customFormat="1" ht="38.25" customHeight="1">
      <c r="B113" s="45"/>
      <c r="C113" s="220" t="s">
        <v>156</v>
      </c>
      <c r="D113" s="220" t="s">
        <v>128</v>
      </c>
      <c r="E113" s="221" t="s">
        <v>215</v>
      </c>
      <c r="F113" s="222" t="s">
        <v>216</v>
      </c>
      <c r="G113" s="223" t="s">
        <v>189</v>
      </c>
      <c r="H113" s="224">
        <v>3412.9000000000001</v>
      </c>
      <c r="I113" s="225"/>
      <c r="J113" s="226">
        <f>ROUND(I113*H113,2)</f>
        <v>0</v>
      </c>
      <c r="K113" s="222" t="s">
        <v>132</v>
      </c>
      <c r="L113" s="71"/>
      <c r="M113" s="227" t="s">
        <v>21</v>
      </c>
      <c r="N113" s="228" t="s">
        <v>43</v>
      </c>
      <c r="O113" s="46"/>
      <c r="P113" s="229">
        <f>O113*H113</f>
        <v>0</v>
      </c>
      <c r="Q113" s="229">
        <v>9.0000000000000006E-05</v>
      </c>
      <c r="R113" s="229">
        <f>Q113*H113</f>
        <v>0.30716100000000002</v>
      </c>
      <c r="S113" s="229">
        <v>0.128</v>
      </c>
      <c r="T113" s="230">
        <f>S113*H113</f>
        <v>436.85120000000001</v>
      </c>
      <c r="AR113" s="23" t="s">
        <v>142</v>
      </c>
      <c r="AT113" s="23" t="s">
        <v>128</v>
      </c>
      <c r="AU113" s="23" t="s">
        <v>82</v>
      </c>
      <c r="AY113" s="23" t="s">
        <v>125</v>
      </c>
      <c r="BE113" s="231">
        <f>IF(N113="základní",J113,0)</f>
        <v>0</v>
      </c>
      <c r="BF113" s="231">
        <f>IF(N113="snížená",J113,0)</f>
        <v>0</v>
      </c>
      <c r="BG113" s="231">
        <f>IF(N113="zákl. přenesená",J113,0)</f>
        <v>0</v>
      </c>
      <c r="BH113" s="231">
        <f>IF(N113="sníž. přenesená",J113,0)</f>
        <v>0</v>
      </c>
      <c r="BI113" s="231">
        <f>IF(N113="nulová",J113,0)</f>
        <v>0</v>
      </c>
      <c r="BJ113" s="23" t="s">
        <v>80</v>
      </c>
      <c r="BK113" s="231">
        <f>ROUND(I113*H113,2)</f>
        <v>0</v>
      </c>
      <c r="BL113" s="23" t="s">
        <v>142</v>
      </c>
      <c r="BM113" s="23" t="s">
        <v>217</v>
      </c>
    </row>
    <row r="114" s="1" customFormat="1">
      <c r="B114" s="45"/>
      <c r="C114" s="73"/>
      <c r="D114" s="236" t="s">
        <v>191</v>
      </c>
      <c r="E114" s="73"/>
      <c r="F114" s="237" t="s">
        <v>218</v>
      </c>
      <c r="G114" s="73"/>
      <c r="H114" s="73"/>
      <c r="I114" s="190"/>
      <c r="J114" s="73"/>
      <c r="K114" s="73"/>
      <c r="L114" s="71"/>
      <c r="M114" s="238"/>
      <c r="N114" s="46"/>
      <c r="O114" s="46"/>
      <c r="P114" s="46"/>
      <c r="Q114" s="46"/>
      <c r="R114" s="46"/>
      <c r="S114" s="46"/>
      <c r="T114" s="94"/>
      <c r="AT114" s="23" t="s">
        <v>191</v>
      </c>
      <c r="AU114" s="23" t="s">
        <v>82</v>
      </c>
    </row>
    <row r="115" s="11" customFormat="1">
      <c r="B115" s="239"/>
      <c r="C115" s="240"/>
      <c r="D115" s="236" t="s">
        <v>193</v>
      </c>
      <c r="E115" s="241" t="s">
        <v>21</v>
      </c>
      <c r="F115" s="242" t="s">
        <v>219</v>
      </c>
      <c r="G115" s="240"/>
      <c r="H115" s="243">
        <v>3412.9000000000001</v>
      </c>
      <c r="I115" s="244"/>
      <c r="J115" s="240"/>
      <c r="K115" s="240"/>
      <c r="L115" s="245"/>
      <c r="M115" s="246"/>
      <c r="N115" s="247"/>
      <c r="O115" s="247"/>
      <c r="P115" s="247"/>
      <c r="Q115" s="247"/>
      <c r="R115" s="247"/>
      <c r="S115" s="247"/>
      <c r="T115" s="248"/>
      <c r="AT115" s="249" t="s">
        <v>193</v>
      </c>
      <c r="AU115" s="249" t="s">
        <v>82</v>
      </c>
      <c r="AV115" s="11" t="s">
        <v>82</v>
      </c>
      <c r="AW115" s="11" t="s">
        <v>35</v>
      </c>
      <c r="AX115" s="11" t="s">
        <v>80</v>
      </c>
      <c r="AY115" s="249" t="s">
        <v>125</v>
      </c>
    </row>
    <row r="116" s="1" customFormat="1" ht="38.25" customHeight="1">
      <c r="B116" s="45"/>
      <c r="C116" s="220" t="s">
        <v>162</v>
      </c>
      <c r="D116" s="220" t="s">
        <v>128</v>
      </c>
      <c r="E116" s="221" t="s">
        <v>220</v>
      </c>
      <c r="F116" s="222" t="s">
        <v>221</v>
      </c>
      <c r="G116" s="223" t="s">
        <v>222</v>
      </c>
      <c r="H116" s="224">
        <v>410.80000000000001</v>
      </c>
      <c r="I116" s="225"/>
      <c r="J116" s="226">
        <f>ROUND(I116*H116,2)</f>
        <v>0</v>
      </c>
      <c r="K116" s="222" t="s">
        <v>132</v>
      </c>
      <c r="L116" s="71"/>
      <c r="M116" s="227" t="s">
        <v>21</v>
      </c>
      <c r="N116" s="228" t="s">
        <v>43</v>
      </c>
      <c r="O116" s="46"/>
      <c r="P116" s="229">
        <f>O116*H116</f>
        <v>0</v>
      </c>
      <c r="Q116" s="229">
        <v>0</v>
      </c>
      <c r="R116" s="229">
        <f>Q116*H116</f>
        <v>0</v>
      </c>
      <c r="S116" s="229">
        <v>0.28999999999999998</v>
      </c>
      <c r="T116" s="230">
        <f>S116*H116</f>
        <v>119.13199999999999</v>
      </c>
      <c r="AR116" s="23" t="s">
        <v>142</v>
      </c>
      <c r="AT116" s="23" t="s">
        <v>128</v>
      </c>
      <c r="AU116" s="23" t="s">
        <v>82</v>
      </c>
      <c r="AY116" s="23" t="s">
        <v>125</v>
      </c>
      <c r="BE116" s="231">
        <f>IF(N116="základní",J116,0)</f>
        <v>0</v>
      </c>
      <c r="BF116" s="231">
        <f>IF(N116="snížená",J116,0)</f>
        <v>0</v>
      </c>
      <c r="BG116" s="231">
        <f>IF(N116="zákl. přenesená",J116,0)</f>
        <v>0</v>
      </c>
      <c r="BH116" s="231">
        <f>IF(N116="sníž. přenesená",J116,0)</f>
        <v>0</v>
      </c>
      <c r="BI116" s="231">
        <f>IF(N116="nulová",J116,0)</f>
        <v>0</v>
      </c>
      <c r="BJ116" s="23" t="s">
        <v>80</v>
      </c>
      <c r="BK116" s="231">
        <f>ROUND(I116*H116,2)</f>
        <v>0</v>
      </c>
      <c r="BL116" s="23" t="s">
        <v>142</v>
      </c>
      <c r="BM116" s="23" t="s">
        <v>223</v>
      </c>
    </row>
    <row r="117" s="1" customFormat="1">
      <c r="B117" s="45"/>
      <c r="C117" s="73"/>
      <c r="D117" s="236" t="s">
        <v>191</v>
      </c>
      <c r="E117" s="73"/>
      <c r="F117" s="237" t="s">
        <v>224</v>
      </c>
      <c r="G117" s="73"/>
      <c r="H117" s="73"/>
      <c r="I117" s="190"/>
      <c r="J117" s="73"/>
      <c r="K117" s="73"/>
      <c r="L117" s="71"/>
      <c r="M117" s="238"/>
      <c r="N117" s="46"/>
      <c r="O117" s="46"/>
      <c r="P117" s="46"/>
      <c r="Q117" s="46"/>
      <c r="R117" s="46"/>
      <c r="S117" s="46"/>
      <c r="T117" s="94"/>
      <c r="AT117" s="23" t="s">
        <v>191</v>
      </c>
      <c r="AU117" s="23" t="s">
        <v>82</v>
      </c>
    </row>
    <row r="118" s="11" customFormat="1">
      <c r="B118" s="239"/>
      <c r="C118" s="240"/>
      <c r="D118" s="236" t="s">
        <v>193</v>
      </c>
      <c r="E118" s="241" t="s">
        <v>21</v>
      </c>
      <c r="F118" s="242" t="s">
        <v>225</v>
      </c>
      <c r="G118" s="240"/>
      <c r="H118" s="243">
        <v>410.80000000000001</v>
      </c>
      <c r="I118" s="244"/>
      <c r="J118" s="240"/>
      <c r="K118" s="240"/>
      <c r="L118" s="245"/>
      <c r="M118" s="246"/>
      <c r="N118" s="247"/>
      <c r="O118" s="247"/>
      <c r="P118" s="247"/>
      <c r="Q118" s="247"/>
      <c r="R118" s="247"/>
      <c r="S118" s="247"/>
      <c r="T118" s="248"/>
      <c r="AT118" s="249" t="s">
        <v>193</v>
      </c>
      <c r="AU118" s="249" t="s">
        <v>82</v>
      </c>
      <c r="AV118" s="11" t="s">
        <v>82</v>
      </c>
      <c r="AW118" s="11" t="s">
        <v>35</v>
      </c>
      <c r="AX118" s="11" t="s">
        <v>80</v>
      </c>
      <c r="AY118" s="249" t="s">
        <v>125</v>
      </c>
    </row>
    <row r="119" s="1" customFormat="1" ht="38.25" customHeight="1">
      <c r="B119" s="45"/>
      <c r="C119" s="220" t="s">
        <v>168</v>
      </c>
      <c r="D119" s="220" t="s">
        <v>128</v>
      </c>
      <c r="E119" s="221" t="s">
        <v>226</v>
      </c>
      <c r="F119" s="222" t="s">
        <v>227</v>
      </c>
      <c r="G119" s="223" t="s">
        <v>222</v>
      </c>
      <c r="H119" s="224">
        <v>658.5</v>
      </c>
      <c r="I119" s="225"/>
      <c r="J119" s="226">
        <f>ROUND(I119*H119,2)</f>
        <v>0</v>
      </c>
      <c r="K119" s="222" t="s">
        <v>132</v>
      </c>
      <c r="L119" s="71"/>
      <c r="M119" s="227" t="s">
        <v>21</v>
      </c>
      <c r="N119" s="228" t="s">
        <v>43</v>
      </c>
      <c r="O119" s="46"/>
      <c r="P119" s="229">
        <f>O119*H119</f>
        <v>0</v>
      </c>
      <c r="Q119" s="229">
        <v>0</v>
      </c>
      <c r="R119" s="229">
        <f>Q119*H119</f>
        <v>0</v>
      </c>
      <c r="S119" s="229">
        <v>0.20499999999999999</v>
      </c>
      <c r="T119" s="230">
        <f>S119*H119</f>
        <v>134.99249999999998</v>
      </c>
      <c r="AR119" s="23" t="s">
        <v>142</v>
      </c>
      <c r="AT119" s="23" t="s">
        <v>128</v>
      </c>
      <c r="AU119" s="23" t="s">
        <v>82</v>
      </c>
      <c r="AY119" s="23" t="s">
        <v>125</v>
      </c>
      <c r="BE119" s="231">
        <f>IF(N119="základní",J119,0)</f>
        <v>0</v>
      </c>
      <c r="BF119" s="231">
        <f>IF(N119="snížená",J119,0)</f>
        <v>0</v>
      </c>
      <c r="BG119" s="231">
        <f>IF(N119="zákl. přenesená",J119,0)</f>
        <v>0</v>
      </c>
      <c r="BH119" s="231">
        <f>IF(N119="sníž. přenesená",J119,0)</f>
        <v>0</v>
      </c>
      <c r="BI119" s="231">
        <f>IF(N119="nulová",J119,0)</f>
        <v>0</v>
      </c>
      <c r="BJ119" s="23" t="s">
        <v>80</v>
      </c>
      <c r="BK119" s="231">
        <f>ROUND(I119*H119,2)</f>
        <v>0</v>
      </c>
      <c r="BL119" s="23" t="s">
        <v>142</v>
      </c>
      <c r="BM119" s="23" t="s">
        <v>228</v>
      </c>
    </row>
    <row r="120" s="1" customFormat="1">
      <c r="B120" s="45"/>
      <c r="C120" s="73"/>
      <c r="D120" s="236" t="s">
        <v>191</v>
      </c>
      <c r="E120" s="73"/>
      <c r="F120" s="237" t="s">
        <v>224</v>
      </c>
      <c r="G120" s="73"/>
      <c r="H120" s="73"/>
      <c r="I120" s="190"/>
      <c r="J120" s="73"/>
      <c r="K120" s="73"/>
      <c r="L120" s="71"/>
      <c r="M120" s="238"/>
      <c r="N120" s="46"/>
      <c r="O120" s="46"/>
      <c r="P120" s="46"/>
      <c r="Q120" s="46"/>
      <c r="R120" s="46"/>
      <c r="S120" s="46"/>
      <c r="T120" s="94"/>
      <c r="AT120" s="23" t="s">
        <v>191</v>
      </c>
      <c r="AU120" s="23" t="s">
        <v>82</v>
      </c>
    </row>
    <row r="121" s="11" customFormat="1">
      <c r="B121" s="239"/>
      <c r="C121" s="240"/>
      <c r="D121" s="236" t="s">
        <v>193</v>
      </c>
      <c r="E121" s="241" t="s">
        <v>21</v>
      </c>
      <c r="F121" s="242" t="s">
        <v>229</v>
      </c>
      <c r="G121" s="240"/>
      <c r="H121" s="243">
        <v>658.5</v>
      </c>
      <c r="I121" s="244"/>
      <c r="J121" s="240"/>
      <c r="K121" s="240"/>
      <c r="L121" s="245"/>
      <c r="M121" s="246"/>
      <c r="N121" s="247"/>
      <c r="O121" s="247"/>
      <c r="P121" s="247"/>
      <c r="Q121" s="247"/>
      <c r="R121" s="247"/>
      <c r="S121" s="247"/>
      <c r="T121" s="248"/>
      <c r="AT121" s="249" t="s">
        <v>193</v>
      </c>
      <c r="AU121" s="249" t="s">
        <v>82</v>
      </c>
      <c r="AV121" s="11" t="s">
        <v>82</v>
      </c>
      <c r="AW121" s="11" t="s">
        <v>35</v>
      </c>
      <c r="AX121" s="11" t="s">
        <v>80</v>
      </c>
      <c r="AY121" s="249" t="s">
        <v>125</v>
      </c>
    </row>
    <row r="122" s="1" customFormat="1" ht="25.5" customHeight="1">
      <c r="B122" s="45"/>
      <c r="C122" s="220" t="s">
        <v>230</v>
      </c>
      <c r="D122" s="220" t="s">
        <v>128</v>
      </c>
      <c r="E122" s="221" t="s">
        <v>231</v>
      </c>
      <c r="F122" s="222" t="s">
        <v>232</v>
      </c>
      <c r="G122" s="223" t="s">
        <v>222</v>
      </c>
      <c r="H122" s="224">
        <v>446</v>
      </c>
      <c r="I122" s="225"/>
      <c r="J122" s="226">
        <f>ROUND(I122*H122,2)</f>
        <v>0</v>
      </c>
      <c r="K122" s="222" t="s">
        <v>132</v>
      </c>
      <c r="L122" s="71"/>
      <c r="M122" s="227" t="s">
        <v>21</v>
      </c>
      <c r="N122" s="228" t="s">
        <v>43</v>
      </c>
      <c r="O122" s="46"/>
      <c r="P122" s="229">
        <f>O122*H122</f>
        <v>0</v>
      </c>
      <c r="Q122" s="229">
        <v>0</v>
      </c>
      <c r="R122" s="229">
        <f>Q122*H122</f>
        <v>0</v>
      </c>
      <c r="S122" s="229">
        <v>0.040000000000000001</v>
      </c>
      <c r="T122" s="230">
        <f>S122*H122</f>
        <v>17.84</v>
      </c>
      <c r="AR122" s="23" t="s">
        <v>142</v>
      </c>
      <c r="AT122" s="23" t="s">
        <v>128</v>
      </c>
      <c r="AU122" s="23" t="s">
        <v>82</v>
      </c>
      <c r="AY122" s="23" t="s">
        <v>125</v>
      </c>
      <c r="BE122" s="231">
        <f>IF(N122="základní",J122,0)</f>
        <v>0</v>
      </c>
      <c r="BF122" s="231">
        <f>IF(N122="snížená",J122,0)</f>
        <v>0</v>
      </c>
      <c r="BG122" s="231">
        <f>IF(N122="zákl. přenesená",J122,0)</f>
        <v>0</v>
      </c>
      <c r="BH122" s="231">
        <f>IF(N122="sníž. přenesená",J122,0)</f>
        <v>0</v>
      </c>
      <c r="BI122" s="231">
        <f>IF(N122="nulová",J122,0)</f>
        <v>0</v>
      </c>
      <c r="BJ122" s="23" t="s">
        <v>80</v>
      </c>
      <c r="BK122" s="231">
        <f>ROUND(I122*H122,2)</f>
        <v>0</v>
      </c>
      <c r="BL122" s="23" t="s">
        <v>142</v>
      </c>
      <c r="BM122" s="23" t="s">
        <v>233</v>
      </c>
    </row>
    <row r="123" s="1" customFormat="1">
      <c r="B123" s="45"/>
      <c r="C123" s="73"/>
      <c r="D123" s="236" t="s">
        <v>191</v>
      </c>
      <c r="E123" s="73"/>
      <c r="F123" s="237" t="s">
        <v>224</v>
      </c>
      <c r="G123" s="73"/>
      <c r="H123" s="73"/>
      <c r="I123" s="190"/>
      <c r="J123" s="73"/>
      <c r="K123" s="73"/>
      <c r="L123" s="71"/>
      <c r="M123" s="238"/>
      <c r="N123" s="46"/>
      <c r="O123" s="46"/>
      <c r="P123" s="46"/>
      <c r="Q123" s="46"/>
      <c r="R123" s="46"/>
      <c r="S123" s="46"/>
      <c r="T123" s="94"/>
      <c r="AT123" s="23" t="s">
        <v>191</v>
      </c>
      <c r="AU123" s="23" t="s">
        <v>82</v>
      </c>
    </row>
    <row r="124" s="11" customFormat="1">
      <c r="B124" s="239"/>
      <c r="C124" s="240"/>
      <c r="D124" s="236" t="s">
        <v>193</v>
      </c>
      <c r="E124" s="241" t="s">
        <v>21</v>
      </c>
      <c r="F124" s="242" t="s">
        <v>234</v>
      </c>
      <c r="G124" s="240"/>
      <c r="H124" s="243">
        <v>446</v>
      </c>
      <c r="I124" s="244"/>
      <c r="J124" s="240"/>
      <c r="K124" s="240"/>
      <c r="L124" s="245"/>
      <c r="M124" s="246"/>
      <c r="N124" s="247"/>
      <c r="O124" s="247"/>
      <c r="P124" s="247"/>
      <c r="Q124" s="247"/>
      <c r="R124" s="247"/>
      <c r="S124" s="247"/>
      <c r="T124" s="248"/>
      <c r="AT124" s="249" t="s">
        <v>193</v>
      </c>
      <c r="AU124" s="249" t="s">
        <v>82</v>
      </c>
      <c r="AV124" s="11" t="s">
        <v>82</v>
      </c>
      <c r="AW124" s="11" t="s">
        <v>35</v>
      </c>
      <c r="AX124" s="11" t="s">
        <v>80</v>
      </c>
      <c r="AY124" s="249" t="s">
        <v>125</v>
      </c>
    </row>
    <row r="125" s="1" customFormat="1" ht="25.5" customHeight="1">
      <c r="B125" s="45"/>
      <c r="C125" s="220" t="s">
        <v>235</v>
      </c>
      <c r="D125" s="220" t="s">
        <v>128</v>
      </c>
      <c r="E125" s="221" t="s">
        <v>236</v>
      </c>
      <c r="F125" s="222" t="s">
        <v>237</v>
      </c>
      <c r="G125" s="223" t="s">
        <v>238</v>
      </c>
      <c r="H125" s="224">
        <v>38.604999999999997</v>
      </c>
      <c r="I125" s="225"/>
      <c r="J125" s="226">
        <f>ROUND(I125*H125,2)</f>
        <v>0</v>
      </c>
      <c r="K125" s="222" t="s">
        <v>132</v>
      </c>
      <c r="L125" s="71"/>
      <c r="M125" s="227" t="s">
        <v>21</v>
      </c>
      <c r="N125" s="228" t="s">
        <v>43</v>
      </c>
      <c r="O125" s="46"/>
      <c r="P125" s="229">
        <f>O125*H125</f>
        <v>0</v>
      </c>
      <c r="Q125" s="229">
        <v>0</v>
      </c>
      <c r="R125" s="229">
        <f>Q125*H125</f>
        <v>0</v>
      </c>
      <c r="S125" s="229">
        <v>0</v>
      </c>
      <c r="T125" s="230">
        <f>S125*H125</f>
        <v>0</v>
      </c>
      <c r="AR125" s="23" t="s">
        <v>142</v>
      </c>
      <c r="AT125" s="23" t="s">
        <v>128</v>
      </c>
      <c r="AU125" s="23" t="s">
        <v>82</v>
      </c>
      <c r="AY125" s="23" t="s">
        <v>125</v>
      </c>
      <c r="BE125" s="231">
        <f>IF(N125="základní",J125,0)</f>
        <v>0</v>
      </c>
      <c r="BF125" s="231">
        <f>IF(N125="snížená",J125,0)</f>
        <v>0</v>
      </c>
      <c r="BG125" s="231">
        <f>IF(N125="zákl. přenesená",J125,0)</f>
        <v>0</v>
      </c>
      <c r="BH125" s="231">
        <f>IF(N125="sníž. přenesená",J125,0)</f>
        <v>0</v>
      </c>
      <c r="BI125" s="231">
        <f>IF(N125="nulová",J125,0)</f>
        <v>0</v>
      </c>
      <c r="BJ125" s="23" t="s">
        <v>80</v>
      </c>
      <c r="BK125" s="231">
        <f>ROUND(I125*H125,2)</f>
        <v>0</v>
      </c>
      <c r="BL125" s="23" t="s">
        <v>142</v>
      </c>
      <c r="BM125" s="23" t="s">
        <v>239</v>
      </c>
    </row>
    <row r="126" s="1" customFormat="1">
      <c r="B126" s="45"/>
      <c r="C126" s="73"/>
      <c r="D126" s="236" t="s">
        <v>191</v>
      </c>
      <c r="E126" s="73"/>
      <c r="F126" s="261" t="s">
        <v>240</v>
      </c>
      <c r="G126" s="73"/>
      <c r="H126" s="73"/>
      <c r="I126" s="190"/>
      <c r="J126" s="73"/>
      <c r="K126" s="73"/>
      <c r="L126" s="71"/>
      <c r="M126" s="238"/>
      <c r="N126" s="46"/>
      <c r="O126" s="46"/>
      <c r="P126" s="46"/>
      <c r="Q126" s="46"/>
      <c r="R126" s="46"/>
      <c r="S126" s="46"/>
      <c r="T126" s="94"/>
      <c r="AT126" s="23" t="s">
        <v>191</v>
      </c>
      <c r="AU126" s="23" t="s">
        <v>82</v>
      </c>
    </row>
    <row r="127" s="1" customFormat="1" ht="25.5" customHeight="1">
      <c r="B127" s="45"/>
      <c r="C127" s="220" t="s">
        <v>241</v>
      </c>
      <c r="D127" s="220" t="s">
        <v>128</v>
      </c>
      <c r="E127" s="221" t="s">
        <v>242</v>
      </c>
      <c r="F127" s="222" t="s">
        <v>243</v>
      </c>
      <c r="G127" s="223" t="s">
        <v>238</v>
      </c>
      <c r="H127" s="224">
        <v>531.88800000000003</v>
      </c>
      <c r="I127" s="225"/>
      <c r="J127" s="226">
        <f>ROUND(I127*H127,2)</f>
        <v>0</v>
      </c>
      <c r="K127" s="222" t="s">
        <v>21</v>
      </c>
      <c r="L127" s="71"/>
      <c r="M127" s="227" t="s">
        <v>21</v>
      </c>
      <c r="N127" s="228" t="s">
        <v>43</v>
      </c>
      <c r="O127" s="46"/>
      <c r="P127" s="229">
        <f>O127*H127</f>
        <v>0</v>
      </c>
      <c r="Q127" s="229">
        <v>0</v>
      </c>
      <c r="R127" s="229">
        <f>Q127*H127</f>
        <v>0</v>
      </c>
      <c r="S127" s="229">
        <v>0</v>
      </c>
      <c r="T127" s="230">
        <f>S127*H127</f>
        <v>0</v>
      </c>
      <c r="AR127" s="23" t="s">
        <v>142</v>
      </c>
      <c r="AT127" s="23" t="s">
        <v>128</v>
      </c>
      <c r="AU127" s="23" t="s">
        <v>82</v>
      </c>
      <c r="AY127" s="23" t="s">
        <v>125</v>
      </c>
      <c r="BE127" s="231">
        <f>IF(N127="základní",J127,0)</f>
        <v>0</v>
      </c>
      <c r="BF127" s="231">
        <f>IF(N127="snížená",J127,0)</f>
        <v>0</v>
      </c>
      <c r="BG127" s="231">
        <f>IF(N127="zákl. přenesená",J127,0)</f>
        <v>0</v>
      </c>
      <c r="BH127" s="231">
        <f>IF(N127="sníž. přenesená",J127,0)</f>
        <v>0</v>
      </c>
      <c r="BI127" s="231">
        <f>IF(N127="nulová",J127,0)</f>
        <v>0</v>
      </c>
      <c r="BJ127" s="23" t="s">
        <v>80</v>
      </c>
      <c r="BK127" s="231">
        <f>ROUND(I127*H127,2)</f>
        <v>0</v>
      </c>
      <c r="BL127" s="23" t="s">
        <v>142</v>
      </c>
      <c r="BM127" s="23" t="s">
        <v>244</v>
      </c>
    </row>
    <row r="128" s="1" customFormat="1">
      <c r="B128" s="45"/>
      <c r="C128" s="73"/>
      <c r="D128" s="236" t="s">
        <v>191</v>
      </c>
      <c r="E128" s="73"/>
      <c r="F128" s="261" t="s">
        <v>240</v>
      </c>
      <c r="G128" s="73"/>
      <c r="H128" s="73"/>
      <c r="I128" s="190"/>
      <c r="J128" s="73"/>
      <c r="K128" s="73"/>
      <c r="L128" s="71"/>
      <c r="M128" s="238"/>
      <c r="N128" s="46"/>
      <c r="O128" s="46"/>
      <c r="P128" s="46"/>
      <c r="Q128" s="46"/>
      <c r="R128" s="46"/>
      <c r="S128" s="46"/>
      <c r="T128" s="94"/>
      <c r="AT128" s="23" t="s">
        <v>191</v>
      </c>
      <c r="AU128" s="23" t="s">
        <v>82</v>
      </c>
    </row>
    <row r="129" s="1" customFormat="1" ht="38.25" customHeight="1">
      <c r="B129" s="45"/>
      <c r="C129" s="220" t="s">
        <v>245</v>
      </c>
      <c r="D129" s="220" t="s">
        <v>128</v>
      </c>
      <c r="E129" s="221" t="s">
        <v>246</v>
      </c>
      <c r="F129" s="222" t="s">
        <v>247</v>
      </c>
      <c r="G129" s="223" t="s">
        <v>238</v>
      </c>
      <c r="H129" s="224">
        <v>38.604999999999997</v>
      </c>
      <c r="I129" s="225"/>
      <c r="J129" s="226">
        <f>ROUND(I129*H129,2)</f>
        <v>0</v>
      </c>
      <c r="K129" s="222" t="s">
        <v>132</v>
      </c>
      <c r="L129" s="71"/>
      <c r="M129" s="227" t="s">
        <v>21</v>
      </c>
      <c r="N129" s="228" t="s">
        <v>43</v>
      </c>
      <c r="O129" s="46"/>
      <c r="P129" s="229">
        <f>O129*H129</f>
        <v>0</v>
      </c>
      <c r="Q129" s="229">
        <v>0</v>
      </c>
      <c r="R129" s="229">
        <f>Q129*H129</f>
        <v>0</v>
      </c>
      <c r="S129" s="229">
        <v>0</v>
      </c>
      <c r="T129" s="230">
        <f>S129*H129</f>
        <v>0</v>
      </c>
      <c r="AR129" s="23" t="s">
        <v>142</v>
      </c>
      <c r="AT129" s="23" t="s">
        <v>128</v>
      </c>
      <c r="AU129" s="23" t="s">
        <v>82</v>
      </c>
      <c r="AY129" s="23" t="s">
        <v>125</v>
      </c>
      <c r="BE129" s="231">
        <f>IF(N129="základní",J129,0)</f>
        <v>0</v>
      </c>
      <c r="BF129" s="231">
        <f>IF(N129="snížená",J129,0)</f>
        <v>0</v>
      </c>
      <c r="BG129" s="231">
        <f>IF(N129="zákl. přenesená",J129,0)</f>
        <v>0</v>
      </c>
      <c r="BH129" s="231">
        <f>IF(N129="sníž. přenesená",J129,0)</f>
        <v>0</v>
      </c>
      <c r="BI129" s="231">
        <f>IF(N129="nulová",J129,0)</f>
        <v>0</v>
      </c>
      <c r="BJ129" s="23" t="s">
        <v>80</v>
      </c>
      <c r="BK129" s="231">
        <f>ROUND(I129*H129,2)</f>
        <v>0</v>
      </c>
      <c r="BL129" s="23" t="s">
        <v>142</v>
      </c>
      <c r="BM129" s="23" t="s">
        <v>248</v>
      </c>
    </row>
    <row r="130" s="1" customFormat="1">
      <c r="B130" s="45"/>
      <c r="C130" s="73"/>
      <c r="D130" s="236" t="s">
        <v>191</v>
      </c>
      <c r="E130" s="73"/>
      <c r="F130" s="237" t="s">
        <v>249</v>
      </c>
      <c r="G130" s="73"/>
      <c r="H130" s="73"/>
      <c r="I130" s="190"/>
      <c r="J130" s="73"/>
      <c r="K130" s="73"/>
      <c r="L130" s="71"/>
      <c r="M130" s="238"/>
      <c r="N130" s="46"/>
      <c r="O130" s="46"/>
      <c r="P130" s="46"/>
      <c r="Q130" s="46"/>
      <c r="R130" s="46"/>
      <c r="S130" s="46"/>
      <c r="T130" s="94"/>
      <c r="AT130" s="23" t="s">
        <v>191</v>
      </c>
      <c r="AU130" s="23" t="s">
        <v>82</v>
      </c>
    </row>
    <row r="131" s="11" customFormat="1">
      <c r="B131" s="239"/>
      <c r="C131" s="240"/>
      <c r="D131" s="236" t="s">
        <v>193</v>
      </c>
      <c r="E131" s="241" t="s">
        <v>21</v>
      </c>
      <c r="F131" s="242" t="s">
        <v>250</v>
      </c>
      <c r="G131" s="240"/>
      <c r="H131" s="243">
        <v>12.565</v>
      </c>
      <c r="I131" s="244"/>
      <c r="J131" s="240"/>
      <c r="K131" s="240"/>
      <c r="L131" s="245"/>
      <c r="M131" s="246"/>
      <c r="N131" s="247"/>
      <c r="O131" s="247"/>
      <c r="P131" s="247"/>
      <c r="Q131" s="247"/>
      <c r="R131" s="247"/>
      <c r="S131" s="247"/>
      <c r="T131" s="248"/>
      <c r="AT131" s="249" t="s">
        <v>193</v>
      </c>
      <c r="AU131" s="249" t="s">
        <v>82</v>
      </c>
      <c r="AV131" s="11" t="s">
        <v>82</v>
      </c>
      <c r="AW131" s="11" t="s">
        <v>35</v>
      </c>
      <c r="AX131" s="11" t="s">
        <v>72</v>
      </c>
      <c r="AY131" s="249" t="s">
        <v>125</v>
      </c>
    </row>
    <row r="132" s="11" customFormat="1">
      <c r="B132" s="239"/>
      <c r="C132" s="240"/>
      <c r="D132" s="236" t="s">
        <v>193</v>
      </c>
      <c r="E132" s="241" t="s">
        <v>21</v>
      </c>
      <c r="F132" s="242" t="s">
        <v>251</v>
      </c>
      <c r="G132" s="240"/>
      <c r="H132" s="243">
        <v>26.039999999999999</v>
      </c>
      <c r="I132" s="244"/>
      <c r="J132" s="240"/>
      <c r="K132" s="240"/>
      <c r="L132" s="245"/>
      <c r="M132" s="246"/>
      <c r="N132" s="247"/>
      <c r="O132" s="247"/>
      <c r="P132" s="247"/>
      <c r="Q132" s="247"/>
      <c r="R132" s="247"/>
      <c r="S132" s="247"/>
      <c r="T132" s="248"/>
      <c r="AT132" s="249" t="s">
        <v>193</v>
      </c>
      <c r="AU132" s="249" t="s">
        <v>82</v>
      </c>
      <c r="AV132" s="11" t="s">
        <v>82</v>
      </c>
      <c r="AW132" s="11" t="s">
        <v>35</v>
      </c>
      <c r="AX132" s="11" t="s">
        <v>72</v>
      </c>
      <c r="AY132" s="249" t="s">
        <v>125</v>
      </c>
    </row>
    <row r="133" s="12" customFormat="1">
      <c r="B133" s="250"/>
      <c r="C133" s="251"/>
      <c r="D133" s="236" t="s">
        <v>193</v>
      </c>
      <c r="E133" s="252" t="s">
        <v>21</v>
      </c>
      <c r="F133" s="253" t="s">
        <v>197</v>
      </c>
      <c r="G133" s="251"/>
      <c r="H133" s="254">
        <v>38.604999999999997</v>
      </c>
      <c r="I133" s="255"/>
      <c r="J133" s="251"/>
      <c r="K133" s="251"/>
      <c r="L133" s="256"/>
      <c r="M133" s="257"/>
      <c r="N133" s="258"/>
      <c r="O133" s="258"/>
      <c r="P133" s="258"/>
      <c r="Q133" s="258"/>
      <c r="R133" s="258"/>
      <c r="S133" s="258"/>
      <c r="T133" s="259"/>
      <c r="AT133" s="260" t="s">
        <v>193</v>
      </c>
      <c r="AU133" s="260" t="s">
        <v>82</v>
      </c>
      <c r="AV133" s="12" t="s">
        <v>142</v>
      </c>
      <c r="AW133" s="12" t="s">
        <v>35</v>
      </c>
      <c r="AX133" s="12" t="s">
        <v>80</v>
      </c>
      <c r="AY133" s="260" t="s">
        <v>125</v>
      </c>
    </row>
    <row r="134" s="1" customFormat="1" ht="38.25" customHeight="1">
      <c r="B134" s="45"/>
      <c r="C134" s="220" t="s">
        <v>252</v>
      </c>
      <c r="D134" s="220" t="s">
        <v>128</v>
      </c>
      <c r="E134" s="221" t="s">
        <v>253</v>
      </c>
      <c r="F134" s="222" t="s">
        <v>254</v>
      </c>
      <c r="G134" s="223" t="s">
        <v>238</v>
      </c>
      <c r="H134" s="224">
        <v>531.88800000000003</v>
      </c>
      <c r="I134" s="225"/>
      <c r="J134" s="226">
        <f>ROUND(I134*H134,2)</f>
        <v>0</v>
      </c>
      <c r="K134" s="222" t="s">
        <v>21</v>
      </c>
      <c r="L134" s="71"/>
      <c r="M134" s="227" t="s">
        <v>21</v>
      </c>
      <c r="N134" s="228" t="s">
        <v>43</v>
      </c>
      <c r="O134" s="46"/>
      <c r="P134" s="229">
        <f>O134*H134</f>
        <v>0</v>
      </c>
      <c r="Q134" s="229">
        <v>0</v>
      </c>
      <c r="R134" s="229">
        <f>Q134*H134</f>
        <v>0</v>
      </c>
      <c r="S134" s="229">
        <v>0</v>
      </c>
      <c r="T134" s="230">
        <f>S134*H134</f>
        <v>0</v>
      </c>
      <c r="AR134" s="23" t="s">
        <v>142</v>
      </c>
      <c r="AT134" s="23" t="s">
        <v>128</v>
      </c>
      <c r="AU134" s="23" t="s">
        <v>82</v>
      </c>
      <c r="AY134" s="23" t="s">
        <v>125</v>
      </c>
      <c r="BE134" s="231">
        <f>IF(N134="základní",J134,0)</f>
        <v>0</v>
      </c>
      <c r="BF134" s="231">
        <f>IF(N134="snížená",J134,0)</f>
        <v>0</v>
      </c>
      <c r="BG134" s="231">
        <f>IF(N134="zákl. přenesená",J134,0)</f>
        <v>0</v>
      </c>
      <c r="BH134" s="231">
        <f>IF(N134="sníž. přenesená",J134,0)</f>
        <v>0</v>
      </c>
      <c r="BI134" s="231">
        <f>IF(N134="nulová",J134,0)</f>
        <v>0</v>
      </c>
      <c r="BJ134" s="23" t="s">
        <v>80</v>
      </c>
      <c r="BK134" s="231">
        <f>ROUND(I134*H134,2)</f>
        <v>0</v>
      </c>
      <c r="BL134" s="23" t="s">
        <v>142</v>
      </c>
      <c r="BM134" s="23" t="s">
        <v>255</v>
      </c>
    </row>
    <row r="135" s="1" customFormat="1">
      <c r="B135" s="45"/>
      <c r="C135" s="73"/>
      <c r="D135" s="236" t="s">
        <v>191</v>
      </c>
      <c r="E135" s="73"/>
      <c r="F135" s="237" t="s">
        <v>249</v>
      </c>
      <c r="G135" s="73"/>
      <c r="H135" s="73"/>
      <c r="I135" s="190"/>
      <c r="J135" s="73"/>
      <c r="K135" s="73"/>
      <c r="L135" s="71"/>
      <c r="M135" s="238"/>
      <c r="N135" s="46"/>
      <c r="O135" s="46"/>
      <c r="P135" s="46"/>
      <c r="Q135" s="46"/>
      <c r="R135" s="46"/>
      <c r="S135" s="46"/>
      <c r="T135" s="94"/>
      <c r="AT135" s="23" t="s">
        <v>191</v>
      </c>
      <c r="AU135" s="23" t="s">
        <v>82</v>
      </c>
    </row>
    <row r="136" s="11" customFormat="1">
      <c r="B136" s="239"/>
      <c r="C136" s="240"/>
      <c r="D136" s="236" t="s">
        <v>193</v>
      </c>
      <c r="E136" s="241" t="s">
        <v>21</v>
      </c>
      <c r="F136" s="242" t="s">
        <v>256</v>
      </c>
      <c r="G136" s="240"/>
      <c r="H136" s="243">
        <v>346.03800000000001</v>
      </c>
      <c r="I136" s="244"/>
      <c r="J136" s="240"/>
      <c r="K136" s="240"/>
      <c r="L136" s="245"/>
      <c r="M136" s="246"/>
      <c r="N136" s="247"/>
      <c r="O136" s="247"/>
      <c r="P136" s="247"/>
      <c r="Q136" s="247"/>
      <c r="R136" s="247"/>
      <c r="S136" s="247"/>
      <c r="T136" s="248"/>
      <c r="AT136" s="249" t="s">
        <v>193</v>
      </c>
      <c r="AU136" s="249" t="s">
        <v>82</v>
      </c>
      <c r="AV136" s="11" t="s">
        <v>82</v>
      </c>
      <c r="AW136" s="11" t="s">
        <v>35</v>
      </c>
      <c r="AX136" s="11" t="s">
        <v>72</v>
      </c>
      <c r="AY136" s="249" t="s">
        <v>125</v>
      </c>
    </row>
    <row r="137" s="11" customFormat="1">
      <c r="B137" s="239"/>
      <c r="C137" s="240"/>
      <c r="D137" s="236" t="s">
        <v>193</v>
      </c>
      <c r="E137" s="241" t="s">
        <v>21</v>
      </c>
      <c r="F137" s="242" t="s">
        <v>257</v>
      </c>
      <c r="G137" s="240"/>
      <c r="H137" s="243">
        <v>185.84999999999999</v>
      </c>
      <c r="I137" s="244"/>
      <c r="J137" s="240"/>
      <c r="K137" s="240"/>
      <c r="L137" s="245"/>
      <c r="M137" s="246"/>
      <c r="N137" s="247"/>
      <c r="O137" s="247"/>
      <c r="P137" s="247"/>
      <c r="Q137" s="247"/>
      <c r="R137" s="247"/>
      <c r="S137" s="247"/>
      <c r="T137" s="248"/>
      <c r="AT137" s="249" t="s">
        <v>193</v>
      </c>
      <c r="AU137" s="249" t="s">
        <v>82</v>
      </c>
      <c r="AV137" s="11" t="s">
        <v>82</v>
      </c>
      <c r="AW137" s="11" t="s">
        <v>35</v>
      </c>
      <c r="AX137" s="11" t="s">
        <v>72</v>
      </c>
      <c r="AY137" s="249" t="s">
        <v>125</v>
      </c>
    </row>
    <row r="138" s="12" customFormat="1">
      <c r="B138" s="250"/>
      <c r="C138" s="251"/>
      <c r="D138" s="236" t="s">
        <v>193</v>
      </c>
      <c r="E138" s="252" t="s">
        <v>21</v>
      </c>
      <c r="F138" s="253" t="s">
        <v>197</v>
      </c>
      <c r="G138" s="251"/>
      <c r="H138" s="254">
        <v>531.88800000000003</v>
      </c>
      <c r="I138" s="255"/>
      <c r="J138" s="251"/>
      <c r="K138" s="251"/>
      <c r="L138" s="256"/>
      <c r="M138" s="257"/>
      <c r="N138" s="258"/>
      <c r="O138" s="258"/>
      <c r="P138" s="258"/>
      <c r="Q138" s="258"/>
      <c r="R138" s="258"/>
      <c r="S138" s="258"/>
      <c r="T138" s="259"/>
      <c r="AT138" s="260" t="s">
        <v>193</v>
      </c>
      <c r="AU138" s="260" t="s">
        <v>82</v>
      </c>
      <c r="AV138" s="12" t="s">
        <v>142</v>
      </c>
      <c r="AW138" s="12" t="s">
        <v>35</v>
      </c>
      <c r="AX138" s="12" t="s">
        <v>80</v>
      </c>
      <c r="AY138" s="260" t="s">
        <v>125</v>
      </c>
    </row>
    <row r="139" s="1" customFormat="1" ht="38.25" customHeight="1">
      <c r="B139" s="45"/>
      <c r="C139" s="220" t="s">
        <v>10</v>
      </c>
      <c r="D139" s="220" t="s">
        <v>128</v>
      </c>
      <c r="E139" s="221" t="s">
        <v>258</v>
      </c>
      <c r="F139" s="222" t="s">
        <v>259</v>
      </c>
      <c r="G139" s="223" t="s">
        <v>238</v>
      </c>
      <c r="H139" s="224">
        <v>38.604999999999997</v>
      </c>
      <c r="I139" s="225"/>
      <c r="J139" s="226">
        <f>ROUND(I139*H139,2)</f>
        <v>0</v>
      </c>
      <c r="K139" s="222" t="s">
        <v>132</v>
      </c>
      <c r="L139" s="71"/>
      <c r="M139" s="227" t="s">
        <v>21</v>
      </c>
      <c r="N139" s="228" t="s">
        <v>43</v>
      </c>
      <c r="O139" s="46"/>
      <c r="P139" s="229">
        <f>O139*H139</f>
        <v>0</v>
      </c>
      <c r="Q139" s="229">
        <v>0</v>
      </c>
      <c r="R139" s="229">
        <f>Q139*H139</f>
        <v>0</v>
      </c>
      <c r="S139" s="229">
        <v>0</v>
      </c>
      <c r="T139" s="230">
        <f>S139*H139</f>
        <v>0</v>
      </c>
      <c r="AR139" s="23" t="s">
        <v>142</v>
      </c>
      <c r="AT139" s="23" t="s">
        <v>128</v>
      </c>
      <c r="AU139" s="23" t="s">
        <v>82</v>
      </c>
      <c r="AY139" s="23" t="s">
        <v>125</v>
      </c>
      <c r="BE139" s="231">
        <f>IF(N139="základní",J139,0)</f>
        <v>0</v>
      </c>
      <c r="BF139" s="231">
        <f>IF(N139="snížená",J139,0)</f>
        <v>0</v>
      </c>
      <c r="BG139" s="231">
        <f>IF(N139="zákl. přenesená",J139,0)</f>
        <v>0</v>
      </c>
      <c r="BH139" s="231">
        <f>IF(N139="sníž. přenesená",J139,0)</f>
        <v>0</v>
      </c>
      <c r="BI139" s="231">
        <f>IF(N139="nulová",J139,0)</f>
        <v>0</v>
      </c>
      <c r="BJ139" s="23" t="s">
        <v>80</v>
      </c>
      <c r="BK139" s="231">
        <f>ROUND(I139*H139,2)</f>
        <v>0</v>
      </c>
      <c r="BL139" s="23" t="s">
        <v>142</v>
      </c>
      <c r="BM139" s="23" t="s">
        <v>260</v>
      </c>
    </row>
    <row r="140" s="1" customFormat="1">
      <c r="B140" s="45"/>
      <c r="C140" s="73"/>
      <c r="D140" s="236" t="s">
        <v>191</v>
      </c>
      <c r="E140" s="73"/>
      <c r="F140" s="237" t="s">
        <v>249</v>
      </c>
      <c r="G140" s="73"/>
      <c r="H140" s="73"/>
      <c r="I140" s="190"/>
      <c r="J140" s="73"/>
      <c r="K140" s="73"/>
      <c r="L140" s="71"/>
      <c r="M140" s="238"/>
      <c r="N140" s="46"/>
      <c r="O140" s="46"/>
      <c r="P140" s="46"/>
      <c r="Q140" s="46"/>
      <c r="R140" s="46"/>
      <c r="S140" s="46"/>
      <c r="T140" s="94"/>
      <c r="AT140" s="23" t="s">
        <v>191</v>
      </c>
      <c r="AU140" s="23" t="s">
        <v>82</v>
      </c>
    </row>
    <row r="141" s="1" customFormat="1" ht="38.25" customHeight="1">
      <c r="B141" s="45"/>
      <c r="C141" s="220" t="s">
        <v>261</v>
      </c>
      <c r="D141" s="220" t="s">
        <v>128</v>
      </c>
      <c r="E141" s="221" t="s">
        <v>262</v>
      </c>
      <c r="F141" s="222" t="s">
        <v>263</v>
      </c>
      <c r="G141" s="223" t="s">
        <v>238</v>
      </c>
      <c r="H141" s="224">
        <v>531.88800000000003</v>
      </c>
      <c r="I141" s="225"/>
      <c r="J141" s="226">
        <f>ROUND(I141*H141,2)</f>
        <v>0</v>
      </c>
      <c r="K141" s="222" t="s">
        <v>21</v>
      </c>
      <c r="L141" s="71"/>
      <c r="M141" s="227" t="s">
        <v>21</v>
      </c>
      <c r="N141" s="228" t="s">
        <v>43</v>
      </c>
      <c r="O141" s="46"/>
      <c r="P141" s="229">
        <f>O141*H141</f>
        <v>0</v>
      </c>
      <c r="Q141" s="229">
        <v>0</v>
      </c>
      <c r="R141" s="229">
        <f>Q141*H141</f>
        <v>0</v>
      </c>
      <c r="S141" s="229">
        <v>0</v>
      </c>
      <c r="T141" s="230">
        <f>S141*H141</f>
        <v>0</v>
      </c>
      <c r="AR141" s="23" t="s">
        <v>142</v>
      </c>
      <c r="AT141" s="23" t="s">
        <v>128</v>
      </c>
      <c r="AU141" s="23" t="s">
        <v>82</v>
      </c>
      <c r="AY141" s="23" t="s">
        <v>125</v>
      </c>
      <c r="BE141" s="231">
        <f>IF(N141="základní",J141,0)</f>
        <v>0</v>
      </c>
      <c r="BF141" s="231">
        <f>IF(N141="snížená",J141,0)</f>
        <v>0</v>
      </c>
      <c r="BG141" s="231">
        <f>IF(N141="zákl. přenesená",J141,0)</f>
        <v>0</v>
      </c>
      <c r="BH141" s="231">
        <f>IF(N141="sníž. přenesená",J141,0)</f>
        <v>0</v>
      </c>
      <c r="BI141" s="231">
        <f>IF(N141="nulová",J141,0)</f>
        <v>0</v>
      </c>
      <c r="BJ141" s="23" t="s">
        <v>80</v>
      </c>
      <c r="BK141" s="231">
        <f>ROUND(I141*H141,2)</f>
        <v>0</v>
      </c>
      <c r="BL141" s="23" t="s">
        <v>142</v>
      </c>
      <c r="BM141" s="23" t="s">
        <v>264</v>
      </c>
    </row>
    <row r="142" s="1" customFormat="1">
      <c r="B142" s="45"/>
      <c r="C142" s="73"/>
      <c r="D142" s="236" t="s">
        <v>191</v>
      </c>
      <c r="E142" s="73"/>
      <c r="F142" s="237" t="s">
        <v>249</v>
      </c>
      <c r="G142" s="73"/>
      <c r="H142" s="73"/>
      <c r="I142" s="190"/>
      <c r="J142" s="73"/>
      <c r="K142" s="73"/>
      <c r="L142" s="71"/>
      <c r="M142" s="238"/>
      <c r="N142" s="46"/>
      <c r="O142" s="46"/>
      <c r="P142" s="46"/>
      <c r="Q142" s="46"/>
      <c r="R142" s="46"/>
      <c r="S142" s="46"/>
      <c r="T142" s="94"/>
      <c r="AT142" s="23" t="s">
        <v>191</v>
      </c>
      <c r="AU142" s="23" t="s">
        <v>82</v>
      </c>
    </row>
    <row r="143" s="1" customFormat="1" ht="25.5" customHeight="1">
      <c r="B143" s="45"/>
      <c r="C143" s="220" t="s">
        <v>265</v>
      </c>
      <c r="D143" s="220" t="s">
        <v>128</v>
      </c>
      <c r="E143" s="221" t="s">
        <v>266</v>
      </c>
      <c r="F143" s="222" t="s">
        <v>267</v>
      </c>
      <c r="G143" s="223" t="s">
        <v>238</v>
      </c>
      <c r="H143" s="224">
        <v>5.4000000000000004</v>
      </c>
      <c r="I143" s="225"/>
      <c r="J143" s="226">
        <f>ROUND(I143*H143,2)</f>
        <v>0</v>
      </c>
      <c r="K143" s="222" t="s">
        <v>132</v>
      </c>
      <c r="L143" s="71"/>
      <c r="M143" s="227" t="s">
        <v>21</v>
      </c>
      <c r="N143" s="228" t="s">
        <v>43</v>
      </c>
      <c r="O143" s="46"/>
      <c r="P143" s="229">
        <f>O143*H143</f>
        <v>0</v>
      </c>
      <c r="Q143" s="229">
        <v>0</v>
      </c>
      <c r="R143" s="229">
        <f>Q143*H143</f>
        <v>0</v>
      </c>
      <c r="S143" s="229">
        <v>0</v>
      </c>
      <c r="T143" s="230">
        <f>S143*H143</f>
        <v>0</v>
      </c>
      <c r="AR143" s="23" t="s">
        <v>142</v>
      </c>
      <c r="AT143" s="23" t="s">
        <v>128</v>
      </c>
      <c r="AU143" s="23" t="s">
        <v>82</v>
      </c>
      <c r="AY143" s="23" t="s">
        <v>125</v>
      </c>
      <c r="BE143" s="231">
        <f>IF(N143="základní",J143,0)</f>
        <v>0</v>
      </c>
      <c r="BF143" s="231">
        <f>IF(N143="snížená",J143,0)</f>
        <v>0</v>
      </c>
      <c r="BG143" s="231">
        <f>IF(N143="zákl. přenesená",J143,0)</f>
        <v>0</v>
      </c>
      <c r="BH143" s="231">
        <f>IF(N143="sníž. přenesená",J143,0)</f>
        <v>0</v>
      </c>
      <c r="BI143" s="231">
        <f>IF(N143="nulová",J143,0)</f>
        <v>0</v>
      </c>
      <c r="BJ143" s="23" t="s">
        <v>80</v>
      </c>
      <c r="BK143" s="231">
        <f>ROUND(I143*H143,2)</f>
        <v>0</v>
      </c>
      <c r="BL143" s="23" t="s">
        <v>142</v>
      </c>
      <c r="BM143" s="23" t="s">
        <v>268</v>
      </c>
    </row>
    <row r="144" s="1" customFormat="1">
      <c r="B144" s="45"/>
      <c r="C144" s="73"/>
      <c r="D144" s="236" t="s">
        <v>191</v>
      </c>
      <c r="E144" s="73"/>
      <c r="F144" s="237" t="s">
        <v>269</v>
      </c>
      <c r="G144" s="73"/>
      <c r="H144" s="73"/>
      <c r="I144" s="190"/>
      <c r="J144" s="73"/>
      <c r="K144" s="73"/>
      <c r="L144" s="71"/>
      <c r="M144" s="238"/>
      <c r="N144" s="46"/>
      <c r="O144" s="46"/>
      <c r="P144" s="46"/>
      <c r="Q144" s="46"/>
      <c r="R144" s="46"/>
      <c r="S144" s="46"/>
      <c r="T144" s="94"/>
      <c r="AT144" s="23" t="s">
        <v>191</v>
      </c>
      <c r="AU144" s="23" t="s">
        <v>82</v>
      </c>
    </row>
    <row r="145" s="1" customFormat="1" ht="25.5" customHeight="1">
      <c r="B145" s="45"/>
      <c r="C145" s="220" t="s">
        <v>270</v>
      </c>
      <c r="D145" s="220" t="s">
        <v>128</v>
      </c>
      <c r="E145" s="221" t="s">
        <v>271</v>
      </c>
      <c r="F145" s="222" t="s">
        <v>272</v>
      </c>
      <c r="G145" s="223" t="s">
        <v>238</v>
      </c>
      <c r="H145" s="224">
        <v>5.4000000000000004</v>
      </c>
      <c r="I145" s="225"/>
      <c r="J145" s="226">
        <f>ROUND(I145*H145,2)</f>
        <v>0</v>
      </c>
      <c r="K145" s="222" t="s">
        <v>132</v>
      </c>
      <c r="L145" s="71"/>
      <c r="M145" s="227" t="s">
        <v>21</v>
      </c>
      <c r="N145" s="228" t="s">
        <v>43</v>
      </c>
      <c r="O145" s="46"/>
      <c r="P145" s="229">
        <f>O145*H145</f>
        <v>0</v>
      </c>
      <c r="Q145" s="229">
        <v>0</v>
      </c>
      <c r="R145" s="229">
        <f>Q145*H145</f>
        <v>0</v>
      </c>
      <c r="S145" s="229">
        <v>0</v>
      </c>
      <c r="T145" s="230">
        <f>S145*H145</f>
        <v>0</v>
      </c>
      <c r="AR145" s="23" t="s">
        <v>142</v>
      </c>
      <c r="AT145" s="23" t="s">
        <v>128</v>
      </c>
      <c r="AU145" s="23" t="s">
        <v>82</v>
      </c>
      <c r="AY145" s="23" t="s">
        <v>125</v>
      </c>
      <c r="BE145" s="231">
        <f>IF(N145="základní",J145,0)</f>
        <v>0</v>
      </c>
      <c r="BF145" s="231">
        <f>IF(N145="snížená",J145,0)</f>
        <v>0</v>
      </c>
      <c r="BG145" s="231">
        <f>IF(N145="zákl. přenesená",J145,0)</f>
        <v>0</v>
      </c>
      <c r="BH145" s="231">
        <f>IF(N145="sníž. přenesená",J145,0)</f>
        <v>0</v>
      </c>
      <c r="BI145" s="231">
        <f>IF(N145="nulová",J145,0)</f>
        <v>0</v>
      </c>
      <c r="BJ145" s="23" t="s">
        <v>80</v>
      </c>
      <c r="BK145" s="231">
        <f>ROUND(I145*H145,2)</f>
        <v>0</v>
      </c>
      <c r="BL145" s="23" t="s">
        <v>142</v>
      </c>
      <c r="BM145" s="23" t="s">
        <v>273</v>
      </c>
    </row>
    <row r="146" s="1" customFormat="1">
      <c r="B146" s="45"/>
      <c r="C146" s="73"/>
      <c r="D146" s="236" t="s">
        <v>191</v>
      </c>
      <c r="E146" s="73"/>
      <c r="F146" s="237" t="s">
        <v>274</v>
      </c>
      <c r="G146" s="73"/>
      <c r="H146" s="73"/>
      <c r="I146" s="190"/>
      <c r="J146" s="73"/>
      <c r="K146" s="73"/>
      <c r="L146" s="71"/>
      <c r="M146" s="238"/>
      <c r="N146" s="46"/>
      <c r="O146" s="46"/>
      <c r="P146" s="46"/>
      <c r="Q146" s="46"/>
      <c r="R146" s="46"/>
      <c r="S146" s="46"/>
      <c r="T146" s="94"/>
      <c r="AT146" s="23" t="s">
        <v>191</v>
      </c>
      <c r="AU146" s="23" t="s">
        <v>82</v>
      </c>
    </row>
    <row r="147" s="11" customFormat="1">
      <c r="B147" s="239"/>
      <c r="C147" s="240"/>
      <c r="D147" s="236" t="s">
        <v>193</v>
      </c>
      <c r="E147" s="241" t="s">
        <v>21</v>
      </c>
      <c r="F147" s="242" t="s">
        <v>275</v>
      </c>
      <c r="G147" s="240"/>
      <c r="H147" s="243">
        <v>5.4000000000000004</v>
      </c>
      <c r="I147" s="244"/>
      <c r="J147" s="240"/>
      <c r="K147" s="240"/>
      <c r="L147" s="245"/>
      <c r="M147" s="246"/>
      <c r="N147" s="247"/>
      <c r="O147" s="247"/>
      <c r="P147" s="247"/>
      <c r="Q147" s="247"/>
      <c r="R147" s="247"/>
      <c r="S147" s="247"/>
      <c r="T147" s="248"/>
      <c r="AT147" s="249" t="s">
        <v>193</v>
      </c>
      <c r="AU147" s="249" t="s">
        <v>82</v>
      </c>
      <c r="AV147" s="11" t="s">
        <v>82</v>
      </c>
      <c r="AW147" s="11" t="s">
        <v>35</v>
      </c>
      <c r="AX147" s="11" t="s">
        <v>80</v>
      </c>
      <c r="AY147" s="249" t="s">
        <v>125</v>
      </c>
    </row>
    <row r="148" s="1" customFormat="1" ht="38.25" customHeight="1">
      <c r="B148" s="45"/>
      <c r="C148" s="220" t="s">
        <v>276</v>
      </c>
      <c r="D148" s="220" t="s">
        <v>128</v>
      </c>
      <c r="E148" s="221" t="s">
        <v>277</v>
      </c>
      <c r="F148" s="222" t="s">
        <v>278</v>
      </c>
      <c r="G148" s="223" t="s">
        <v>238</v>
      </c>
      <c r="H148" s="224">
        <v>5.4000000000000004</v>
      </c>
      <c r="I148" s="225"/>
      <c r="J148" s="226">
        <f>ROUND(I148*H148,2)</f>
        <v>0</v>
      </c>
      <c r="K148" s="222" t="s">
        <v>132</v>
      </c>
      <c r="L148" s="71"/>
      <c r="M148" s="227" t="s">
        <v>21</v>
      </c>
      <c r="N148" s="228" t="s">
        <v>43</v>
      </c>
      <c r="O148" s="46"/>
      <c r="P148" s="229">
        <f>O148*H148</f>
        <v>0</v>
      </c>
      <c r="Q148" s="229">
        <v>0</v>
      </c>
      <c r="R148" s="229">
        <f>Q148*H148</f>
        <v>0</v>
      </c>
      <c r="S148" s="229">
        <v>0</v>
      </c>
      <c r="T148" s="230">
        <f>S148*H148</f>
        <v>0</v>
      </c>
      <c r="AR148" s="23" t="s">
        <v>142</v>
      </c>
      <c r="AT148" s="23" t="s">
        <v>128</v>
      </c>
      <c r="AU148" s="23" t="s">
        <v>82</v>
      </c>
      <c r="AY148" s="23" t="s">
        <v>125</v>
      </c>
      <c r="BE148" s="231">
        <f>IF(N148="základní",J148,0)</f>
        <v>0</v>
      </c>
      <c r="BF148" s="231">
        <f>IF(N148="snížená",J148,0)</f>
        <v>0</v>
      </c>
      <c r="BG148" s="231">
        <f>IF(N148="zákl. přenesená",J148,0)</f>
        <v>0</v>
      </c>
      <c r="BH148" s="231">
        <f>IF(N148="sníž. přenesená",J148,0)</f>
        <v>0</v>
      </c>
      <c r="BI148" s="231">
        <f>IF(N148="nulová",J148,0)</f>
        <v>0</v>
      </c>
      <c r="BJ148" s="23" t="s">
        <v>80</v>
      </c>
      <c r="BK148" s="231">
        <f>ROUND(I148*H148,2)</f>
        <v>0</v>
      </c>
      <c r="BL148" s="23" t="s">
        <v>142</v>
      </c>
      <c r="BM148" s="23" t="s">
        <v>279</v>
      </c>
    </row>
    <row r="149" s="1" customFormat="1">
      <c r="B149" s="45"/>
      <c r="C149" s="73"/>
      <c r="D149" s="236" t="s">
        <v>191</v>
      </c>
      <c r="E149" s="73"/>
      <c r="F149" s="237" t="s">
        <v>274</v>
      </c>
      <c r="G149" s="73"/>
      <c r="H149" s="73"/>
      <c r="I149" s="190"/>
      <c r="J149" s="73"/>
      <c r="K149" s="73"/>
      <c r="L149" s="71"/>
      <c r="M149" s="238"/>
      <c r="N149" s="46"/>
      <c r="O149" s="46"/>
      <c r="P149" s="46"/>
      <c r="Q149" s="46"/>
      <c r="R149" s="46"/>
      <c r="S149" s="46"/>
      <c r="T149" s="94"/>
      <c r="AT149" s="23" t="s">
        <v>191</v>
      </c>
      <c r="AU149" s="23" t="s">
        <v>82</v>
      </c>
    </row>
    <row r="150" s="1" customFormat="1" ht="25.5" customHeight="1">
      <c r="B150" s="45"/>
      <c r="C150" s="220" t="s">
        <v>280</v>
      </c>
      <c r="D150" s="220" t="s">
        <v>128</v>
      </c>
      <c r="E150" s="221" t="s">
        <v>281</v>
      </c>
      <c r="F150" s="222" t="s">
        <v>282</v>
      </c>
      <c r="G150" s="223" t="s">
        <v>189</v>
      </c>
      <c r="H150" s="224">
        <v>18.300000000000001</v>
      </c>
      <c r="I150" s="225"/>
      <c r="J150" s="226">
        <f>ROUND(I150*H150,2)</f>
        <v>0</v>
      </c>
      <c r="K150" s="222" t="s">
        <v>132</v>
      </c>
      <c r="L150" s="71"/>
      <c r="M150" s="227" t="s">
        <v>21</v>
      </c>
      <c r="N150" s="228" t="s">
        <v>43</v>
      </c>
      <c r="O150" s="46"/>
      <c r="P150" s="229">
        <f>O150*H150</f>
        <v>0</v>
      </c>
      <c r="Q150" s="229">
        <v>0.00084000000000000003</v>
      </c>
      <c r="R150" s="229">
        <f>Q150*H150</f>
        <v>0.015372000000000002</v>
      </c>
      <c r="S150" s="229">
        <v>0</v>
      </c>
      <c r="T150" s="230">
        <f>S150*H150</f>
        <v>0</v>
      </c>
      <c r="AR150" s="23" t="s">
        <v>142</v>
      </c>
      <c r="AT150" s="23" t="s">
        <v>128</v>
      </c>
      <c r="AU150" s="23" t="s">
        <v>82</v>
      </c>
      <c r="AY150" s="23" t="s">
        <v>125</v>
      </c>
      <c r="BE150" s="231">
        <f>IF(N150="základní",J150,0)</f>
        <v>0</v>
      </c>
      <c r="BF150" s="231">
        <f>IF(N150="snížená",J150,0)</f>
        <v>0</v>
      </c>
      <c r="BG150" s="231">
        <f>IF(N150="zákl. přenesená",J150,0)</f>
        <v>0</v>
      </c>
      <c r="BH150" s="231">
        <f>IF(N150="sníž. přenesená",J150,0)</f>
        <v>0</v>
      </c>
      <c r="BI150" s="231">
        <f>IF(N150="nulová",J150,0)</f>
        <v>0</v>
      </c>
      <c r="BJ150" s="23" t="s">
        <v>80</v>
      </c>
      <c r="BK150" s="231">
        <f>ROUND(I150*H150,2)</f>
        <v>0</v>
      </c>
      <c r="BL150" s="23" t="s">
        <v>142</v>
      </c>
      <c r="BM150" s="23" t="s">
        <v>283</v>
      </c>
    </row>
    <row r="151" s="1" customFormat="1">
      <c r="B151" s="45"/>
      <c r="C151" s="73"/>
      <c r="D151" s="236" t="s">
        <v>191</v>
      </c>
      <c r="E151" s="73"/>
      <c r="F151" s="237" t="s">
        <v>284</v>
      </c>
      <c r="G151" s="73"/>
      <c r="H151" s="73"/>
      <c r="I151" s="190"/>
      <c r="J151" s="73"/>
      <c r="K151" s="73"/>
      <c r="L151" s="71"/>
      <c r="M151" s="238"/>
      <c r="N151" s="46"/>
      <c r="O151" s="46"/>
      <c r="P151" s="46"/>
      <c r="Q151" s="46"/>
      <c r="R151" s="46"/>
      <c r="S151" s="46"/>
      <c r="T151" s="94"/>
      <c r="AT151" s="23" t="s">
        <v>191</v>
      </c>
      <c r="AU151" s="23" t="s">
        <v>82</v>
      </c>
    </row>
    <row r="152" s="11" customFormat="1">
      <c r="B152" s="239"/>
      <c r="C152" s="240"/>
      <c r="D152" s="236" t="s">
        <v>193</v>
      </c>
      <c r="E152" s="241" t="s">
        <v>21</v>
      </c>
      <c r="F152" s="242" t="s">
        <v>285</v>
      </c>
      <c r="G152" s="240"/>
      <c r="H152" s="243">
        <v>18.300000000000001</v>
      </c>
      <c r="I152" s="244"/>
      <c r="J152" s="240"/>
      <c r="K152" s="240"/>
      <c r="L152" s="245"/>
      <c r="M152" s="246"/>
      <c r="N152" s="247"/>
      <c r="O152" s="247"/>
      <c r="P152" s="247"/>
      <c r="Q152" s="247"/>
      <c r="R152" s="247"/>
      <c r="S152" s="247"/>
      <c r="T152" s="248"/>
      <c r="AT152" s="249" t="s">
        <v>193</v>
      </c>
      <c r="AU152" s="249" t="s">
        <v>82</v>
      </c>
      <c r="AV152" s="11" t="s">
        <v>82</v>
      </c>
      <c r="AW152" s="11" t="s">
        <v>35</v>
      </c>
      <c r="AX152" s="11" t="s">
        <v>80</v>
      </c>
      <c r="AY152" s="249" t="s">
        <v>125</v>
      </c>
    </row>
    <row r="153" s="1" customFormat="1" ht="25.5" customHeight="1">
      <c r="B153" s="45"/>
      <c r="C153" s="220" t="s">
        <v>9</v>
      </c>
      <c r="D153" s="220" t="s">
        <v>128</v>
      </c>
      <c r="E153" s="221" t="s">
        <v>286</v>
      </c>
      <c r="F153" s="222" t="s">
        <v>287</v>
      </c>
      <c r="G153" s="223" t="s">
        <v>189</v>
      </c>
      <c r="H153" s="224">
        <v>18.300000000000001</v>
      </c>
      <c r="I153" s="225"/>
      <c r="J153" s="226">
        <f>ROUND(I153*H153,2)</f>
        <v>0</v>
      </c>
      <c r="K153" s="222" t="s">
        <v>132</v>
      </c>
      <c r="L153" s="71"/>
      <c r="M153" s="227" t="s">
        <v>21</v>
      </c>
      <c r="N153" s="228" t="s">
        <v>43</v>
      </c>
      <c r="O153" s="46"/>
      <c r="P153" s="229">
        <f>O153*H153</f>
        <v>0</v>
      </c>
      <c r="Q153" s="229">
        <v>0</v>
      </c>
      <c r="R153" s="229">
        <f>Q153*H153</f>
        <v>0</v>
      </c>
      <c r="S153" s="229">
        <v>0</v>
      </c>
      <c r="T153" s="230">
        <f>S153*H153</f>
        <v>0</v>
      </c>
      <c r="AR153" s="23" t="s">
        <v>142</v>
      </c>
      <c r="AT153" s="23" t="s">
        <v>128</v>
      </c>
      <c r="AU153" s="23" t="s">
        <v>82</v>
      </c>
      <c r="AY153" s="23" t="s">
        <v>125</v>
      </c>
      <c r="BE153" s="231">
        <f>IF(N153="základní",J153,0)</f>
        <v>0</v>
      </c>
      <c r="BF153" s="231">
        <f>IF(N153="snížená",J153,0)</f>
        <v>0</v>
      </c>
      <c r="BG153" s="231">
        <f>IF(N153="zákl. přenesená",J153,0)</f>
        <v>0</v>
      </c>
      <c r="BH153" s="231">
        <f>IF(N153="sníž. přenesená",J153,0)</f>
        <v>0</v>
      </c>
      <c r="BI153" s="231">
        <f>IF(N153="nulová",J153,0)</f>
        <v>0</v>
      </c>
      <c r="BJ153" s="23" t="s">
        <v>80</v>
      </c>
      <c r="BK153" s="231">
        <f>ROUND(I153*H153,2)</f>
        <v>0</v>
      </c>
      <c r="BL153" s="23" t="s">
        <v>142</v>
      </c>
      <c r="BM153" s="23" t="s">
        <v>288</v>
      </c>
    </row>
    <row r="154" s="1" customFormat="1" ht="38.25" customHeight="1">
      <c r="B154" s="45"/>
      <c r="C154" s="220" t="s">
        <v>289</v>
      </c>
      <c r="D154" s="220" t="s">
        <v>128</v>
      </c>
      <c r="E154" s="221" t="s">
        <v>290</v>
      </c>
      <c r="F154" s="222" t="s">
        <v>291</v>
      </c>
      <c r="G154" s="223" t="s">
        <v>238</v>
      </c>
      <c r="H154" s="224">
        <v>38.604999999999997</v>
      </c>
      <c r="I154" s="225"/>
      <c r="J154" s="226">
        <f>ROUND(I154*H154,2)</f>
        <v>0</v>
      </c>
      <c r="K154" s="222" t="s">
        <v>132</v>
      </c>
      <c r="L154" s="71"/>
      <c r="M154" s="227" t="s">
        <v>21</v>
      </c>
      <c r="N154" s="228" t="s">
        <v>43</v>
      </c>
      <c r="O154" s="46"/>
      <c r="P154" s="229">
        <f>O154*H154</f>
        <v>0</v>
      </c>
      <c r="Q154" s="229">
        <v>0</v>
      </c>
      <c r="R154" s="229">
        <f>Q154*H154</f>
        <v>0</v>
      </c>
      <c r="S154" s="229">
        <v>0</v>
      </c>
      <c r="T154" s="230">
        <f>S154*H154</f>
        <v>0</v>
      </c>
      <c r="AR154" s="23" t="s">
        <v>142</v>
      </c>
      <c r="AT154" s="23" t="s">
        <v>128</v>
      </c>
      <c r="AU154" s="23" t="s">
        <v>82</v>
      </c>
      <c r="AY154" s="23" t="s">
        <v>125</v>
      </c>
      <c r="BE154" s="231">
        <f>IF(N154="základní",J154,0)</f>
        <v>0</v>
      </c>
      <c r="BF154" s="231">
        <f>IF(N154="snížená",J154,0)</f>
        <v>0</v>
      </c>
      <c r="BG154" s="231">
        <f>IF(N154="zákl. přenesená",J154,0)</f>
        <v>0</v>
      </c>
      <c r="BH154" s="231">
        <f>IF(N154="sníž. přenesená",J154,0)</f>
        <v>0</v>
      </c>
      <c r="BI154" s="231">
        <f>IF(N154="nulová",J154,0)</f>
        <v>0</v>
      </c>
      <c r="BJ154" s="23" t="s">
        <v>80</v>
      </c>
      <c r="BK154" s="231">
        <f>ROUND(I154*H154,2)</f>
        <v>0</v>
      </c>
      <c r="BL154" s="23" t="s">
        <v>142</v>
      </c>
      <c r="BM154" s="23" t="s">
        <v>292</v>
      </c>
    </row>
    <row r="155" s="1" customFormat="1">
      <c r="B155" s="45"/>
      <c r="C155" s="73"/>
      <c r="D155" s="236" t="s">
        <v>191</v>
      </c>
      <c r="E155" s="73"/>
      <c r="F155" s="237" t="s">
        <v>293</v>
      </c>
      <c r="G155" s="73"/>
      <c r="H155" s="73"/>
      <c r="I155" s="190"/>
      <c r="J155" s="73"/>
      <c r="K155" s="73"/>
      <c r="L155" s="71"/>
      <c r="M155" s="238"/>
      <c r="N155" s="46"/>
      <c r="O155" s="46"/>
      <c r="P155" s="46"/>
      <c r="Q155" s="46"/>
      <c r="R155" s="46"/>
      <c r="S155" s="46"/>
      <c r="T155" s="94"/>
      <c r="AT155" s="23" t="s">
        <v>191</v>
      </c>
      <c r="AU155" s="23" t="s">
        <v>82</v>
      </c>
    </row>
    <row r="156" s="1" customFormat="1" ht="51" customHeight="1">
      <c r="B156" s="45"/>
      <c r="C156" s="220" t="s">
        <v>294</v>
      </c>
      <c r="D156" s="220" t="s">
        <v>128</v>
      </c>
      <c r="E156" s="221" t="s">
        <v>295</v>
      </c>
      <c r="F156" s="222" t="s">
        <v>296</v>
      </c>
      <c r="G156" s="223" t="s">
        <v>238</v>
      </c>
      <c r="H156" s="224">
        <v>531.88800000000003</v>
      </c>
      <c r="I156" s="225"/>
      <c r="J156" s="226">
        <f>ROUND(I156*H156,2)</f>
        <v>0</v>
      </c>
      <c r="K156" s="222" t="s">
        <v>21</v>
      </c>
      <c r="L156" s="71"/>
      <c r="M156" s="227" t="s">
        <v>21</v>
      </c>
      <c r="N156" s="228" t="s">
        <v>43</v>
      </c>
      <c r="O156" s="46"/>
      <c r="P156" s="229">
        <f>O156*H156</f>
        <v>0</v>
      </c>
      <c r="Q156" s="229">
        <v>0</v>
      </c>
      <c r="R156" s="229">
        <f>Q156*H156</f>
        <v>0</v>
      </c>
      <c r="S156" s="229">
        <v>0</v>
      </c>
      <c r="T156" s="230">
        <f>S156*H156</f>
        <v>0</v>
      </c>
      <c r="AR156" s="23" t="s">
        <v>142</v>
      </c>
      <c r="AT156" s="23" t="s">
        <v>128</v>
      </c>
      <c r="AU156" s="23" t="s">
        <v>82</v>
      </c>
      <c r="AY156" s="23" t="s">
        <v>125</v>
      </c>
      <c r="BE156" s="231">
        <f>IF(N156="základní",J156,0)</f>
        <v>0</v>
      </c>
      <c r="BF156" s="231">
        <f>IF(N156="snížená",J156,0)</f>
        <v>0</v>
      </c>
      <c r="BG156" s="231">
        <f>IF(N156="zákl. přenesená",J156,0)</f>
        <v>0</v>
      </c>
      <c r="BH156" s="231">
        <f>IF(N156="sníž. přenesená",J156,0)</f>
        <v>0</v>
      </c>
      <c r="BI156" s="231">
        <f>IF(N156="nulová",J156,0)</f>
        <v>0</v>
      </c>
      <c r="BJ156" s="23" t="s">
        <v>80</v>
      </c>
      <c r="BK156" s="231">
        <f>ROUND(I156*H156,2)</f>
        <v>0</v>
      </c>
      <c r="BL156" s="23" t="s">
        <v>142</v>
      </c>
      <c r="BM156" s="23" t="s">
        <v>297</v>
      </c>
    </row>
    <row r="157" s="1" customFormat="1">
      <c r="B157" s="45"/>
      <c r="C157" s="73"/>
      <c r="D157" s="236" t="s">
        <v>191</v>
      </c>
      <c r="E157" s="73"/>
      <c r="F157" s="237" t="s">
        <v>293</v>
      </c>
      <c r="G157" s="73"/>
      <c r="H157" s="73"/>
      <c r="I157" s="190"/>
      <c r="J157" s="73"/>
      <c r="K157" s="73"/>
      <c r="L157" s="71"/>
      <c r="M157" s="238"/>
      <c r="N157" s="46"/>
      <c r="O157" s="46"/>
      <c r="P157" s="46"/>
      <c r="Q157" s="46"/>
      <c r="R157" s="46"/>
      <c r="S157" s="46"/>
      <c r="T157" s="94"/>
      <c r="AT157" s="23" t="s">
        <v>191</v>
      </c>
      <c r="AU157" s="23" t="s">
        <v>82</v>
      </c>
    </row>
    <row r="158" s="1" customFormat="1" ht="51" customHeight="1">
      <c r="B158" s="45"/>
      <c r="C158" s="220" t="s">
        <v>298</v>
      </c>
      <c r="D158" s="220" t="s">
        <v>128</v>
      </c>
      <c r="E158" s="221" t="s">
        <v>299</v>
      </c>
      <c r="F158" s="222" t="s">
        <v>300</v>
      </c>
      <c r="G158" s="223" t="s">
        <v>238</v>
      </c>
      <c r="H158" s="224">
        <v>1003.73</v>
      </c>
      <c r="I158" s="225"/>
      <c r="J158" s="226">
        <f>ROUND(I158*H158,2)</f>
        <v>0</v>
      </c>
      <c r="K158" s="222" t="s">
        <v>132</v>
      </c>
      <c r="L158" s="71"/>
      <c r="M158" s="227" t="s">
        <v>21</v>
      </c>
      <c r="N158" s="228" t="s">
        <v>43</v>
      </c>
      <c r="O158" s="46"/>
      <c r="P158" s="229">
        <f>O158*H158</f>
        <v>0</v>
      </c>
      <c r="Q158" s="229">
        <v>0</v>
      </c>
      <c r="R158" s="229">
        <f>Q158*H158</f>
        <v>0</v>
      </c>
      <c r="S158" s="229">
        <v>0</v>
      </c>
      <c r="T158" s="230">
        <f>S158*H158</f>
        <v>0</v>
      </c>
      <c r="AR158" s="23" t="s">
        <v>142</v>
      </c>
      <c r="AT158" s="23" t="s">
        <v>128</v>
      </c>
      <c r="AU158" s="23" t="s">
        <v>82</v>
      </c>
      <c r="AY158" s="23" t="s">
        <v>125</v>
      </c>
      <c r="BE158" s="231">
        <f>IF(N158="základní",J158,0)</f>
        <v>0</v>
      </c>
      <c r="BF158" s="231">
        <f>IF(N158="snížená",J158,0)</f>
        <v>0</v>
      </c>
      <c r="BG158" s="231">
        <f>IF(N158="zákl. přenesená",J158,0)</f>
        <v>0</v>
      </c>
      <c r="BH158" s="231">
        <f>IF(N158="sníž. přenesená",J158,0)</f>
        <v>0</v>
      </c>
      <c r="BI158" s="231">
        <f>IF(N158="nulová",J158,0)</f>
        <v>0</v>
      </c>
      <c r="BJ158" s="23" t="s">
        <v>80</v>
      </c>
      <c r="BK158" s="231">
        <f>ROUND(I158*H158,2)</f>
        <v>0</v>
      </c>
      <c r="BL158" s="23" t="s">
        <v>142</v>
      </c>
      <c r="BM158" s="23" t="s">
        <v>301</v>
      </c>
    </row>
    <row r="159" s="1" customFormat="1">
      <c r="B159" s="45"/>
      <c r="C159" s="73"/>
      <c r="D159" s="236" t="s">
        <v>191</v>
      </c>
      <c r="E159" s="73"/>
      <c r="F159" s="237" t="s">
        <v>293</v>
      </c>
      <c r="G159" s="73"/>
      <c r="H159" s="73"/>
      <c r="I159" s="190"/>
      <c r="J159" s="73"/>
      <c r="K159" s="73"/>
      <c r="L159" s="71"/>
      <c r="M159" s="238"/>
      <c r="N159" s="46"/>
      <c r="O159" s="46"/>
      <c r="P159" s="46"/>
      <c r="Q159" s="46"/>
      <c r="R159" s="46"/>
      <c r="S159" s="46"/>
      <c r="T159" s="94"/>
      <c r="AT159" s="23" t="s">
        <v>191</v>
      </c>
      <c r="AU159" s="23" t="s">
        <v>82</v>
      </c>
    </row>
    <row r="160" s="11" customFormat="1">
      <c r="B160" s="239"/>
      <c r="C160" s="240"/>
      <c r="D160" s="236" t="s">
        <v>193</v>
      </c>
      <c r="E160" s="240"/>
      <c r="F160" s="242" t="s">
        <v>302</v>
      </c>
      <c r="G160" s="240"/>
      <c r="H160" s="243">
        <v>1003.73</v>
      </c>
      <c r="I160" s="244"/>
      <c r="J160" s="240"/>
      <c r="K160" s="240"/>
      <c r="L160" s="245"/>
      <c r="M160" s="246"/>
      <c r="N160" s="247"/>
      <c r="O160" s="247"/>
      <c r="P160" s="247"/>
      <c r="Q160" s="247"/>
      <c r="R160" s="247"/>
      <c r="S160" s="247"/>
      <c r="T160" s="248"/>
      <c r="AT160" s="249" t="s">
        <v>193</v>
      </c>
      <c r="AU160" s="249" t="s">
        <v>82</v>
      </c>
      <c r="AV160" s="11" t="s">
        <v>82</v>
      </c>
      <c r="AW160" s="11" t="s">
        <v>6</v>
      </c>
      <c r="AX160" s="11" t="s">
        <v>80</v>
      </c>
      <c r="AY160" s="249" t="s">
        <v>125</v>
      </c>
    </row>
    <row r="161" s="1" customFormat="1" ht="51" customHeight="1">
      <c r="B161" s="45"/>
      <c r="C161" s="220" t="s">
        <v>303</v>
      </c>
      <c r="D161" s="220" t="s">
        <v>128</v>
      </c>
      <c r="E161" s="221" t="s">
        <v>304</v>
      </c>
      <c r="F161" s="222" t="s">
        <v>305</v>
      </c>
      <c r="G161" s="223" t="s">
        <v>238</v>
      </c>
      <c r="H161" s="224">
        <v>13829.088</v>
      </c>
      <c r="I161" s="225"/>
      <c r="J161" s="226">
        <f>ROUND(I161*H161,2)</f>
        <v>0</v>
      </c>
      <c r="K161" s="222" t="s">
        <v>21</v>
      </c>
      <c r="L161" s="71"/>
      <c r="M161" s="227" t="s">
        <v>21</v>
      </c>
      <c r="N161" s="228" t="s">
        <v>43</v>
      </c>
      <c r="O161" s="46"/>
      <c r="P161" s="229">
        <f>O161*H161</f>
        <v>0</v>
      </c>
      <c r="Q161" s="229">
        <v>0</v>
      </c>
      <c r="R161" s="229">
        <f>Q161*H161</f>
        <v>0</v>
      </c>
      <c r="S161" s="229">
        <v>0</v>
      </c>
      <c r="T161" s="230">
        <f>S161*H161</f>
        <v>0</v>
      </c>
      <c r="AR161" s="23" t="s">
        <v>142</v>
      </c>
      <c r="AT161" s="23" t="s">
        <v>128</v>
      </c>
      <c r="AU161" s="23" t="s">
        <v>82</v>
      </c>
      <c r="AY161" s="23" t="s">
        <v>125</v>
      </c>
      <c r="BE161" s="231">
        <f>IF(N161="základní",J161,0)</f>
        <v>0</v>
      </c>
      <c r="BF161" s="231">
        <f>IF(N161="snížená",J161,0)</f>
        <v>0</v>
      </c>
      <c r="BG161" s="231">
        <f>IF(N161="zákl. přenesená",J161,0)</f>
        <v>0</v>
      </c>
      <c r="BH161" s="231">
        <f>IF(N161="sníž. přenesená",J161,0)</f>
        <v>0</v>
      </c>
      <c r="BI161" s="231">
        <f>IF(N161="nulová",J161,0)</f>
        <v>0</v>
      </c>
      <c r="BJ161" s="23" t="s">
        <v>80</v>
      </c>
      <c r="BK161" s="231">
        <f>ROUND(I161*H161,2)</f>
        <v>0</v>
      </c>
      <c r="BL161" s="23" t="s">
        <v>142</v>
      </c>
      <c r="BM161" s="23" t="s">
        <v>306</v>
      </c>
    </row>
    <row r="162" s="1" customFormat="1">
      <c r="B162" s="45"/>
      <c r="C162" s="73"/>
      <c r="D162" s="236" t="s">
        <v>191</v>
      </c>
      <c r="E162" s="73"/>
      <c r="F162" s="237" t="s">
        <v>293</v>
      </c>
      <c r="G162" s="73"/>
      <c r="H162" s="73"/>
      <c r="I162" s="190"/>
      <c r="J162" s="73"/>
      <c r="K162" s="73"/>
      <c r="L162" s="71"/>
      <c r="M162" s="238"/>
      <c r="N162" s="46"/>
      <c r="O162" s="46"/>
      <c r="P162" s="46"/>
      <c r="Q162" s="46"/>
      <c r="R162" s="46"/>
      <c r="S162" s="46"/>
      <c r="T162" s="94"/>
      <c r="AT162" s="23" t="s">
        <v>191</v>
      </c>
      <c r="AU162" s="23" t="s">
        <v>82</v>
      </c>
    </row>
    <row r="163" s="11" customFormat="1">
      <c r="B163" s="239"/>
      <c r="C163" s="240"/>
      <c r="D163" s="236" t="s">
        <v>193</v>
      </c>
      <c r="E163" s="240"/>
      <c r="F163" s="242" t="s">
        <v>307</v>
      </c>
      <c r="G163" s="240"/>
      <c r="H163" s="243">
        <v>13829.088</v>
      </c>
      <c r="I163" s="244"/>
      <c r="J163" s="240"/>
      <c r="K163" s="240"/>
      <c r="L163" s="245"/>
      <c r="M163" s="246"/>
      <c r="N163" s="247"/>
      <c r="O163" s="247"/>
      <c r="P163" s="247"/>
      <c r="Q163" s="247"/>
      <c r="R163" s="247"/>
      <c r="S163" s="247"/>
      <c r="T163" s="248"/>
      <c r="AT163" s="249" t="s">
        <v>193</v>
      </c>
      <c r="AU163" s="249" t="s">
        <v>82</v>
      </c>
      <c r="AV163" s="11" t="s">
        <v>82</v>
      </c>
      <c r="AW163" s="11" t="s">
        <v>6</v>
      </c>
      <c r="AX163" s="11" t="s">
        <v>80</v>
      </c>
      <c r="AY163" s="249" t="s">
        <v>125</v>
      </c>
    </row>
    <row r="164" s="1" customFormat="1" ht="25.5" customHeight="1">
      <c r="B164" s="45"/>
      <c r="C164" s="220" t="s">
        <v>308</v>
      </c>
      <c r="D164" s="220" t="s">
        <v>128</v>
      </c>
      <c r="E164" s="221" t="s">
        <v>309</v>
      </c>
      <c r="F164" s="222" t="s">
        <v>310</v>
      </c>
      <c r="G164" s="223" t="s">
        <v>238</v>
      </c>
      <c r="H164" s="224">
        <v>38.604999999999997</v>
      </c>
      <c r="I164" s="225"/>
      <c r="J164" s="226">
        <f>ROUND(I164*H164,2)</f>
        <v>0</v>
      </c>
      <c r="K164" s="222" t="s">
        <v>132</v>
      </c>
      <c r="L164" s="71"/>
      <c r="M164" s="227" t="s">
        <v>21</v>
      </c>
      <c r="N164" s="228" t="s">
        <v>43</v>
      </c>
      <c r="O164" s="46"/>
      <c r="P164" s="229">
        <f>O164*H164</f>
        <v>0</v>
      </c>
      <c r="Q164" s="229">
        <v>0</v>
      </c>
      <c r="R164" s="229">
        <f>Q164*H164</f>
        <v>0</v>
      </c>
      <c r="S164" s="229">
        <v>0</v>
      </c>
      <c r="T164" s="230">
        <f>S164*H164</f>
        <v>0</v>
      </c>
      <c r="AR164" s="23" t="s">
        <v>142</v>
      </c>
      <c r="AT164" s="23" t="s">
        <v>128</v>
      </c>
      <c r="AU164" s="23" t="s">
        <v>82</v>
      </c>
      <c r="AY164" s="23" t="s">
        <v>125</v>
      </c>
      <c r="BE164" s="231">
        <f>IF(N164="základní",J164,0)</f>
        <v>0</v>
      </c>
      <c r="BF164" s="231">
        <f>IF(N164="snížená",J164,0)</f>
        <v>0</v>
      </c>
      <c r="BG164" s="231">
        <f>IF(N164="zákl. přenesená",J164,0)</f>
        <v>0</v>
      </c>
      <c r="BH164" s="231">
        <f>IF(N164="sníž. přenesená",J164,0)</f>
        <v>0</v>
      </c>
      <c r="BI164" s="231">
        <f>IF(N164="nulová",J164,0)</f>
        <v>0</v>
      </c>
      <c r="BJ164" s="23" t="s">
        <v>80</v>
      </c>
      <c r="BK164" s="231">
        <f>ROUND(I164*H164,2)</f>
        <v>0</v>
      </c>
      <c r="BL164" s="23" t="s">
        <v>142</v>
      </c>
      <c r="BM164" s="23" t="s">
        <v>311</v>
      </c>
    </row>
    <row r="165" s="1" customFormat="1">
      <c r="B165" s="45"/>
      <c r="C165" s="73"/>
      <c r="D165" s="236" t="s">
        <v>191</v>
      </c>
      <c r="E165" s="73"/>
      <c r="F165" s="237" t="s">
        <v>312</v>
      </c>
      <c r="G165" s="73"/>
      <c r="H165" s="73"/>
      <c r="I165" s="190"/>
      <c r="J165" s="73"/>
      <c r="K165" s="73"/>
      <c r="L165" s="71"/>
      <c r="M165" s="238"/>
      <c r="N165" s="46"/>
      <c r="O165" s="46"/>
      <c r="P165" s="46"/>
      <c r="Q165" s="46"/>
      <c r="R165" s="46"/>
      <c r="S165" s="46"/>
      <c r="T165" s="94"/>
      <c r="AT165" s="23" t="s">
        <v>191</v>
      </c>
      <c r="AU165" s="23" t="s">
        <v>82</v>
      </c>
    </row>
    <row r="166" s="1" customFormat="1" ht="25.5" customHeight="1">
      <c r="B166" s="45"/>
      <c r="C166" s="220" t="s">
        <v>313</v>
      </c>
      <c r="D166" s="220" t="s">
        <v>128</v>
      </c>
      <c r="E166" s="221" t="s">
        <v>314</v>
      </c>
      <c r="F166" s="222" t="s">
        <v>315</v>
      </c>
      <c r="G166" s="223" t="s">
        <v>238</v>
      </c>
      <c r="H166" s="224">
        <v>531.88800000000003</v>
      </c>
      <c r="I166" s="225"/>
      <c r="J166" s="226">
        <f>ROUND(I166*H166,2)</f>
        <v>0</v>
      </c>
      <c r="K166" s="222" t="s">
        <v>21</v>
      </c>
      <c r="L166" s="71"/>
      <c r="M166" s="227" t="s">
        <v>21</v>
      </c>
      <c r="N166" s="228" t="s">
        <v>43</v>
      </c>
      <c r="O166" s="46"/>
      <c r="P166" s="229">
        <f>O166*H166</f>
        <v>0</v>
      </c>
      <c r="Q166" s="229">
        <v>0</v>
      </c>
      <c r="R166" s="229">
        <f>Q166*H166</f>
        <v>0</v>
      </c>
      <c r="S166" s="229">
        <v>0</v>
      </c>
      <c r="T166" s="230">
        <f>S166*H166</f>
        <v>0</v>
      </c>
      <c r="AR166" s="23" t="s">
        <v>142</v>
      </c>
      <c r="AT166" s="23" t="s">
        <v>128</v>
      </c>
      <c r="AU166" s="23" t="s">
        <v>82</v>
      </c>
      <c r="AY166" s="23" t="s">
        <v>125</v>
      </c>
      <c r="BE166" s="231">
        <f>IF(N166="základní",J166,0)</f>
        <v>0</v>
      </c>
      <c r="BF166" s="231">
        <f>IF(N166="snížená",J166,0)</f>
        <v>0</v>
      </c>
      <c r="BG166" s="231">
        <f>IF(N166="zákl. přenesená",J166,0)</f>
        <v>0</v>
      </c>
      <c r="BH166" s="231">
        <f>IF(N166="sníž. přenesená",J166,0)</f>
        <v>0</v>
      </c>
      <c r="BI166" s="231">
        <f>IF(N166="nulová",J166,0)</f>
        <v>0</v>
      </c>
      <c r="BJ166" s="23" t="s">
        <v>80</v>
      </c>
      <c r="BK166" s="231">
        <f>ROUND(I166*H166,2)</f>
        <v>0</v>
      </c>
      <c r="BL166" s="23" t="s">
        <v>142</v>
      </c>
      <c r="BM166" s="23" t="s">
        <v>316</v>
      </c>
    </row>
    <row r="167" s="1" customFormat="1">
      <c r="B167" s="45"/>
      <c r="C167" s="73"/>
      <c r="D167" s="236" t="s">
        <v>191</v>
      </c>
      <c r="E167" s="73"/>
      <c r="F167" s="237" t="s">
        <v>312</v>
      </c>
      <c r="G167" s="73"/>
      <c r="H167" s="73"/>
      <c r="I167" s="190"/>
      <c r="J167" s="73"/>
      <c r="K167" s="73"/>
      <c r="L167" s="71"/>
      <c r="M167" s="238"/>
      <c r="N167" s="46"/>
      <c r="O167" s="46"/>
      <c r="P167" s="46"/>
      <c r="Q167" s="46"/>
      <c r="R167" s="46"/>
      <c r="S167" s="46"/>
      <c r="T167" s="94"/>
      <c r="AT167" s="23" t="s">
        <v>191</v>
      </c>
      <c r="AU167" s="23" t="s">
        <v>82</v>
      </c>
    </row>
    <row r="168" s="1" customFormat="1" ht="38.25" customHeight="1">
      <c r="B168" s="45"/>
      <c r="C168" s="220" t="s">
        <v>317</v>
      </c>
      <c r="D168" s="220" t="s">
        <v>128</v>
      </c>
      <c r="E168" s="221" t="s">
        <v>318</v>
      </c>
      <c r="F168" s="222" t="s">
        <v>319</v>
      </c>
      <c r="G168" s="223" t="s">
        <v>238</v>
      </c>
      <c r="H168" s="224">
        <v>531.88800000000003</v>
      </c>
      <c r="I168" s="225"/>
      <c r="J168" s="226">
        <f>ROUND(I168*H168,2)</f>
        <v>0</v>
      </c>
      <c r="K168" s="222" t="s">
        <v>132</v>
      </c>
      <c r="L168" s="71"/>
      <c r="M168" s="227" t="s">
        <v>21</v>
      </c>
      <c r="N168" s="228" t="s">
        <v>43</v>
      </c>
      <c r="O168" s="46"/>
      <c r="P168" s="229">
        <f>O168*H168</f>
        <v>0</v>
      </c>
      <c r="Q168" s="229">
        <v>0</v>
      </c>
      <c r="R168" s="229">
        <f>Q168*H168</f>
        <v>0</v>
      </c>
      <c r="S168" s="229">
        <v>0</v>
      </c>
      <c r="T168" s="230">
        <f>S168*H168</f>
        <v>0</v>
      </c>
      <c r="AR168" s="23" t="s">
        <v>142</v>
      </c>
      <c r="AT168" s="23" t="s">
        <v>128</v>
      </c>
      <c r="AU168" s="23" t="s">
        <v>82</v>
      </c>
      <c r="AY168" s="23" t="s">
        <v>125</v>
      </c>
      <c r="BE168" s="231">
        <f>IF(N168="základní",J168,0)</f>
        <v>0</v>
      </c>
      <c r="BF168" s="231">
        <f>IF(N168="snížená",J168,0)</f>
        <v>0</v>
      </c>
      <c r="BG168" s="231">
        <f>IF(N168="zákl. přenesená",J168,0)</f>
        <v>0</v>
      </c>
      <c r="BH168" s="231">
        <f>IF(N168="sníž. přenesená",J168,0)</f>
        <v>0</v>
      </c>
      <c r="BI168" s="231">
        <f>IF(N168="nulová",J168,0)</f>
        <v>0</v>
      </c>
      <c r="BJ168" s="23" t="s">
        <v>80</v>
      </c>
      <c r="BK168" s="231">
        <f>ROUND(I168*H168,2)</f>
        <v>0</v>
      </c>
      <c r="BL168" s="23" t="s">
        <v>142</v>
      </c>
      <c r="BM168" s="23" t="s">
        <v>320</v>
      </c>
    </row>
    <row r="169" s="1" customFormat="1">
      <c r="B169" s="45"/>
      <c r="C169" s="73"/>
      <c r="D169" s="236" t="s">
        <v>191</v>
      </c>
      <c r="E169" s="73"/>
      <c r="F169" s="261" t="s">
        <v>321</v>
      </c>
      <c r="G169" s="73"/>
      <c r="H169" s="73"/>
      <c r="I169" s="190"/>
      <c r="J169" s="73"/>
      <c r="K169" s="73"/>
      <c r="L169" s="71"/>
      <c r="M169" s="238"/>
      <c r="N169" s="46"/>
      <c r="O169" s="46"/>
      <c r="P169" s="46"/>
      <c r="Q169" s="46"/>
      <c r="R169" s="46"/>
      <c r="S169" s="46"/>
      <c r="T169" s="94"/>
      <c r="AT169" s="23" t="s">
        <v>191</v>
      </c>
      <c r="AU169" s="23" t="s">
        <v>82</v>
      </c>
    </row>
    <row r="170" s="11" customFormat="1">
      <c r="B170" s="239"/>
      <c r="C170" s="240"/>
      <c r="D170" s="236" t="s">
        <v>193</v>
      </c>
      <c r="E170" s="241" t="s">
        <v>21</v>
      </c>
      <c r="F170" s="242" t="s">
        <v>256</v>
      </c>
      <c r="G170" s="240"/>
      <c r="H170" s="243">
        <v>346.03800000000001</v>
      </c>
      <c r="I170" s="244"/>
      <c r="J170" s="240"/>
      <c r="K170" s="240"/>
      <c r="L170" s="245"/>
      <c r="M170" s="246"/>
      <c r="N170" s="247"/>
      <c r="O170" s="247"/>
      <c r="P170" s="247"/>
      <c r="Q170" s="247"/>
      <c r="R170" s="247"/>
      <c r="S170" s="247"/>
      <c r="T170" s="248"/>
      <c r="AT170" s="249" t="s">
        <v>193</v>
      </c>
      <c r="AU170" s="249" t="s">
        <v>82</v>
      </c>
      <c r="AV170" s="11" t="s">
        <v>82</v>
      </c>
      <c r="AW170" s="11" t="s">
        <v>35</v>
      </c>
      <c r="AX170" s="11" t="s">
        <v>72</v>
      </c>
      <c r="AY170" s="249" t="s">
        <v>125</v>
      </c>
    </row>
    <row r="171" s="11" customFormat="1">
      <c r="B171" s="239"/>
      <c r="C171" s="240"/>
      <c r="D171" s="236" t="s">
        <v>193</v>
      </c>
      <c r="E171" s="241" t="s">
        <v>21</v>
      </c>
      <c r="F171" s="242" t="s">
        <v>257</v>
      </c>
      <c r="G171" s="240"/>
      <c r="H171" s="243">
        <v>185.84999999999999</v>
      </c>
      <c r="I171" s="244"/>
      <c r="J171" s="240"/>
      <c r="K171" s="240"/>
      <c r="L171" s="245"/>
      <c r="M171" s="246"/>
      <c r="N171" s="247"/>
      <c r="O171" s="247"/>
      <c r="P171" s="247"/>
      <c r="Q171" s="247"/>
      <c r="R171" s="247"/>
      <c r="S171" s="247"/>
      <c r="T171" s="248"/>
      <c r="AT171" s="249" t="s">
        <v>193</v>
      </c>
      <c r="AU171" s="249" t="s">
        <v>82</v>
      </c>
      <c r="AV171" s="11" t="s">
        <v>82</v>
      </c>
      <c r="AW171" s="11" t="s">
        <v>35</v>
      </c>
      <c r="AX171" s="11" t="s">
        <v>72</v>
      </c>
      <c r="AY171" s="249" t="s">
        <v>125</v>
      </c>
    </row>
    <row r="172" s="12" customFormat="1">
      <c r="B172" s="250"/>
      <c r="C172" s="251"/>
      <c r="D172" s="236" t="s">
        <v>193</v>
      </c>
      <c r="E172" s="252" t="s">
        <v>21</v>
      </c>
      <c r="F172" s="253" t="s">
        <v>197</v>
      </c>
      <c r="G172" s="251"/>
      <c r="H172" s="254">
        <v>531.88800000000003</v>
      </c>
      <c r="I172" s="255"/>
      <c r="J172" s="251"/>
      <c r="K172" s="251"/>
      <c r="L172" s="256"/>
      <c r="M172" s="257"/>
      <c r="N172" s="258"/>
      <c r="O172" s="258"/>
      <c r="P172" s="258"/>
      <c r="Q172" s="258"/>
      <c r="R172" s="258"/>
      <c r="S172" s="258"/>
      <c r="T172" s="259"/>
      <c r="AT172" s="260" t="s">
        <v>193</v>
      </c>
      <c r="AU172" s="260" t="s">
        <v>82</v>
      </c>
      <c r="AV172" s="12" t="s">
        <v>142</v>
      </c>
      <c r="AW172" s="12" t="s">
        <v>35</v>
      </c>
      <c r="AX172" s="12" t="s">
        <v>80</v>
      </c>
      <c r="AY172" s="260" t="s">
        <v>125</v>
      </c>
    </row>
    <row r="173" s="1" customFormat="1" ht="16.5" customHeight="1">
      <c r="B173" s="45"/>
      <c r="C173" s="262" t="s">
        <v>322</v>
      </c>
      <c r="D173" s="262" t="s">
        <v>323</v>
      </c>
      <c r="E173" s="263" t="s">
        <v>324</v>
      </c>
      <c r="F173" s="264" t="s">
        <v>325</v>
      </c>
      <c r="G173" s="265" t="s">
        <v>326</v>
      </c>
      <c r="H173" s="266">
        <v>1063.7760000000001</v>
      </c>
      <c r="I173" s="267"/>
      <c r="J173" s="268">
        <f>ROUND(I173*H173,2)</f>
        <v>0</v>
      </c>
      <c r="K173" s="264" t="s">
        <v>132</v>
      </c>
      <c r="L173" s="269"/>
      <c r="M173" s="270" t="s">
        <v>21</v>
      </c>
      <c r="N173" s="271" t="s">
        <v>43</v>
      </c>
      <c r="O173" s="46"/>
      <c r="P173" s="229">
        <f>O173*H173</f>
        <v>0</v>
      </c>
      <c r="Q173" s="229">
        <v>1</v>
      </c>
      <c r="R173" s="229">
        <f>Q173*H173</f>
        <v>1063.7760000000001</v>
      </c>
      <c r="S173" s="229">
        <v>0</v>
      </c>
      <c r="T173" s="230">
        <f>S173*H173</f>
        <v>0</v>
      </c>
      <c r="AR173" s="23" t="s">
        <v>162</v>
      </c>
      <c r="AT173" s="23" t="s">
        <v>323</v>
      </c>
      <c r="AU173" s="23" t="s">
        <v>82</v>
      </c>
      <c r="AY173" s="23" t="s">
        <v>125</v>
      </c>
      <c r="BE173" s="231">
        <f>IF(N173="základní",J173,0)</f>
        <v>0</v>
      </c>
      <c r="BF173" s="231">
        <f>IF(N173="snížená",J173,0)</f>
        <v>0</v>
      </c>
      <c r="BG173" s="231">
        <f>IF(N173="zákl. přenesená",J173,0)</f>
        <v>0</v>
      </c>
      <c r="BH173" s="231">
        <f>IF(N173="sníž. přenesená",J173,0)</f>
        <v>0</v>
      </c>
      <c r="BI173" s="231">
        <f>IF(N173="nulová",J173,0)</f>
        <v>0</v>
      </c>
      <c r="BJ173" s="23" t="s">
        <v>80</v>
      </c>
      <c r="BK173" s="231">
        <f>ROUND(I173*H173,2)</f>
        <v>0</v>
      </c>
      <c r="BL173" s="23" t="s">
        <v>142</v>
      </c>
      <c r="BM173" s="23" t="s">
        <v>327</v>
      </c>
    </row>
    <row r="174" s="11" customFormat="1">
      <c r="B174" s="239"/>
      <c r="C174" s="240"/>
      <c r="D174" s="236" t="s">
        <v>193</v>
      </c>
      <c r="E174" s="240"/>
      <c r="F174" s="242" t="s">
        <v>328</v>
      </c>
      <c r="G174" s="240"/>
      <c r="H174" s="243">
        <v>1063.7760000000001</v>
      </c>
      <c r="I174" s="244"/>
      <c r="J174" s="240"/>
      <c r="K174" s="240"/>
      <c r="L174" s="245"/>
      <c r="M174" s="246"/>
      <c r="N174" s="247"/>
      <c r="O174" s="247"/>
      <c r="P174" s="247"/>
      <c r="Q174" s="247"/>
      <c r="R174" s="247"/>
      <c r="S174" s="247"/>
      <c r="T174" s="248"/>
      <c r="AT174" s="249" t="s">
        <v>193</v>
      </c>
      <c r="AU174" s="249" t="s">
        <v>82</v>
      </c>
      <c r="AV174" s="11" t="s">
        <v>82</v>
      </c>
      <c r="AW174" s="11" t="s">
        <v>6</v>
      </c>
      <c r="AX174" s="11" t="s">
        <v>80</v>
      </c>
      <c r="AY174" s="249" t="s">
        <v>125</v>
      </c>
    </row>
    <row r="175" s="1" customFormat="1" ht="38.25" customHeight="1">
      <c r="B175" s="45"/>
      <c r="C175" s="220" t="s">
        <v>329</v>
      </c>
      <c r="D175" s="220" t="s">
        <v>128</v>
      </c>
      <c r="E175" s="221" t="s">
        <v>330</v>
      </c>
      <c r="F175" s="222" t="s">
        <v>331</v>
      </c>
      <c r="G175" s="223" t="s">
        <v>238</v>
      </c>
      <c r="H175" s="224">
        <v>69.207999999999998</v>
      </c>
      <c r="I175" s="225"/>
      <c r="J175" s="226">
        <f>ROUND(I175*H175,2)</f>
        <v>0</v>
      </c>
      <c r="K175" s="222" t="s">
        <v>132</v>
      </c>
      <c r="L175" s="71"/>
      <c r="M175" s="227" t="s">
        <v>21</v>
      </c>
      <c r="N175" s="228" t="s">
        <v>43</v>
      </c>
      <c r="O175" s="46"/>
      <c r="P175" s="229">
        <f>O175*H175</f>
        <v>0</v>
      </c>
      <c r="Q175" s="229">
        <v>0</v>
      </c>
      <c r="R175" s="229">
        <f>Q175*H175</f>
        <v>0</v>
      </c>
      <c r="S175" s="229">
        <v>0</v>
      </c>
      <c r="T175" s="230">
        <f>S175*H175</f>
        <v>0</v>
      </c>
      <c r="AR175" s="23" t="s">
        <v>142</v>
      </c>
      <c r="AT175" s="23" t="s">
        <v>128</v>
      </c>
      <c r="AU175" s="23" t="s">
        <v>82</v>
      </c>
      <c r="AY175" s="23" t="s">
        <v>125</v>
      </c>
      <c r="BE175" s="231">
        <f>IF(N175="základní",J175,0)</f>
        <v>0</v>
      </c>
      <c r="BF175" s="231">
        <f>IF(N175="snížená",J175,0)</f>
        <v>0</v>
      </c>
      <c r="BG175" s="231">
        <f>IF(N175="zákl. přenesená",J175,0)</f>
        <v>0</v>
      </c>
      <c r="BH175" s="231">
        <f>IF(N175="sníž. přenesená",J175,0)</f>
        <v>0</v>
      </c>
      <c r="BI175" s="231">
        <f>IF(N175="nulová",J175,0)</f>
        <v>0</v>
      </c>
      <c r="BJ175" s="23" t="s">
        <v>80</v>
      </c>
      <c r="BK175" s="231">
        <f>ROUND(I175*H175,2)</f>
        <v>0</v>
      </c>
      <c r="BL175" s="23" t="s">
        <v>142</v>
      </c>
      <c r="BM175" s="23" t="s">
        <v>332</v>
      </c>
    </row>
    <row r="176" s="1" customFormat="1">
      <c r="B176" s="45"/>
      <c r="C176" s="73"/>
      <c r="D176" s="236" t="s">
        <v>191</v>
      </c>
      <c r="E176" s="73"/>
      <c r="F176" s="261" t="s">
        <v>321</v>
      </c>
      <c r="G176" s="73"/>
      <c r="H176" s="73"/>
      <c r="I176" s="190"/>
      <c r="J176" s="73"/>
      <c r="K176" s="73"/>
      <c r="L176" s="71"/>
      <c r="M176" s="238"/>
      <c r="N176" s="46"/>
      <c r="O176" s="46"/>
      <c r="P176" s="46"/>
      <c r="Q176" s="46"/>
      <c r="R176" s="46"/>
      <c r="S176" s="46"/>
      <c r="T176" s="94"/>
      <c r="AT176" s="23" t="s">
        <v>191</v>
      </c>
      <c r="AU176" s="23" t="s">
        <v>82</v>
      </c>
    </row>
    <row r="177" s="11" customFormat="1">
      <c r="B177" s="239"/>
      <c r="C177" s="240"/>
      <c r="D177" s="236" t="s">
        <v>193</v>
      </c>
      <c r="E177" s="241" t="s">
        <v>21</v>
      </c>
      <c r="F177" s="242" t="s">
        <v>333</v>
      </c>
      <c r="G177" s="240"/>
      <c r="H177" s="243">
        <v>69.207999999999998</v>
      </c>
      <c r="I177" s="244"/>
      <c r="J177" s="240"/>
      <c r="K177" s="240"/>
      <c r="L177" s="245"/>
      <c r="M177" s="246"/>
      <c r="N177" s="247"/>
      <c r="O177" s="247"/>
      <c r="P177" s="247"/>
      <c r="Q177" s="247"/>
      <c r="R177" s="247"/>
      <c r="S177" s="247"/>
      <c r="T177" s="248"/>
      <c r="AT177" s="249" t="s">
        <v>193</v>
      </c>
      <c r="AU177" s="249" t="s">
        <v>82</v>
      </c>
      <c r="AV177" s="11" t="s">
        <v>82</v>
      </c>
      <c r="AW177" s="11" t="s">
        <v>35</v>
      </c>
      <c r="AX177" s="11" t="s">
        <v>80</v>
      </c>
      <c r="AY177" s="249" t="s">
        <v>125</v>
      </c>
    </row>
    <row r="178" s="1" customFormat="1" ht="16.5" customHeight="1">
      <c r="B178" s="45"/>
      <c r="C178" s="262" t="s">
        <v>334</v>
      </c>
      <c r="D178" s="262" t="s">
        <v>323</v>
      </c>
      <c r="E178" s="263" t="s">
        <v>335</v>
      </c>
      <c r="F178" s="264" t="s">
        <v>336</v>
      </c>
      <c r="G178" s="265" t="s">
        <v>326</v>
      </c>
      <c r="H178" s="266">
        <v>138.416</v>
      </c>
      <c r="I178" s="267"/>
      <c r="J178" s="268">
        <f>ROUND(I178*H178,2)</f>
        <v>0</v>
      </c>
      <c r="K178" s="264" t="s">
        <v>132</v>
      </c>
      <c r="L178" s="269"/>
      <c r="M178" s="270" t="s">
        <v>21</v>
      </c>
      <c r="N178" s="271" t="s">
        <v>43</v>
      </c>
      <c r="O178" s="46"/>
      <c r="P178" s="229">
        <f>O178*H178</f>
        <v>0</v>
      </c>
      <c r="Q178" s="229">
        <v>1</v>
      </c>
      <c r="R178" s="229">
        <f>Q178*H178</f>
        <v>138.416</v>
      </c>
      <c r="S178" s="229">
        <v>0</v>
      </c>
      <c r="T178" s="230">
        <f>S178*H178</f>
        <v>0</v>
      </c>
      <c r="AR178" s="23" t="s">
        <v>162</v>
      </c>
      <c r="AT178" s="23" t="s">
        <v>323</v>
      </c>
      <c r="AU178" s="23" t="s">
        <v>82</v>
      </c>
      <c r="AY178" s="23" t="s">
        <v>125</v>
      </c>
      <c r="BE178" s="231">
        <f>IF(N178="základní",J178,0)</f>
        <v>0</v>
      </c>
      <c r="BF178" s="231">
        <f>IF(N178="snížená",J178,0)</f>
        <v>0</v>
      </c>
      <c r="BG178" s="231">
        <f>IF(N178="zákl. přenesená",J178,0)</f>
        <v>0</v>
      </c>
      <c r="BH178" s="231">
        <f>IF(N178="sníž. přenesená",J178,0)</f>
        <v>0</v>
      </c>
      <c r="BI178" s="231">
        <f>IF(N178="nulová",J178,0)</f>
        <v>0</v>
      </c>
      <c r="BJ178" s="23" t="s">
        <v>80</v>
      </c>
      <c r="BK178" s="231">
        <f>ROUND(I178*H178,2)</f>
        <v>0</v>
      </c>
      <c r="BL178" s="23" t="s">
        <v>142</v>
      </c>
      <c r="BM178" s="23" t="s">
        <v>337</v>
      </c>
    </row>
    <row r="179" s="11" customFormat="1">
      <c r="B179" s="239"/>
      <c r="C179" s="240"/>
      <c r="D179" s="236" t="s">
        <v>193</v>
      </c>
      <c r="E179" s="240"/>
      <c r="F179" s="242" t="s">
        <v>338</v>
      </c>
      <c r="G179" s="240"/>
      <c r="H179" s="243">
        <v>138.416</v>
      </c>
      <c r="I179" s="244"/>
      <c r="J179" s="240"/>
      <c r="K179" s="240"/>
      <c r="L179" s="245"/>
      <c r="M179" s="246"/>
      <c r="N179" s="247"/>
      <c r="O179" s="247"/>
      <c r="P179" s="247"/>
      <c r="Q179" s="247"/>
      <c r="R179" s="247"/>
      <c r="S179" s="247"/>
      <c r="T179" s="248"/>
      <c r="AT179" s="249" t="s">
        <v>193</v>
      </c>
      <c r="AU179" s="249" t="s">
        <v>82</v>
      </c>
      <c r="AV179" s="11" t="s">
        <v>82</v>
      </c>
      <c r="AW179" s="11" t="s">
        <v>6</v>
      </c>
      <c r="AX179" s="11" t="s">
        <v>80</v>
      </c>
      <c r="AY179" s="249" t="s">
        <v>125</v>
      </c>
    </row>
    <row r="180" s="1" customFormat="1" ht="16.5" customHeight="1">
      <c r="B180" s="45"/>
      <c r="C180" s="220" t="s">
        <v>339</v>
      </c>
      <c r="D180" s="220" t="s">
        <v>128</v>
      </c>
      <c r="E180" s="221" t="s">
        <v>340</v>
      </c>
      <c r="F180" s="222" t="s">
        <v>341</v>
      </c>
      <c r="G180" s="223" t="s">
        <v>238</v>
      </c>
      <c r="H180" s="224">
        <v>38.604999999999997</v>
      </c>
      <c r="I180" s="225"/>
      <c r="J180" s="226">
        <f>ROUND(I180*H180,2)</f>
        <v>0</v>
      </c>
      <c r="K180" s="222" t="s">
        <v>132</v>
      </c>
      <c r="L180" s="71"/>
      <c r="M180" s="227" t="s">
        <v>21</v>
      </c>
      <c r="N180" s="228" t="s">
        <v>43</v>
      </c>
      <c r="O180" s="46"/>
      <c r="P180" s="229">
        <f>O180*H180</f>
        <v>0</v>
      </c>
      <c r="Q180" s="229">
        <v>0</v>
      </c>
      <c r="R180" s="229">
        <f>Q180*H180</f>
        <v>0</v>
      </c>
      <c r="S180" s="229">
        <v>0</v>
      </c>
      <c r="T180" s="230">
        <f>S180*H180</f>
        <v>0</v>
      </c>
      <c r="AR180" s="23" t="s">
        <v>142</v>
      </c>
      <c r="AT180" s="23" t="s">
        <v>128</v>
      </c>
      <c r="AU180" s="23" t="s">
        <v>82</v>
      </c>
      <c r="AY180" s="23" t="s">
        <v>125</v>
      </c>
      <c r="BE180" s="231">
        <f>IF(N180="základní",J180,0)</f>
        <v>0</v>
      </c>
      <c r="BF180" s="231">
        <f>IF(N180="snížená",J180,0)</f>
        <v>0</v>
      </c>
      <c r="BG180" s="231">
        <f>IF(N180="zákl. přenesená",J180,0)</f>
        <v>0</v>
      </c>
      <c r="BH180" s="231">
        <f>IF(N180="sníž. přenesená",J180,0)</f>
        <v>0</v>
      </c>
      <c r="BI180" s="231">
        <f>IF(N180="nulová",J180,0)</f>
        <v>0</v>
      </c>
      <c r="BJ180" s="23" t="s">
        <v>80</v>
      </c>
      <c r="BK180" s="231">
        <f>ROUND(I180*H180,2)</f>
        <v>0</v>
      </c>
      <c r="BL180" s="23" t="s">
        <v>142</v>
      </c>
      <c r="BM180" s="23" t="s">
        <v>342</v>
      </c>
    </row>
    <row r="181" s="1" customFormat="1">
      <c r="B181" s="45"/>
      <c r="C181" s="73"/>
      <c r="D181" s="236" t="s">
        <v>191</v>
      </c>
      <c r="E181" s="73"/>
      <c r="F181" s="237" t="s">
        <v>343</v>
      </c>
      <c r="G181" s="73"/>
      <c r="H181" s="73"/>
      <c r="I181" s="190"/>
      <c r="J181" s="73"/>
      <c r="K181" s="73"/>
      <c r="L181" s="71"/>
      <c r="M181" s="238"/>
      <c r="N181" s="46"/>
      <c r="O181" s="46"/>
      <c r="P181" s="46"/>
      <c r="Q181" s="46"/>
      <c r="R181" s="46"/>
      <c r="S181" s="46"/>
      <c r="T181" s="94"/>
      <c r="AT181" s="23" t="s">
        <v>191</v>
      </c>
      <c r="AU181" s="23" t="s">
        <v>82</v>
      </c>
    </row>
    <row r="182" s="1" customFormat="1" ht="16.5" customHeight="1">
      <c r="B182" s="45"/>
      <c r="C182" s="220" t="s">
        <v>344</v>
      </c>
      <c r="D182" s="220" t="s">
        <v>128</v>
      </c>
      <c r="E182" s="221" t="s">
        <v>345</v>
      </c>
      <c r="F182" s="222" t="s">
        <v>346</v>
      </c>
      <c r="G182" s="223" t="s">
        <v>238</v>
      </c>
      <c r="H182" s="224">
        <v>341.53800000000001</v>
      </c>
      <c r="I182" s="225"/>
      <c r="J182" s="226">
        <f>ROUND(I182*H182,2)</f>
        <v>0</v>
      </c>
      <c r="K182" s="222" t="s">
        <v>21</v>
      </c>
      <c r="L182" s="71"/>
      <c r="M182" s="227" t="s">
        <v>21</v>
      </c>
      <c r="N182" s="228" t="s">
        <v>43</v>
      </c>
      <c r="O182" s="46"/>
      <c r="P182" s="229">
        <f>O182*H182</f>
        <v>0</v>
      </c>
      <c r="Q182" s="229">
        <v>0</v>
      </c>
      <c r="R182" s="229">
        <f>Q182*H182</f>
        <v>0</v>
      </c>
      <c r="S182" s="229">
        <v>0</v>
      </c>
      <c r="T182" s="230">
        <f>S182*H182</f>
        <v>0</v>
      </c>
      <c r="AR182" s="23" t="s">
        <v>142</v>
      </c>
      <c r="AT182" s="23" t="s">
        <v>128</v>
      </c>
      <c r="AU182" s="23" t="s">
        <v>82</v>
      </c>
      <c r="AY182" s="23" t="s">
        <v>125</v>
      </c>
      <c r="BE182" s="231">
        <f>IF(N182="základní",J182,0)</f>
        <v>0</v>
      </c>
      <c r="BF182" s="231">
        <f>IF(N182="snížená",J182,0)</f>
        <v>0</v>
      </c>
      <c r="BG182" s="231">
        <f>IF(N182="zákl. přenesená",J182,0)</f>
        <v>0</v>
      </c>
      <c r="BH182" s="231">
        <f>IF(N182="sníž. přenesená",J182,0)</f>
        <v>0</v>
      </c>
      <c r="BI182" s="231">
        <f>IF(N182="nulová",J182,0)</f>
        <v>0</v>
      </c>
      <c r="BJ182" s="23" t="s">
        <v>80</v>
      </c>
      <c r="BK182" s="231">
        <f>ROUND(I182*H182,2)</f>
        <v>0</v>
      </c>
      <c r="BL182" s="23" t="s">
        <v>142</v>
      </c>
      <c r="BM182" s="23" t="s">
        <v>347</v>
      </c>
    </row>
    <row r="183" s="1" customFormat="1">
      <c r="B183" s="45"/>
      <c r="C183" s="73"/>
      <c r="D183" s="236" t="s">
        <v>191</v>
      </c>
      <c r="E183" s="73"/>
      <c r="F183" s="237" t="s">
        <v>343</v>
      </c>
      <c r="G183" s="73"/>
      <c r="H183" s="73"/>
      <c r="I183" s="190"/>
      <c r="J183" s="73"/>
      <c r="K183" s="73"/>
      <c r="L183" s="71"/>
      <c r="M183" s="238"/>
      <c r="N183" s="46"/>
      <c r="O183" s="46"/>
      <c r="P183" s="46"/>
      <c r="Q183" s="46"/>
      <c r="R183" s="46"/>
      <c r="S183" s="46"/>
      <c r="T183" s="94"/>
      <c r="AT183" s="23" t="s">
        <v>191</v>
      </c>
      <c r="AU183" s="23" t="s">
        <v>82</v>
      </c>
    </row>
    <row r="184" s="1" customFormat="1" ht="25.5" customHeight="1">
      <c r="B184" s="45"/>
      <c r="C184" s="220" t="s">
        <v>348</v>
      </c>
      <c r="D184" s="220" t="s">
        <v>128</v>
      </c>
      <c r="E184" s="221" t="s">
        <v>349</v>
      </c>
      <c r="F184" s="222" t="s">
        <v>350</v>
      </c>
      <c r="G184" s="223" t="s">
        <v>326</v>
      </c>
      <c r="H184" s="224">
        <v>77.209999999999994</v>
      </c>
      <c r="I184" s="225"/>
      <c r="J184" s="226">
        <f>ROUND(I184*H184,2)</f>
        <v>0</v>
      </c>
      <c r="K184" s="222" t="s">
        <v>132</v>
      </c>
      <c r="L184" s="71"/>
      <c r="M184" s="227" t="s">
        <v>21</v>
      </c>
      <c r="N184" s="228" t="s">
        <v>43</v>
      </c>
      <c r="O184" s="46"/>
      <c r="P184" s="229">
        <f>O184*H184</f>
        <v>0</v>
      </c>
      <c r="Q184" s="229">
        <v>0</v>
      </c>
      <c r="R184" s="229">
        <f>Q184*H184</f>
        <v>0</v>
      </c>
      <c r="S184" s="229">
        <v>0</v>
      </c>
      <c r="T184" s="230">
        <f>S184*H184</f>
        <v>0</v>
      </c>
      <c r="AR184" s="23" t="s">
        <v>142</v>
      </c>
      <c r="AT184" s="23" t="s">
        <v>128</v>
      </c>
      <c r="AU184" s="23" t="s">
        <v>82</v>
      </c>
      <c r="AY184" s="23" t="s">
        <v>125</v>
      </c>
      <c r="BE184" s="231">
        <f>IF(N184="základní",J184,0)</f>
        <v>0</v>
      </c>
      <c r="BF184" s="231">
        <f>IF(N184="snížená",J184,0)</f>
        <v>0</v>
      </c>
      <c r="BG184" s="231">
        <f>IF(N184="zákl. přenesená",J184,0)</f>
        <v>0</v>
      </c>
      <c r="BH184" s="231">
        <f>IF(N184="sníž. přenesená",J184,0)</f>
        <v>0</v>
      </c>
      <c r="BI184" s="231">
        <f>IF(N184="nulová",J184,0)</f>
        <v>0</v>
      </c>
      <c r="BJ184" s="23" t="s">
        <v>80</v>
      </c>
      <c r="BK184" s="231">
        <f>ROUND(I184*H184,2)</f>
        <v>0</v>
      </c>
      <c r="BL184" s="23" t="s">
        <v>142</v>
      </c>
      <c r="BM184" s="23" t="s">
        <v>351</v>
      </c>
    </row>
    <row r="185" s="1" customFormat="1">
      <c r="B185" s="45"/>
      <c r="C185" s="73"/>
      <c r="D185" s="236" t="s">
        <v>191</v>
      </c>
      <c r="E185" s="73"/>
      <c r="F185" s="237" t="s">
        <v>352</v>
      </c>
      <c r="G185" s="73"/>
      <c r="H185" s="73"/>
      <c r="I185" s="190"/>
      <c r="J185" s="73"/>
      <c r="K185" s="73"/>
      <c r="L185" s="71"/>
      <c r="M185" s="238"/>
      <c r="N185" s="46"/>
      <c r="O185" s="46"/>
      <c r="P185" s="46"/>
      <c r="Q185" s="46"/>
      <c r="R185" s="46"/>
      <c r="S185" s="46"/>
      <c r="T185" s="94"/>
      <c r="AT185" s="23" t="s">
        <v>191</v>
      </c>
      <c r="AU185" s="23" t="s">
        <v>82</v>
      </c>
    </row>
    <row r="186" s="11" customFormat="1">
      <c r="B186" s="239"/>
      <c r="C186" s="240"/>
      <c r="D186" s="236" t="s">
        <v>193</v>
      </c>
      <c r="E186" s="240"/>
      <c r="F186" s="242" t="s">
        <v>353</v>
      </c>
      <c r="G186" s="240"/>
      <c r="H186" s="243">
        <v>77.209999999999994</v>
      </c>
      <c r="I186" s="244"/>
      <c r="J186" s="240"/>
      <c r="K186" s="240"/>
      <c r="L186" s="245"/>
      <c r="M186" s="246"/>
      <c r="N186" s="247"/>
      <c r="O186" s="247"/>
      <c r="P186" s="247"/>
      <c r="Q186" s="247"/>
      <c r="R186" s="247"/>
      <c r="S186" s="247"/>
      <c r="T186" s="248"/>
      <c r="AT186" s="249" t="s">
        <v>193</v>
      </c>
      <c r="AU186" s="249" t="s">
        <v>82</v>
      </c>
      <c r="AV186" s="11" t="s">
        <v>82</v>
      </c>
      <c r="AW186" s="11" t="s">
        <v>6</v>
      </c>
      <c r="AX186" s="11" t="s">
        <v>80</v>
      </c>
      <c r="AY186" s="249" t="s">
        <v>125</v>
      </c>
    </row>
    <row r="187" s="1" customFormat="1" ht="38.25" customHeight="1">
      <c r="B187" s="45"/>
      <c r="C187" s="220" t="s">
        <v>354</v>
      </c>
      <c r="D187" s="220" t="s">
        <v>128</v>
      </c>
      <c r="E187" s="221" t="s">
        <v>355</v>
      </c>
      <c r="F187" s="222" t="s">
        <v>356</v>
      </c>
      <c r="G187" s="223" t="s">
        <v>326</v>
      </c>
      <c r="H187" s="224">
        <v>1063.7760000000001</v>
      </c>
      <c r="I187" s="225"/>
      <c r="J187" s="226">
        <f>ROUND(I187*H187,2)</f>
        <v>0</v>
      </c>
      <c r="K187" s="222" t="s">
        <v>21</v>
      </c>
      <c r="L187" s="71"/>
      <c r="M187" s="227" t="s">
        <v>21</v>
      </c>
      <c r="N187" s="228" t="s">
        <v>43</v>
      </c>
      <c r="O187" s="46"/>
      <c r="P187" s="229">
        <f>O187*H187</f>
        <v>0</v>
      </c>
      <c r="Q187" s="229">
        <v>0</v>
      </c>
      <c r="R187" s="229">
        <f>Q187*H187</f>
        <v>0</v>
      </c>
      <c r="S187" s="229">
        <v>0</v>
      </c>
      <c r="T187" s="230">
        <f>S187*H187</f>
        <v>0</v>
      </c>
      <c r="AR187" s="23" t="s">
        <v>142</v>
      </c>
      <c r="AT187" s="23" t="s">
        <v>128</v>
      </c>
      <c r="AU187" s="23" t="s">
        <v>82</v>
      </c>
      <c r="AY187" s="23" t="s">
        <v>125</v>
      </c>
      <c r="BE187" s="231">
        <f>IF(N187="základní",J187,0)</f>
        <v>0</v>
      </c>
      <c r="BF187" s="231">
        <f>IF(N187="snížená",J187,0)</f>
        <v>0</v>
      </c>
      <c r="BG187" s="231">
        <f>IF(N187="zákl. přenesená",J187,0)</f>
        <v>0</v>
      </c>
      <c r="BH187" s="231">
        <f>IF(N187="sníž. přenesená",J187,0)</f>
        <v>0</v>
      </c>
      <c r="BI187" s="231">
        <f>IF(N187="nulová",J187,0)</f>
        <v>0</v>
      </c>
      <c r="BJ187" s="23" t="s">
        <v>80</v>
      </c>
      <c r="BK187" s="231">
        <f>ROUND(I187*H187,2)</f>
        <v>0</v>
      </c>
      <c r="BL187" s="23" t="s">
        <v>142</v>
      </c>
      <c r="BM187" s="23" t="s">
        <v>357</v>
      </c>
    </row>
    <row r="188" s="1" customFormat="1">
      <c r="B188" s="45"/>
      <c r="C188" s="73"/>
      <c r="D188" s="236" t="s">
        <v>191</v>
      </c>
      <c r="E188" s="73"/>
      <c r="F188" s="237" t="s">
        <v>352</v>
      </c>
      <c r="G188" s="73"/>
      <c r="H188" s="73"/>
      <c r="I188" s="190"/>
      <c r="J188" s="73"/>
      <c r="K188" s="73"/>
      <c r="L188" s="71"/>
      <c r="M188" s="238"/>
      <c r="N188" s="46"/>
      <c r="O188" s="46"/>
      <c r="P188" s="46"/>
      <c r="Q188" s="46"/>
      <c r="R188" s="46"/>
      <c r="S188" s="46"/>
      <c r="T188" s="94"/>
      <c r="AT188" s="23" t="s">
        <v>191</v>
      </c>
      <c r="AU188" s="23" t="s">
        <v>82</v>
      </c>
    </row>
    <row r="189" s="11" customFormat="1">
      <c r="B189" s="239"/>
      <c r="C189" s="240"/>
      <c r="D189" s="236" t="s">
        <v>193</v>
      </c>
      <c r="E189" s="240"/>
      <c r="F189" s="242" t="s">
        <v>328</v>
      </c>
      <c r="G189" s="240"/>
      <c r="H189" s="243">
        <v>1063.7760000000001</v>
      </c>
      <c r="I189" s="244"/>
      <c r="J189" s="240"/>
      <c r="K189" s="240"/>
      <c r="L189" s="245"/>
      <c r="M189" s="246"/>
      <c r="N189" s="247"/>
      <c r="O189" s="247"/>
      <c r="P189" s="247"/>
      <c r="Q189" s="247"/>
      <c r="R189" s="247"/>
      <c r="S189" s="247"/>
      <c r="T189" s="248"/>
      <c r="AT189" s="249" t="s">
        <v>193</v>
      </c>
      <c r="AU189" s="249" t="s">
        <v>82</v>
      </c>
      <c r="AV189" s="11" t="s">
        <v>82</v>
      </c>
      <c r="AW189" s="11" t="s">
        <v>6</v>
      </c>
      <c r="AX189" s="11" t="s">
        <v>80</v>
      </c>
      <c r="AY189" s="249" t="s">
        <v>125</v>
      </c>
    </row>
    <row r="190" s="1" customFormat="1" ht="25.5" customHeight="1">
      <c r="B190" s="45"/>
      <c r="C190" s="220" t="s">
        <v>358</v>
      </c>
      <c r="D190" s="220" t="s">
        <v>128</v>
      </c>
      <c r="E190" s="221" t="s">
        <v>359</v>
      </c>
      <c r="F190" s="222" t="s">
        <v>360</v>
      </c>
      <c r="G190" s="223" t="s">
        <v>238</v>
      </c>
      <c r="H190" s="224">
        <v>3.4199999999999999</v>
      </c>
      <c r="I190" s="225"/>
      <c r="J190" s="226">
        <f>ROUND(I190*H190,2)</f>
        <v>0</v>
      </c>
      <c r="K190" s="222" t="s">
        <v>132</v>
      </c>
      <c r="L190" s="71"/>
      <c r="M190" s="227" t="s">
        <v>21</v>
      </c>
      <c r="N190" s="228" t="s">
        <v>43</v>
      </c>
      <c r="O190" s="46"/>
      <c r="P190" s="229">
        <f>O190*H190</f>
        <v>0</v>
      </c>
      <c r="Q190" s="229">
        <v>0</v>
      </c>
      <c r="R190" s="229">
        <f>Q190*H190</f>
        <v>0</v>
      </c>
      <c r="S190" s="229">
        <v>0</v>
      </c>
      <c r="T190" s="230">
        <f>S190*H190</f>
        <v>0</v>
      </c>
      <c r="AR190" s="23" t="s">
        <v>142</v>
      </c>
      <c r="AT190" s="23" t="s">
        <v>128</v>
      </c>
      <c r="AU190" s="23" t="s">
        <v>82</v>
      </c>
      <c r="AY190" s="23" t="s">
        <v>125</v>
      </c>
      <c r="BE190" s="231">
        <f>IF(N190="základní",J190,0)</f>
        <v>0</v>
      </c>
      <c r="BF190" s="231">
        <f>IF(N190="snížená",J190,0)</f>
        <v>0</v>
      </c>
      <c r="BG190" s="231">
        <f>IF(N190="zákl. přenesená",J190,0)</f>
        <v>0</v>
      </c>
      <c r="BH190" s="231">
        <f>IF(N190="sníž. přenesená",J190,0)</f>
        <v>0</v>
      </c>
      <c r="BI190" s="231">
        <f>IF(N190="nulová",J190,0)</f>
        <v>0</v>
      </c>
      <c r="BJ190" s="23" t="s">
        <v>80</v>
      </c>
      <c r="BK190" s="231">
        <f>ROUND(I190*H190,2)</f>
        <v>0</v>
      </c>
      <c r="BL190" s="23" t="s">
        <v>142</v>
      </c>
      <c r="BM190" s="23" t="s">
        <v>361</v>
      </c>
    </row>
    <row r="191" s="1" customFormat="1">
      <c r="B191" s="45"/>
      <c r="C191" s="73"/>
      <c r="D191" s="236" t="s">
        <v>191</v>
      </c>
      <c r="E191" s="73"/>
      <c r="F191" s="261" t="s">
        <v>362</v>
      </c>
      <c r="G191" s="73"/>
      <c r="H191" s="73"/>
      <c r="I191" s="190"/>
      <c r="J191" s="73"/>
      <c r="K191" s="73"/>
      <c r="L191" s="71"/>
      <c r="M191" s="238"/>
      <c r="N191" s="46"/>
      <c r="O191" s="46"/>
      <c r="P191" s="46"/>
      <c r="Q191" s="46"/>
      <c r="R191" s="46"/>
      <c r="S191" s="46"/>
      <c r="T191" s="94"/>
      <c r="AT191" s="23" t="s">
        <v>191</v>
      </c>
      <c r="AU191" s="23" t="s">
        <v>82</v>
      </c>
    </row>
    <row r="192" s="11" customFormat="1">
      <c r="B192" s="239"/>
      <c r="C192" s="240"/>
      <c r="D192" s="236" t="s">
        <v>193</v>
      </c>
      <c r="E192" s="241" t="s">
        <v>21</v>
      </c>
      <c r="F192" s="242" t="s">
        <v>363</v>
      </c>
      <c r="G192" s="240"/>
      <c r="H192" s="243">
        <v>3.4199999999999999</v>
      </c>
      <c r="I192" s="244"/>
      <c r="J192" s="240"/>
      <c r="K192" s="240"/>
      <c r="L192" s="245"/>
      <c r="M192" s="246"/>
      <c r="N192" s="247"/>
      <c r="O192" s="247"/>
      <c r="P192" s="247"/>
      <c r="Q192" s="247"/>
      <c r="R192" s="247"/>
      <c r="S192" s="247"/>
      <c r="T192" s="248"/>
      <c r="AT192" s="249" t="s">
        <v>193</v>
      </c>
      <c r="AU192" s="249" t="s">
        <v>82</v>
      </c>
      <c r="AV192" s="11" t="s">
        <v>82</v>
      </c>
      <c r="AW192" s="11" t="s">
        <v>35</v>
      </c>
      <c r="AX192" s="11" t="s">
        <v>80</v>
      </c>
      <c r="AY192" s="249" t="s">
        <v>125</v>
      </c>
    </row>
    <row r="193" s="1" customFormat="1" ht="16.5" customHeight="1">
      <c r="B193" s="45"/>
      <c r="C193" s="262" t="s">
        <v>364</v>
      </c>
      <c r="D193" s="262" t="s">
        <v>323</v>
      </c>
      <c r="E193" s="263" t="s">
        <v>324</v>
      </c>
      <c r="F193" s="264" t="s">
        <v>325</v>
      </c>
      <c r="G193" s="265" t="s">
        <v>326</v>
      </c>
      <c r="H193" s="266">
        <v>3.4199999999999999</v>
      </c>
      <c r="I193" s="267"/>
      <c r="J193" s="268">
        <f>ROUND(I193*H193,2)</f>
        <v>0</v>
      </c>
      <c r="K193" s="264" t="s">
        <v>132</v>
      </c>
      <c r="L193" s="269"/>
      <c r="M193" s="270" t="s">
        <v>21</v>
      </c>
      <c r="N193" s="271" t="s">
        <v>43</v>
      </c>
      <c r="O193" s="46"/>
      <c r="P193" s="229">
        <f>O193*H193</f>
        <v>0</v>
      </c>
      <c r="Q193" s="229">
        <v>1</v>
      </c>
      <c r="R193" s="229">
        <f>Q193*H193</f>
        <v>3.4199999999999999</v>
      </c>
      <c r="S193" s="229">
        <v>0</v>
      </c>
      <c r="T193" s="230">
        <f>S193*H193</f>
        <v>0</v>
      </c>
      <c r="AR193" s="23" t="s">
        <v>162</v>
      </c>
      <c r="AT193" s="23" t="s">
        <v>323</v>
      </c>
      <c r="AU193" s="23" t="s">
        <v>82</v>
      </c>
      <c r="AY193" s="23" t="s">
        <v>125</v>
      </c>
      <c r="BE193" s="231">
        <f>IF(N193="základní",J193,0)</f>
        <v>0</v>
      </c>
      <c r="BF193" s="231">
        <f>IF(N193="snížená",J193,0)</f>
        <v>0</v>
      </c>
      <c r="BG193" s="231">
        <f>IF(N193="zákl. přenesená",J193,0)</f>
        <v>0</v>
      </c>
      <c r="BH193" s="231">
        <f>IF(N193="sníž. přenesená",J193,0)</f>
        <v>0</v>
      </c>
      <c r="BI193" s="231">
        <f>IF(N193="nulová",J193,0)</f>
        <v>0</v>
      </c>
      <c r="BJ193" s="23" t="s">
        <v>80</v>
      </c>
      <c r="BK193" s="231">
        <f>ROUND(I193*H193,2)</f>
        <v>0</v>
      </c>
      <c r="BL193" s="23" t="s">
        <v>142</v>
      </c>
      <c r="BM193" s="23" t="s">
        <v>365</v>
      </c>
    </row>
    <row r="194" s="1" customFormat="1" ht="25.5" customHeight="1">
      <c r="B194" s="45"/>
      <c r="C194" s="220" t="s">
        <v>366</v>
      </c>
      <c r="D194" s="220" t="s">
        <v>128</v>
      </c>
      <c r="E194" s="221" t="s">
        <v>367</v>
      </c>
      <c r="F194" s="222" t="s">
        <v>368</v>
      </c>
      <c r="G194" s="223" t="s">
        <v>238</v>
      </c>
      <c r="H194" s="224">
        <v>151.58500000000001</v>
      </c>
      <c r="I194" s="225"/>
      <c r="J194" s="226">
        <f>ROUND(I194*H194,2)</f>
        <v>0</v>
      </c>
      <c r="K194" s="222" t="s">
        <v>132</v>
      </c>
      <c r="L194" s="71"/>
      <c r="M194" s="227" t="s">
        <v>21</v>
      </c>
      <c r="N194" s="228" t="s">
        <v>43</v>
      </c>
      <c r="O194" s="46"/>
      <c r="P194" s="229">
        <f>O194*H194</f>
        <v>0</v>
      </c>
      <c r="Q194" s="229">
        <v>0</v>
      </c>
      <c r="R194" s="229">
        <f>Q194*H194</f>
        <v>0</v>
      </c>
      <c r="S194" s="229">
        <v>0</v>
      </c>
      <c r="T194" s="230">
        <f>S194*H194</f>
        <v>0</v>
      </c>
      <c r="AR194" s="23" t="s">
        <v>142</v>
      </c>
      <c r="AT194" s="23" t="s">
        <v>128</v>
      </c>
      <c r="AU194" s="23" t="s">
        <v>82</v>
      </c>
      <c r="AY194" s="23" t="s">
        <v>125</v>
      </c>
      <c r="BE194" s="231">
        <f>IF(N194="základní",J194,0)</f>
        <v>0</v>
      </c>
      <c r="BF194" s="231">
        <f>IF(N194="snížená",J194,0)</f>
        <v>0</v>
      </c>
      <c r="BG194" s="231">
        <f>IF(N194="zákl. přenesená",J194,0)</f>
        <v>0</v>
      </c>
      <c r="BH194" s="231">
        <f>IF(N194="sníž. přenesená",J194,0)</f>
        <v>0</v>
      </c>
      <c r="BI194" s="231">
        <f>IF(N194="nulová",J194,0)</f>
        <v>0</v>
      </c>
      <c r="BJ194" s="23" t="s">
        <v>80</v>
      </c>
      <c r="BK194" s="231">
        <f>ROUND(I194*H194,2)</f>
        <v>0</v>
      </c>
      <c r="BL194" s="23" t="s">
        <v>142</v>
      </c>
      <c r="BM194" s="23" t="s">
        <v>369</v>
      </c>
    </row>
    <row r="195" s="1" customFormat="1">
      <c r="B195" s="45"/>
      <c r="C195" s="73"/>
      <c r="D195" s="236" t="s">
        <v>191</v>
      </c>
      <c r="E195" s="73"/>
      <c r="F195" s="261" t="s">
        <v>362</v>
      </c>
      <c r="G195" s="73"/>
      <c r="H195" s="73"/>
      <c r="I195" s="190"/>
      <c r="J195" s="73"/>
      <c r="K195" s="73"/>
      <c r="L195" s="71"/>
      <c r="M195" s="238"/>
      <c r="N195" s="46"/>
      <c r="O195" s="46"/>
      <c r="P195" s="46"/>
      <c r="Q195" s="46"/>
      <c r="R195" s="46"/>
      <c r="S195" s="46"/>
      <c r="T195" s="94"/>
      <c r="AT195" s="23" t="s">
        <v>191</v>
      </c>
      <c r="AU195" s="23" t="s">
        <v>82</v>
      </c>
    </row>
    <row r="196" s="11" customFormat="1">
      <c r="B196" s="239"/>
      <c r="C196" s="240"/>
      <c r="D196" s="236" t="s">
        <v>193</v>
      </c>
      <c r="E196" s="241" t="s">
        <v>21</v>
      </c>
      <c r="F196" s="242" t="s">
        <v>370</v>
      </c>
      <c r="G196" s="240"/>
      <c r="H196" s="243">
        <v>151.58500000000001</v>
      </c>
      <c r="I196" s="244"/>
      <c r="J196" s="240"/>
      <c r="K196" s="240"/>
      <c r="L196" s="245"/>
      <c r="M196" s="246"/>
      <c r="N196" s="247"/>
      <c r="O196" s="247"/>
      <c r="P196" s="247"/>
      <c r="Q196" s="247"/>
      <c r="R196" s="247"/>
      <c r="S196" s="247"/>
      <c r="T196" s="248"/>
      <c r="AT196" s="249" t="s">
        <v>193</v>
      </c>
      <c r="AU196" s="249" t="s">
        <v>82</v>
      </c>
      <c r="AV196" s="11" t="s">
        <v>82</v>
      </c>
      <c r="AW196" s="11" t="s">
        <v>35</v>
      </c>
      <c r="AX196" s="11" t="s">
        <v>80</v>
      </c>
      <c r="AY196" s="249" t="s">
        <v>125</v>
      </c>
    </row>
    <row r="197" s="1" customFormat="1" ht="16.5" customHeight="1">
      <c r="B197" s="45"/>
      <c r="C197" s="262" t="s">
        <v>371</v>
      </c>
      <c r="D197" s="262" t="s">
        <v>323</v>
      </c>
      <c r="E197" s="263" t="s">
        <v>372</v>
      </c>
      <c r="F197" s="264" t="s">
        <v>373</v>
      </c>
      <c r="G197" s="265" t="s">
        <v>326</v>
      </c>
      <c r="H197" s="266">
        <v>86.620000000000005</v>
      </c>
      <c r="I197" s="267"/>
      <c r="J197" s="268">
        <f>ROUND(I197*H197,2)</f>
        <v>0</v>
      </c>
      <c r="K197" s="264" t="s">
        <v>132</v>
      </c>
      <c r="L197" s="269"/>
      <c r="M197" s="270" t="s">
        <v>21</v>
      </c>
      <c r="N197" s="271" t="s">
        <v>43</v>
      </c>
      <c r="O197" s="46"/>
      <c r="P197" s="229">
        <f>O197*H197</f>
        <v>0</v>
      </c>
      <c r="Q197" s="229">
        <v>1</v>
      </c>
      <c r="R197" s="229">
        <f>Q197*H197</f>
        <v>86.620000000000005</v>
      </c>
      <c r="S197" s="229">
        <v>0</v>
      </c>
      <c r="T197" s="230">
        <f>S197*H197</f>
        <v>0</v>
      </c>
      <c r="AR197" s="23" t="s">
        <v>162</v>
      </c>
      <c r="AT197" s="23" t="s">
        <v>323</v>
      </c>
      <c r="AU197" s="23" t="s">
        <v>82</v>
      </c>
      <c r="AY197" s="23" t="s">
        <v>125</v>
      </c>
      <c r="BE197" s="231">
        <f>IF(N197="základní",J197,0)</f>
        <v>0</v>
      </c>
      <c r="BF197" s="231">
        <f>IF(N197="snížená",J197,0)</f>
        <v>0</v>
      </c>
      <c r="BG197" s="231">
        <f>IF(N197="zákl. přenesená",J197,0)</f>
        <v>0</v>
      </c>
      <c r="BH197" s="231">
        <f>IF(N197="sníž. přenesená",J197,0)</f>
        <v>0</v>
      </c>
      <c r="BI197" s="231">
        <f>IF(N197="nulová",J197,0)</f>
        <v>0</v>
      </c>
      <c r="BJ197" s="23" t="s">
        <v>80</v>
      </c>
      <c r="BK197" s="231">
        <f>ROUND(I197*H197,2)</f>
        <v>0</v>
      </c>
      <c r="BL197" s="23" t="s">
        <v>142</v>
      </c>
      <c r="BM197" s="23" t="s">
        <v>374</v>
      </c>
    </row>
    <row r="198" s="11" customFormat="1">
      <c r="B198" s="239"/>
      <c r="C198" s="240"/>
      <c r="D198" s="236" t="s">
        <v>193</v>
      </c>
      <c r="E198" s="241" t="s">
        <v>21</v>
      </c>
      <c r="F198" s="242" t="s">
        <v>375</v>
      </c>
      <c r="G198" s="240"/>
      <c r="H198" s="243">
        <v>43.310000000000002</v>
      </c>
      <c r="I198" s="244"/>
      <c r="J198" s="240"/>
      <c r="K198" s="240"/>
      <c r="L198" s="245"/>
      <c r="M198" s="246"/>
      <c r="N198" s="247"/>
      <c r="O198" s="247"/>
      <c r="P198" s="247"/>
      <c r="Q198" s="247"/>
      <c r="R198" s="247"/>
      <c r="S198" s="247"/>
      <c r="T198" s="248"/>
      <c r="AT198" s="249" t="s">
        <v>193</v>
      </c>
      <c r="AU198" s="249" t="s">
        <v>82</v>
      </c>
      <c r="AV198" s="11" t="s">
        <v>82</v>
      </c>
      <c r="AW198" s="11" t="s">
        <v>35</v>
      </c>
      <c r="AX198" s="11" t="s">
        <v>80</v>
      </c>
      <c r="AY198" s="249" t="s">
        <v>125</v>
      </c>
    </row>
    <row r="199" s="11" customFormat="1">
      <c r="B199" s="239"/>
      <c r="C199" s="240"/>
      <c r="D199" s="236" t="s">
        <v>193</v>
      </c>
      <c r="E199" s="240"/>
      <c r="F199" s="242" t="s">
        <v>376</v>
      </c>
      <c r="G199" s="240"/>
      <c r="H199" s="243">
        <v>86.620000000000005</v>
      </c>
      <c r="I199" s="244"/>
      <c r="J199" s="240"/>
      <c r="K199" s="240"/>
      <c r="L199" s="245"/>
      <c r="M199" s="246"/>
      <c r="N199" s="247"/>
      <c r="O199" s="247"/>
      <c r="P199" s="247"/>
      <c r="Q199" s="247"/>
      <c r="R199" s="247"/>
      <c r="S199" s="247"/>
      <c r="T199" s="248"/>
      <c r="AT199" s="249" t="s">
        <v>193</v>
      </c>
      <c r="AU199" s="249" t="s">
        <v>82</v>
      </c>
      <c r="AV199" s="11" t="s">
        <v>82</v>
      </c>
      <c r="AW199" s="11" t="s">
        <v>6</v>
      </c>
      <c r="AX199" s="11" t="s">
        <v>80</v>
      </c>
      <c r="AY199" s="249" t="s">
        <v>125</v>
      </c>
    </row>
    <row r="200" s="1" customFormat="1" ht="16.5" customHeight="1">
      <c r="B200" s="45"/>
      <c r="C200" s="262" t="s">
        <v>377</v>
      </c>
      <c r="D200" s="262" t="s">
        <v>323</v>
      </c>
      <c r="E200" s="263" t="s">
        <v>378</v>
      </c>
      <c r="F200" s="264" t="s">
        <v>379</v>
      </c>
      <c r="G200" s="265" t="s">
        <v>326</v>
      </c>
      <c r="H200" s="266">
        <v>216.55000000000001</v>
      </c>
      <c r="I200" s="267"/>
      <c r="J200" s="268">
        <f>ROUND(I200*H200,2)</f>
        <v>0</v>
      </c>
      <c r="K200" s="264" t="s">
        <v>132</v>
      </c>
      <c r="L200" s="269"/>
      <c r="M200" s="270" t="s">
        <v>21</v>
      </c>
      <c r="N200" s="271" t="s">
        <v>43</v>
      </c>
      <c r="O200" s="46"/>
      <c r="P200" s="229">
        <f>O200*H200</f>
        <v>0</v>
      </c>
      <c r="Q200" s="229">
        <v>1</v>
      </c>
      <c r="R200" s="229">
        <f>Q200*H200</f>
        <v>216.55000000000001</v>
      </c>
      <c r="S200" s="229">
        <v>0</v>
      </c>
      <c r="T200" s="230">
        <f>S200*H200</f>
        <v>0</v>
      </c>
      <c r="AR200" s="23" t="s">
        <v>162</v>
      </c>
      <c r="AT200" s="23" t="s">
        <v>323</v>
      </c>
      <c r="AU200" s="23" t="s">
        <v>82</v>
      </c>
      <c r="AY200" s="23" t="s">
        <v>125</v>
      </c>
      <c r="BE200" s="231">
        <f>IF(N200="základní",J200,0)</f>
        <v>0</v>
      </c>
      <c r="BF200" s="231">
        <f>IF(N200="snížená",J200,0)</f>
        <v>0</v>
      </c>
      <c r="BG200" s="231">
        <f>IF(N200="zákl. přenesená",J200,0)</f>
        <v>0</v>
      </c>
      <c r="BH200" s="231">
        <f>IF(N200="sníž. přenesená",J200,0)</f>
        <v>0</v>
      </c>
      <c r="BI200" s="231">
        <f>IF(N200="nulová",J200,0)</f>
        <v>0</v>
      </c>
      <c r="BJ200" s="23" t="s">
        <v>80</v>
      </c>
      <c r="BK200" s="231">
        <f>ROUND(I200*H200,2)</f>
        <v>0</v>
      </c>
      <c r="BL200" s="23" t="s">
        <v>142</v>
      </c>
      <c r="BM200" s="23" t="s">
        <v>380</v>
      </c>
    </row>
    <row r="201" s="11" customFormat="1">
      <c r="B201" s="239"/>
      <c r="C201" s="240"/>
      <c r="D201" s="236" t="s">
        <v>193</v>
      </c>
      <c r="E201" s="241" t="s">
        <v>21</v>
      </c>
      <c r="F201" s="242" t="s">
        <v>381</v>
      </c>
      <c r="G201" s="240"/>
      <c r="H201" s="243">
        <v>108.27500000000001</v>
      </c>
      <c r="I201" s="244"/>
      <c r="J201" s="240"/>
      <c r="K201" s="240"/>
      <c r="L201" s="245"/>
      <c r="M201" s="246"/>
      <c r="N201" s="247"/>
      <c r="O201" s="247"/>
      <c r="P201" s="247"/>
      <c r="Q201" s="247"/>
      <c r="R201" s="247"/>
      <c r="S201" s="247"/>
      <c r="T201" s="248"/>
      <c r="AT201" s="249" t="s">
        <v>193</v>
      </c>
      <c r="AU201" s="249" t="s">
        <v>82</v>
      </c>
      <c r="AV201" s="11" t="s">
        <v>82</v>
      </c>
      <c r="AW201" s="11" t="s">
        <v>35</v>
      </c>
      <c r="AX201" s="11" t="s">
        <v>80</v>
      </c>
      <c r="AY201" s="249" t="s">
        <v>125</v>
      </c>
    </row>
    <row r="202" s="11" customFormat="1">
      <c r="B202" s="239"/>
      <c r="C202" s="240"/>
      <c r="D202" s="236" t="s">
        <v>193</v>
      </c>
      <c r="E202" s="240"/>
      <c r="F202" s="242" t="s">
        <v>382</v>
      </c>
      <c r="G202" s="240"/>
      <c r="H202" s="243">
        <v>216.55000000000001</v>
      </c>
      <c r="I202" s="244"/>
      <c r="J202" s="240"/>
      <c r="K202" s="240"/>
      <c r="L202" s="245"/>
      <c r="M202" s="246"/>
      <c r="N202" s="247"/>
      <c r="O202" s="247"/>
      <c r="P202" s="247"/>
      <c r="Q202" s="247"/>
      <c r="R202" s="247"/>
      <c r="S202" s="247"/>
      <c r="T202" s="248"/>
      <c r="AT202" s="249" t="s">
        <v>193</v>
      </c>
      <c r="AU202" s="249" t="s">
        <v>82</v>
      </c>
      <c r="AV202" s="11" t="s">
        <v>82</v>
      </c>
      <c r="AW202" s="11" t="s">
        <v>6</v>
      </c>
      <c r="AX202" s="11" t="s">
        <v>80</v>
      </c>
      <c r="AY202" s="249" t="s">
        <v>125</v>
      </c>
    </row>
    <row r="203" s="1" customFormat="1" ht="38.25" customHeight="1">
      <c r="B203" s="45"/>
      <c r="C203" s="220" t="s">
        <v>383</v>
      </c>
      <c r="D203" s="220" t="s">
        <v>128</v>
      </c>
      <c r="E203" s="221" t="s">
        <v>384</v>
      </c>
      <c r="F203" s="222" t="s">
        <v>385</v>
      </c>
      <c r="G203" s="223" t="s">
        <v>238</v>
      </c>
      <c r="H203" s="224">
        <v>1.6200000000000001</v>
      </c>
      <c r="I203" s="225"/>
      <c r="J203" s="226">
        <f>ROUND(I203*H203,2)</f>
        <v>0</v>
      </c>
      <c r="K203" s="222" t="s">
        <v>132</v>
      </c>
      <c r="L203" s="71"/>
      <c r="M203" s="227" t="s">
        <v>21</v>
      </c>
      <c r="N203" s="228" t="s">
        <v>43</v>
      </c>
      <c r="O203" s="46"/>
      <c r="P203" s="229">
        <f>O203*H203</f>
        <v>0</v>
      </c>
      <c r="Q203" s="229">
        <v>0</v>
      </c>
      <c r="R203" s="229">
        <f>Q203*H203</f>
        <v>0</v>
      </c>
      <c r="S203" s="229">
        <v>0</v>
      </c>
      <c r="T203" s="230">
        <f>S203*H203</f>
        <v>0</v>
      </c>
      <c r="AR203" s="23" t="s">
        <v>142</v>
      </c>
      <c r="AT203" s="23" t="s">
        <v>128</v>
      </c>
      <c r="AU203" s="23" t="s">
        <v>82</v>
      </c>
      <c r="AY203" s="23" t="s">
        <v>125</v>
      </c>
      <c r="BE203" s="231">
        <f>IF(N203="základní",J203,0)</f>
        <v>0</v>
      </c>
      <c r="BF203" s="231">
        <f>IF(N203="snížená",J203,0)</f>
        <v>0</v>
      </c>
      <c r="BG203" s="231">
        <f>IF(N203="zákl. přenesená",J203,0)</f>
        <v>0</v>
      </c>
      <c r="BH203" s="231">
        <f>IF(N203="sníž. přenesená",J203,0)</f>
        <v>0</v>
      </c>
      <c r="BI203" s="231">
        <f>IF(N203="nulová",J203,0)</f>
        <v>0</v>
      </c>
      <c r="BJ203" s="23" t="s">
        <v>80</v>
      </c>
      <c r="BK203" s="231">
        <f>ROUND(I203*H203,2)</f>
        <v>0</v>
      </c>
      <c r="BL203" s="23" t="s">
        <v>142</v>
      </c>
      <c r="BM203" s="23" t="s">
        <v>386</v>
      </c>
    </row>
    <row r="204" s="1" customFormat="1">
      <c r="B204" s="45"/>
      <c r="C204" s="73"/>
      <c r="D204" s="236" t="s">
        <v>191</v>
      </c>
      <c r="E204" s="73"/>
      <c r="F204" s="237" t="s">
        <v>387</v>
      </c>
      <c r="G204" s="73"/>
      <c r="H204" s="73"/>
      <c r="I204" s="190"/>
      <c r="J204" s="73"/>
      <c r="K204" s="73"/>
      <c r="L204" s="71"/>
      <c r="M204" s="238"/>
      <c r="N204" s="46"/>
      <c r="O204" s="46"/>
      <c r="P204" s="46"/>
      <c r="Q204" s="46"/>
      <c r="R204" s="46"/>
      <c r="S204" s="46"/>
      <c r="T204" s="94"/>
      <c r="AT204" s="23" t="s">
        <v>191</v>
      </c>
      <c r="AU204" s="23" t="s">
        <v>82</v>
      </c>
    </row>
    <row r="205" s="11" customFormat="1">
      <c r="B205" s="239"/>
      <c r="C205" s="240"/>
      <c r="D205" s="236" t="s">
        <v>193</v>
      </c>
      <c r="E205" s="241" t="s">
        <v>21</v>
      </c>
      <c r="F205" s="242" t="s">
        <v>388</v>
      </c>
      <c r="G205" s="240"/>
      <c r="H205" s="243">
        <v>1.6200000000000001</v>
      </c>
      <c r="I205" s="244"/>
      <c r="J205" s="240"/>
      <c r="K205" s="240"/>
      <c r="L205" s="245"/>
      <c r="M205" s="246"/>
      <c r="N205" s="247"/>
      <c r="O205" s="247"/>
      <c r="P205" s="247"/>
      <c r="Q205" s="247"/>
      <c r="R205" s="247"/>
      <c r="S205" s="247"/>
      <c r="T205" s="248"/>
      <c r="AT205" s="249" t="s">
        <v>193</v>
      </c>
      <c r="AU205" s="249" t="s">
        <v>82</v>
      </c>
      <c r="AV205" s="11" t="s">
        <v>82</v>
      </c>
      <c r="AW205" s="11" t="s">
        <v>35</v>
      </c>
      <c r="AX205" s="11" t="s">
        <v>80</v>
      </c>
      <c r="AY205" s="249" t="s">
        <v>125</v>
      </c>
    </row>
    <row r="206" s="1" customFormat="1" ht="16.5" customHeight="1">
      <c r="B206" s="45"/>
      <c r="C206" s="262" t="s">
        <v>389</v>
      </c>
      <c r="D206" s="262" t="s">
        <v>323</v>
      </c>
      <c r="E206" s="263" t="s">
        <v>390</v>
      </c>
      <c r="F206" s="264" t="s">
        <v>391</v>
      </c>
      <c r="G206" s="265" t="s">
        <v>326</v>
      </c>
      <c r="H206" s="266">
        <v>3.2400000000000002</v>
      </c>
      <c r="I206" s="267"/>
      <c r="J206" s="268">
        <f>ROUND(I206*H206,2)</f>
        <v>0</v>
      </c>
      <c r="K206" s="264" t="s">
        <v>132</v>
      </c>
      <c r="L206" s="269"/>
      <c r="M206" s="270" t="s">
        <v>21</v>
      </c>
      <c r="N206" s="271" t="s">
        <v>43</v>
      </c>
      <c r="O206" s="46"/>
      <c r="P206" s="229">
        <f>O206*H206</f>
        <v>0</v>
      </c>
      <c r="Q206" s="229">
        <v>1</v>
      </c>
      <c r="R206" s="229">
        <f>Q206*H206</f>
        <v>3.2400000000000002</v>
      </c>
      <c r="S206" s="229">
        <v>0</v>
      </c>
      <c r="T206" s="230">
        <f>S206*H206</f>
        <v>0</v>
      </c>
      <c r="AR206" s="23" t="s">
        <v>162</v>
      </c>
      <c r="AT206" s="23" t="s">
        <v>323</v>
      </c>
      <c r="AU206" s="23" t="s">
        <v>82</v>
      </c>
      <c r="AY206" s="23" t="s">
        <v>125</v>
      </c>
      <c r="BE206" s="231">
        <f>IF(N206="základní",J206,0)</f>
        <v>0</v>
      </c>
      <c r="BF206" s="231">
        <f>IF(N206="snížená",J206,0)</f>
        <v>0</v>
      </c>
      <c r="BG206" s="231">
        <f>IF(N206="zákl. přenesená",J206,0)</f>
        <v>0</v>
      </c>
      <c r="BH206" s="231">
        <f>IF(N206="sníž. přenesená",J206,0)</f>
        <v>0</v>
      </c>
      <c r="BI206" s="231">
        <f>IF(N206="nulová",J206,0)</f>
        <v>0</v>
      </c>
      <c r="BJ206" s="23" t="s">
        <v>80</v>
      </c>
      <c r="BK206" s="231">
        <f>ROUND(I206*H206,2)</f>
        <v>0</v>
      </c>
      <c r="BL206" s="23" t="s">
        <v>142</v>
      </c>
      <c r="BM206" s="23" t="s">
        <v>392</v>
      </c>
    </row>
    <row r="207" s="11" customFormat="1">
      <c r="B207" s="239"/>
      <c r="C207" s="240"/>
      <c r="D207" s="236" t="s">
        <v>193</v>
      </c>
      <c r="E207" s="240"/>
      <c r="F207" s="242" t="s">
        <v>393</v>
      </c>
      <c r="G207" s="240"/>
      <c r="H207" s="243">
        <v>3.2400000000000002</v>
      </c>
      <c r="I207" s="244"/>
      <c r="J207" s="240"/>
      <c r="K207" s="240"/>
      <c r="L207" s="245"/>
      <c r="M207" s="246"/>
      <c r="N207" s="247"/>
      <c r="O207" s="247"/>
      <c r="P207" s="247"/>
      <c r="Q207" s="247"/>
      <c r="R207" s="247"/>
      <c r="S207" s="247"/>
      <c r="T207" s="248"/>
      <c r="AT207" s="249" t="s">
        <v>193</v>
      </c>
      <c r="AU207" s="249" t="s">
        <v>82</v>
      </c>
      <c r="AV207" s="11" t="s">
        <v>82</v>
      </c>
      <c r="AW207" s="11" t="s">
        <v>6</v>
      </c>
      <c r="AX207" s="11" t="s">
        <v>80</v>
      </c>
      <c r="AY207" s="249" t="s">
        <v>125</v>
      </c>
    </row>
    <row r="208" s="1" customFormat="1" ht="25.5" customHeight="1">
      <c r="B208" s="45"/>
      <c r="C208" s="220" t="s">
        <v>394</v>
      </c>
      <c r="D208" s="220" t="s">
        <v>128</v>
      </c>
      <c r="E208" s="221" t="s">
        <v>395</v>
      </c>
      <c r="F208" s="222" t="s">
        <v>396</v>
      </c>
      <c r="G208" s="223" t="s">
        <v>189</v>
      </c>
      <c r="H208" s="224">
        <v>433.10000000000002</v>
      </c>
      <c r="I208" s="225"/>
      <c r="J208" s="226">
        <f>ROUND(I208*H208,2)</f>
        <v>0</v>
      </c>
      <c r="K208" s="222" t="s">
        <v>132</v>
      </c>
      <c r="L208" s="71"/>
      <c r="M208" s="227" t="s">
        <v>21</v>
      </c>
      <c r="N208" s="228" t="s">
        <v>43</v>
      </c>
      <c r="O208" s="46"/>
      <c r="P208" s="229">
        <f>O208*H208</f>
        <v>0</v>
      </c>
      <c r="Q208" s="229">
        <v>0</v>
      </c>
      <c r="R208" s="229">
        <f>Q208*H208</f>
        <v>0</v>
      </c>
      <c r="S208" s="229">
        <v>0</v>
      </c>
      <c r="T208" s="230">
        <f>S208*H208</f>
        <v>0</v>
      </c>
      <c r="AR208" s="23" t="s">
        <v>142</v>
      </c>
      <c r="AT208" s="23" t="s">
        <v>128</v>
      </c>
      <c r="AU208" s="23" t="s">
        <v>82</v>
      </c>
      <c r="AY208" s="23" t="s">
        <v>125</v>
      </c>
      <c r="BE208" s="231">
        <f>IF(N208="základní",J208,0)</f>
        <v>0</v>
      </c>
      <c r="BF208" s="231">
        <f>IF(N208="snížená",J208,0)</f>
        <v>0</v>
      </c>
      <c r="BG208" s="231">
        <f>IF(N208="zákl. přenesená",J208,0)</f>
        <v>0</v>
      </c>
      <c r="BH208" s="231">
        <f>IF(N208="sníž. přenesená",J208,0)</f>
        <v>0</v>
      </c>
      <c r="BI208" s="231">
        <f>IF(N208="nulová",J208,0)</f>
        <v>0</v>
      </c>
      <c r="BJ208" s="23" t="s">
        <v>80</v>
      </c>
      <c r="BK208" s="231">
        <f>ROUND(I208*H208,2)</f>
        <v>0</v>
      </c>
      <c r="BL208" s="23" t="s">
        <v>142</v>
      </c>
      <c r="BM208" s="23" t="s">
        <v>397</v>
      </c>
    </row>
    <row r="209" s="1" customFormat="1">
      <c r="B209" s="45"/>
      <c r="C209" s="73"/>
      <c r="D209" s="236" t="s">
        <v>191</v>
      </c>
      <c r="E209" s="73"/>
      <c r="F209" s="237" t="s">
        <v>398</v>
      </c>
      <c r="G209" s="73"/>
      <c r="H209" s="73"/>
      <c r="I209" s="190"/>
      <c r="J209" s="73"/>
      <c r="K209" s="73"/>
      <c r="L209" s="71"/>
      <c r="M209" s="238"/>
      <c r="N209" s="46"/>
      <c r="O209" s="46"/>
      <c r="P209" s="46"/>
      <c r="Q209" s="46"/>
      <c r="R209" s="46"/>
      <c r="S209" s="46"/>
      <c r="T209" s="94"/>
      <c r="AT209" s="23" t="s">
        <v>191</v>
      </c>
      <c r="AU209" s="23" t="s">
        <v>82</v>
      </c>
    </row>
    <row r="210" s="1" customFormat="1" ht="25.5" customHeight="1">
      <c r="B210" s="45"/>
      <c r="C210" s="220" t="s">
        <v>399</v>
      </c>
      <c r="D210" s="220" t="s">
        <v>128</v>
      </c>
      <c r="E210" s="221" t="s">
        <v>400</v>
      </c>
      <c r="F210" s="222" t="s">
        <v>401</v>
      </c>
      <c r="G210" s="223" t="s">
        <v>189</v>
      </c>
      <c r="H210" s="224">
        <v>433.10000000000002</v>
      </c>
      <c r="I210" s="225"/>
      <c r="J210" s="226">
        <f>ROUND(I210*H210,2)</f>
        <v>0</v>
      </c>
      <c r="K210" s="222" t="s">
        <v>132</v>
      </c>
      <c r="L210" s="71"/>
      <c r="M210" s="227" t="s">
        <v>21</v>
      </c>
      <c r="N210" s="228" t="s">
        <v>43</v>
      </c>
      <c r="O210" s="46"/>
      <c r="P210" s="229">
        <f>O210*H210</f>
        <v>0</v>
      </c>
      <c r="Q210" s="229">
        <v>0</v>
      </c>
      <c r="R210" s="229">
        <f>Q210*H210</f>
        <v>0</v>
      </c>
      <c r="S210" s="229">
        <v>0</v>
      </c>
      <c r="T210" s="230">
        <f>S210*H210</f>
        <v>0</v>
      </c>
      <c r="AR210" s="23" t="s">
        <v>142</v>
      </c>
      <c r="AT210" s="23" t="s">
        <v>128</v>
      </c>
      <c r="AU210" s="23" t="s">
        <v>82</v>
      </c>
      <c r="AY210" s="23" t="s">
        <v>125</v>
      </c>
      <c r="BE210" s="231">
        <f>IF(N210="základní",J210,0)</f>
        <v>0</v>
      </c>
      <c r="BF210" s="231">
        <f>IF(N210="snížená",J210,0)</f>
        <v>0</v>
      </c>
      <c r="BG210" s="231">
        <f>IF(N210="zákl. přenesená",J210,0)</f>
        <v>0</v>
      </c>
      <c r="BH210" s="231">
        <f>IF(N210="sníž. přenesená",J210,0)</f>
        <v>0</v>
      </c>
      <c r="BI210" s="231">
        <f>IF(N210="nulová",J210,0)</f>
        <v>0</v>
      </c>
      <c r="BJ210" s="23" t="s">
        <v>80</v>
      </c>
      <c r="BK210" s="231">
        <f>ROUND(I210*H210,2)</f>
        <v>0</v>
      </c>
      <c r="BL210" s="23" t="s">
        <v>142</v>
      </c>
      <c r="BM210" s="23" t="s">
        <v>402</v>
      </c>
    </row>
    <row r="211" s="1" customFormat="1">
      <c r="B211" s="45"/>
      <c r="C211" s="73"/>
      <c r="D211" s="236" t="s">
        <v>191</v>
      </c>
      <c r="E211" s="73"/>
      <c r="F211" s="237" t="s">
        <v>403</v>
      </c>
      <c r="G211" s="73"/>
      <c r="H211" s="73"/>
      <c r="I211" s="190"/>
      <c r="J211" s="73"/>
      <c r="K211" s="73"/>
      <c r="L211" s="71"/>
      <c r="M211" s="238"/>
      <c r="N211" s="46"/>
      <c r="O211" s="46"/>
      <c r="P211" s="46"/>
      <c r="Q211" s="46"/>
      <c r="R211" s="46"/>
      <c r="S211" s="46"/>
      <c r="T211" s="94"/>
      <c r="AT211" s="23" t="s">
        <v>191</v>
      </c>
      <c r="AU211" s="23" t="s">
        <v>82</v>
      </c>
    </row>
    <row r="212" s="11" customFormat="1">
      <c r="B212" s="239"/>
      <c r="C212" s="240"/>
      <c r="D212" s="236" t="s">
        <v>193</v>
      </c>
      <c r="E212" s="241" t="s">
        <v>21</v>
      </c>
      <c r="F212" s="242" t="s">
        <v>404</v>
      </c>
      <c r="G212" s="240"/>
      <c r="H212" s="243">
        <v>433.10000000000002</v>
      </c>
      <c r="I212" s="244"/>
      <c r="J212" s="240"/>
      <c r="K212" s="240"/>
      <c r="L212" s="245"/>
      <c r="M212" s="246"/>
      <c r="N212" s="247"/>
      <c r="O212" s="247"/>
      <c r="P212" s="247"/>
      <c r="Q212" s="247"/>
      <c r="R212" s="247"/>
      <c r="S212" s="247"/>
      <c r="T212" s="248"/>
      <c r="AT212" s="249" t="s">
        <v>193</v>
      </c>
      <c r="AU212" s="249" t="s">
        <v>82</v>
      </c>
      <c r="AV212" s="11" t="s">
        <v>82</v>
      </c>
      <c r="AW212" s="11" t="s">
        <v>35</v>
      </c>
      <c r="AX212" s="11" t="s">
        <v>80</v>
      </c>
      <c r="AY212" s="249" t="s">
        <v>125</v>
      </c>
    </row>
    <row r="213" s="1" customFormat="1" ht="16.5" customHeight="1">
      <c r="B213" s="45"/>
      <c r="C213" s="262" t="s">
        <v>405</v>
      </c>
      <c r="D213" s="262" t="s">
        <v>323</v>
      </c>
      <c r="E213" s="263" t="s">
        <v>406</v>
      </c>
      <c r="F213" s="264" t="s">
        <v>407</v>
      </c>
      <c r="G213" s="265" t="s">
        <v>408</v>
      </c>
      <c r="H213" s="266">
        <v>10.827999999999999</v>
      </c>
      <c r="I213" s="267"/>
      <c r="J213" s="268">
        <f>ROUND(I213*H213,2)</f>
        <v>0</v>
      </c>
      <c r="K213" s="264" t="s">
        <v>132</v>
      </c>
      <c r="L213" s="269"/>
      <c r="M213" s="270" t="s">
        <v>21</v>
      </c>
      <c r="N213" s="271" t="s">
        <v>43</v>
      </c>
      <c r="O213" s="46"/>
      <c r="P213" s="229">
        <f>O213*H213</f>
        <v>0</v>
      </c>
      <c r="Q213" s="229">
        <v>0.001</v>
      </c>
      <c r="R213" s="229">
        <f>Q213*H213</f>
        <v>0.010827999999999999</v>
      </c>
      <c r="S213" s="229">
        <v>0</v>
      </c>
      <c r="T213" s="230">
        <f>S213*H213</f>
        <v>0</v>
      </c>
      <c r="AR213" s="23" t="s">
        <v>162</v>
      </c>
      <c r="AT213" s="23" t="s">
        <v>323</v>
      </c>
      <c r="AU213" s="23" t="s">
        <v>82</v>
      </c>
      <c r="AY213" s="23" t="s">
        <v>125</v>
      </c>
      <c r="BE213" s="231">
        <f>IF(N213="základní",J213,0)</f>
        <v>0</v>
      </c>
      <c r="BF213" s="231">
        <f>IF(N213="snížená",J213,0)</f>
        <v>0</v>
      </c>
      <c r="BG213" s="231">
        <f>IF(N213="zákl. přenesená",J213,0)</f>
        <v>0</v>
      </c>
      <c r="BH213" s="231">
        <f>IF(N213="sníž. přenesená",J213,0)</f>
        <v>0</v>
      </c>
      <c r="BI213" s="231">
        <f>IF(N213="nulová",J213,0)</f>
        <v>0</v>
      </c>
      <c r="BJ213" s="23" t="s">
        <v>80</v>
      </c>
      <c r="BK213" s="231">
        <f>ROUND(I213*H213,2)</f>
        <v>0</v>
      </c>
      <c r="BL213" s="23" t="s">
        <v>142</v>
      </c>
      <c r="BM213" s="23" t="s">
        <v>409</v>
      </c>
    </row>
    <row r="214" s="11" customFormat="1">
      <c r="B214" s="239"/>
      <c r="C214" s="240"/>
      <c r="D214" s="236" t="s">
        <v>193</v>
      </c>
      <c r="E214" s="240"/>
      <c r="F214" s="242" t="s">
        <v>410</v>
      </c>
      <c r="G214" s="240"/>
      <c r="H214" s="243">
        <v>10.827999999999999</v>
      </c>
      <c r="I214" s="244"/>
      <c r="J214" s="240"/>
      <c r="K214" s="240"/>
      <c r="L214" s="245"/>
      <c r="M214" s="246"/>
      <c r="N214" s="247"/>
      <c r="O214" s="247"/>
      <c r="P214" s="247"/>
      <c r="Q214" s="247"/>
      <c r="R214" s="247"/>
      <c r="S214" s="247"/>
      <c r="T214" s="248"/>
      <c r="AT214" s="249" t="s">
        <v>193</v>
      </c>
      <c r="AU214" s="249" t="s">
        <v>82</v>
      </c>
      <c r="AV214" s="11" t="s">
        <v>82</v>
      </c>
      <c r="AW214" s="11" t="s">
        <v>6</v>
      </c>
      <c r="AX214" s="11" t="s">
        <v>80</v>
      </c>
      <c r="AY214" s="249" t="s">
        <v>125</v>
      </c>
    </row>
    <row r="215" s="1" customFormat="1" ht="25.5" customHeight="1">
      <c r="B215" s="45"/>
      <c r="C215" s="220" t="s">
        <v>411</v>
      </c>
      <c r="D215" s="220" t="s">
        <v>128</v>
      </c>
      <c r="E215" s="221" t="s">
        <v>412</v>
      </c>
      <c r="F215" s="222" t="s">
        <v>413</v>
      </c>
      <c r="G215" s="223" t="s">
        <v>189</v>
      </c>
      <c r="H215" s="224">
        <v>1754.55</v>
      </c>
      <c r="I215" s="225"/>
      <c r="J215" s="226">
        <f>ROUND(I215*H215,2)</f>
        <v>0</v>
      </c>
      <c r="K215" s="222" t="s">
        <v>132</v>
      </c>
      <c r="L215" s="71"/>
      <c r="M215" s="227" t="s">
        <v>21</v>
      </c>
      <c r="N215" s="228" t="s">
        <v>43</v>
      </c>
      <c r="O215" s="46"/>
      <c r="P215" s="229">
        <f>O215*H215</f>
        <v>0</v>
      </c>
      <c r="Q215" s="229">
        <v>0</v>
      </c>
      <c r="R215" s="229">
        <f>Q215*H215</f>
        <v>0</v>
      </c>
      <c r="S215" s="229">
        <v>0</v>
      </c>
      <c r="T215" s="230">
        <f>S215*H215</f>
        <v>0</v>
      </c>
      <c r="AR215" s="23" t="s">
        <v>142</v>
      </c>
      <c r="AT215" s="23" t="s">
        <v>128</v>
      </c>
      <c r="AU215" s="23" t="s">
        <v>82</v>
      </c>
      <c r="AY215" s="23" t="s">
        <v>125</v>
      </c>
      <c r="BE215" s="231">
        <f>IF(N215="základní",J215,0)</f>
        <v>0</v>
      </c>
      <c r="BF215" s="231">
        <f>IF(N215="snížená",J215,0)</f>
        <v>0</v>
      </c>
      <c r="BG215" s="231">
        <f>IF(N215="zákl. přenesená",J215,0)</f>
        <v>0</v>
      </c>
      <c r="BH215" s="231">
        <f>IF(N215="sníž. přenesená",J215,0)</f>
        <v>0</v>
      </c>
      <c r="BI215" s="231">
        <f>IF(N215="nulová",J215,0)</f>
        <v>0</v>
      </c>
      <c r="BJ215" s="23" t="s">
        <v>80</v>
      </c>
      <c r="BK215" s="231">
        <f>ROUND(I215*H215,2)</f>
        <v>0</v>
      </c>
      <c r="BL215" s="23" t="s">
        <v>142</v>
      </c>
      <c r="BM215" s="23" t="s">
        <v>414</v>
      </c>
    </row>
    <row r="216" s="1" customFormat="1">
      <c r="B216" s="45"/>
      <c r="C216" s="73"/>
      <c r="D216" s="236" t="s">
        <v>191</v>
      </c>
      <c r="E216" s="73"/>
      <c r="F216" s="237" t="s">
        <v>415</v>
      </c>
      <c r="G216" s="73"/>
      <c r="H216" s="73"/>
      <c r="I216" s="190"/>
      <c r="J216" s="73"/>
      <c r="K216" s="73"/>
      <c r="L216" s="71"/>
      <c r="M216" s="238"/>
      <c r="N216" s="46"/>
      <c r="O216" s="46"/>
      <c r="P216" s="46"/>
      <c r="Q216" s="46"/>
      <c r="R216" s="46"/>
      <c r="S216" s="46"/>
      <c r="T216" s="94"/>
      <c r="AT216" s="23" t="s">
        <v>191</v>
      </c>
      <c r="AU216" s="23" t="s">
        <v>82</v>
      </c>
    </row>
    <row r="217" s="11" customFormat="1">
      <c r="B217" s="239"/>
      <c r="C217" s="240"/>
      <c r="D217" s="236" t="s">
        <v>193</v>
      </c>
      <c r="E217" s="241" t="s">
        <v>21</v>
      </c>
      <c r="F217" s="242" t="s">
        <v>416</v>
      </c>
      <c r="G217" s="240"/>
      <c r="H217" s="243">
        <v>1754.55</v>
      </c>
      <c r="I217" s="244"/>
      <c r="J217" s="240"/>
      <c r="K217" s="240"/>
      <c r="L217" s="245"/>
      <c r="M217" s="246"/>
      <c r="N217" s="247"/>
      <c r="O217" s="247"/>
      <c r="P217" s="247"/>
      <c r="Q217" s="247"/>
      <c r="R217" s="247"/>
      <c r="S217" s="247"/>
      <c r="T217" s="248"/>
      <c r="AT217" s="249" t="s">
        <v>193</v>
      </c>
      <c r="AU217" s="249" t="s">
        <v>82</v>
      </c>
      <c r="AV217" s="11" t="s">
        <v>82</v>
      </c>
      <c r="AW217" s="11" t="s">
        <v>35</v>
      </c>
      <c r="AX217" s="11" t="s">
        <v>80</v>
      </c>
      <c r="AY217" s="249" t="s">
        <v>125</v>
      </c>
    </row>
    <row r="218" s="10" customFormat="1" ht="29.88" customHeight="1">
      <c r="B218" s="204"/>
      <c r="C218" s="205"/>
      <c r="D218" s="206" t="s">
        <v>71</v>
      </c>
      <c r="E218" s="218" t="s">
        <v>82</v>
      </c>
      <c r="F218" s="218" t="s">
        <v>417</v>
      </c>
      <c r="G218" s="205"/>
      <c r="H218" s="205"/>
      <c r="I218" s="208"/>
      <c r="J218" s="219">
        <f>BK218</f>
        <v>0</v>
      </c>
      <c r="K218" s="205"/>
      <c r="L218" s="210"/>
      <c r="M218" s="211"/>
      <c r="N218" s="212"/>
      <c r="O218" s="212"/>
      <c r="P218" s="213">
        <f>SUM(P219:P223)</f>
        <v>0</v>
      </c>
      <c r="Q218" s="212"/>
      <c r="R218" s="213">
        <f>SUM(R219:R223)</f>
        <v>0</v>
      </c>
      <c r="S218" s="212"/>
      <c r="T218" s="214">
        <f>SUM(T219:T223)</f>
        <v>0</v>
      </c>
      <c r="AR218" s="215" t="s">
        <v>80</v>
      </c>
      <c r="AT218" s="216" t="s">
        <v>71</v>
      </c>
      <c r="AU218" s="216" t="s">
        <v>80</v>
      </c>
      <c r="AY218" s="215" t="s">
        <v>125</v>
      </c>
      <c r="BK218" s="217">
        <f>SUM(BK219:BK223)</f>
        <v>0</v>
      </c>
    </row>
    <row r="219" s="1" customFormat="1" ht="38.25" customHeight="1">
      <c r="B219" s="45"/>
      <c r="C219" s="220" t="s">
        <v>418</v>
      </c>
      <c r="D219" s="220" t="s">
        <v>128</v>
      </c>
      <c r="E219" s="221" t="s">
        <v>419</v>
      </c>
      <c r="F219" s="222" t="s">
        <v>420</v>
      </c>
      <c r="G219" s="223" t="s">
        <v>189</v>
      </c>
      <c r="H219" s="224">
        <v>1755.8499999999999</v>
      </c>
      <c r="I219" s="225"/>
      <c r="J219" s="226">
        <f>ROUND(I219*H219,2)</f>
        <v>0</v>
      </c>
      <c r="K219" s="222" t="s">
        <v>132</v>
      </c>
      <c r="L219" s="71"/>
      <c r="M219" s="227" t="s">
        <v>21</v>
      </c>
      <c r="N219" s="228" t="s">
        <v>43</v>
      </c>
      <c r="O219" s="46"/>
      <c r="P219" s="229">
        <f>O219*H219</f>
        <v>0</v>
      </c>
      <c r="Q219" s="229">
        <v>0</v>
      </c>
      <c r="R219" s="229">
        <f>Q219*H219</f>
        <v>0</v>
      </c>
      <c r="S219" s="229">
        <v>0</v>
      </c>
      <c r="T219" s="230">
        <f>S219*H219</f>
        <v>0</v>
      </c>
      <c r="AR219" s="23" t="s">
        <v>142</v>
      </c>
      <c r="AT219" s="23" t="s">
        <v>128</v>
      </c>
      <c r="AU219" s="23" t="s">
        <v>82</v>
      </c>
      <c r="AY219" s="23" t="s">
        <v>125</v>
      </c>
      <c r="BE219" s="231">
        <f>IF(N219="základní",J219,0)</f>
        <v>0</v>
      </c>
      <c r="BF219" s="231">
        <f>IF(N219="snížená",J219,0)</f>
        <v>0</v>
      </c>
      <c r="BG219" s="231">
        <f>IF(N219="zákl. přenesená",J219,0)</f>
        <v>0</v>
      </c>
      <c r="BH219" s="231">
        <f>IF(N219="sníž. přenesená",J219,0)</f>
        <v>0</v>
      </c>
      <c r="BI219" s="231">
        <f>IF(N219="nulová",J219,0)</f>
        <v>0</v>
      </c>
      <c r="BJ219" s="23" t="s">
        <v>80</v>
      </c>
      <c r="BK219" s="231">
        <f>ROUND(I219*H219,2)</f>
        <v>0</v>
      </c>
      <c r="BL219" s="23" t="s">
        <v>142</v>
      </c>
      <c r="BM219" s="23" t="s">
        <v>421</v>
      </c>
    </row>
    <row r="220" s="1" customFormat="1">
      <c r="B220" s="45"/>
      <c r="C220" s="73"/>
      <c r="D220" s="236" t="s">
        <v>191</v>
      </c>
      <c r="E220" s="73"/>
      <c r="F220" s="237" t="s">
        <v>422</v>
      </c>
      <c r="G220" s="73"/>
      <c r="H220" s="73"/>
      <c r="I220" s="190"/>
      <c r="J220" s="73"/>
      <c r="K220" s="73"/>
      <c r="L220" s="71"/>
      <c r="M220" s="238"/>
      <c r="N220" s="46"/>
      <c r="O220" s="46"/>
      <c r="P220" s="46"/>
      <c r="Q220" s="46"/>
      <c r="R220" s="46"/>
      <c r="S220" s="46"/>
      <c r="T220" s="94"/>
      <c r="AT220" s="23" t="s">
        <v>191</v>
      </c>
      <c r="AU220" s="23" t="s">
        <v>82</v>
      </c>
    </row>
    <row r="221" s="11" customFormat="1">
      <c r="B221" s="239"/>
      <c r="C221" s="240"/>
      <c r="D221" s="236" t="s">
        <v>193</v>
      </c>
      <c r="E221" s="241" t="s">
        <v>21</v>
      </c>
      <c r="F221" s="242" t="s">
        <v>423</v>
      </c>
      <c r="G221" s="240"/>
      <c r="H221" s="243">
        <v>1384.1500000000001</v>
      </c>
      <c r="I221" s="244"/>
      <c r="J221" s="240"/>
      <c r="K221" s="240"/>
      <c r="L221" s="245"/>
      <c r="M221" s="246"/>
      <c r="N221" s="247"/>
      <c r="O221" s="247"/>
      <c r="P221" s="247"/>
      <c r="Q221" s="247"/>
      <c r="R221" s="247"/>
      <c r="S221" s="247"/>
      <c r="T221" s="248"/>
      <c r="AT221" s="249" t="s">
        <v>193</v>
      </c>
      <c r="AU221" s="249" t="s">
        <v>82</v>
      </c>
      <c r="AV221" s="11" t="s">
        <v>82</v>
      </c>
      <c r="AW221" s="11" t="s">
        <v>35</v>
      </c>
      <c r="AX221" s="11" t="s">
        <v>72</v>
      </c>
      <c r="AY221" s="249" t="s">
        <v>125</v>
      </c>
    </row>
    <row r="222" s="11" customFormat="1">
      <c r="B222" s="239"/>
      <c r="C222" s="240"/>
      <c r="D222" s="236" t="s">
        <v>193</v>
      </c>
      <c r="E222" s="241" t="s">
        <v>21</v>
      </c>
      <c r="F222" s="242" t="s">
        <v>424</v>
      </c>
      <c r="G222" s="240"/>
      <c r="H222" s="243">
        <v>371.69999999999999</v>
      </c>
      <c r="I222" s="244"/>
      <c r="J222" s="240"/>
      <c r="K222" s="240"/>
      <c r="L222" s="245"/>
      <c r="M222" s="246"/>
      <c r="N222" s="247"/>
      <c r="O222" s="247"/>
      <c r="P222" s="247"/>
      <c r="Q222" s="247"/>
      <c r="R222" s="247"/>
      <c r="S222" s="247"/>
      <c r="T222" s="248"/>
      <c r="AT222" s="249" t="s">
        <v>193</v>
      </c>
      <c r="AU222" s="249" t="s">
        <v>82</v>
      </c>
      <c r="AV222" s="11" t="s">
        <v>82</v>
      </c>
      <c r="AW222" s="11" t="s">
        <v>35</v>
      </c>
      <c r="AX222" s="11" t="s">
        <v>72</v>
      </c>
      <c r="AY222" s="249" t="s">
        <v>125</v>
      </c>
    </row>
    <row r="223" s="12" customFormat="1">
      <c r="B223" s="250"/>
      <c r="C223" s="251"/>
      <c r="D223" s="236" t="s">
        <v>193</v>
      </c>
      <c r="E223" s="252" t="s">
        <v>21</v>
      </c>
      <c r="F223" s="253" t="s">
        <v>197</v>
      </c>
      <c r="G223" s="251"/>
      <c r="H223" s="254">
        <v>1755.8499999999999</v>
      </c>
      <c r="I223" s="255"/>
      <c r="J223" s="251"/>
      <c r="K223" s="251"/>
      <c r="L223" s="256"/>
      <c r="M223" s="257"/>
      <c r="N223" s="258"/>
      <c r="O223" s="258"/>
      <c r="P223" s="258"/>
      <c r="Q223" s="258"/>
      <c r="R223" s="258"/>
      <c r="S223" s="258"/>
      <c r="T223" s="259"/>
      <c r="AT223" s="260" t="s">
        <v>193</v>
      </c>
      <c r="AU223" s="260" t="s">
        <v>82</v>
      </c>
      <c r="AV223" s="12" t="s">
        <v>142</v>
      </c>
      <c r="AW223" s="12" t="s">
        <v>35</v>
      </c>
      <c r="AX223" s="12" t="s">
        <v>80</v>
      </c>
      <c r="AY223" s="260" t="s">
        <v>125</v>
      </c>
    </row>
    <row r="224" s="10" customFormat="1" ht="29.88" customHeight="1">
      <c r="B224" s="204"/>
      <c r="C224" s="205"/>
      <c r="D224" s="206" t="s">
        <v>71</v>
      </c>
      <c r="E224" s="218" t="s">
        <v>138</v>
      </c>
      <c r="F224" s="218" t="s">
        <v>425</v>
      </c>
      <c r="G224" s="205"/>
      <c r="H224" s="205"/>
      <c r="I224" s="208"/>
      <c r="J224" s="219">
        <f>BK224</f>
        <v>0</v>
      </c>
      <c r="K224" s="205"/>
      <c r="L224" s="210"/>
      <c r="M224" s="211"/>
      <c r="N224" s="212"/>
      <c r="O224" s="212"/>
      <c r="P224" s="213">
        <f>SUM(P225:P226)</f>
        <v>0</v>
      </c>
      <c r="Q224" s="212"/>
      <c r="R224" s="213">
        <f>SUM(R225:R226)</f>
        <v>0</v>
      </c>
      <c r="S224" s="212"/>
      <c r="T224" s="214">
        <f>SUM(T225:T226)</f>
        <v>1.8304</v>
      </c>
      <c r="AR224" s="215" t="s">
        <v>80</v>
      </c>
      <c r="AT224" s="216" t="s">
        <v>71</v>
      </c>
      <c r="AU224" s="216" t="s">
        <v>80</v>
      </c>
      <c r="AY224" s="215" t="s">
        <v>125</v>
      </c>
      <c r="BK224" s="217">
        <f>SUM(BK225:BK226)</f>
        <v>0</v>
      </c>
    </row>
    <row r="225" s="1" customFormat="1" ht="25.5" customHeight="1">
      <c r="B225" s="45"/>
      <c r="C225" s="220" t="s">
        <v>426</v>
      </c>
      <c r="D225" s="220" t="s">
        <v>128</v>
      </c>
      <c r="E225" s="221" t="s">
        <v>427</v>
      </c>
      <c r="F225" s="222" t="s">
        <v>428</v>
      </c>
      <c r="G225" s="223" t="s">
        <v>238</v>
      </c>
      <c r="H225" s="224">
        <v>0.83199999999999996</v>
      </c>
      <c r="I225" s="225"/>
      <c r="J225" s="226">
        <f>ROUND(I225*H225,2)</f>
        <v>0</v>
      </c>
      <c r="K225" s="222" t="s">
        <v>132</v>
      </c>
      <c r="L225" s="71"/>
      <c r="M225" s="227" t="s">
        <v>21</v>
      </c>
      <c r="N225" s="228" t="s">
        <v>43</v>
      </c>
      <c r="O225" s="46"/>
      <c r="P225" s="229">
        <f>O225*H225</f>
        <v>0</v>
      </c>
      <c r="Q225" s="229">
        <v>0</v>
      </c>
      <c r="R225" s="229">
        <f>Q225*H225</f>
        <v>0</v>
      </c>
      <c r="S225" s="229">
        <v>2.2000000000000002</v>
      </c>
      <c r="T225" s="230">
        <f>S225*H225</f>
        <v>1.8304</v>
      </c>
      <c r="AR225" s="23" t="s">
        <v>142</v>
      </c>
      <c r="AT225" s="23" t="s">
        <v>128</v>
      </c>
      <c r="AU225" s="23" t="s">
        <v>82</v>
      </c>
      <c r="AY225" s="23" t="s">
        <v>125</v>
      </c>
      <c r="BE225" s="231">
        <f>IF(N225="základní",J225,0)</f>
        <v>0</v>
      </c>
      <c r="BF225" s="231">
        <f>IF(N225="snížená",J225,0)</f>
        <v>0</v>
      </c>
      <c r="BG225" s="231">
        <f>IF(N225="zákl. přenesená",J225,0)</f>
        <v>0</v>
      </c>
      <c r="BH225" s="231">
        <f>IF(N225="sníž. přenesená",J225,0)</f>
        <v>0</v>
      </c>
      <c r="BI225" s="231">
        <f>IF(N225="nulová",J225,0)</f>
        <v>0</v>
      </c>
      <c r="BJ225" s="23" t="s">
        <v>80</v>
      </c>
      <c r="BK225" s="231">
        <f>ROUND(I225*H225,2)</f>
        <v>0</v>
      </c>
      <c r="BL225" s="23" t="s">
        <v>142</v>
      </c>
      <c r="BM225" s="23" t="s">
        <v>429</v>
      </c>
    </row>
    <row r="226" s="11" customFormat="1">
      <c r="B226" s="239"/>
      <c r="C226" s="240"/>
      <c r="D226" s="236" t="s">
        <v>193</v>
      </c>
      <c r="E226" s="241" t="s">
        <v>21</v>
      </c>
      <c r="F226" s="242" t="s">
        <v>430</v>
      </c>
      <c r="G226" s="240"/>
      <c r="H226" s="243">
        <v>0.83199999999999996</v>
      </c>
      <c r="I226" s="244"/>
      <c r="J226" s="240"/>
      <c r="K226" s="240"/>
      <c r="L226" s="245"/>
      <c r="M226" s="246"/>
      <c r="N226" s="247"/>
      <c r="O226" s="247"/>
      <c r="P226" s="247"/>
      <c r="Q226" s="247"/>
      <c r="R226" s="247"/>
      <c r="S226" s="247"/>
      <c r="T226" s="248"/>
      <c r="AT226" s="249" t="s">
        <v>193</v>
      </c>
      <c r="AU226" s="249" t="s">
        <v>82</v>
      </c>
      <c r="AV226" s="11" t="s">
        <v>82</v>
      </c>
      <c r="AW226" s="11" t="s">
        <v>35</v>
      </c>
      <c r="AX226" s="11" t="s">
        <v>80</v>
      </c>
      <c r="AY226" s="249" t="s">
        <v>125</v>
      </c>
    </row>
    <row r="227" s="10" customFormat="1" ht="29.88" customHeight="1">
      <c r="B227" s="204"/>
      <c r="C227" s="205"/>
      <c r="D227" s="206" t="s">
        <v>71</v>
      </c>
      <c r="E227" s="218" t="s">
        <v>142</v>
      </c>
      <c r="F227" s="218" t="s">
        <v>431</v>
      </c>
      <c r="G227" s="205"/>
      <c r="H227" s="205"/>
      <c r="I227" s="208"/>
      <c r="J227" s="219">
        <f>BK227</f>
        <v>0</v>
      </c>
      <c r="K227" s="205"/>
      <c r="L227" s="210"/>
      <c r="M227" s="211"/>
      <c r="N227" s="212"/>
      <c r="O227" s="212"/>
      <c r="P227" s="213">
        <f>SUM(P228:P232)</f>
        <v>0</v>
      </c>
      <c r="Q227" s="212"/>
      <c r="R227" s="213">
        <f>SUM(R228:R232)</f>
        <v>0.17663999999999999</v>
      </c>
      <c r="S227" s="212"/>
      <c r="T227" s="214">
        <f>SUM(T228:T232)</f>
        <v>0</v>
      </c>
      <c r="AR227" s="215" t="s">
        <v>80</v>
      </c>
      <c r="AT227" s="216" t="s">
        <v>71</v>
      </c>
      <c r="AU227" s="216" t="s">
        <v>80</v>
      </c>
      <c r="AY227" s="215" t="s">
        <v>125</v>
      </c>
      <c r="BK227" s="217">
        <f>SUM(BK228:BK232)</f>
        <v>0</v>
      </c>
    </row>
    <row r="228" s="1" customFormat="1" ht="25.5" customHeight="1">
      <c r="B228" s="45"/>
      <c r="C228" s="220" t="s">
        <v>432</v>
      </c>
      <c r="D228" s="220" t="s">
        <v>128</v>
      </c>
      <c r="E228" s="221" t="s">
        <v>433</v>
      </c>
      <c r="F228" s="222" t="s">
        <v>434</v>
      </c>
      <c r="G228" s="223" t="s">
        <v>238</v>
      </c>
      <c r="H228" s="224">
        <v>0.35999999999999999</v>
      </c>
      <c r="I228" s="225"/>
      <c r="J228" s="226">
        <f>ROUND(I228*H228,2)</f>
        <v>0</v>
      </c>
      <c r="K228" s="222" t="s">
        <v>132</v>
      </c>
      <c r="L228" s="71"/>
      <c r="M228" s="227" t="s">
        <v>21</v>
      </c>
      <c r="N228" s="228" t="s">
        <v>43</v>
      </c>
      <c r="O228" s="46"/>
      <c r="P228" s="229">
        <f>O228*H228</f>
        <v>0</v>
      </c>
      <c r="Q228" s="229">
        <v>0</v>
      </c>
      <c r="R228" s="229">
        <f>Q228*H228</f>
        <v>0</v>
      </c>
      <c r="S228" s="229">
        <v>0</v>
      </c>
      <c r="T228" s="230">
        <f>S228*H228</f>
        <v>0</v>
      </c>
      <c r="AR228" s="23" t="s">
        <v>142</v>
      </c>
      <c r="AT228" s="23" t="s">
        <v>128</v>
      </c>
      <c r="AU228" s="23" t="s">
        <v>82</v>
      </c>
      <c r="AY228" s="23" t="s">
        <v>125</v>
      </c>
      <c r="BE228" s="231">
        <f>IF(N228="základní",J228,0)</f>
        <v>0</v>
      </c>
      <c r="BF228" s="231">
        <f>IF(N228="snížená",J228,0)</f>
        <v>0</v>
      </c>
      <c r="BG228" s="231">
        <f>IF(N228="zákl. přenesená",J228,0)</f>
        <v>0</v>
      </c>
      <c r="BH228" s="231">
        <f>IF(N228="sníž. přenesená",J228,0)</f>
        <v>0</v>
      </c>
      <c r="BI228" s="231">
        <f>IF(N228="nulová",J228,0)</f>
        <v>0</v>
      </c>
      <c r="BJ228" s="23" t="s">
        <v>80</v>
      </c>
      <c r="BK228" s="231">
        <f>ROUND(I228*H228,2)</f>
        <v>0</v>
      </c>
      <c r="BL228" s="23" t="s">
        <v>142</v>
      </c>
      <c r="BM228" s="23" t="s">
        <v>435</v>
      </c>
    </row>
    <row r="229" s="1" customFormat="1">
      <c r="B229" s="45"/>
      <c r="C229" s="73"/>
      <c r="D229" s="236" t="s">
        <v>191</v>
      </c>
      <c r="E229" s="73"/>
      <c r="F229" s="237" t="s">
        <v>436</v>
      </c>
      <c r="G229" s="73"/>
      <c r="H229" s="73"/>
      <c r="I229" s="190"/>
      <c r="J229" s="73"/>
      <c r="K229" s="73"/>
      <c r="L229" s="71"/>
      <c r="M229" s="238"/>
      <c r="N229" s="46"/>
      <c r="O229" s="46"/>
      <c r="P229" s="46"/>
      <c r="Q229" s="46"/>
      <c r="R229" s="46"/>
      <c r="S229" s="46"/>
      <c r="T229" s="94"/>
      <c r="AT229" s="23" t="s">
        <v>191</v>
      </c>
      <c r="AU229" s="23" t="s">
        <v>82</v>
      </c>
    </row>
    <row r="230" s="11" customFormat="1">
      <c r="B230" s="239"/>
      <c r="C230" s="240"/>
      <c r="D230" s="236" t="s">
        <v>193</v>
      </c>
      <c r="E230" s="241" t="s">
        <v>21</v>
      </c>
      <c r="F230" s="242" t="s">
        <v>437</v>
      </c>
      <c r="G230" s="240"/>
      <c r="H230" s="243">
        <v>0.35999999999999999</v>
      </c>
      <c r="I230" s="244"/>
      <c r="J230" s="240"/>
      <c r="K230" s="240"/>
      <c r="L230" s="245"/>
      <c r="M230" s="246"/>
      <c r="N230" s="247"/>
      <c r="O230" s="247"/>
      <c r="P230" s="247"/>
      <c r="Q230" s="247"/>
      <c r="R230" s="247"/>
      <c r="S230" s="247"/>
      <c r="T230" s="248"/>
      <c r="AT230" s="249" t="s">
        <v>193</v>
      </c>
      <c r="AU230" s="249" t="s">
        <v>82</v>
      </c>
      <c r="AV230" s="11" t="s">
        <v>82</v>
      </c>
      <c r="AW230" s="11" t="s">
        <v>35</v>
      </c>
      <c r="AX230" s="11" t="s">
        <v>80</v>
      </c>
      <c r="AY230" s="249" t="s">
        <v>125</v>
      </c>
    </row>
    <row r="231" s="1" customFormat="1" ht="25.5" customHeight="1">
      <c r="B231" s="45"/>
      <c r="C231" s="220" t="s">
        <v>438</v>
      </c>
      <c r="D231" s="220" t="s">
        <v>128</v>
      </c>
      <c r="E231" s="221" t="s">
        <v>439</v>
      </c>
      <c r="F231" s="222" t="s">
        <v>440</v>
      </c>
      <c r="G231" s="223" t="s">
        <v>441</v>
      </c>
      <c r="H231" s="224">
        <v>2</v>
      </c>
      <c r="I231" s="225"/>
      <c r="J231" s="226">
        <f>ROUND(I231*H231,2)</f>
        <v>0</v>
      </c>
      <c r="K231" s="222" t="s">
        <v>132</v>
      </c>
      <c r="L231" s="71"/>
      <c r="M231" s="227" t="s">
        <v>21</v>
      </c>
      <c r="N231" s="228" t="s">
        <v>43</v>
      </c>
      <c r="O231" s="46"/>
      <c r="P231" s="229">
        <f>O231*H231</f>
        <v>0</v>
      </c>
      <c r="Q231" s="229">
        <v>0.088319999999999996</v>
      </c>
      <c r="R231" s="229">
        <f>Q231*H231</f>
        <v>0.17663999999999999</v>
      </c>
      <c r="S231" s="229">
        <v>0</v>
      </c>
      <c r="T231" s="230">
        <f>S231*H231</f>
        <v>0</v>
      </c>
      <c r="AR231" s="23" t="s">
        <v>142</v>
      </c>
      <c r="AT231" s="23" t="s">
        <v>128</v>
      </c>
      <c r="AU231" s="23" t="s">
        <v>82</v>
      </c>
      <c r="AY231" s="23" t="s">
        <v>125</v>
      </c>
      <c r="BE231" s="231">
        <f>IF(N231="základní",J231,0)</f>
        <v>0</v>
      </c>
      <c r="BF231" s="231">
        <f>IF(N231="snížená",J231,0)</f>
        <v>0</v>
      </c>
      <c r="BG231" s="231">
        <f>IF(N231="zákl. přenesená",J231,0)</f>
        <v>0</v>
      </c>
      <c r="BH231" s="231">
        <f>IF(N231="sníž. přenesená",J231,0)</f>
        <v>0</v>
      </c>
      <c r="BI231" s="231">
        <f>IF(N231="nulová",J231,0)</f>
        <v>0</v>
      </c>
      <c r="BJ231" s="23" t="s">
        <v>80</v>
      </c>
      <c r="BK231" s="231">
        <f>ROUND(I231*H231,2)</f>
        <v>0</v>
      </c>
      <c r="BL231" s="23" t="s">
        <v>142</v>
      </c>
      <c r="BM231" s="23" t="s">
        <v>442</v>
      </c>
    </row>
    <row r="232" s="1" customFormat="1">
      <c r="B232" s="45"/>
      <c r="C232" s="73"/>
      <c r="D232" s="236" t="s">
        <v>191</v>
      </c>
      <c r="E232" s="73"/>
      <c r="F232" s="237" t="s">
        <v>443</v>
      </c>
      <c r="G232" s="73"/>
      <c r="H232" s="73"/>
      <c r="I232" s="190"/>
      <c r="J232" s="73"/>
      <c r="K232" s="73"/>
      <c r="L232" s="71"/>
      <c r="M232" s="238"/>
      <c r="N232" s="46"/>
      <c r="O232" s="46"/>
      <c r="P232" s="46"/>
      <c r="Q232" s="46"/>
      <c r="R232" s="46"/>
      <c r="S232" s="46"/>
      <c r="T232" s="94"/>
      <c r="AT232" s="23" t="s">
        <v>191</v>
      </c>
      <c r="AU232" s="23" t="s">
        <v>82</v>
      </c>
    </row>
    <row r="233" s="10" customFormat="1" ht="29.88" customHeight="1">
      <c r="B233" s="204"/>
      <c r="C233" s="205"/>
      <c r="D233" s="206" t="s">
        <v>71</v>
      </c>
      <c r="E233" s="218" t="s">
        <v>124</v>
      </c>
      <c r="F233" s="218" t="s">
        <v>444</v>
      </c>
      <c r="G233" s="205"/>
      <c r="H233" s="205"/>
      <c r="I233" s="208"/>
      <c r="J233" s="219">
        <f>BK233</f>
        <v>0</v>
      </c>
      <c r="K233" s="205"/>
      <c r="L233" s="210"/>
      <c r="M233" s="211"/>
      <c r="N233" s="212"/>
      <c r="O233" s="212"/>
      <c r="P233" s="213">
        <f>SUM(P234:P299)</f>
        <v>0</v>
      </c>
      <c r="Q233" s="212"/>
      <c r="R233" s="213">
        <f>SUM(R234:R299)</f>
        <v>739.13699650000001</v>
      </c>
      <c r="S233" s="212"/>
      <c r="T233" s="214">
        <f>SUM(T234:T299)</f>
        <v>0</v>
      </c>
      <c r="AR233" s="215" t="s">
        <v>80</v>
      </c>
      <c r="AT233" s="216" t="s">
        <v>71</v>
      </c>
      <c r="AU233" s="216" t="s">
        <v>80</v>
      </c>
      <c r="AY233" s="215" t="s">
        <v>125</v>
      </c>
      <c r="BK233" s="217">
        <f>SUM(BK234:BK299)</f>
        <v>0</v>
      </c>
    </row>
    <row r="234" s="1" customFormat="1" ht="25.5" customHeight="1">
      <c r="B234" s="45"/>
      <c r="C234" s="220" t="s">
        <v>445</v>
      </c>
      <c r="D234" s="220" t="s">
        <v>128</v>
      </c>
      <c r="E234" s="221" t="s">
        <v>446</v>
      </c>
      <c r="F234" s="222" t="s">
        <v>447</v>
      </c>
      <c r="G234" s="223" t="s">
        <v>189</v>
      </c>
      <c r="H234" s="224">
        <v>1384.1500000000001</v>
      </c>
      <c r="I234" s="225"/>
      <c r="J234" s="226">
        <f>ROUND(I234*H234,2)</f>
        <v>0</v>
      </c>
      <c r="K234" s="222" t="s">
        <v>132</v>
      </c>
      <c r="L234" s="71"/>
      <c r="M234" s="227" t="s">
        <v>21</v>
      </c>
      <c r="N234" s="228" t="s">
        <v>43</v>
      </c>
      <c r="O234" s="46"/>
      <c r="P234" s="229">
        <f>O234*H234</f>
        <v>0</v>
      </c>
      <c r="Q234" s="229">
        <v>0</v>
      </c>
      <c r="R234" s="229">
        <f>Q234*H234</f>
        <v>0</v>
      </c>
      <c r="S234" s="229">
        <v>0</v>
      </c>
      <c r="T234" s="230">
        <f>S234*H234</f>
        <v>0</v>
      </c>
      <c r="AR234" s="23" t="s">
        <v>142</v>
      </c>
      <c r="AT234" s="23" t="s">
        <v>128</v>
      </c>
      <c r="AU234" s="23" t="s">
        <v>82</v>
      </c>
      <c r="AY234" s="23" t="s">
        <v>125</v>
      </c>
      <c r="BE234" s="231">
        <f>IF(N234="základní",J234,0)</f>
        <v>0</v>
      </c>
      <c r="BF234" s="231">
        <f>IF(N234="snížená",J234,0)</f>
        <v>0</v>
      </c>
      <c r="BG234" s="231">
        <f>IF(N234="zákl. přenesená",J234,0)</f>
        <v>0</v>
      </c>
      <c r="BH234" s="231">
        <f>IF(N234="sníž. přenesená",J234,0)</f>
        <v>0</v>
      </c>
      <c r="BI234" s="231">
        <f>IF(N234="nulová",J234,0)</f>
        <v>0</v>
      </c>
      <c r="BJ234" s="23" t="s">
        <v>80</v>
      </c>
      <c r="BK234" s="231">
        <f>ROUND(I234*H234,2)</f>
        <v>0</v>
      </c>
      <c r="BL234" s="23" t="s">
        <v>142</v>
      </c>
      <c r="BM234" s="23" t="s">
        <v>448</v>
      </c>
    </row>
    <row r="235" s="11" customFormat="1">
      <c r="B235" s="239"/>
      <c r="C235" s="240"/>
      <c r="D235" s="236" t="s">
        <v>193</v>
      </c>
      <c r="E235" s="241" t="s">
        <v>21</v>
      </c>
      <c r="F235" s="242" t="s">
        <v>449</v>
      </c>
      <c r="G235" s="240"/>
      <c r="H235" s="243">
        <v>29.899999999999999</v>
      </c>
      <c r="I235" s="244"/>
      <c r="J235" s="240"/>
      <c r="K235" s="240"/>
      <c r="L235" s="245"/>
      <c r="M235" s="246"/>
      <c r="N235" s="247"/>
      <c r="O235" s="247"/>
      <c r="P235" s="247"/>
      <c r="Q235" s="247"/>
      <c r="R235" s="247"/>
      <c r="S235" s="247"/>
      <c r="T235" s="248"/>
      <c r="AT235" s="249" t="s">
        <v>193</v>
      </c>
      <c r="AU235" s="249" t="s">
        <v>82</v>
      </c>
      <c r="AV235" s="11" t="s">
        <v>82</v>
      </c>
      <c r="AW235" s="11" t="s">
        <v>35</v>
      </c>
      <c r="AX235" s="11" t="s">
        <v>72</v>
      </c>
      <c r="AY235" s="249" t="s">
        <v>125</v>
      </c>
    </row>
    <row r="236" s="11" customFormat="1">
      <c r="B236" s="239"/>
      <c r="C236" s="240"/>
      <c r="D236" s="236" t="s">
        <v>193</v>
      </c>
      <c r="E236" s="241" t="s">
        <v>21</v>
      </c>
      <c r="F236" s="242" t="s">
        <v>450</v>
      </c>
      <c r="G236" s="240"/>
      <c r="H236" s="243">
        <v>6.5</v>
      </c>
      <c r="I236" s="244"/>
      <c r="J236" s="240"/>
      <c r="K236" s="240"/>
      <c r="L236" s="245"/>
      <c r="M236" s="246"/>
      <c r="N236" s="247"/>
      <c r="O236" s="247"/>
      <c r="P236" s="247"/>
      <c r="Q236" s="247"/>
      <c r="R236" s="247"/>
      <c r="S236" s="247"/>
      <c r="T236" s="248"/>
      <c r="AT236" s="249" t="s">
        <v>193</v>
      </c>
      <c r="AU236" s="249" t="s">
        <v>82</v>
      </c>
      <c r="AV236" s="11" t="s">
        <v>82</v>
      </c>
      <c r="AW236" s="11" t="s">
        <v>35</v>
      </c>
      <c r="AX236" s="11" t="s">
        <v>72</v>
      </c>
      <c r="AY236" s="249" t="s">
        <v>125</v>
      </c>
    </row>
    <row r="237" s="11" customFormat="1">
      <c r="B237" s="239"/>
      <c r="C237" s="240"/>
      <c r="D237" s="236" t="s">
        <v>193</v>
      </c>
      <c r="E237" s="241" t="s">
        <v>21</v>
      </c>
      <c r="F237" s="242" t="s">
        <v>451</v>
      </c>
      <c r="G237" s="240"/>
      <c r="H237" s="243">
        <v>981.35000000000002</v>
      </c>
      <c r="I237" s="244"/>
      <c r="J237" s="240"/>
      <c r="K237" s="240"/>
      <c r="L237" s="245"/>
      <c r="M237" s="246"/>
      <c r="N237" s="247"/>
      <c r="O237" s="247"/>
      <c r="P237" s="247"/>
      <c r="Q237" s="247"/>
      <c r="R237" s="247"/>
      <c r="S237" s="247"/>
      <c r="T237" s="248"/>
      <c r="AT237" s="249" t="s">
        <v>193</v>
      </c>
      <c r="AU237" s="249" t="s">
        <v>82</v>
      </c>
      <c r="AV237" s="11" t="s">
        <v>82</v>
      </c>
      <c r="AW237" s="11" t="s">
        <v>35</v>
      </c>
      <c r="AX237" s="11" t="s">
        <v>72</v>
      </c>
      <c r="AY237" s="249" t="s">
        <v>125</v>
      </c>
    </row>
    <row r="238" s="11" customFormat="1">
      <c r="B238" s="239"/>
      <c r="C238" s="240"/>
      <c r="D238" s="236" t="s">
        <v>193</v>
      </c>
      <c r="E238" s="241" t="s">
        <v>21</v>
      </c>
      <c r="F238" s="242" t="s">
        <v>452</v>
      </c>
      <c r="G238" s="240"/>
      <c r="H238" s="243">
        <v>366.39999999999998</v>
      </c>
      <c r="I238" s="244"/>
      <c r="J238" s="240"/>
      <c r="K238" s="240"/>
      <c r="L238" s="245"/>
      <c r="M238" s="246"/>
      <c r="N238" s="247"/>
      <c r="O238" s="247"/>
      <c r="P238" s="247"/>
      <c r="Q238" s="247"/>
      <c r="R238" s="247"/>
      <c r="S238" s="247"/>
      <c r="T238" s="248"/>
      <c r="AT238" s="249" t="s">
        <v>193</v>
      </c>
      <c r="AU238" s="249" t="s">
        <v>82</v>
      </c>
      <c r="AV238" s="11" t="s">
        <v>82</v>
      </c>
      <c r="AW238" s="11" t="s">
        <v>35</v>
      </c>
      <c r="AX238" s="11" t="s">
        <v>72</v>
      </c>
      <c r="AY238" s="249" t="s">
        <v>125</v>
      </c>
    </row>
    <row r="239" s="12" customFormat="1">
      <c r="B239" s="250"/>
      <c r="C239" s="251"/>
      <c r="D239" s="236" t="s">
        <v>193</v>
      </c>
      <c r="E239" s="252" t="s">
        <v>21</v>
      </c>
      <c r="F239" s="253" t="s">
        <v>453</v>
      </c>
      <c r="G239" s="251"/>
      <c r="H239" s="254">
        <v>1384.1500000000001</v>
      </c>
      <c r="I239" s="255"/>
      <c r="J239" s="251"/>
      <c r="K239" s="251"/>
      <c r="L239" s="256"/>
      <c r="M239" s="257"/>
      <c r="N239" s="258"/>
      <c r="O239" s="258"/>
      <c r="P239" s="258"/>
      <c r="Q239" s="258"/>
      <c r="R239" s="258"/>
      <c r="S239" s="258"/>
      <c r="T239" s="259"/>
      <c r="AT239" s="260" t="s">
        <v>193</v>
      </c>
      <c r="AU239" s="260" t="s">
        <v>82</v>
      </c>
      <c r="AV239" s="12" t="s">
        <v>142</v>
      </c>
      <c r="AW239" s="12" t="s">
        <v>35</v>
      </c>
      <c r="AX239" s="12" t="s">
        <v>80</v>
      </c>
      <c r="AY239" s="260" t="s">
        <v>125</v>
      </c>
    </row>
    <row r="240" s="1" customFormat="1" ht="25.5" customHeight="1">
      <c r="B240" s="45"/>
      <c r="C240" s="220" t="s">
        <v>454</v>
      </c>
      <c r="D240" s="220" t="s">
        <v>128</v>
      </c>
      <c r="E240" s="221" t="s">
        <v>455</v>
      </c>
      <c r="F240" s="222" t="s">
        <v>456</v>
      </c>
      <c r="G240" s="223" t="s">
        <v>189</v>
      </c>
      <c r="H240" s="224">
        <v>371.69999999999999</v>
      </c>
      <c r="I240" s="225"/>
      <c r="J240" s="226">
        <f>ROUND(I240*H240,2)</f>
        <v>0</v>
      </c>
      <c r="K240" s="222" t="s">
        <v>132</v>
      </c>
      <c r="L240" s="71"/>
      <c r="M240" s="227" t="s">
        <v>21</v>
      </c>
      <c r="N240" s="228" t="s">
        <v>43</v>
      </c>
      <c r="O240" s="46"/>
      <c r="P240" s="229">
        <f>O240*H240</f>
        <v>0</v>
      </c>
      <c r="Q240" s="229">
        <v>0</v>
      </c>
      <c r="R240" s="229">
        <f>Q240*H240</f>
        <v>0</v>
      </c>
      <c r="S240" s="229">
        <v>0</v>
      </c>
      <c r="T240" s="230">
        <f>S240*H240</f>
        <v>0</v>
      </c>
      <c r="AR240" s="23" t="s">
        <v>142</v>
      </c>
      <c r="AT240" s="23" t="s">
        <v>128</v>
      </c>
      <c r="AU240" s="23" t="s">
        <v>82</v>
      </c>
      <c r="AY240" s="23" t="s">
        <v>125</v>
      </c>
      <c r="BE240" s="231">
        <f>IF(N240="základní",J240,0)</f>
        <v>0</v>
      </c>
      <c r="BF240" s="231">
        <f>IF(N240="snížená",J240,0)</f>
        <v>0</v>
      </c>
      <c r="BG240" s="231">
        <f>IF(N240="zákl. přenesená",J240,0)</f>
        <v>0</v>
      </c>
      <c r="BH240" s="231">
        <f>IF(N240="sníž. přenesená",J240,0)</f>
        <v>0</v>
      </c>
      <c r="BI240" s="231">
        <f>IF(N240="nulová",J240,0)</f>
        <v>0</v>
      </c>
      <c r="BJ240" s="23" t="s">
        <v>80</v>
      </c>
      <c r="BK240" s="231">
        <f>ROUND(I240*H240,2)</f>
        <v>0</v>
      </c>
      <c r="BL240" s="23" t="s">
        <v>142</v>
      </c>
      <c r="BM240" s="23" t="s">
        <v>457</v>
      </c>
    </row>
    <row r="241" s="11" customFormat="1">
      <c r="B241" s="239"/>
      <c r="C241" s="240"/>
      <c r="D241" s="236" t="s">
        <v>193</v>
      </c>
      <c r="E241" s="241" t="s">
        <v>21</v>
      </c>
      <c r="F241" s="242" t="s">
        <v>458</v>
      </c>
      <c r="G241" s="240"/>
      <c r="H241" s="243">
        <v>38.700000000000003</v>
      </c>
      <c r="I241" s="244"/>
      <c r="J241" s="240"/>
      <c r="K241" s="240"/>
      <c r="L241" s="245"/>
      <c r="M241" s="246"/>
      <c r="N241" s="247"/>
      <c r="O241" s="247"/>
      <c r="P241" s="247"/>
      <c r="Q241" s="247"/>
      <c r="R241" s="247"/>
      <c r="S241" s="247"/>
      <c r="T241" s="248"/>
      <c r="AT241" s="249" t="s">
        <v>193</v>
      </c>
      <c r="AU241" s="249" t="s">
        <v>82</v>
      </c>
      <c r="AV241" s="11" t="s">
        <v>82</v>
      </c>
      <c r="AW241" s="11" t="s">
        <v>35</v>
      </c>
      <c r="AX241" s="11" t="s">
        <v>72</v>
      </c>
      <c r="AY241" s="249" t="s">
        <v>125</v>
      </c>
    </row>
    <row r="242" s="11" customFormat="1">
      <c r="B242" s="239"/>
      <c r="C242" s="240"/>
      <c r="D242" s="236" t="s">
        <v>193</v>
      </c>
      <c r="E242" s="241" t="s">
        <v>21</v>
      </c>
      <c r="F242" s="242" t="s">
        <v>459</v>
      </c>
      <c r="G242" s="240"/>
      <c r="H242" s="243">
        <v>261.19999999999999</v>
      </c>
      <c r="I242" s="244"/>
      <c r="J242" s="240"/>
      <c r="K242" s="240"/>
      <c r="L242" s="245"/>
      <c r="M242" s="246"/>
      <c r="N242" s="247"/>
      <c r="O242" s="247"/>
      <c r="P242" s="247"/>
      <c r="Q242" s="247"/>
      <c r="R242" s="247"/>
      <c r="S242" s="247"/>
      <c r="T242" s="248"/>
      <c r="AT242" s="249" t="s">
        <v>193</v>
      </c>
      <c r="AU242" s="249" t="s">
        <v>82</v>
      </c>
      <c r="AV242" s="11" t="s">
        <v>82</v>
      </c>
      <c r="AW242" s="11" t="s">
        <v>35</v>
      </c>
      <c r="AX242" s="11" t="s">
        <v>72</v>
      </c>
      <c r="AY242" s="249" t="s">
        <v>125</v>
      </c>
    </row>
    <row r="243" s="13" customFormat="1">
      <c r="B243" s="272"/>
      <c r="C243" s="273"/>
      <c r="D243" s="236" t="s">
        <v>193</v>
      </c>
      <c r="E243" s="274" t="s">
        <v>21</v>
      </c>
      <c r="F243" s="275" t="s">
        <v>460</v>
      </c>
      <c r="G243" s="273"/>
      <c r="H243" s="276">
        <v>299.89999999999998</v>
      </c>
      <c r="I243" s="277"/>
      <c r="J243" s="273"/>
      <c r="K243" s="273"/>
      <c r="L243" s="278"/>
      <c r="M243" s="279"/>
      <c r="N243" s="280"/>
      <c r="O243" s="280"/>
      <c r="P243" s="280"/>
      <c r="Q243" s="280"/>
      <c r="R243" s="280"/>
      <c r="S243" s="280"/>
      <c r="T243" s="281"/>
      <c r="AT243" s="282" t="s">
        <v>193</v>
      </c>
      <c r="AU243" s="282" t="s">
        <v>82</v>
      </c>
      <c r="AV243" s="13" t="s">
        <v>138</v>
      </c>
      <c r="AW243" s="13" t="s">
        <v>35</v>
      </c>
      <c r="AX243" s="13" t="s">
        <v>72</v>
      </c>
      <c r="AY243" s="282" t="s">
        <v>125</v>
      </c>
    </row>
    <row r="244" s="11" customFormat="1">
      <c r="B244" s="239"/>
      <c r="C244" s="240"/>
      <c r="D244" s="236" t="s">
        <v>193</v>
      </c>
      <c r="E244" s="241" t="s">
        <v>21</v>
      </c>
      <c r="F244" s="242" t="s">
        <v>461</v>
      </c>
      <c r="G244" s="240"/>
      <c r="H244" s="243">
        <v>71.799999999999997</v>
      </c>
      <c r="I244" s="244"/>
      <c r="J244" s="240"/>
      <c r="K244" s="240"/>
      <c r="L244" s="245"/>
      <c r="M244" s="246"/>
      <c r="N244" s="247"/>
      <c r="O244" s="247"/>
      <c r="P244" s="247"/>
      <c r="Q244" s="247"/>
      <c r="R244" s="247"/>
      <c r="S244" s="247"/>
      <c r="T244" s="248"/>
      <c r="AT244" s="249" t="s">
        <v>193</v>
      </c>
      <c r="AU244" s="249" t="s">
        <v>82</v>
      </c>
      <c r="AV244" s="11" t="s">
        <v>82</v>
      </c>
      <c r="AW244" s="11" t="s">
        <v>35</v>
      </c>
      <c r="AX244" s="11" t="s">
        <v>72</v>
      </c>
      <c r="AY244" s="249" t="s">
        <v>125</v>
      </c>
    </row>
    <row r="245" s="12" customFormat="1">
      <c r="B245" s="250"/>
      <c r="C245" s="251"/>
      <c r="D245" s="236" t="s">
        <v>193</v>
      </c>
      <c r="E245" s="252" t="s">
        <v>21</v>
      </c>
      <c r="F245" s="253" t="s">
        <v>197</v>
      </c>
      <c r="G245" s="251"/>
      <c r="H245" s="254">
        <v>371.69999999999999</v>
      </c>
      <c r="I245" s="255"/>
      <c r="J245" s="251"/>
      <c r="K245" s="251"/>
      <c r="L245" s="256"/>
      <c r="M245" s="257"/>
      <c r="N245" s="258"/>
      <c r="O245" s="258"/>
      <c r="P245" s="258"/>
      <c r="Q245" s="258"/>
      <c r="R245" s="258"/>
      <c r="S245" s="258"/>
      <c r="T245" s="259"/>
      <c r="AT245" s="260" t="s">
        <v>193</v>
      </c>
      <c r="AU245" s="260" t="s">
        <v>82</v>
      </c>
      <c r="AV245" s="12" t="s">
        <v>142</v>
      </c>
      <c r="AW245" s="12" t="s">
        <v>35</v>
      </c>
      <c r="AX245" s="12" t="s">
        <v>80</v>
      </c>
      <c r="AY245" s="260" t="s">
        <v>125</v>
      </c>
    </row>
    <row r="246" s="1" customFormat="1" ht="38.25" customHeight="1">
      <c r="B246" s="45"/>
      <c r="C246" s="220" t="s">
        <v>462</v>
      </c>
      <c r="D246" s="220" t="s">
        <v>128</v>
      </c>
      <c r="E246" s="221" t="s">
        <v>463</v>
      </c>
      <c r="F246" s="222" t="s">
        <v>464</v>
      </c>
      <c r="G246" s="223" t="s">
        <v>189</v>
      </c>
      <c r="H246" s="224">
        <v>71.799999999999997</v>
      </c>
      <c r="I246" s="225"/>
      <c r="J246" s="226">
        <f>ROUND(I246*H246,2)</f>
        <v>0</v>
      </c>
      <c r="K246" s="222" t="s">
        <v>132</v>
      </c>
      <c r="L246" s="71"/>
      <c r="M246" s="227" t="s">
        <v>21</v>
      </c>
      <c r="N246" s="228" t="s">
        <v>43</v>
      </c>
      <c r="O246" s="46"/>
      <c r="P246" s="229">
        <f>O246*H246</f>
        <v>0</v>
      </c>
      <c r="Q246" s="229">
        <v>0</v>
      </c>
      <c r="R246" s="229">
        <f>Q246*H246</f>
        <v>0</v>
      </c>
      <c r="S246" s="229">
        <v>0</v>
      </c>
      <c r="T246" s="230">
        <f>S246*H246</f>
        <v>0</v>
      </c>
      <c r="AR246" s="23" t="s">
        <v>142</v>
      </c>
      <c r="AT246" s="23" t="s">
        <v>128</v>
      </c>
      <c r="AU246" s="23" t="s">
        <v>82</v>
      </c>
      <c r="AY246" s="23" t="s">
        <v>125</v>
      </c>
      <c r="BE246" s="231">
        <f>IF(N246="základní",J246,0)</f>
        <v>0</v>
      </c>
      <c r="BF246" s="231">
        <f>IF(N246="snížená",J246,0)</f>
        <v>0</v>
      </c>
      <c r="BG246" s="231">
        <f>IF(N246="zákl. přenesená",J246,0)</f>
        <v>0</v>
      </c>
      <c r="BH246" s="231">
        <f>IF(N246="sníž. přenesená",J246,0)</f>
        <v>0</v>
      </c>
      <c r="BI246" s="231">
        <f>IF(N246="nulová",J246,0)</f>
        <v>0</v>
      </c>
      <c r="BJ246" s="23" t="s">
        <v>80</v>
      </c>
      <c r="BK246" s="231">
        <f>ROUND(I246*H246,2)</f>
        <v>0</v>
      </c>
      <c r="BL246" s="23" t="s">
        <v>142</v>
      </c>
      <c r="BM246" s="23" t="s">
        <v>465</v>
      </c>
    </row>
    <row r="247" s="1" customFormat="1">
      <c r="B247" s="45"/>
      <c r="C247" s="73"/>
      <c r="D247" s="236" t="s">
        <v>191</v>
      </c>
      <c r="E247" s="73"/>
      <c r="F247" s="237" t="s">
        <v>466</v>
      </c>
      <c r="G247" s="73"/>
      <c r="H247" s="73"/>
      <c r="I247" s="190"/>
      <c r="J247" s="73"/>
      <c r="K247" s="73"/>
      <c r="L247" s="71"/>
      <c r="M247" s="238"/>
      <c r="N247" s="46"/>
      <c r="O247" s="46"/>
      <c r="P247" s="46"/>
      <c r="Q247" s="46"/>
      <c r="R247" s="46"/>
      <c r="S247" s="46"/>
      <c r="T247" s="94"/>
      <c r="AT247" s="23" t="s">
        <v>191</v>
      </c>
      <c r="AU247" s="23" t="s">
        <v>82</v>
      </c>
    </row>
    <row r="248" s="11" customFormat="1">
      <c r="B248" s="239"/>
      <c r="C248" s="240"/>
      <c r="D248" s="236" t="s">
        <v>193</v>
      </c>
      <c r="E248" s="241" t="s">
        <v>21</v>
      </c>
      <c r="F248" s="242" t="s">
        <v>461</v>
      </c>
      <c r="G248" s="240"/>
      <c r="H248" s="243">
        <v>71.799999999999997</v>
      </c>
      <c r="I248" s="244"/>
      <c r="J248" s="240"/>
      <c r="K248" s="240"/>
      <c r="L248" s="245"/>
      <c r="M248" s="246"/>
      <c r="N248" s="247"/>
      <c r="O248" s="247"/>
      <c r="P248" s="247"/>
      <c r="Q248" s="247"/>
      <c r="R248" s="247"/>
      <c r="S248" s="247"/>
      <c r="T248" s="248"/>
      <c r="AT248" s="249" t="s">
        <v>193</v>
      </c>
      <c r="AU248" s="249" t="s">
        <v>82</v>
      </c>
      <c r="AV248" s="11" t="s">
        <v>82</v>
      </c>
      <c r="AW248" s="11" t="s">
        <v>35</v>
      </c>
      <c r="AX248" s="11" t="s">
        <v>80</v>
      </c>
      <c r="AY248" s="249" t="s">
        <v>125</v>
      </c>
    </row>
    <row r="249" s="1" customFormat="1" ht="25.5" customHeight="1">
      <c r="B249" s="45"/>
      <c r="C249" s="220" t="s">
        <v>467</v>
      </c>
      <c r="D249" s="220" t="s">
        <v>128</v>
      </c>
      <c r="E249" s="221" t="s">
        <v>468</v>
      </c>
      <c r="F249" s="222" t="s">
        <v>469</v>
      </c>
      <c r="G249" s="223" t="s">
        <v>189</v>
      </c>
      <c r="H249" s="224">
        <v>71.799999999999997</v>
      </c>
      <c r="I249" s="225"/>
      <c r="J249" s="226">
        <f>ROUND(I249*H249,2)</f>
        <v>0</v>
      </c>
      <c r="K249" s="222" t="s">
        <v>132</v>
      </c>
      <c r="L249" s="71"/>
      <c r="M249" s="227" t="s">
        <v>21</v>
      </c>
      <c r="N249" s="228" t="s">
        <v>43</v>
      </c>
      <c r="O249" s="46"/>
      <c r="P249" s="229">
        <f>O249*H249</f>
        <v>0</v>
      </c>
      <c r="Q249" s="229">
        <v>0</v>
      </c>
      <c r="R249" s="229">
        <f>Q249*H249</f>
        <v>0</v>
      </c>
      <c r="S249" s="229">
        <v>0</v>
      </c>
      <c r="T249" s="230">
        <f>S249*H249</f>
        <v>0</v>
      </c>
      <c r="AR249" s="23" t="s">
        <v>142</v>
      </c>
      <c r="AT249" s="23" t="s">
        <v>128</v>
      </c>
      <c r="AU249" s="23" t="s">
        <v>82</v>
      </c>
      <c r="AY249" s="23" t="s">
        <v>125</v>
      </c>
      <c r="BE249" s="231">
        <f>IF(N249="základní",J249,0)</f>
        <v>0</v>
      </c>
      <c r="BF249" s="231">
        <f>IF(N249="snížená",J249,0)</f>
        <v>0</v>
      </c>
      <c r="BG249" s="231">
        <f>IF(N249="zákl. přenesená",J249,0)</f>
        <v>0</v>
      </c>
      <c r="BH249" s="231">
        <f>IF(N249="sníž. přenesená",J249,0)</f>
        <v>0</v>
      </c>
      <c r="BI249" s="231">
        <f>IF(N249="nulová",J249,0)</f>
        <v>0</v>
      </c>
      <c r="BJ249" s="23" t="s">
        <v>80</v>
      </c>
      <c r="BK249" s="231">
        <f>ROUND(I249*H249,2)</f>
        <v>0</v>
      </c>
      <c r="BL249" s="23" t="s">
        <v>142</v>
      </c>
      <c r="BM249" s="23" t="s">
        <v>470</v>
      </c>
    </row>
    <row r="250" s="1" customFormat="1">
      <c r="B250" s="45"/>
      <c r="C250" s="73"/>
      <c r="D250" s="236" t="s">
        <v>191</v>
      </c>
      <c r="E250" s="73"/>
      <c r="F250" s="237" t="s">
        <v>471</v>
      </c>
      <c r="G250" s="73"/>
      <c r="H250" s="73"/>
      <c r="I250" s="190"/>
      <c r="J250" s="73"/>
      <c r="K250" s="73"/>
      <c r="L250" s="71"/>
      <c r="M250" s="238"/>
      <c r="N250" s="46"/>
      <c r="O250" s="46"/>
      <c r="P250" s="46"/>
      <c r="Q250" s="46"/>
      <c r="R250" s="46"/>
      <c r="S250" s="46"/>
      <c r="T250" s="94"/>
      <c r="AT250" s="23" t="s">
        <v>191</v>
      </c>
      <c r="AU250" s="23" t="s">
        <v>82</v>
      </c>
    </row>
    <row r="251" s="11" customFormat="1">
      <c r="B251" s="239"/>
      <c r="C251" s="240"/>
      <c r="D251" s="236" t="s">
        <v>193</v>
      </c>
      <c r="E251" s="241" t="s">
        <v>21</v>
      </c>
      <c r="F251" s="242" t="s">
        <v>461</v>
      </c>
      <c r="G251" s="240"/>
      <c r="H251" s="243">
        <v>71.799999999999997</v>
      </c>
      <c r="I251" s="244"/>
      <c r="J251" s="240"/>
      <c r="K251" s="240"/>
      <c r="L251" s="245"/>
      <c r="M251" s="246"/>
      <c r="N251" s="247"/>
      <c r="O251" s="247"/>
      <c r="P251" s="247"/>
      <c r="Q251" s="247"/>
      <c r="R251" s="247"/>
      <c r="S251" s="247"/>
      <c r="T251" s="248"/>
      <c r="AT251" s="249" t="s">
        <v>193</v>
      </c>
      <c r="AU251" s="249" t="s">
        <v>82</v>
      </c>
      <c r="AV251" s="11" t="s">
        <v>82</v>
      </c>
      <c r="AW251" s="11" t="s">
        <v>35</v>
      </c>
      <c r="AX251" s="11" t="s">
        <v>80</v>
      </c>
      <c r="AY251" s="249" t="s">
        <v>125</v>
      </c>
    </row>
    <row r="252" s="1" customFormat="1" ht="25.5" customHeight="1">
      <c r="B252" s="45"/>
      <c r="C252" s="220" t="s">
        <v>472</v>
      </c>
      <c r="D252" s="220" t="s">
        <v>128</v>
      </c>
      <c r="E252" s="221" t="s">
        <v>473</v>
      </c>
      <c r="F252" s="222" t="s">
        <v>474</v>
      </c>
      <c r="G252" s="223" t="s">
        <v>189</v>
      </c>
      <c r="H252" s="224">
        <v>3412.9000000000001</v>
      </c>
      <c r="I252" s="225"/>
      <c r="J252" s="226">
        <f>ROUND(I252*H252,2)</f>
        <v>0</v>
      </c>
      <c r="K252" s="222" t="s">
        <v>132</v>
      </c>
      <c r="L252" s="71"/>
      <c r="M252" s="227" t="s">
        <v>21</v>
      </c>
      <c r="N252" s="228" t="s">
        <v>43</v>
      </c>
      <c r="O252" s="46"/>
      <c r="P252" s="229">
        <f>O252*H252</f>
        <v>0</v>
      </c>
      <c r="Q252" s="229">
        <v>0.10434</v>
      </c>
      <c r="R252" s="229">
        <f>Q252*H252</f>
        <v>356.10198600000001</v>
      </c>
      <c r="S252" s="229">
        <v>0</v>
      </c>
      <c r="T252" s="230">
        <f>S252*H252</f>
        <v>0</v>
      </c>
      <c r="AR252" s="23" t="s">
        <v>142</v>
      </c>
      <c r="AT252" s="23" t="s">
        <v>128</v>
      </c>
      <c r="AU252" s="23" t="s">
        <v>82</v>
      </c>
      <c r="AY252" s="23" t="s">
        <v>125</v>
      </c>
      <c r="BE252" s="231">
        <f>IF(N252="základní",J252,0)</f>
        <v>0</v>
      </c>
      <c r="BF252" s="231">
        <f>IF(N252="snížená",J252,0)</f>
        <v>0</v>
      </c>
      <c r="BG252" s="231">
        <f>IF(N252="zákl. přenesená",J252,0)</f>
        <v>0</v>
      </c>
      <c r="BH252" s="231">
        <f>IF(N252="sníž. přenesená",J252,0)</f>
        <v>0</v>
      </c>
      <c r="BI252" s="231">
        <f>IF(N252="nulová",J252,0)</f>
        <v>0</v>
      </c>
      <c r="BJ252" s="23" t="s">
        <v>80</v>
      </c>
      <c r="BK252" s="231">
        <f>ROUND(I252*H252,2)</f>
        <v>0</v>
      </c>
      <c r="BL252" s="23" t="s">
        <v>142</v>
      </c>
      <c r="BM252" s="23" t="s">
        <v>475</v>
      </c>
    </row>
    <row r="253" s="1" customFormat="1">
      <c r="B253" s="45"/>
      <c r="C253" s="73"/>
      <c r="D253" s="236" t="s">
        <v>191</v>
      </c>
      <c r="E253" s="73"/>
      <c r="F253" s="237" t="s">
        <v>476</v>
      </c>
      <c r="G253" s="73"/>
      <c r="H253" s="73"/>
      <c r="I253" s="190"/>
      <c r="J253" s="73"/>
      <c r="K253" s="73"/>
      <c r="L253" s="71"/>
      <c r="M253" s="238"/>
      <c r="N253" s="46"/>
      <c r="O253" s="46"/>
      <c r="P253" s="46"/>
      <c r="Q253" s="46"/>
      <c r="R253" s="46"/>
      <c r="S253" s="46"/>
      <c r="T253" s="94"/>
      <c r="AT253" s="23" t="s">
        <v>191</v>
      </c>
      <c r="AU253" s="23" t="s">
        <v>82</v>
      </c>
    </row>
    <row r="254" s="11" customFormat="1">
      <c r="B254" s="239"/>
      <c r="C254" s="240"/>
      <c r="D254" s="236" t="s">
        <v>193</v>
      </c>
      <c r="E254" s="241" t="s">
        <v>21</v>
      </c>
      <c r="F254" s="242" t="s">
        <v>477</v>
      </c>
      <c r="G254" s="240"/>
      <c r="H254" s="243">
        <v>3412.9000000000001</v>
      </c>
      <c r="I254" s="244"/>
      <c r="J254" s="240"/>
      <c r="K254" s="240"/>
      <c r="L254" s="245"/>
      <c r="M254" s="246"/>
      <c r="N254" s="247"/>
      <c r="O254" s="247"/>
      <c r="P254" s="247"/>
      <c r="Q254" s="247"/>
      <c r="R254" s="247"/>
      <c r="S254" s="247"/>
      <c r="T254" s="248"/>
      <c r="AT254" s="249" t="s">
        <v>193</v>
      </c>
      <c r="AU254" s="249" t="s">
        <v>82</v>
      </c>
      <c r="AV254" s="11" t="s">
        <v>82</v>
      </c>
      <c r="AW254" s="11" t="s">
        <v>35</v>
      </c>
      <c r="AX254" s="11" t="s">
        <v>80</v>
      </c>
      <c r="AY254" s="249" t="s">
        <v>125</v>
      </c>
    </row>
    <row r="255" s="1" customFormat="1" ht="16.5" customHeight="1">
      <c r="B255" s="45"/>
      <c r="C255" s="220" t="s">
        <v>478</v>
      </c>
      <c r="D255" s="220" t="s">
        <v>128</v>
      </c>
      <c r="E255" s="221" t="s">
        <v>479</v>
      </c>
      <c r="F255" s="222" t="s">
        <v>480</v>
      </c>
      <c r="G255" s="223" t="s">
        <v>189</v>
      </c>
      <c r="H255" s="224">
        <v>71.799999999999997</v>
      </c>
      <c r="I255" s="225"/>
      <c r="J255" s="226">
        <f>ROUND(I255*H255,2)</f>
        <v>0</v>
      </c>
      <c r="K255" s="222" t="s">
        <v>132</v>
      </c>
      <c r="L255" s="71"/>
      <c r="M255" s="227" t="s">
        <v>21</v>
      </c>
      <c r="N255" s="228" t="s">
        <v>43</v>
      </c>
      <c r="O255" s="46"/>
      <c r="P255" s="229">
        <f>O255*H255</f>
        <v>0</v>
      </c>
      <c r="Q255" s="229">
        <v>0</v>
      </c>
      <c r="R255" s="229">
        <f>Q255*H255</f>
        <v>0</v>
      </c>
      <c r="S255" s="229">
        <v>0</v>
      </c>
      <c r="T255" s="230">
        <f>S255*H255</f>
        <v>0</v>
      </c>
      <c r="AR255" s="23" t="s">
        <v>142</v>
      </c>
      <c r="AT255" s="23" t="s">
        <v>128</v>
      </c>
      <c r="AU255" s="23" t="s">
        <v>82</v>
      </c>
      <c r="AY255" s="23" t="s">
        <v>125</v>
      </c>
      <c r="BE255" s="231">
        <f>IF(N255="základní",J255,0)</f>
        <v>0</v>
      </c>
      <c r="BF255" s="231">
        <f>IF(N255="snížená",J255,0)</f>
        <v>0</v>
      </c>
      <c r="BG255" s="231">
        <f>IF(N255="zákl. přenesená",J255,0)</f>
        <v>0</v>
      </c>
      <c r="BH255" s="231">
        <f>IF(N255="sníž. přenesená",J255,0)</f>
        <v>0</v>
      </c>
      <c r="BI255" s="231">
        <f>IF(N255="nulová",J255,0)</f>
        <v>0</v>
      </c>
      <c r="BJ255" s="23" t="s">
        <v>80</v>
      </c>
      <c r="BK255" s="231">
        <f>ROUND(I255*H255,2)</f>
        <v>0</v>
      </c>
      <c r="BL255" s="23" t="s">
        <v>142</v>
      </c>
      <c r="BM255" s="23" t="s">
        <v>481</v>
      </c>
    </row>
    <row r="256" s="1" customFormat="1">
      <c r="B256" s="45"/>
      <c r="C256" s="73"/>
      <c r="D256" s="236" t="s">
        <v>191</v>
      </c>
      <c r="E256" s="73"/>
      <c r="F256" s="237" t="s">
        <v>482</v>
      </c>
      <c r="G256" s="73"/>
      <c r="H256" s="73"/>
      <c r="I256" s="190"/>
      <c r="J256" s="73"/>
      <c r="K256" s="73"/>
      <c r="L256" s="71"/>
      <c r="M256" s="238"/>
      <c r="N256" s="46"/>
      <c r="O256" s="46"/>
      <c r="P256" s="46"/>
      <c r="Q256" s="46"/>
      <c r="R256" s="46"/>
      <c r="S256" s="46"/>
      <c r="T256" s="94"/>
      <c r="AT256" s="23" t="s">
        <v>191</v>
      </c>
      <c r="AU256" s="23" t="s">
        <v>82</v>
      </c>
    </row>
    <row r="257" s="11" customFormat="1">
      <c r="B257" s="239"/>
      <c r="C257" s="240"/>
      <c r="D257" s="236" t="s">
        <v>193</v>
      </c>
      <c r="E257" s="241" t="s">
        <v>21</v>
      </c>
      <c r="F257" s="242" t="s">
        <v>461</v>
      </c>
      <c r="G257" s="240"/>
      <c r="H257" s="243">
        <v>71.799999999999997</v>
      </c>
      <c r="I257" s="244"/>
      <c r="J257" s="240"/>
      <c r="K257" s="240"/>
      <c r="L257" s="245"/>
      <c r="M257" s="246"/>
      <c r="N257" s="247"/>
      <c r="O257" s="247"/>
      <c r="P257" s="247"/>
      <c r="Q257" s="247"/>
      <c r="R257" s="247"/>
      <c r="S257" s="247"/>
      <c r="T257" s="248"/>
      <c r="AT257" s="249" t="s">
        <v>193</v>
      </c>
      <c r="AU257" s="249" t="s">
        <v>82</v>
      </c>
      <c r="AV257" s="11" t="s">
        <v>82</v>
      </c>
      <c r="AW257" s="11" t="s">
        <v>35</v>
      </c>
      <c r="AX257" s="11" t="s">
        <v>80</v>
      </c>
      <c r="AY257" s="249" t="s">
        <v>125</v>
      </c>
    </row>
    <row r="258" s="1" customFormat="1" ht="25.5" customHeight="1">
      <c r="B258" s="45"/>
      <c r="C258" s="220" t="s">
        <v>483</v>
      </c>
      <c r="D258" s="220" t="s">
        <v>128</v>
      </c>
      <c r="E258" s="221" t="s">
        <v>484</v>
      </c>
      <c r="F258" s="222" t="s">
        <v>485</v>
      </c>
      <c r="G258" s="223" t="s">
        <v>189</v>
      </c>
      <c r="H258" s="224">
        <v>3412.9000000000001</v>
      </c>
      <c r="I258" s="225"/>
      <c r="J258" s="226">
        <f>ROUND(I258*H258,2)</f>
        <v>0</v>
      </c>
      <c r="K258" s="222" t="s">
        <v>132</v>
      </c>
      <c r="L258" s="71"/>
      <c r="M258" s="227" t="s">
        <v>21</v>
      </c>
      <c r="N258" s="228" t="s">
        <v>43</v>
      </c>
      <c r="O258" s="46"/>
      <c r="P258" s="229">
        <f>O258*H258</f>
        <v>0</v>
      </c>
      <c r="Q258" s="229">
        <v>0</v>
      </c>
      <c r="R258" s="229">
        <f>Q258*H258</f>
        <v>0</v>
      </c>
      <c r="S258" s="229">
        <v>0</v>
      </c>
      <c r="T258" s="230">
        <f>S258*H258</f>
        <v>0</v>
      </c>
      <c r="AR258" s="23" t="s">
        <v>142</v>
      </c>
      <c r="AT258" s="23" t="s">
        <v>128</v>
      </c>
      <c r="AU258" s="23" t="s">
        <v>82</v>
      </c>
      <c r="AY258" s="23" t="s">
        <v>125</v>
      </c>
      <c r="BE258" s="231">
        <f>IF(N258="základní",J258,0)</f>
        <v>0</v>
      </c>
      <c r="BF258" s="231">
        <f>IF(N258="snížená",J258,0)</f>
        <v>0</v>
      </c>
      <c r="BG258" s="231">
        <f>IF(N258="zákl. přenesená",J258,0)</f>
        <v>0</v>
      </c>
      <c r="BH258" s="231">
        <f>IF(N258="sníž. přenesená",J258,0)</f>
        <v>0</v>
      </c>
      <c r="BI258" s="231">
        <f>IF(N258="nulová",J258,0)</f>
        <v>0</v>
      </c>
      <c r="BJ258" s="23" t="s">
        <v>80</v>
      </c>
      <c r="BK258" s="231">
        <f>ROUND(I258*H258,2)</f>
        <v>0</v>
      </c>
      <c r="BL258" s="23" t="s">
        <v>142</v>
      </c>
      <c r="BM258" s="23" t="s">
        <v>486</v>
      </c>
    </row>
    <row r="259" s="11" customFormat="1">
      <c r="B259" s="239"/>
      <c r="C259" s="240"/>
      <c r="D259" s="236" t="s">
        <v>193</v>
      </c>
      <c r="E259" s="241" t="s">
        <v>21</v>
      </c>
      <c r="F259" s="242" t="s">
        <v>477</v>
      </c>
      <c r="G259" s="240"/>
      <c r="H259" s="243">
        <v>3412.9000000000001</v>
      </c>
      <c r="I259" s="244"/>
      <c r="J259" s="240"/>
      <c r="K259" s="240"/>
      <c r="L259" s="245"/>
      <c r="M259" s="246"/>
      <c r="N259" s="247"/>
      <c r="O259" s="247"/>
      <c r="P259" s="247"/>
      <c r="Q259" s="247"/>
      <c r="R259" s="247"/>
      <c r="S259" s="247"/>
      <c r="T259" s="248"/>
      <c r="AT259" s="249" t="s">
        <v>193</v>
      </c>
      <c r="AU259" s="249" t="s">
        <v>82</v>
      </c>
      <c r="AV259" s="11" t="s">
        <v>82</v>
      </c>
      <c r="AW259" s="11" t="s">
        <v>35</v>
      </c>
      <c r="AX259" s="11" t="s">
        <v>80</v>
      </c>
      <c r="AY259" s="249" t="s">
        <v>125</v>
      </c>
    </row>
    <row r="260" s="1" customFormat="1" ht="38.25" customHeight="1">
      <c r="B260" s="45"/>
      <c r="C260" s="220" t="s">
        <v>487</v>
      </c>
      <c r="D260" s="220" t="s">
        <v>128</v>
      </c>
      <c r="E260" s="221" t="s">
        <v>488</v>
      </c>
      <c r="F260" s="222" t="s">
        <v>489</v>
      </c>
      <c r="G260" s="223" t="s">
        <v>189</v>
      </c>
      <c r="H260" s="224">
        <v>71.799999999999997</v>
      </c>
      <c r="I260" s="225"/>
      <c r="J260" s="226">
        <f>ROUND(I260*H260,2)</f>
        <v>0</v>
      </c>
      <c r="K260" s="222" t="s">
        <v>132</v>
      </c>
      <c r="L260" s="71"/>
      <c r="M260" s="227" t="s">
        <v>21</v>
      </c>
      <c r="N260" s="228" t="s">
        <v>43</v>
      </c>
      <c r="O260" s="46"/>
      <c r="P260" s="229">
        <f>O260*H260</f>
        <v>0</v>
      </c>
      <c r="Q260" s="229">
        <v>0</v>
      </c>
      <c r="R260" s="229">
        <f>Q260*H260</f>
        <v>0</v>
      </c>
      <c r="S260" s="229">
        <v>0</v>
      </c>
      <c r="T260" s="230">
        <f>S260*H260</f>
        <v>0</v>
      </c>
      <c r="AR260" s="23" t="s">
        <v>142</v>
      </c>
      <c r="AT260" s="23" t="s">
        <v>128</v>
      </c>
      <c r="AU260" s="23" t="s">
        <v>82</v>
      </c>
      <c r="AY260" s="23" t="s">
        <v>125</v>
      </c>
      <c r="BE260" s="231">
        <f>IF(N260="základní",J260,0)</f>
        <v>0</v>
      </c>
      <c r="BF260" s="231">
        <f>IF(N260="snížená",J260,0)</f>
        <v>0</v>
      </c>
      <c r="BG260" s="231">
        <f>IF(N260="zákl. přenesená",J260,0)</f>
        <v>0</v>
      </c>
      <c r="BH260" s="231">
        <f>IF(N260="sníž. přenesená",J260,0)</f>
        <v>0</v>
      </c>
      <c r="BI260" s="231">
        <f>IF(N260="nulová",J260,0)</f>
        <v>0</v>
      </c>
      <c r="BJ260" s="23" t="s">
        <v>80</v>
      </c>
      <c r="BK260" s="231">
        <f>ROUND(I260*H260,2)</f>
        <v>0</v>
      </c>
      <c r="BL260" s="23" t="s">
        <v>142</v>
      </c>
      <c r="BM260" s="23" t="s">
        <v>490</v>
      </c>
    </row>
    <row r="261" s="1" customFormat="1">
      <c r="B261" s="45"/>
      <c r="C261" s="73"/>
      <c r="D261" s="236" t="s">
        <v>191</v>
      </c>
      <c r="E261" s="73"/>
      <c r="F261" s="237" t="s">
        <v>491</v>
      </c>
      <c r="G261" s="73"/>
      <c r="H261" s="73"/>
      <c r="I261" s="190"/>
      <c r="J261" s="73"/>
      <c r="K261" s="73"/>
      <c r="L261" s="71"/>
      <c r="M261" s="238"/>
      <c r="N261" s="46"/>
      <c r="O261" s="46"/>
      <c r="P261" s="46"/>
      <c r="Q261" s="46"/>
      <c r="R261" s="46"/>
      <c r="S261" s="46"/>
      <c r="T261" s="94"/>
      <c r="AT261" s="23" t="s">
        <v>191</v>
      </c>
      <c r="AU261" s="23" t="s">
        <v>82</v>
      </c>
    </row>
    <row r="262" s="11" customFormat="1">
      <c r="B262" s="239"/>
      <c r="C262" s="240"/>
      <c r="D262" s="236" t="s">
        <v>193</v>
      </c>
      <c r="E262" s="241" t="s">
        <v>21</v>
      </c>
      <c r="F262" s="242" t="s">
        <v>461</v>
      </c>
      <c r="G262" s="240"/>
      <c r="H262" s="243">
        <v>71.799999999999997</v>
      </c>
      <c r="I262" s="244"/>
      <c r="J262" s="240"/>
      <c r="K262" s="240"/>
      <c r="L262" s="245"/>
      <c r="M262" s="246"/>
      <c r="N262" s="247"/>
      <c r="O262" s="247"/>
      <c r="P262" s="247"/>
      <c r="Q262" s="247"/>
      <c r="R262" s="247"/>
      <c r="S262" s="247"/>
      <c r="T262" s="248"/>
      <c r="AT262" s="249" t="s">
        <v>193</v>
      </c>
      <c r="AU262" s="249" t="s">
        <v>82</v>
      </c>
      <c r="AV262" s="11" t="s">
        <v>82</v>
      </c>
      <c r="AW262" s="11" t="s">
        <v>35</v>
      </c>
      <c r="AX262" s="11" t="s">
        <v>80</v>
      </c>
      <c r="AY262" s="249" t="s">
        <v>125</v>
      </c>
    </row>
    <row r="263" s="1" customFormat="1" ht="38.25" customHeight="1">
      <c r="B263" s="45"/>
      <c r="C263" s="220" t="s">
        <v>492</v>
      </c>
      <c r="D263" s="220" t="s">
        <v>128</v>
      </c>
      <c r="E263" s="221" t="s">
        <v>493</v>
      </c>
      <c r="F263" s="222" t="s">
        <v>494</v>
      </c>
      <c r="G263" s="223" t="s">
        <v>189</v>
      </c>
      <c r="H263" s="224">
        <v>3412.9000000000001</v>
      </c>
      <c r="I263" s="225"/>
      <c r="J263" s="226">
        <f>ROUND(I263*H263,2)</f>
        <v>0</v>
      </c>
      <c r="K263" s="222" t="s">
        <v>132</v>
      </c>
      <c r="L263" s="71"/>
      <c r="M263" s="227" t="s">
        <v>21</v>
      </c>
      <c r="N263" s="228" t="s">
        <v>43</v>
      </c>
      <c r="O263" s="46"/>
      <c r="P263" s="229">
        <f>O263*H263</f>
        <v>0</v>
      </c>
      <c r="Q263" s="229">
        <v>0</v>
      </c>
      <c r="R263" s="229">
        <f>Q263*H263</f>
        <v>0</v>
      </c>
      <c r="S263" s="229">
        <v>0</v>
      </c>
      <c r="T263" s="230">
        <f>S263*H263</f>
        <v>0</v>
      </c>
      <c r="AR263" s="23" t="s">
        <v>142</v>
      </c>
      <c r="AT263" s="23" t="s">
        <v>128</v>
      </c>
      <c r="AU263" s="23" t="s">
        <v>82</v>
      </c>
      <c r="AY263" s="23" t="s">
        <v>125</v>
      </c>
      <c r="BE263" s="231">
        <f>IF(N263="základní",J263,0)</f>
        <v>0</v>
      </c>
      <c r="BF263" s="231">
        <f>IF(N263="snížená",J263,0)</f>
        <v>0</v>
      </c>
      <c r="BG263" s="231">
        <f>IF(N263="zákl. přenesená",J263,0)</f>
        <v>0</v>
      </c>
      <c r="BH263" s="231">
        <f>IF(N263="sníž. přenesená",J263,0)</f>
        <v>0</v>
      </c>
      <c r="BI263" s="231">
        <f>IF(N263="nulová",J263,0)</f>
        <v>0</v>
      </c>
      <c r="BJ263" s="23" t="s">
        <v>80</v>
      </c>
      <c r="BK263" s="231">
        <f>ROUND(I263*H263,2)</f>
        <v>0</v>
      </c>
      <c r="BL263" s="23" t="s">
        <v>142</v>
      </c>
      <c r="BM263" s="23" t="s">
        <v>495</v>
      </c>
    </row>
    <row r="264" s="1" customFormat="1">
      <c r="B264" s="45"/>
      <c r="C264" s="73"/>
      <c r="D264" s="236" t="s">
        <v>191</v>
      </c>
      <c r="E264" s="73"/>
      <c r="F264" s="237" t="s">
        <v>491</v>
      </c>
      <c r="G264" s="73"/>
      <c r="H264" s="73"/>
      <c r="I264" s="190"/>
      <c r="J264" s="73"/>
      <c r="K264" s="73"/>
      <c r="L264" s="71"/>
      <c r="M264" s="238"/>
      <c r="N264" s="46"/>
      <c r="O264" s="46"/>
      <c r="P264" s="46"/>
      <c r="Q264" s="46"/>
      <c r="R264" s="46"/>
      <c r="S264" s="46"/>
      <c r="T264" s="94"/>
      <c r="AT264" s="23" t="s">
        <v>191</v>
      </c>
      <c r="AU264" s="23" t="s">
        <v>82</v>
      </c>
    </row>
    <row r="265" s="11" customFormat="1">
      <c r="B265" s="239"/>
      <c r="C265" s="240"/>
      <c r="D265" s="236" t="s">
        <v>193</v>
      </c>
      <c r="E265" s="241" t="s">
        <v>21</v>
      </c>
      <c r="F265" s="242" t="s">
        <v>477</v>
      </c>
      <c r="G265" s="240"/>
      <c r="H265" s="243">
        <v>3412.9000000000001</v>
      </c>
      <c r="I265" s="244"/>
      <c r="J265" s="240"/>
      <c r="K265" s="240"/>
      <c r="L265" s="245"/>
      <c r="M265" s="246"/>
      <c r="N265" s="247"/>
      <c r="O265" s="247"/>
      <c r="P265" s="247"/>
      <c r="Q265" s="247"/>
      <c r="R265" s="247"/>
      <c r="S265" s="247"/>
      <c r="T265" s="248"/>
      <c r="AT265" s="249" t="s">
        <v>193</v>
      </c>
      <c r="AU265" s="249" t="s">
        <v>82</v>
      </c>
      <c r="AV265" s="11" t="s">
        <v>82</v>
      </c>
      <c r="AW265" s="11" t="s">
        <v>35</v>
      </c>
      <c r="AX265" s="11" t="s">
        <v>80</v>
      </c>
      <c r="AY265" s="249" t="s">
        <v>125</v>
      </c>
    </row>
    <row r="266" s="1" customFormat="1" ht="51" customHeight="1">
      <c r="B266" s="45"/>
      <c r="C266" s="220" t="s">
        <v>496</v>
      </c>
      <c r="D266" s="220" t="s">
        <v>128</v>
      </c>
      <c r="E266" s="221" t="s">
        <v>497</v>
      </c>
      <c r="F266" s="222" t="s">
        <v>498</v>
      </c>
      <c r="G266" s="223" t="s">
        <v>189</v>
      </c>
      <c r="H266" s="224">
        <v>1384.1500000000001</v>
      </c>
      <c r="I266" s="225"/>
      <c r="J266" s="226">
        <f>ROUND(I266*H266,2)</f>
        <v>0</v>
      </c>
      <c r="K266" s="222" t="s">
        <v>132</v>
      </c>
      <c r="L266" s="71"/>
      <c r="M266" s="227" t="s">
        <v>21</v>
      </c>
      <c r="N266" s="228" t="s">
        <v>43</v>
      </c>
      <c r="O266" s="46"/>
      <c r="P266" s="229">
        <f>O266*H266</f>
        <v>0</v>
      </c>
      <c r="Q266" s="229">
        <v>0.084250000000000005</v>
      </c>
      <c r="R266" s="229">
        <f>Q266*H266</f>
        <v>116.61463750000002</v>
      </c>
      <c r="S266" s="229">
        <v>0</v>
      </c>
      <c r="T266" s="230">
        <f>S266*H266</f>
        <v>0</v>
      </c>
      <c r="AR266" s="23" t="s">
        <v>142</v>
      </c>
      <c r="AT266" s="23" t="s">
        <v>128</v>
      </c>
      <c r="AU266" s="23" t="s">
        <v>82</v>
      </c>
      <c r="AY266" s="23" t="s">
        <v>125</v>
      </c>
      <c r="BE266" s="231">
        <f>IF(N266="základní",J266,0)</f>
        <v>0</v>
      </c>
      <c r="BF266" s="231">
        <f>IF(N266="snížená",J266,0)</f>
        <v>0</v>
      </c>
      <c r="BG266" s="231">
        <f>IF(N266="zákl. přenesená",J266,0)</f>
        <v>0</v>
      </c>
      <c r="BH266" s="231">
        <f>IF(N266="sníž. přenesená",J266,0)</f>
        <v>0</v>
      </c>
      <c r="BI266" s="231">
        <f>IF(N266="nulová",J266,0)</f>
        <v>0</v>
      </c>
      <c r="BJ266" s="23" t="s">
        <v>80</v>
      </c>
      <c r="BK266" s="231">
        <f>ROUND(I266*H266,2)</f>
        <v>0</v>
      </c>
      <c r="BL266" s="23" t="s">
        <v>142</v>
      </c>
      <c r="BM266" s="23" t="s">
        <v>499</v>
      </c>
    </row>
    <row r="267" s="1" customFormat="1">
      <c r="B267" s="45"/>
      <c r="C267" s="73"/>
      <c r="D267" s="236" t="s">
        <v>191</v>
      </c>
      <c r="E267" s="73"/>
      <c r="F267" s="237" t="s">
        <v>500</v>
      </c>
      <c r="G267" s="73"/>
      <c r="H267" s="73"/>
      <c r="I267" s="190"/>
      <c r="J267" s="73"/>
      <c r="K267" s="73"/>
      <c r="L267" s="71"/>
      <c r="M267" s="238"/>
      <c r="N267" s="46"/>
      <c r="O267" s="46"/>
      <c r="P267" s="46"/>
      <c r="Q267" s="46"/>
      <c r="R267" s="46"/>
      <c r="S267" s="46"/>
      <c r="T267" s="94"/>
      <c r="AT267" s="23" t="s">
        <v>191</v>
      </c>
      <c r="AU267" s="23" t="s">
        <v>82</v>
      </c>
    </row>
    <row r="268" s="11" customFormat="1">
      <c r="B268" s="239"/>
      <c r="C268" s="240"/>
      <c r="D268" s="236" t="s">
        <v>193</v>
      </c>
      <c r="E268" s="241" t="s">
        <v>21</v>
      </c>
      <c r="F268" s="242" t="s">
        <v>449</v>
      </c>
      <c r="G268" s="240"/>
      <c r="H268" s="243">
        <v>29.899999999999999</v>
      </c>
      <c r="I268" s="244"/>
      <c r="J268" s="240"/>
      <c r="K268" s="240"/>
      <c r="L268" s="245"/>
      <c r="M268" s="246"/>
      <c r="N268" s="247"/>
      <c r="O268" s="247"/>
      <c r="P268" s="247"/>
      <c r="Q268" s="247"/>
      <c r="R268" s="247"/>
      <c r="S268" s="247"/>
      <c r="T268" s="248"/>
      <c r="AT268" s="249" t="s">
        <v>193</v>
      </c>
      <c r="AU268" s="249" t="s">
        <v>82</v>
      </c>
      <c r="AV268" s="11" t="s">
        <v>82</v>
      </c>
      <c r="AW268" s="11" t="s">
        <v>35</v>
      </c>
      <c r="AX268" s="11" t="s">
        <v>72</v>
      </c>
      <c r="AY268" s="249" t="s">
        <v>125</v>
      </c>
    </row>
    <row r="269" s="11" customFormat="1">
      <c r="B269" s="239"/>
      <c r="C269" s="240"/>
      <c r="D269" s="236" t="s">
        <v>193</v>
      </c>
      <c r="E269" s="241" t="s">
        <v>21</v>
      </c>
      <c r="F269" s="242" t="s">
        <v>450</v>
      </c>
      <c r="G269" s="240"/>
      <c r="H269" s="243">
        <v>6.5</v>
      </c>
      <c r="I269" s="244"/>
      <c r="J269" s="240"/>
      <c r="K269" s="240"/>
      <c r="L269" s="245"/>
      <c r="M269" s="246"/>
      <c r="N269" s="247"/>
      <c r="O269" s="247"/>
      <c r="P269" s="247"/>
      <c r="Q269" s="247"/>
      <c r="R269" s="247"/>
      <c r="S269" s="247"/>
      <c r="T269" s="248"/>
      <c r="AT269" s="249" t="s">
        <v>193</v>
      </c>
      <c r="AU269" s="249" t="s">
        <v>82</v>
      </c>
      <c r="AV269" s="11" t="s">
        <v>82</v>
      </c>
      <c r="AW269" s="11" t="s">
        <v>35</v>
      </c>
      <c r="AX269" s="11" t="s">
        <v>72</v>
      </c>
      <c r="AY269" s="249" t="s">
        <v>125</v>
      </c>
    </row>
    <row r="270" s="11" customFormat="1">
      <c r="B270" s="239"/>
      <c r="C270" s="240"/>
      <c r="D270" s="236" t="s">
        <v>193</v>
      </c>
      <c r="E270" s="241" t="s">
        <v>21</v>
      </c>
      <c r="F270" s="242" t="s">
        <v>451</v>
      </c>
      <c r="G270" s="240"/>
      <c r="H270" s="243">
        <v>981.35000000000002</v>
      </c>
      <c r="I270" s="244"/>
      <c r="J270" s="240"/>
      <c r="K270" s="240"/>
      <c r="L270" s="245"/>
      <c r="M270" s="246"/>
      <c r="N270" s="247"/>
      <c r="O270" s="247"/>
      <c r="P270" s="247"/>
      <c r="Q270" s="247"/>
      <c r="R270" s="247"/>
      <c r="S270" s="247"/>
      <c r="T270" s="248"/>
      <c r="AT270" s="249" t="s">
        <v>193</v>
      </c>
      <c r="AU270" s="249" t="s">
        <v>82</v>
      </c>
      <c r="AV270" s="11" t="s">
        <v>82</v>
      </c>
      <c r="AW270" s="11" t="s">
        <v>35</v>
      </c>
      <c r="AX270" s="11" t="s">
        <v>72</v>
      </c>
      <c r="AY270" s="249" t="s">
        <v>125</v>
      </c>
    </row>
    <row r="271" s="11" customFormat="1">
      <c r="B271" s="239"/>
      <c r="C271" s="240"/>
      <c r="D271" s="236" t="s">
        <v>193</v>
      </c>
      <c r="E271" s="241" t="s">
        <v>21</v>
      </c>
      <c r="F271" s="242" t="s">
        <v>452</v>
      </c>
      <c r="G271" s="240"/>
      <c r="H271" s="243">
        <v>366.39999999999998</v>
      </c>
      <c r="I271" s="244"/>
      <c r="J271" s="240"/>
      <c r="K271" s="240"/>
      <c r="L271" s="245"/>
      <c r="M271" s="246"/>
      <c r="N271" s="247"/>
      <c r="O271" s="247"/>
      <c r="P271" s="247"/>
      <c r="Q271" s="247"/>
      <c r="R271" s="247"/>
      <c r="S271" s="247"/>
      <c r="T271" s="248"/>
      <c r="AT271" s="249" t="s">
        <v>193</v>
      </c>
      <c r="AU271" s="249" t="s">
        <v>82</v>
      </c>
      <c r="AV271" s="11" t="s">
        <v>82</v>
      </c>
      <c r="AW271" s="11" t="s">
        <v>35</v>
      </c>
      <c r="AX271" s="11" t="s">
        <v>72</v>
      </c>
      <c r="AY271" s="249" t="s">
        <v>125</v>
      </c>
    </row>
    <row r="272" s="12" customFormat="1">
      <c r="B272" s="250"/>
      <c r="C272" s="251"/>
      <c r="D272" s="236" t="s">
        <v>193</v>
      </c>
      <c r="E272" s="252" t="s">
        <v>21</v>
      </c>
      <c r="F272" s="253" t="s">
        <v>197</v>
      </c>
      <c r="G272" s="251"/>
      <c r="H272" s="254">
        <v>1384.1500000000001</v>
      </c>
      <c r="I272" s="255"/>
      <c r="J272" s="251"/>
      <c r="K272" s="251"/>
      <c r="L272" s="256"/>
      <c r="M272" s="257"/>
      <c r="N272" s="258"/>
      <c r="O272" s="258"/>
      <c r="P272" s="258"/>
      <c r="Q272" s="258"/>
      <c r="R272" s="258"/>
      <c r="S272" s="258"/>
      <c r="T272" s="259"/>
      <c r="AT272" s="260" t="s">
        <v>193</v>
      </c>
      <c r="AU272" s="260" t="s">
        <v>82</v>
      </c>
      <c r="AV272" s="12" t="s">
        <v>142</v>
      </c>
      <c r="AW272" s="12" t="s">
        <v>35</v>
      </c>
      <c r="AX272" s="12" t="s">
        <v>80</v>
      </c>
      <c r="AY272" s="260" t="s">
        <v>125</v>
      </c>
    </row>
    <row r="273" s="1" customFormat="1" ht="16.5" customHeight="1">
      <c r="B273" s="45"/>
      <c r="C273" s="262" t="s">
        <v>501</v>
      </c>
      <c r="D273" s="262" t="s">
        <v>323</v>
      </c>
      <c r="E273" s="263" t="s">
        <v>502</v>
      </c>
      <c r="F273" s="264" t="s">
        <v>503</v>
      </c>
      <c r="G273" s="265" t="s">
        <v>189</v>
      </c>
      <c r="H273" s="266">
        <v>1361.2280000000001</v>
      </c>
      <c r="I273" s="267"/>
      <c r="J273" s="268">
        <f>ROUND(I273*H273,2)</f>
        <v>0</v>
      </c>
      <c r="K273" s="264" t="s">
        <v>132</v>
      </c>
      <c r="L273" s="269"/>
      <c r="M273" s="270" t="s">
        <v>21</v>
      </c>
      <c r="N273" s="271" t="s">
        <v>43</v>
      </c>
      <c r="O273" s="46"/>
      <c r="P273" s="229">
        <f>O273*H273</f>
        <v>0</v>
      </c>
      <c r="Q273" s="229">
        <v>0.13100000000000001</v>
      </c>
      <c r="R273" s="229">
        <f>Q273*H273</f>
        <v>178.32086800000002</v>
      </c>
      <c r="S273" s="229">
        <v>0</v>
      </c>
      <c r="T273" s="230">
        <f>S273*H273</f>
        <v>0</v>
      </c>
      <c r="AR273" s="23" t="s">
        <v>162</v>
      </c>
      <c r="AT273" s="23" t="s">
        <v>323</v>
      </c>
      <c r="AU273" s="23" t="s">
        <v>82</v>
      </c>
      <c r="AY273" s="23" t="s">
        <v>125</v>
      </c>
      <c r="BE273" s="231">
        <f>IF(N273="základní",J273,0)</f>
        <v>0</v>
      </c>
      <c r="BF273" s="231">
        <f>IF(N273="snížená",J273,0)</f>
        <v>0</v>
      </c>
      <c r="BG273" s="231">
        <f>IF(N273="zákl. přenesená",J273,0)</f>
        <v>0</v>
      </c>
      <c r="BH273" s="231">
        <f>IF(N273="sníž. přenesená",J273,0)</f>
        <v>0</v>
      </c>
      <c r="BI273" s="231">
        <f>IF(N273="nulová",J273,0)</f>
        <v>0</v>
      </c>
      <c r="BJ273" s="23" t="s">
        <v>80</v>
      </c>
      <c r="BK273" s="231">
        <f>ROUND(I273*H273,2)</f>
        <v>0</v>
      </c>
      <c r="BL273" s="23" t="s">
        <v>142</v>
      </c>
      <c r="BM273" s="23" t="s">
        <v>504</v>
      </c>
    </row>
    <row r="274" s="11" customFormat="1">
      <c r="B274" s="239"/>
      <c r="C274" s="240"/>
      <c r="D274" s="236" t="s">
        <v>193</v>
      </c>
      <c r="E274" s="241" t="s">
        <v>21</v>
      </c>
      <c r="F274" s="242" t="s">
        <v>451</v>
      </c>
      <c r="G274" s="240"/>
      <c r="H274" s="243">
        <v>981.35000000000002</v>
      </c>
      <c r="I274" s="244"/>
      <c r="J274" s="240"/>
      <c r="K274" s="240"/>
      <c r="L274" s="245"/>
      <c r="M274" s="246"/>
      <c r="N274" s="247"/>
      <c r="O274" s="247"/>
      <c r="P274" s="247"/>
      <c r="Q274" s="247"/>
      <c r="R274" s="247"/>
      <c r="S274" s="247"/>
      <c r="T274" s="248"/>
      <c r="AT274" s="249" t="s">
        <v>193</v>
      </c>
      <c r="AU274" s="249" t="s">
        <v>82</v>
      </c>
      <c r="AV274" s="11" t="s">
        <v>82</v>
      </c>
      <c r="AW274" s="11" t="s">
        <v>35</v>
      </c>
      <c r="AX274" s="11" t="s">
        <v>72</v>
      </c>
      <c r="AY274" s="249" t="s">
        <v>125</v>
      </c>
    </row>
    <row r="275" s="11" customFormat="1">
      <c r="B275" s="239"/>
      <c r="C275" s="240"/>
      <c r="D275" s="236" t="s">
        <v>193</v>
      </c>
      <c r="E275" s="241" t="s">
        <v>21</v>
      </c>
      <c r="F275" s="242" t="s">
        <v>452</v>
      </c>
      <c r="G275" s="240"/>
      <c r="H275" s="243">
        <v>366.39999999999998</v>
      </c>
      <c r="I275" s="244"/>
      <c r="J275" s="240"/>
      <c r="K275" s="240"/>
      <c r="L275" s="245"/>
      <c r="M275" s="246"/>
      <c r="N275" s="247"/>
      <c r="O275" s="247"/>
      <c r="P275" s="247"/>
      <c r="Q275" s="247"/>
      <c r="R275" s="247"/>
      <c r="S275" s="247"/>
      <c r="T275" s="248"/>
      <c r="AT275" s="249" t="s">
        <v>193</v>
      </c>
      <c r="AU275" s="249" t="s">
        <v>82</v>
      </c>
      <c r="AV275" s="11" t="s">
        <v>82</v>
      </c>
      <c r="AW275" s="11" t="s">
        <v>35</v>
      </c>
      <c r="AX275" s="11" t="s">
        <v>72</v>
      </c>
      <c r="AY275" s="249" t="s">
        <v>125</v>
      </c>
    </row>
    <row r="276" s="12" customFormat="1">
      <c r="B276" s="250"/>
      <c r="C276" s="251"/>
      <c r="D276" s="236" t="s">
        <v>193</v>
      </c>
      <c r="E276" s="252" t="s">
        <v>21</v>
      </c>
      <c r="F276" s="253" t="s">
        <v>197</v>
      </c>
      <c r="G276" s="251"/>
      <c r="H276" s="254">
        <v>1347.75</v>
      </c>
      <c r="I276" s="255"/>
      <c r="J276" s="251"/>
      <c r="K276" s="251"/>
      <c r="L276" s="256"/>
      <c r="M276" s="257"/>
      <c r="N276" s="258"/>
      <c r="O276" s="258"/>
      <c r="P276" s="258"/>
      <c r="Q276" s="258"/>
      <c r="R276" s="258"/>
      <c r="S276" s="258"/>
      <c r="T276" s="259"/>
      <c r="AT276" s="260" t="s">
        <v>193</v>
      </c>
      <c r="AU276" s="260" t="s">
        <v>82</v>
      </c>
      <c r="AV276" s="12" t="s">
        <v>142</v>
      </c>
      <c r="AW276" s="12" t="s">
        <v>35</v>
      </c>
      <c r="AX276" s="12" t="s">
        <v>80</v>
      </c>
      <c r="AY276" s="260" t="s">
        <v>125</v>
      </c>
    </row>
    <row r="277" s="11" customFormat="1">
      <c r="B277" s="239"/>
      <c r="C277" s="240"/>
      <c r="D277" s="236" t="s">
        <v>193</v>
      </c>
      <c r="E277" s="240"/>
      <c r="F277" s="242" t="s">
        <v>505</v>
      </c>
      <c r="G277" s="240"/>
      <c r="H277" s="243">
        <v>1361.2280000000001</v>
      </c>
      <c r="I277" s="244"/>
      <c r="J277" s="240"/>
      <c r="K277" s="240"/>
      <c r="L277" s="245"/>
      <c r="M277" s="246"/>
      <c r="N277" s="247"/>
      <c r="O277" s="247"/>
      <c r="P277" s="247"/>
      <c r="Q277" s="247"/>
      <c r="R277" s="247"/>
      <c r="S277" s="247"/>
      <c r="T277" s="248"/>
      <c r="AT277" s="249" t="s">
        <v>193</v>
      </c>
      <c r="AU277" s="249" t="s">
        <v>82</v>
      </c>
      <c r="AV277" s="11" t="s">
        <v>82</v>
      </c>
      <c r="AW277" s="11" t="s">
        <v>6</v>
      </c>
      <c r="AX277" s="11" t="s">
        <v>80</v>
      </c>
      <c r="AY277" s="249" t="s">
        <v>125</v>
      </c>
    </row>
    <row r="278" s="1" customFormat="1" ht="16.5" customHeight="1">
      <c r="B278" s="45"/>
      <c r="C278" s="262" t="s">
        <v>506</v>
      </c>
      <c r="D278" s="262" t="s">
        <v>323</v>
      </c>
      <c r="E278" s="263" t="s">
        <v>507</v>
      </c>
      <c r="F278" s="264" t="s">
        <v>508</v>
      </c>
      <c r="G278" s="265" t="s">
        <v>189</v>
      </c>
      <c r="H278" s="266">
        <v>6.6950000000000003</v>
      </c>
      <c r="I278" s="267"/>
      <c r="J278" s="268">
        <f>ROUND(I278*H278,2)</f>
        <v>0</v>
      </c>
      <c r="K278" s="264" t="s">
        <v>132</v>
      </c>
      <c r="L278" s="269"/>
      <c r="M278" s="270" t="s">
        <v>21</v>
      </c>
      <c r="N278" s="271" t="s">
        <v>43</v>
      </c>
      <c r="O278" s="46"/>
      <c r="P278" s="229">
        <f>O278*H278</f>
        <v>0</v>
      </c>
      <c r="Q278" s="229">
        <v>0.13100000000000001</v>
      </c>
      <c r="R278" s="229">
        <f>Q278*H278</f>
        <v>0.87704500000000007</v>
      </c>
      <c r="S278" s="229">
        <v>0</v>
      </c>
      <c r="T278" s="230">
        <f>S278*H278</f>
        <v>0</v>
      </c>
      <c r="AR278" s="23" t="s">
        <v>162</v>
      </c>
      <c r="AT278" s="23" t="s">
        <v>323</v>
      </c>
      <c r="AU278" s="23" t="s">
        <v>82</v>
      </c>
      <c r="AY278" s="23" t="s">
        <v>125</v>
      </c>
      <c r="BE278" s="231">
        <f>IF(N278="základní",J278,0)</f>
        <v>0</v>
      </c>
      <c r="BF278" s="231">
        <f>IF(N278="snížená",J278,0)</f>
        <v>0</v>
      </c>
      <c r="BG278" s="231">
        <f>IF(N278="zákl. přenesená",J278,0)</f>
        <v>0</v>
      </c>
      <c r="BH278" s="231">
        <f>IF(N278="sníž. přenesená",J278,0)</f>
        <v>0</v>
      </c>
      <c r="BI278" s="231">
        <f>IF(N278="nulová",J278,0)</f>
        <v>0</v>
      </c>
      <c r="BJ278" s="23" t="s">
        <v>80</v>
      </c>
      <c r="BK278" s="231">
        <f>ROUND(I278*H278,2)</f>
        <v>0</v>
      </c>
      <c r="BL278" s="23" t="s">
        <v>142</v>
      </c>
      <c r="BM278" s="23" t="s">
        <v>509</v>
      </c>
    </row>
    <row r="279" s="11" customFormat="1">
      <c r="B279" s="239"/>
      <c r="C279" s="240"/>
      <c r="D279" s="236" t="s">
        <v>193</v>
      </c>
      <c r="E279" s="241" t="s">
        <v>21</v>
      </c>
      <c r="F279" s="242" t="s">
        <v>450</v>
      </c>
      <c r="G279" s="240"/>
      <c r="H279" s="243">
        <v>6.5</v>
      </c>
      <c r="I279" s="244"/>
      <c r="J279" s="240"/>
      <c r="K279" s="240"/>
      <c r="L279" s="245"/>
      <c r="M279" s="246"/>
      <c r="N279" s="247"/>
      <c r="O279" s="247"/>
      <c r="P279" s="247"/>
      <c r="Q279" s="247"/>
      <c r="R279" s="247"/>
      <c r="S279" s="247"/>
      <c r="T279" s="248"/>
      <c r="AT279" s="249" t="s">
        <v>193</v>
      </c>
      <c r="AU279" s="249" t="s">
        <v>82</v>
      </c>
      <c r="AV279" s="11" t="s">
        <v>82</v>
      </c>
      <c r="AW279" s="11" t="s">
        <v>35</v>
      </c>
      <c r="AX279" s="11" t="s">
        <v>80</v>
      </c>
      <c r="AY279" s="249" t="s">
        <v>125</v>
      </c>
    </row>
    <row r="280" s="11" customFormat="1">
      <c r="B280" s="239"/>
      <c r="C280" s="240"/>
      <c r="D280" s="236" t="s">
        <v>193</v>
      </c>
      <c r="E280" s="240"/>
      <c r="F280" s="242" t="s">
        <v>510</v>
      </c>
      <c r="G280" s="240"/>
      <c r="H280" s="243">
        <v>6.6950000000000003</v>
      </c>
      <c r="I280" s="244"/>
      <c r="J280" s="240"/>
      <c r="K280" s="240"/>
      <c r="L280" s="245"/>
      <c r="M280" s="246"/>
      <c r="N280" s="247"/>
      <c r="O280" s="247"/>
      <c r="P280" s="247"/>
      <c r="Q280" s="247"/>
      <c r="R280" s="247"/>
      <c r="S280" s="247"/>
      <c r="T280" s="248"/>
      <c r="AT280" s="249" t="s">
        <v>193</v>
      </c>
      <c r="AU280" s="249" t="s">
        <v>82</v>
      </c>
      <c r="AV280" s="11" t="s">
        <v>82</v>
      </c>
      <c r="AW280" s="11" t="s">
        <v>6</v>
      </c>
      <c r="AX280" s="11" t="s">
        <v>80</v>
      </c>
      <c r="AY280" s="249" t="s">
        <v>125</v>
      </c>
    </row>
    <row r="281" s="1" customFormat="1" ht="16.5" customHeight="1">
      <c r="B281" s="45"/>
      <c r="C281" s="262" t="s">
        <v>511</v>
      </c>
      <c r="D281" s="262" t="s">
        <v>323</v>
      </c>
      <c r="E281" s="263" t="s">
        <v>512</v>
      </c>
      <c r="F281" s="264" t="s">
        <v>513</v>
      </c>
      <c r="G281" s="265" t="s">
        <v>189</v>
      </c>
      <c r="H281" s="266">
        <v>30.797000000000001</v>
      </c>
      <c r="I281" s="267"/>
      <c r="J281" s="268">
        <f>ROUND(I281*H281,2)</f>
        <v>0</v>
      </c>
      <c r="K281" s="264" t="s">
        <v>132</v>
      </c>
      <c r="L281" s="269"/>
      <c r="M281" s="270" t="s">
        <v>21</v>
      </c>
      <c r="N281" s="271" t="s">
        <v>43</v>
      </c>
      <c r="O281" s="46"/>
      <c r="P281" s="229">
        <f>O281*H281</f>
        <v>0</v>
      </c>
      <c r="Q281" s="229">
        <v>0.13100000000000001</v>
      </c>
      <c r="R281" s="229">
        <f>Q281*H281</f>
        <v>4.0344069999999999</v>
      </c>
      <c r="S281" s="229">
        <v>0</v>
      </c>
      <c r="T281" s="230">
        <f>S281*H281</f>
        <v>0</v>
      </c>
      <c r="AR281" s="23" t="s">
        <v>162</v>
      </c>
      <c r="AT281" s="23" t="s">
        <v>323</v>
      </c>
      <c r="AU281" s="23" t="s">
        <v>82</v>
      </c>
      <c r="AY281" s="23" t="s">
        <v>125</v>
      </c>
      <c r="BE281" s="231">
        <f>IF(N281="základní",J281,0)</f>
        <v>0</v>
      </c>
      <c r="BF281" s="231">
        <f>IF(N281="snížená",J281,0)</f>
        <v>0</v>
      </c>
      <c r="BG281" s="231">
        <f>IF(N281="zákl. přenesená",J281,0)</f>
        <v>0</v>
      </c>
      <c r="BH281" s="231">
        <f>IF(N281="sníž. přenesená",J281,0)</f>
        <v>0</v>
      </c>
      <c r="BI281" s="231">
        <f>IF(N281="nulová",J281,0)</f>
        <v>0</v>
      </c>
      <c r="BJ281" s="23" t="s">
        <v>80</v>
      </c>
      <c r="BK281" s="231">
        <f>ROUND(I281*H281,2)</f>
        <v>0</v>
      </c>
      <c r="BL281" s="23" t="s">
        <v>142</v>
      </c>
      <c r="BM281" s="23" t="s">
        <v>514</v>
      </c>
    </row>
    <row r="282" s="11" customFormat="1">
      <c r="B282" s="239"/>
      <c r="C282" s="240"/>
      <c r="D282" s="236" t="s">
        <v>193</v>
      </c>
      <c r="E282" s="241" t="s">
        <v>21</v>
      </c>
      <c r="F282" s="242" t="s">
        <v>449</v>
      </c>
      <c r="G282" s="240"/>
      <c r="H282" s="243">
        <v>29.899999999999999</v>
      </c>
      <c r="I282" s="244"/>
      <c r="J282" s="240"/>
      <c r="K282" s="240"/>
      <c r="L282" s="245"/>
      <c r="M282" s="246"/>
      <c r="N282" s="247"/>
      <c r="O282" s="247"/>
      <c r="P282" s="247"/>
      <c r="Q282" s="247"/>
      <c r="R282" s="247"/>
      <c r="S282" s="247"/>
      <c r="T282" s="248"/>
      <c r="AT282" s="249" t="s">
        <v>193</v>
      </c>
      <c r="AU282" s="249" t="s">
        <v>82</v>
      </c>
      <c r="AV282" s="11" t="s">
        <v>82</v>
      </c>
      <c r="AW282" s="11" t="s">
        <v>35</v>
      </c>
      <c r="AX282" s="11" t="s">
        <v>80</v>
      </c>
      <c r="AY282" s="249" t="s">
        <v>125</v>
      </c>
    </row>
    <row r="283" s="11" customFormat="1">
      <c r="B283" s="239"/>
      <c r="C283" s="240"/>
      <c r="D283" s="236" t="s">
        <v>193</v>
      </c>
      <c r="E283" s="240"/>
      <c r="F283" s="242" t="s">
        <v>515</v>
      </c>
      <c r="G283" s="240"/>
      <c r="H283" s="243">
        <v>30.797000000000001</v>
      </c>
      <c r="I283" s="244"/>
      <c r="J283" s="240"/>
      <c r="K283" s="240"/>
      <c r="L283" s="245"/>
      <c r="M283" s="246"/>
      <c r="N283" s="247"/>
      <c r="O283" s="247"/>
      <c r="P283" s="247"/>
      <c r="Q283" s="247"/>
      <c r="R283" s="247"/>
      <c r="S283" s="247"/>
      <c r="T283" s="248"/>
      <c r="AT283" s="249" t="s">
        <v>193</v>
      </c>
      <c r="AU283" s="249" t="s">
        <v>82</v>
      </c>
      <c r="AV283" s="11" t="s">
        <v>82</v>
      </c>
      <c r="AW283" s="11" t="s">
        <v>6</v>
      </c>
      <c r="AX283" s="11" t="s">
        <v>80</v>
      </c>
      <c r="AY283" s="249" t="s">
        <v>125</v>
      </c>
    </row>
    <row r="284" s="1" customFormat="1" ht="63.75" customHeight="1">
      <c r="B284" s="45"/>
      <c r="C284" s="220" t="s">
        <v>516</v>
      </c>
      <c r="D284" s="220" t="s">
        <v>128</v>
      </c>
      <c r="E284" s="221" t="s">
        <v>517</v>
      </c>
      <c r="F284" s="222" t="s">
        <v>518</v>
      </c>
      <c r="G284" s="223" t="s">
        <v>189</v>
      </c>
      <c r="H284" s="224">
        <v>36.399999999999999</v>
      </c>
      <c r="I284" s="225"/>
      <c r="J284" s="226">
        <f>ROUND(I284*H284,2)</f>
        <v>0</v>
      </c>
      <c r="K284" s="222" t="s">
        <v>132</v>
      </c>
      <c r="L284" s="71"/>
      <c r="M284" s="227" t="s">
        <v>21</v>
      </c>
      <c r="N284" s="228" t="s">
        <v>43</v>
      </c>
      <c r="O284" s="46"/>
      <c r="P284" s="229">
        <f>O284*H284</f>
        <v>0</v>
      </c>
      <c r="Q284" s="229">
        <v>0</v>
      </c>
      <c r="R284" s="229">
        <f>Q284*H284</f>
        <v>0</v>
      </c>
      <c r="S284" s="229">
        <v>0</v>
      </c>
      <c r="T284" s="230">
        <f>S284*H284</f>
        <v>0</v>
      </c>
      <c r="AR284" s="23" t="s">
        <v>142</v>
      </c>
      <c r="AT284" s="23" t="s">
        <v>128</v>
      </c>
      <c r="AU284" s="23" t="s">
        <v>82</v>
      </c>
      <c r="AY284" s="23" t="s">
        <v>125</v>
      </c>
      <c r="BE284" s="231">
        <f>IF(N284="základní",J284,0)</f>
        <v>0</v>
      </c>
      <c r="BF284" s="231">
        <f>IF(N284="snížená",J284,0)</f>
        <v>0</v>
      </c>
      <c r="BG284" s="231">
        <f>IF(N284="zákl. přenesená",J284,0)</f>
        <v>0</v>
      </c>
      <c r="BH284" s="231">
        <f>IF(N284="sníž. přenesená",J284,0)</f>
        <v>0</v>
      </c>
      <c r="BI284" s="231">
        <f>IF(N284="nulová",J284,0)</f>
        <v>0</v>
      </c>
      <c r="BJ284" s="23" t="s">
        <v>80</v>
      </c>
      <c r="BK284" s="231">
        <f>ROUND(I284*H284,2)</f>
        <v>0</v>
      </c>
      <c r="BL284" s="23" t="s">
        <v>142</v>
      </c>
      <c r="BM284" s="23" t="s">
        <v>519</v>
      </c>
    </row>
    <row r="285" s="1" customFormat="1">
      <c r="B285" s="45"/>
      <c r="C285" s="73"/>
      <c r="D285" s="236" t="s">
        <v>191</v>
      </c>
      <c r="E285" s="73"/>
      <c r="F285" s="237" t="s">
        <v>500</v>
      </c>
      <c r="G285" s="73"/>
      <c r="H285" s="73"/>
      <c r="I285" s="190"/>
      <c r="J285" s="73"/>
      <c r="K285" s="73"/>
      <c r="L285" s="71"/>
      <c r="M285" s="238"/>
      <c r="N285" s="46"/>
      <c r="O285" s="46"/>
      <c r="P285" s="46"/>
      <c r="Q285" s="46"/>
      <c r="R285" s="46"/>
      <c r="S285" s="46"/>
      <c r="T285" s="94"/>
      <c r="AT285" s="23" t="s">
        <v>191</v>
      </c>
      <c r="AU285" s="23" t="s">
        <v>82</v>
      </c>
    </row>
    <row r="286" s="11" customFormat="1">
      <c r="B286" s="239"/>
      <c r="C286" s="240"/>
      <c r="D286" s="236" t="s">
        <v>193</v>
      </c>
      <c r="E286" s="241" t="s">
        <v>21</v>
      </c>
      <c r="F286" s="242" t="s">
        <v>520</v>
      </c>
      <c r="G286" s="240"/>
      <c r="H286" s="243">
        <v>36.399999999999999</v>
      </c>
      <c r="I286" s="244"/>
      <c r="J286" s="240"/>
      <c r="K286" s="240"/>
      <c r="L286" s="245"/>
      <c r="M286" s="246"/>
      <c r="N286" s="247"/>
      <c r="O286" s="247"/>
      <c r="P286" s="247"/>
      <c r="Q286" s="247"/>
      <c r="R286" s="247"/>
      <c r="S286" s="247"/>
      <c r="T286" s="248"/>
      <c r="AT286" s="249" t="s">
        <v>193</v>
      </c>
      <c r="AU286" s="249" t="s">
        <v>82</v>
      </c>
      <c r="AV286" s="11" t="s">
        <v>82</v>
      </c>
      <c r="AW286" s="11" t="s">
        <v>35</v>
      </c>
      <c r="AX286" s="11" t="s">
        <v>80</v>
      </c>
      <c r="AY286" s="249" t="s">
        <v>125</v>
      </c>
    </row>
    <row r="287" s="1" customFormat="1" ht="51" customHeight="1">
      <c r="B287" s="45"/>
      <c r="C287" s="220" t="s">
        <v>521</v>
      </c>
      <c r="D287" s="220" t="s">
        <v>128</v>
      </c>
      <c r="E287" s="221" t="s">
        <v>522</v>
      </c>
      <c r="F287" s="222" t="s">
        <v>523</v>
      </c>
      <c r="G287" s="223" t="s">
        <v>189</v>
      </c>
      <c r="H287" s="224">
        <v>299.89999999999998</v>
      </c>
      <c r="I287" s="225"/>
      <c r="J287" s="226">
        <f>ROUND(I287*H287,2)</f>
        <v>0</v>
      </c>
      <c r="K287" s="222" t="s">
        <v>132</v>
      </c>
      <c r="L287" s="71"/>
      <c r="M287" s="227" t="s">
        <v>21</v>
      </c>
      <c r="N287" s="228" t="s">
        <v>43</v>
      </c>
      <c r="O287" s="46"/>
      <c r="P287" s="229">
        <f>O287*H287</f>
        <v>0</v>
      </c>
      <c r="Q287" s="229">
        <v>0.10362</v>
      </c>
      <c r="R287" s="229">
        <f>Q287*H287</f>
        <v>31.075637999999998</v>
      </c>
      <c r="S287" s="229">
        <v>0</v>
      </c>
      <c r="T287" s="230">
        <f>S287*H287</f>
        <v>0</v>
      </c>
      <c r="AR287" s="23" t="s">
        <v>142</v>
      </c>
      <c r="AT287" s="23" t="s">
        <v>128</v>
      </c>
      <c r="AU287" s="23" t="s">
        <v>82</v>
      </c>
      <c r="AY287" s="23" t="s">
        <v>125</v>
      </c>
      <c r="BE287" s="231">
        <f>IF(N287="základní",J287,0)</f>
        <v>0</v>
      </c>
      <c r="BF287" s="231">
        <f>IF(N287="snížená",J287,0)</f>
        <v>0</v>
      </c>
      <c r="BG287" s="231">
        <f>IF(N287="zákl. přenesená",J287,0)</f>
        <v>0</v>
      </c>
      <c r="BH287" s="231">
        <f>IF(N287="sníž. přenesená",J287,0)</f>
        <v>0</v>
      </c>
      <c r="BI287" s="231">
        <f>IF(N287="nulová",J287,0)</f>
        <v>0</v>
      </c>
      <c r="BJ287" s="23" t="s">
        <v>80</v>
      </c>
      <c r="BK287" s="231">
        <f>ROUND(I287*H287,2)</f>
        <v>0</v>
      </c>
      <c r="BL287" s="23" t="s">
        <v>142</v>
      </c>
      <c r="BM287" s="23" t="s">
        <v>524</v>
      </c>
    </row>
    <row r="288" s="1" customFormat="1">
      <c r="B288" s="45"/>
      <c r="C288" s="73"/>
      <c r="D288" s="236" t="s">
        <v>191</v>
      </c>
      <c r="E288" s="73"/>
      <c r="F288" s="237" t="s">
        <v>525</v>
      </c>
      <c r="G288" s="73"/>
      <c r="H288" s="73"/>
      <c r="I288" s="190"/>
      <c r="J288" s="73"/>
      <c r="K288" s="73"/>
      <c r="L288" s="71"/>
      <c r="M288" s="238"/>
      <c r="N288" s="46"/>
      <c r="O288" s="46"/>
      <c r="P288" s="46"/>
      <c r="Q288" s="46"/>
      <c r="R288" s="46"/>
      <c r="S288" s="46"/>
      <c r="T288" s="94"/>
      <c r="AT288" s="23" t="s">
        <v>191</v>
      </c>
      <c r="AU288" s="23" t="s">
        <v>82</v>
      </c>
    </row>
    <row r="289" s="11" customFormat="1">
      <c r="B289" s="239"/>
      <c r="C289" s="240"/>
      <c r="D289" s="236" t="s">
        <v>193</v>
      </c>
      <c r="E289" s="241" t="s">
        <v>21</v>
      </c>
      <c r="F289" s="242" t="s">
        <v>458</v>
      </c>
      <c r="G289" s="240"/>
      <c r="H289" s="243">
        <v>38.700000000000003</v>
      </c>
      <c r="I289" s="244"/>
      <c r="J289" s="240"/>
      <c r="K289" s="240"/>
      <c r="L289" s="245"/>
      <c r="M289" s="246"/>
      <c r="N289" s="247"/>
      <c r="O289" s="247"/>
      <c r="P289" s="247"/>
      <c r="Q289" s="247"/>
      <c r="R289" s="247"/>
      <c r="S289" s="247"/>
      <c r="T289" s="248"/>
      <c r="AT289" s="249" t="s">
        <v>193</v>
      </c>
      <c r="AU289" s="249" t="s">
        <v>82</v>
      </c>
      <c r="AV289" s="11" t="s">
        <v>82</v>
      </c>
      <c r="AW289" s="11" t="s">
        <v>35</v>
      </c>
      <c r="AX289" s="11" t="s">
        <v>72</v>
      </c>
      <c r="AY289" s="249" t="s">
        <v>125</v>
      </c>
    </row>
    <row r="290" s="11" customFormat="1">
      <c r="B290" s="239"/>
      <c r="C290" s="240"/>
      <c r="D290" s="236" t="s">
        <v>193</v>
      </c>
      <c r="E290" s="241" t="s">
        <v>21</v>
      </c>
      <c r="F290" s="242" t="s">
        <v>459</v>
      </c>
      <c r="G290" s="240"/>
      <c r="H290" s="243">
        <v>261.19999999999999</v>
      </c>
      <c r="I290" s="244"/>
      <c r="J290" s="240"/>
      <c r="K290" s="240"/>
      <c r="L290" s="245"/>
      <c r="M290" s="246"/>
      <c r="N290" s="247"/>
      <c r="O290" s="247"/>
      <c r="P290" s="247"/>
      <c r="Q290" s="247"/>
      <c r="R290" s="247"/>
      <c r="S290" s="247"/>
      <c r="T290" s="248"/>
      <c r="AT290" s="249" t="s">
        <v>193</v>
      </c>
      <c r="AU290" s="249" t="s">
        <v>82</v>
      </c>
      <c r="AV290" s="11" t="s">
        <v>82</v>
      </c>
      <c r="AW290" s="11" t="s">
        <v>35</v>
      </c>
      <c r="AX290" s="11" t="s">
        <v>72</v>
      </c>
      <c r="AY290" s="249" t="s">
        <v>125</v>
      </c>
    </row>
    <row r="291" s="12" customFormat="1">
      <c r="B291" s="250"/>
      <c r="C291" s="251"/>
      <c r="D291" s="236" t="s">
        <v>193</v>
      </c>
      <c r="E291" s="252" t="s">
        <v>21</v>
      </c>
      <c r="F291" s="253" t="s">
        <v>197</v>
      </c>
      <c r="G291" s="251"/>
      <c r="H291" s="254">
        <v>299.89999999999998</v>
      </c>
      <c r="I291" s="255"/>
      <c r="J291" s="251"/>
      <c r="K291" s="251"/>
      <c r="L291" s="256"/>
      <c r="M291" s="257"/>
      <c r="N291" s="258"/>
      <c r="O291" s="258"/>
      <c r="P291" s="258"/>
      <c r="Q291" s="258"/>
      <c r="R291" s="258"/>
      <c r="S291" s="258"/>
      <c r="T291" s="259"/>
      <c r="AT291" s="260" t="s">
        <v>193</v>
      </c>
      <c r="AU291" s="260" t="s">
        <v>82</v>
      </c>
      <c r="AV291" s="12" t="s">
        <v>142</v>
      </c>
      <c r="AW291" s="12" t="s">
        <v>35</v>
      </c>
      <c r="AX291" s="12" t="s">
        <v>80</v>
      </c>
      <c r="AY291" s="260" t="s">
        <v>125</v>
      </c>
    </row>
    <row r="292" s="1" customFormat="1" ht="16.5" customHeight="1">
      <c r="B292" s="45"/>
      <c r="C292" s="262" t="s">
        <v>526</v>
      </c>
      <c r="D292" s="262" t="s">
        <v>323</v>
      </c>
      <c r="E292" s="263" t="s">
        <v>527</v>
      </c>
      <c r="F292" s="264" t="s">
        <v>528</v>
      </c>
      <c r="G292" s="265" t="s">
        <v>189</v>
      </c>
      <c r="H292" s="266">
        <v>266.42399999999998</v>
      </c>
      <c r="I292" s="267"/>
      <c r="J292" s="268">
        <f>ROUND(I292*H292,2)</f>
        <v>0</v>
      </c>
      <c r="K292" s="264" t="s">
        <v>132</v>
      </c>
      <c r="L292" s="269"/>
      <c r="M292" s="270" t="s">
        <v>21</v>
      </c>
      <c r="N292" s="271" t="s">
        <v>43</v>
      </c>
      <c r="O292" s="46"/>
      <c r="P292" s="229">
        <f>O292*H292</f>
        <v>0</v>
      </c>
      <c r="Q292" s="229">
        <v>0.17599999999999999</v>
      </c>
      <c r="R292" s="229">
        <f>Q292*H292</f>
        <v>46.890623999999995</v>
      </c>
      <c r="S292" s="229">
        <v>0</v>
      </c>
      <c r="T292" s="230">
        <f>S292*H292</f>
        <v>0</v>
      </c>
      <c r="AR292" s="23" t="s">
        <v>162</v>
      </c>
      <c r="AT292" s="23" t="s">
        <v>323</v>
      </c>
      <c r="AU292" s="23" t="s">
        <v>82</v>
      </c>
      <c r="AY292" s="23" t="s">
        <v>125</v>
      </c>
      <c r="BE292" s="231">
        <f>IF(N292="základní",J292,0)</f>
        <v>0</v>
      </c>
      <c r="BF292" s="231">
        <f>IF(N292="snížená",J292,0)</f>
        <v>0</v>
      </c>
      <c r="BG292" s="231">
        <f>IF(N292="zákl. přenesená",J292,0)</f>
        <v>0</v>
      </c>
      <c r="BH292" s="231">
        <f>IF(N292="sníž. přenesená",J292,0)</f>
        <v>0</v>
      </c>
      <c r="BI292" s="231">
        <f>IF(N292="nulová",J292,0)</f>
        <v>0</v>
      </c>
      <c r="BJ292" s="23" t="s">
        <v>80</v>
      </c>
      <c r="BK292" s="231">
        <f>ROUND(I292*H292,2)</f>
        <v>0</v>
      </c>
      <c r="BL292" s="23" t="s">
        <v>142</v>
      </c>
      <c r="BM292" s="23" t="s">
        <v>529</v>
      </c>
    </row>
    <row r="293" s="11" customFormat="1">
      <c r="B293" s="239"/>
      <c r="C293" s="240"/>
      <c r="D293" s="236" t="s">
        <v>193</v>
      </c>
      <c r="E293" s="241" t="s">
        <v>21</v>
      </c>
      <c r="F293" s="242" t="s">
        <v>459</v>
      </c>
      <c r="G293" s="240"/>
      <c r="H293" s="243">
        <v>261.19999999999999</v>
      </c>
      <c r="I293" s="244"/>
      <c r="J293" s="240"/>
      <c r="K293" s="240"/>
      <c r="L293" s="245"/>
      <c r="M293" s="246"/>
      <c r="N293" s="247"/>
      <c r="O293" s="247"/>
      <c r="P293" s="247"/>
      <c r="Q293" s="247"/>
      <c r="R293" s="247"/>
      <c r="S293" s="247"/>
      <c r="T293" s="248"/>
      <c r="AT293" s="249" t="s">
        <v>193</v>
      </c>
      <c r="AU293" s="249" t="s">
        <v>82</v>
      </c>
      <c r="AV293" s="11" t="s">
        <v>82</v>
      </c>
      <c r="AW293" s="11" t="s">
        <v>35</v>
      </c>
      <c r="AX293" s="11" t="s">
        <v>80</v>
      </c>
      <c r="AY293" s="249" t="s">
        <v>125</v>
      </c>
    </row>
    <row r="294" s="11" customFormat="1">
      <c r="B294" s="239"/>
      <c r="C294" s="240"/>
      <c r="D294" s="236" t="s">
        <v>193</v>
      </c>
      <c r="E294" s="240"/>
      <c r="F294" s="242" t="s">
        <v>530</v>
      </c>
      <c r="G294" s="240"/>
      <c r="H294" s="243">
        <v>266.42399999999998</v>
      </c>
      <c r="I294" s="244"/>
      <c r="J294" s="240"/>
      <c r="K294" s="240"/>
      <c r="L294" s="245"/>
      <c r="M294" s="246"/>
      <c r="N294" s="247"/>
      <c r="O294" s="247"/>
      <c r="P294" s="247"/>
      <c r="Q294" s="247"/>
      <c r="R294" s="247"/>
      <c r="S294" s="247"/>
      <c r="T294" s="248"/>
      <c r="AT294" s="249" t="s">
        <v>193</v>
      </c>
      <c r="AU294" s="249" t="s">
        <v>82</v>
      </c>
      <c r="AV294" s="11" t="s">
        <v>82</v>
      </c>
      <c r="AW294" s="11" t="s">
        <v>6</v>
      </c>
      <c r="AX294" s="11" t="s">
        <v>80</v>
      </c>
      <c r="AY294" s="249" t="s">
        <v>125</v>
      </c>
    </row>
    <row r="295" s="1" customFormat="1" ht="16.5" customHeight="1">
      <c r="B295" s="45"/>
      <c r="C295" s="262" t="s">
        <v>531</v>
      </c>
      <c r="D295" s="262" t="s">
        <v>323</v>
      </c>
      <c r="E295" s="263" t="s">
        <v>532</v>
      </c>
      <c r="F295" s="264" t="s">
        <v>533</v>
      </c>
      <c r="G295" s="265" t="s">
        <v>189</v>
      </c>
      <c r="H295" s="266">
        <v>39.860999999999997</v>
      </c>
      <c r="I295" s="267"/>
      <c r="J295" s="268">
        <f>ROUND(I295*H295,2)</f>
        <v>0</v>
      </c>
      <c r="K295" s="264" t="s">
        <v>21</v>
      </c>
      <c r="L295" s="269"/>
      <c r="M295" s="270" t="s">
        <v>21</v>
      </c>
      <c r="N295" s="271" t="s">
        <v>43</v>
      </c>
      <c r="O295" s="46"/>
      <c r="P295" s="229">
        <f>O295*H295</f>
        <v>0</v>
      </c>
      <c r="Q295" s="229">
        <v>0.13100000000000001</v>
      </c>
      <c r="R295" s="229">
        <f>Q295*H295</f>
        <v>5.2217909999999996</v>
      </c>
      <c r="S295" s="229">
        <v>0</v>
      </c>
      <c r="T295" s="230">
        <f>S295*H295</f>
        <v>0</v>
      </c>
      <c r="AR295" s="23" t="s">
        <v>162</v>
      </c>
      <c r="AT295" s="23" t="s">
        <v>323</v>
      </c>
      <c r="AU295" s="23" t="s">
        <v>82</v>
      </c>
      <c r="AY295" s="23" t="s">
        <v>125</v>
      </c>
      <c r="BE295" s="231">
        <f>IF(N295="základní",J295,0)</f>
        <v>0</v>
      </c>
      <c r="BF295" s="231">
        <f>IF(N295="snížená",J295,0)</f>
        <v>0</v>
      </c>
      <c r="BG295" s="231">
        <f>IF(N295="zákl. přenesená",J295,0)</f>
        <v>0</v>
      </c>
      <c r="BH295" s="231">
        <f>IF(N295="sníž. přenesená",J295,0)</f>
        <v>0</v>
      </c>
      <c r="BI295" s="231">
        <f>IF(N295="nulová",J295,0)</f>
        <v>0</v>
      </c>
      <c r="BJ295" s="23" t="s">
        <v>80</v>
      </c>
      <c r="BK295" s="231">
        <f>ROUND(I295*H295,2)</f>
        <v>0</v>
      </c>
      <c r="BL295" s="23" t="s">
        <v>142</v>
      </c>
      <c r="BM295" s="23" t="s">
        <v>534</v>
      </c>
    </row>
    <row r="296" s="11" customFormat="1">
      <c r="B296" s="239"/>
      <c r="C296" s="240"/>
      <c r="D296" s="236" t="s">
        <v>193</v>
      </c>
      <c r="E296" s="241" t="s">
        <v>21</v>
      </c>
      <c r="F296" s="242" t="s">
        <v>458</v>
      </c>
      <c r="G296" s="240"/>
      <c r="H296" s="243">
        <v>38.700000000000003</v>
      </c>
      <c r="I296" s="244"/>
      <c r="J296" s="240"/>
      <c r="K296" s="240"/>
      <c r="L296" s="245"/>
      <c r="M296" s="246"/>
      <c r="N296" s="247"/>
      <c r="O296" s="247"/>
      <c r="P296" s="247"/>
      <c r="Q296" s="247"/>
      <c r="R296" s="247"/>
      <c r="S296" s="247"/>
      <c r="T296" s="248"/>
      <c r="AT296" s="249" t="s">
        <v>193</v>
      </c>
      <c r="AU296" s="249" t="s">
        <v>82</v>
      </c>
      <c r="AV296" s="11" t="s">
        <v>82</v>
      </c>
      <c r="AW296" s="11" t="s">
        <v>35</v>
      </c>
      <c r="AX296" s="11" t="s">
        <v>80</v>
      </c>
      <c r="AY296" s="249" t="s">
        <v>125</v>
      </c>
    </row>
    <row r="297" s="11" customFormat="1">
      <c r="B297" s="239"/>
      <c r="C297" s="240"/>
      <c r="D297" s="236" t="s">
        <v>193</v>
      </c>
      <c r="E297" s="240"/>
      <c r="F297" s="242" t="s">
        <v>535</v>
      </c>
      <c r="G297" s="240"/>
      <c r="H297" s="243">
        <v>39.860999999999997</v>
      </c>
      <c r="I297" s="244"/>
      <c r="J297" s="240"/>
      <c r="K297" s="240"/>
      <c r="L297" s="245"/>
      <c r="M297" s="246"/>
      <c r="N297" s="247"/>
      <c r="O297" s="247"/>
      <c r="P297" s="247"/>
      <c r="Q297" s="247"/>
      <c r="R297" s="247"/>
      <c r="S297" s="247"/>
      <c r="T297" s="248"/>
      <c r="AT297" s="249" t="s">
        <v>193</v>
      </c>
      <c r="AU297" s="249" t="s">
        <v>82</v>
      </c>
      <c r="AV297" s="11" t="s">
        <v>82</v>
      </c>
      <c r="AW297" s="11" t="s">
        <v>6</v>
      </c>
      <c r="AX297" s="11" t="s">
        <v>80</v>
      </c>
      <c r="AY297" s="249" t="s">
        <v>125</v>
      </c>
    </row>
    <row r="298" s="1" customFormat="1" ht="63.75" customHeight="1">
      <c r="B298" s="45"/>
      <c r="C298" s="220" t="s">
        <v>536</v>
      </c>
      <c r="D298" s="220" t="s">
        <v>128</v>
      </c>
      <c r="E298" s="221" t="s">
        <v>537</v>
      </c>
      <c r="F298" s="222" t="s">
        <v>538</v>
      </c>
      <c r="G298" s="223" t="s">
        <v>189</v>
      </c>
      <c r="H298" s="224">
        <v>38.700000000000003</v>
      </c>
      <c r="I298" s="225"/>
      <c r="J298" s="226">
        <f>ROUND(I298*H298,2)</f>
        <v>0</v>
      </c>
      <c r="K298" s="222" t="s">
        <v>132</v>
      </c>
      <c r="L298" s="71"/>
      <c r="M298" s="227" t="s">
        <v>21</v>
      </c>
      <c r="N298" s="228" t="s">
        <v>43</v>
      </c>
      <c r="O298" s="46"/>
      <c r="P298" s="229">
        <f>O298*H298</f>
        <v>0</v>
      </c>
      <c r="Q298" s="229">
        <v>0</v>
      </c>
      <c r="R298" s="229">
        <f>Q298*H298</f>
        <v>0</v>
      </c>
      <c r="S298" s="229">
        <v>0</v>
      </c>
      <c r="T298" s="230">
        <f>S298*H298</f>
        <v>0</v>
      </c>
      <c r="AR298" s="23" t="s">
        <v>142</v>
      </c>
      <c r="AT298" s="23" t="s">
        <v>128</v>
      </c>
      <c r="AU298" s="23" t="s">
        <v>82</v>
      </c>
      <c r="AY298" s="23" t="s">
        <v>125</v>
      </c>
      <c r="BE298" s="231">
        <f>IF(N298="základní",J298,0)</f>
        <v>0</v>
      </c>
      <c r="BF298" s="231">
        <f>IF(N298="snížená",J298,0)</f>
        <v>0</v>
      </c>
      <c r="BG298" s="231">
        <f>IF(N298="zákl. přenesená",J298,0)</f>
        <v>0</v>
      </c>
      <c r="BH298" s="231">
        <f>IF(N298="sníž. přenesená",J298,0)</f>
        <v>0</v>
      </c>
      <c r="BI298" s="231">
        <f>IF(N298="nulová",J298,0)</f>
        <v>0</v>
      </c>
      <c r="BJ298" s="23" t="s">
        <v>80</v>
      </c>
      <c r="BK298" s="231">
        <f>ROUND(I298*H298,2)</f>
        <v>0</v>
      </c>
      <c r="BL298" s="23" t="s">
        <v>142</v>
      </c>
      <c r="BM298" s="23" t="s">
        <v>539</v>
      </c>
    </row>
    <row r="299" s="1" customFormat="1">
      <c r="B299" s="45"/>
      <c r="C299" s="73"/>
      <c r="D299" s="236" t="s">
        <v>191</v>
      </c>
      <c r="E299" s="73"/>
      <c r="F299" s="237" t="s">
        <v>525</v>
      </c>
      <c r="G299" s="73"/>
      <c r="H299" s="73"/>
      <c r="I299" s="190"/>
      <c r="J299" s="73"/>
      <c r="K299" s="73"/>
      <c r="L299" s="71"/>
      <c r="M299" s="238"/>
      <c r="N299" s="46"/>
      <c r="O299" s="46"/>
      <c r="P299" s="46"/>
      <c r="Q299" s="46"/>
      <c r="R299" s="46"/>
      <c r="S299" s="46"/>
      <c r="T299" s="94"/>
      <c r="AT299" s="23" t="s">
        <v>191</v>
      </c>
      <c r="AU299" s="23" t="s">
        <v>82</v>
      </c>
    </row>
    <row r="300" s="10" customFormat="1" ht="29.88" customHeight="1">
      <c r="B300" s="204"/>
      <c r="C300" s="205"/>
      <c r="D300" s="206" t="s">
        <v>71</v>
      </c>
      <c r="E300" s="218" t="s">
        <v>152</v>
      </c>
      <c r="F300" s="218" t="s">
        <v>540</v>
      </c>
      <c r="G300" s="205"/>
      <c r="H300" s="205"/>
      <c r="I300" s="208"/>
      <c r="J300" s="219">
        <f>BK300</f>
        <v>0</v>
      </c>
      <c r="K300" s="205"/>
      <c r="L300" s="210"/>
      <c r="M300" s="211"/>
      <c r="N300" s="212"/>
      <c r="O300" s="212"/>
      <c r="P300" s="213">
        <f>P301</f>
        <v>0</v>
      </c>
      <c r="Q300" s="212"/>
      <c r="R300" s="213">
        <f>R301</f>
        <v>0.55110000000000003</v>
      </c>
      <c r="S300" s="212"/>
      <c r="T300" s="214">
        <f>T301</f>
        <v>0</v>
      </c>
      <c r="AR300" s="215" t="s">
        <v>80</v>
      </c>
      <c r="AT300" s="216" t="s">
        <v>71</v>
      </c>
      <c r="AU300" s="216" t="s">
        <v>80</v>
      </c>
      <c r="AY300" s="215" t="s">
        <v>125</v>
      </c>
      <c r="BK300" s="217">
        <f>BK301</f>
        <v>0</v>
      </c>
    </row>
    <row r="301" s="1" customFormat="1" ht="25.5" customHeight="1">
      <c r="B301" s="45"/>
      <c r="C301" s="220" t="s">
        <v>541</v>
      </c>
      <c r="D301" s="220" t="s">
        <v>128</v>
      </c>
      <c r="E301" s="221" t="s">
        <v>542</v>
      </c>
      <c r="F301" s="222" t="s">
        <v>543</v>
      </c>
      <c r="G301" s="223" t="s">
        <v>189</v>
      </c>
      <c r="H301" s="224">
        <v>3</v>
      </c>
      <c r="I301" s="225"/>
      <c r="J301" s="226">
        <f>ROUND(I301*H301,2)</f>
        <v>0</v>
      </c>
      <c r="K301" s="222" t="s">
        <v>132</v>
      </c>
      <c r="L301" s="71"/>
      <c r="M301" s="227" t="s">
        <v>21</v>
      </c>
      <c r="N301" s="228" t="s">
        <v>43</v>
      </c>
      <c r="O301" s="46"/>
      <c r="P301" s="229">
        <f>O301*H301</f>
        <v>0</v>
      </c>
      <c r="Q301" s="229">
        <v>0.1837</v>
      </c>
      <c r="R301" s="229">
        <f>Q301*H301</f>
        <v>0.55110000000000003</v>
      </c>
      <c r="S301" s="229">
        <v>0</v>
      </c>
      <c r="T301" s="230">
        <f>S301*H301</f>
        <v>0</v>
      </c>
      <c r="AR301" s="23" t="s">
        <v>142</v>
      </c>
      <c r="AT301" s="23" t="s">
        <v>128</v>
      </c>
      <c r="AU301" s="23" t="s">
        <v>82</v>
      </c>
      <c r="AY301" s="23" t="s">
        <v>125</v>
      </c>
      <c r="BE301" s="231">
        <f>IF(N301="základní",J301,0)</f>
        <v>0</v>
      </c>
      <c r="BF301" s="231">
        <f>IF(N301="snížená",J301,0)</f>
        <v>0</v>
      </c>
      <c r="BG301" s="231">
        <f>IF(N301="zákl. přenesená",J301,0)</f>
        <v>0</v>
      </c>
      <c r="BH301" s="231">
        <f>IF(N301="sníž. přenesená",J301,0)</f>
        <v>0</v>
      </c>
      <c r="BI301" s="231">
        <f>IF(N301="nulová",J301,0)</f>
        <v>0</v>
      </c>
      <c r="BJ301" s="23" t="s">
        <v>80</v>
      </c>
      <c r="BK301" s="231">
        <f>ROUND(I301*H301,2)</f>
        <v>0</v>
      </c>
      <c r="BL301" s="23" t="s">
        <v>142</v>
      </c>
      <c r="BM301" s="23" t="s">
        <v>544</v>
      </c>
    </row>
    <row r="302" s="10" customFormat="1" ht="29.88" customHeight="1">
      <c r="B302" s="204"/>
      <c r="C302" s="205"/>
      <c r="D302" s="206" t="s">
        <v>71</v>
      </c>
      <c r="E302" s="218" t="s">
        <v>162</v>
      </c>
      <c r="F302" s="218" t="s">
        <v>545</v>
      </c>
      <c r="G302" s="205"/>
      <c r="H302" s="205"/>
      <c r="I302" s="208"/>
      <c r="J302" s="219">
        <f>BK302</f>
        <v>0</v>
      </c>
      <c r="K302" s="205"/>
      <c r="L302" s="210"/>
      <c r="M302" s="211"/>
      <c r="N302" s="212"/>
      <c r="O302" s="212"/>
      <c r="P302" s="213">
        <f>SUM(P303:P328)</f>
        <v>0</v>
      </c>
      <c r="Q302" s="212"/>
      <c r="R302" s="213">
        <f>SUM(R303:R328)</f>
        <v>18.895470000000003</v>
      </c>
      <c r="S302" s="212"/>
      <c r="T302" s="214">
        <f>SUM(T303:T328)</f>
        <v>0.10000000000000001</v>
      </c>
      <c r="AR302" s="215" t="s">
        <v>80</v>
      </c>
      <c r="AT302" s="216" t="s">
        <v>71</v>
      </c>
      <c r="AU302" s="216" t="s">
        <v>80</v>
      </c>
      <c r="AY302" s="215" t="s">
        <v>125</v>
      </c>
      <c r="BK302" s="217">
        <f>SUM(BK303:BK328)</f>
        <v>0</v>
      </c>
    </row>
    <row r="303" s="1" customFormat="1" ht="25.5" customHeight="1">
      <c r="B303" s="45"/>
      <c r="C303" s="220" t="s">
        <v>546</v>
      </c>
      <c r="D303" s="220" t="s">
        <v>128</v>
      </c>
      <c r="E303" s="221" t="s">
        <v>547</v>
      </c>
      <c r="F303" s="222" t="s">
        <v>548</v>
      </c>
      <c r="G303" s="223" t="s">
        <v>222</v>
      </c>
      <c r="H303" s="224">
        <v>4.5</v>
      </c>
      <c r="I303" s="225"/>
      <c r="J303" s="226">
        <f>ROUND(I303*H303,2)</f>
        <v>0</v>
      </c>
      <c r="K303" s="222" t="s">
        <v>132</v>
      </c>
      <c r="L303" s="71"/>
      <c r="M303" s="227" t="s">
        <v>21</v>
      </c>
      <c r="N303" s="228" t="s">
        <v>43</v>
      </c>
      <c r="O303" s="46"/>
      <c r="P303" s="229">
        <f>O303*H303</f>
        <v>0</v>
      </c>
      <c r="Q303" s="229">
        <v>0.0027399999999999998</v>
      </c>
      <c r="R303" s="229">
        <f>Q303*H303</f>
        <v>0.012329999999999999</v>
      </c>
      <c r="S303" s="229">
        <v>0</v>
      </c>
      <c r="T303" s="230">
        <f>S303*H303</f>
        <v>0</v>
      </c>
      <c r="AR303" s="23" t="s">
        <v>142</v>
      </c>
      <c r="AT303" s="23" t="s">
        <v>128</v>
      </c>
      <c r="AU303" s="23" t="s">
        <v>82</v>
      </c>
      <c r="AY303" s="23" t="s">
        <v>125</v>
      </c>
      <c r="BE303" s="231">
        <f>IF(N303="základní",J303,0)</f>
        <v>0</v>
      </c>
      <c r="BF303" s="231">
        <f>IF(N303="snížená",J303,0)</f>
        <v>0</v>
      </c>
      <c r="BG303" s="231">
        <f>IF(N303="zákl. přenesená",J303,0)</f>
        <v>0</v>
      </c>
      <c r="BH303" s="231">
        <f>IF(N303="sníž. přenesená",J303,0)</f>
        <v>0</v>
      </c>
      <c r="BI303" s="231">
        <f>IF(N303="nulová",J303,0)</f>
        <v>0</v>
      </c>
      <c r="BJ303" s="23" t="s">
        <v>80</v>
      </c>
      <c r="BK303" s="231">
        <f>ROUND(I303*H303,2)</f>
        <v>0</v>
      </c>
      <c r="BL303" s="23" t="s">
        <v>142</v>
      </c>
      <c r="BM303" s="23" t="s">
        <v>549</v>
      </c>
    </row>
    <row r="304" s="1" customFormat="1">
      <c r="B304" s="45"/>
      <c r="C304" s="73"/>
      <c r="D304" s="236" t="s">
        <v>191</v>
      </c>
      <c r="E304" s="73"/>
      <c r="F304" s="237" t="s">
        <v>550</v>
      </c>
      <c r="G304" s="73"/>
      <c r="H304" s="73"/>
      <c r="I304" s="190"/>
      <c r="J304" s="73"/>
      <c r="K304" s="73"/>
      <c r="L304" s="71"/>
      <c r="M304" s="238"/>
      <c r="N304" s="46"/>
      <c r="O304" s="46"/>
      <c r="P304" s="46"/>
      <c r="Q304" s="46"/>
      <c r="R304" s="46"/>
      <c r="S304" s="46"/>
      <c r="T304" s="94"/>
      <c r="AT304" s="23" t="s">
        <v>191</v>
      </c>
      <c r="AU304" s="23" t="s">
        <v>82</v>
      </c>
    </row>
    <row r="305" s="11" customFormat="1">
      <c r="B305" s="239"/>
      <c r="C305" s="240"/>
      <c r="D305" s="236" t="s">
        <v>193</v>
      </c>
      <c r="E305" s="241" t="s">
        <v>21</v>
      </c>
      <c r="F305" s="242" t="s">
        <v>551</v>
      </c>
      <c r="G305" s="240"/>
      <c r="H305" s="243">
        <v>4.5</v>
      </c>
      <c r="I305" s="244"/>
      <c r="J305" s="240"/>
      <c r="K305" s="240"/>
      <c r="L305" s="245"/>
      <c r="M305" s="246"/>
      <c r="N305" s="247"/>
      <c r="O305" s="247"/>
      <c r="P305" s="247"/>
      <c r="Q305" s="247"/>
      <c r="R305" s="247"/>
      <c r="S305" s="247"/>
      <c r="T305" s="248"/>
      <c r="AT305" s="249" t="s">
        <v>193</v>
      </c>
      <c r="AU305" s="249" t="s">
        <v>82</v>
      </c>
      <c r="AV305" s="11" t="s">
        <v>82</v>
      </c>
      <c r="AW305" s="11" t="s">
        <v>35</v>
      </c>
      <c r="AX305" s="11" t="s">
        <v>80</v>
      </c>
      <c r="AY305" s="249" t="s">
        <v>125</v>
      </c>
    </row>
    <row r="306" s="1" customFormat="1" ht="16.5" customHeight="1">
      <c r="B306" s="45"/>
      <c r="C306" s="220" t="s">
        <v>552</v>
      </c>
      <c r="D306" s="220" t="s">
        <v>128</v>
      </c>
      <c r="E306" s="221" t="s">
        <v>553</v>
      </c>
      <c r="F306" s="222" t="s">
        <v>554</v>
      </c>
      <c r="G306" s="223" t="s">
        <v>441</v>
      </c>
      <c r="H306" s="224">
        <v>2</v>
      </c>
      <c r="I306" s="225"/>
      <c r="J306" s="226">
        <f>ROUND(I306*H306,2)</f>
        <v>0</v>
      </c>
      <c r="K306" s="222" t="s">
        <v>21</v>
      </c>
      <c r="L306" s="71"/>
      <c r="M306" s="227" t="s">
        <v>21</v>
      </c>
      <c r="N306" s="228" t="s">
        <v>43</v>
      </c>
      <c r="O306" s="46"/>
      <c r="P306" s="229">
        <f>O306*H306</f>
        <v>0</v>
      </c>
      <c r="Q306" s="229">
        <v>0.0027399999999999998</v>
      </c>
      <c r="R306" s="229">
        <f>Q306*H306</f>
        <v>0.0054799999999999996</v>
      </c>
      <c r="S306" s="229">
        <v>0</v>
      </c>
      <c r="T306" s="230">
        <f>S306*H306</f>
        <v>0</v>
      </c>
      <c r="AR306" s="23" t="s">
        <v>142</v>
      </c>
      <c r="AT306" s="23" t="s">
        <v>128</v>
      </c>
      <c r="AU306" s="23" t="s">
        <v>82</v>
      </c>
      <c r="AY306" s="23" t="s">
        <v>125</v>
      </c>
      <c r="BE306" s="231">
        <f>IF(N306="základní",J306,0)</f>
        <v>0</v>
      </c>
      <c r="BF306" s="231">
        <f>IF(N306="snížená",J306,0)</f>
        <v>0</v>
      </c>
      <c r="BG306" s="231">
        <f>IF(N306="zákl. přenesená",J306,0)</f>
        <v>0</v>
      </c>
      <c r="BH306" s="231">
        <f>IF(N306="sníž. přenesená",J306,0)</f>
        <v>0</v>
      </c>
      <c r="BI306" s="231">
        <f>IF(N306="nulová",J306,0)</f>
        <v>0</v>
      </c>
      <c r="BJ306" s="23" t="s">
        <v>80</v>
      </c>
      <c r="BK306" s="231">
        <f>ROUND(I306*H306,2)</f>
        <v>0</v>
      </c>
      <c r="BL306" s="23" t="s">
        <v>142</v>
      </c>
      <c r="BM306" s="23" t="s">
        <v>555</v>
      </c>
    </row>
    <row r="307" s="1" customFormat="1">
      <c r="B307" s="45"/>
      <c r="C307" s="73"/>
      <c r="D307" s="236" t="s">
        <v>191</v>
      </c>
      <c r="E307" s="73"/>
      <c r="F307" s="237" t="s">
        <v>550</v>
      </c>
      <c r="G307" s="73"/>
      <c r="H307" s="73"/>
      <c r="I307" s="190"/>
      <c r="J307" s="73"/>
      <c r="K307" s="73"/>
      <c r="L307" s="71"/>
      <c r="M307" s="238"/>
      <c r="N307" s="46"/>
      <c r="O307" s="46"/>
      <c r="P307" s="46"/>
      <c r="Q307" s="46"/>
      <c r="R307" s="46"/>
      <c r="S307" s="46"/>
      <c r="T307" s="94"/>
      <c r="AT307" s="23" t="s">
        <v>191</v>
      </c>
      <c r="AU307" s="23" t="s">
        <v>82</v>
      </c>
    </row>
    <row r="308" s="1" customFormat="1" ht="25.5" customHeight="1">
      <c r="B308" s="45"/>
      <c r="C308" s="220" t="s">
        <v>556</v>
      </c>
      <c r="D308" s="220" t="s">
        <v>128</v>
      </c>
      <c r="E308" s="221" t="s">
        <v>557</v>
      </c>
      <c r="F308" s="222" t="s">
        <v>558</v>
      </c>
      <c r="G308" s="223" t="s">
        <v>441</v>
      </c>
      <c r="H308" s="224">
        <v>4</v>
      </c>
      <c r="I308" s="225"/>
      <c r="J308" s="226">
        <f>ROUND(I308*H308,2)</f>
        <v>0</v>
      </c>
      <c r="K308" s="222" t="s">
        <v>132</v>
      </c>
      <c r="L308" s="71"/>
      <c r="M308" s="227" t="s">
        <v>21</v>
      </c>
      <c r="N308" s="228" t="s">
        <v>43</v>
      </c>
      <c r="O308" s="46"/>
      <c r="P308" s="229">
        <f>O308*H308</f>
        <v>0</v>
      </c>
      <c r="Q308" s="229">
        <v>0</v>
      </c>
      <c r="R308" s="229">
        <f>Q308*H308</f>
        <v>0</v>
      </c>
      <c r="S308" s="229">
        <v>0</v>
      </c>
      <c r="T308" s="230">
        <f>S308*H308</f>
        <v>0</v>
      </c>
      <c r="AR308" s="23" t="s">
        <v>142</v>
      </c>
      <c r="AT308" s="23" t="s">
        <v>128</v>
      </c>
      <c r="AU308" s="23" t="s">
        <v>82</v>
      </c>
      <c r="AY308" s="23" t="s">
        <v>125</v>
      </c>
      <c r="BE308" s="231">
        <f>IF(N308="základní",J308,0)</f>
        <v>0</v>
      </c>
      <c r="BF308" s="231">
        <f>IF(N308="snížená",J308,0)</f>
        <v>0</v>
      </c>
      <c r="BG308" s="231">
        <f>IF(N308="zákl. přenesená",J308,0)</f>
        <v>0</v>
      </c>
      <c r="BH308" s="231">
        <f>IF(N308="sníž. přenesená",J308,0)</f>
        <v>0</v>
      </c>
      <c r="BI308" s="231">
        <f>IF(N308="nulová",J308,0)</f>
        <v>0</v>
      </c>
      <c r="BJ308" s="23" t="s">
        <v>80</v>
      </c>
      <c r="BK308" s="231">
        <f>ROUND(I308*H308,2)</f>
        <v>0</v>
      </c>
      <c r="BL308" s="23" t="s">
        <v>142</v>
      </c>
      <c r="BM308" s="23" t="s">
        <v>559</v>
      </c>
    </row>
    <row r="309" s="1" customFormat="1">
      <c r="B309" s="45"/>
      <c r="C309" s="73"/>
      <c r="D309" s="236" t="s">
        <v>191</v>
      </c>
      <c r="E309" s="73"/>
      <c r="F309" s="237" t="s">
        <v>560</v>
      </c>
      <c r="G309" s="73"/>
      <c r="H309" s="73"/>
      <c r="I309" s="190"/>
      <c r="J309" s="73"/>
      <c r="K309" s="73"/>
      <c r="L309" s="71"/>
      <c r="M309" s="238"/>
      <c r="N309" s="46"/>
      <c r="O309" s="46"/>
      <c r="P309" s="46"/>
      <c r="Q309" s="46"/>
      <c r="R309" s="46"/>
      <c r="S309" s="46"/>
      <c r="T309" s="94"/>
      <c r="AT309" s="23" t="s">
        <v>191</v>
      </c>
      <c r="AU309" s="23" t="s">
        <v>82</v>
      </c>
    </row>
    <row r="310" s="1" customFormat="1" ht="16.5" customHeight="1">
      <c r="B310" s="45"/>
      <c r="C310" s="262" t="s">
        <v>561</v>
      </c>
      <c r="D310" s="262" t="s">
        <v>323</v>
      </c>
      <c r="E310" s="263" t="s">
        <v>562</v>
      </c>
      <c r="F310" s="264" t="s">
        <v>563</v>
      </c>
      <c r="G310" s="265" t="s">
        <v>441</v>
      </c>
      <c r="H310" s="266">
        <v>2</v>
      </c>
      <c r="I310" s="267"/>
      <c r="J310" s="268">
        <f>ROUND(I310*H310,2)</f>
        <v>0</v>
      </c>
      <c r="K310" s="264" t="s">
        <v>132</v>
      </c>
      <c r="L310" s="269"/>
      <c r="M310" s="270" t="s">
        <v>21</v>
      </c>
      <c r="N310" s="271" t="s">
        <v>43</v>
      </c>
      <c r="O310" s="46"/>
      <c r="P310" s="229">
        <f>O310*H310</f>
        <v>0</v>
      </c>
      <c r="Q310" s="229">
        <v>0.00064000000000000005</v>
      </c>
      <c r="R310" s="229">
        <f>Q310*H310</f>
        <v>0.0012800000000000001</v>
      </c>
      <c r="S310" s="229">
        <v>0</v>
      </c>
      <c r="T310" s="230">
        <f>S310*H310</f>
        <v>0</v>
      </c>
      <c r="AR310" s="23" t="s">
        <v>162</v>
      </c>
      <c r="AT310" s="23" t="s">
        <v>323</v>
      </c>
      <c r="AU310" s="23" t="s">
        <v>82</v>
      </c>
      <c r="AY310" s="23" t="s">
        <v>125</v>
      </c>
      <c r="BE310" s="231">
        <f>IF(N310="základní",J310,0)</f>
        <v>0</v>
      </c>
      <c r="BF310" s="231">
        <f>IF(N310="snížená",J310,0)</f>
        <v>0</v>
      </c>
      <c r="BG310" s="231">
        <f>IF(N310="zákl. přenesená",J310,0)</f>
        <v>0</v>
      </c>
      <c r="BH310" s="231">
        <f>IF(N310="sníž. přenesená",J310,0)</f>
        <v>0</v>
      </c>
      <c r="BI310" s="231">
        <f>IF(N310="nulová",J310,0)</f>
        <v>0</v>
      </c>
      <c r="BJ310" s="23" t="s">
        <v>80</v>
      </c>
      <c r="BK310" s="231">
        <f>ROUND(I310*H310,2)</f>
        <v>0</v>
      </c>
      <c r="BL310" s="23" t="s">
        <v>142</v>
      </c>
      <c r="BM310" s="23" t="s">
        <v>564</v>
      </c>
    </row>
    <row r="311" s="1" customFormat="1" ht="16.5" customHeight="1">
      <c r="B311" s="45"/>
      <c r="C311" s="262" t="s">
        <v>565</v>
      </c>
      <c r="D311" s="262" t="s">
        <v>323</v>
      </c>
      <c r="E311" s="263" t="s">
        <v>566</v>
      </c>
      <c r="F311" s="264" t="s">
        <v>567</v>
      </c>
      <c r="G311" s="265" t="s">
        <v>441</v>
      </c>
      <c r="H311" s="266">
        <v>2</v>
      </c>
      <c r="I311" s="267"/>
      <c r="J311" s="268">
        <f>ROUND(I311*H311,2)</f>
        <v>0</v>
      </c>
      <c r="K311" s="264" t="s">
        <v>132</v>
      </c>
      <c r="L311" s="269"/>
      <c r="M311" s="270" t="s">
        <v>21</v>
      </c>
      <c r="N311" s="271" t="s">
        <v>43</v>
      </c>
      <c r="O311" s="46"/>
      <c r="P311" s="229">
        <f>O311*H311</f>
        <v>0</v>
      </c>
      <c r="Q311" s="229">
        <v>0.00064999999999999997</v>
      </c>
      <c r="R311" s="229">
        <f>Q311*H311</f>
        <v>0.0012999999999999999</v>
      </c>
      <c r="S311" s="229">
        <v>0</v>
      </c>
      <c r="T311" s="230">
        <f>S311*H311</f>
        <v>0</v>
      </c>
      <c r="AR311" s="23" t="s">
        <v>162</v>
      </c>
      <c r="AT311" s="23" t="s">
        <v>323</v>
      </c>
      <c r="AU311" s="23" t="s">
        <v>82</v>
      </c>
      <c r="AY311" s="23" t="s">
        <v>125</v>
      </c>
      <c r="BE311" s="231">
        <f>IF(N311="základní",J311,0)</f>
        <v>0</v>
      </c>
      <c r="BF311" s="231">
        <f>IF(N311="snížená",J311,0)</f>
        <v>0</v>
      </c>
      <c r="BG311" s="231">
        <f>IF(N311="zákl. přenesená",J311,0)</f>
        <v>0</v>
      </c>
      <c r="BH311" s="231">
        <f>IF(N311="sníž. přenesená",J311,0)</f>
        <v>0</v>
      </c>
      <c r="BI311" s="231">
        <f>IF(N311="nulová",J311,0)</f>
        <v>0</v>
      </c>
      <c r="BJ311" s="23" t="s">
        <v>80</v>
      </c>
      <c r="BK311" s="231">
        <f>ROUND(I311*H311,2)</f>
        <v>0</v>
      </c>
      <c r="BL311" s="23" t="s">
        <v>142</v>
      </c>
      <c r="BM311" s="23" t="s">
        <v>568</v>
      </c>
    </row>
    <row r="312" s="1" customFormat="1" ht="16.5" customHeight="1">
      <c r="B312" s="45"/>
      <c r="C312" s="220" t="s">
        <v>569</v>
      </c>
      <c r="D312" s="220" t="s">
        <v>128</v>
      </c>
      <c r="E312" s="221" t="s">
        <v>570</v>
      </c>
      <c r="F312" s="222" t="s">
        <v>571</v>
      </c>
      <c r="G312" s="223" t="s">
        <v>441</v>
      </c>
      <c r="H312" s="224">
        <v>2</v>
      </c>
      <c r="I312" s="225"/>
      <c r="J312" s="226">
        <f>ROUND(I312*H312,2)</f>
        <v>0</v>
      </c>
      <c r="K312" s="222" t="s">
        <v>132</v>
      </c>
      <c r="L312" s="71"/>
      <c r="M312" s="227" t="s">
        <v>21</v>
      </c>
      <c r="N312" s="228" t="s">
        <v>43</v>
      </c>
      <c r="O312" s="46"/>
      <c r="P312" s="229">
        <f>O312*H312</f>
        <v>0</v>
      </c>
      <c r="Q312" s="229">
        <v>0.14494000000000001</v>
      </c>
      <c r="R312" s="229">
        <f>Q312*H312</f>
        <v>0.28988000000000003</v>
      </c>
      <c r="S312" s="229">
        <v>0</v>
      </c>
      <c r="T312" s="230">
        <f>S312*H312</f>
        <v>0</v>
      </c>
      <c r="AR312" s="23" t="s">
        <v>142</v>
      </c>
      <c r="AT312" s="23" t="s">
        <v>128</v>
      </c>
      <c r="AU312" s="23" t="s">
        <v>82</v>
      </c>
      <c r="AY312" s="23" t="s">
        <v>125</v>
      </c>
      <c r="BE312" s="231">
        <f>IF(N312="základní",J312,0)</f>
        <v>0</v>
      </c>
      <c r="BF312" s="231">
        <f>IF(N312="snížená",J312,0)</f>
        <v>0</v>
      </c>
      <c r="BG312" s="231">
        <f>IF(N312="zákl. přenesená",J312,0)</f>
        <v>0</v>
      </c>
      <c r="BH312" s="231">
        <f>IF(N312="sníž. přenesená",J312,0)</f>
        <v>0</v>
      </c>
      <c r="BI312" s="231">
        <f>IF(N312="nulová",J312,0)</f>
        <v>0</v>
      </c>
      <c r="BJ312" s="23" t="s">
        <v>80</v>
      </c>
      <c r="BK312" s="231">
        <f>ROUND(I312*H312,2)</f>
        <v>0</v>
      </c>
      <c r="BL312" s="23" t="s">
        <v>142</v>
      </c>
      <c r="BM312" s="23" t="s">
        <v>572</v>
      </c>
    </row>
    <row r="313" s="1" customFormat="1">
      <c r="B313" s="45"/>
      <c r="C313" s="73"/>
      <c r="D313" s="236" t="s">
        <v>191</v>
      </c>
      <c r="E313" s="73"/>
      <c r="F313" s="237" t="s">
        <v>573</v>
      </c>
      <c r="G313" s="73"/>
      <c r="H313" s="73"/>
      <c r="I313" s="190"/>
      <c r="J313" s="73"/>
      <c r="K313" s="73"/>
      <c r="L313" s="71"/>
      <c r="M313" s="238"/>
      <c r="N313" s="46"/>
      <c r="O313" s="46"/>
      <c r="P313" s="46"/>
      <c r="Q313" s="46"/>
      <c r="R313" s="46"/>
      <c r="S313" s="46"/>
      <c r="T313" s="94"/>
      <c r="AT313" s="23" t="s">
        <v>191</v>
      </c>
      <c r="AU313" s="23" t="s">
        <v>82</v>
      </c>
    </row>
    <row r="314" s="1" customFormat="1" ht="16.5" customHeight="1">
      <c r="B314" s="45"/>
      <c r="C314" s="262" t="s">
        <v>574</v>
      </c>
      <c r="D314" s="262" t="s">
        <v>323</v>
      </c>
      <c r="E314" s="263" t="s">
        <v>575</v>
      </c>
      <c r="F314" s="264" t="s">
        <v>576</v>
      </c>
      <c r="G314" s="265" t="s">
        <v>441</v>
      </c>
      <c r="H314" s="266">
        <v>2</v>
      </c>
      <c r="I314" s="267"/>
      <c r="J314" s="268">
        <f>ROUND(I314*H314,2)</f>
        <v>0</v>
      </c>
      <c r="K314" s="264" t="s">
        <v>132</v>
      </c>
      <c r="L314" s="269"/>
      <c r="M314" s="270" t="s">
        <v>21</v>
      </c>
      <c r="N314" s="271" t="s">
        <v>43</v>
      </c>
      <c r="O314" s="46"/>
      <c r="P314" s="229">
        <f>O314*H314</f>
        <v>0</v>
      </c>
      <c r="Q314" s="229">
        <v>0.097000000000000003</v>
      </c>
      <c r="R314" s="229">
        <f>Q314*H314</f>
        <v>0.19400000000000001</v>
      </c>
      <c r="S314" s="229">
        <v>0</v>
      </c>
      <c r="T314" s="230">
        <f>S314*H314</f>
        <v>0</v>
      </c>
      <c r="AR314" s="23" t="s">
        <v>162</v>
      </c>
      <c r="AT314" s="23" t="s">
        <v>323</v>
      </c>
      <c r="AU314" s="23" t="s">
        <v>82</v>
      </c>
      <c r="AY314" s="23" t="s">
        <v>125</v>
      </c>
      <c r="BE314" s="231">
        <f>IF(N314="základní",J314,0)</f>
        <v>0</v>
      </c>
      <c r="BF314" s="231">
        <f>IF(N314="snížená",J314,0)</f>
        <v>0</v>
      </c>
      <c r="BG314" s="231">
        <f>IF(N314="zákl. přenesená",J314,0)</f>
        <v>0</v>
      </c>
      <c r="BH314" s="231">
        <f>IF(N314="sníž. přenesená",J314,0)</f>
        <v>0</v>
      </c>
      <c r="BI314" s="231">
        <f>IF(N314="nulová",J314,0)</f>
        <v>0</v>
      </c>
      <c r="BJ314" s="23" t="s">
        <v>80</v>
      </c>
      <c r="BK314" s="231">
        <f>ROUND(I314*H314,2)</f>
        <v>0</v>
      </c>
      <c r="BL314" s="23" t="s">
        <v>142</v>
      </c>
      <c r="BM314" s="23" t="s">
        <v>577</v>
      </c>
    </row>
    <row r="315" s="1" customFormat="1" ht="16.5" customHeight="1">
      <c r="B315" s="45"/>
      <c r="C315" s="262" t="s">
        <v>578</v>
      </c>
      <c r="D315" s="262" t="s">
        <v>323</v>
      </c>
      <c r="E315" s="263" t="s">
        <v>579</v>
      </c>
      <c r="F315" s="264" t="s">
        <v>580</v>
      </c>
      <c r="G315" s="265" t="s">
        <v>441</v>
      </c>
      <c r="H315" s="266">
        <v>2</v>
      </c>
      <c r="I315" s="267"/>
      <c r="J315" s="268">
        <f>ROUND(I315*H315,2)</f>
        <v>0</v>
      </c>
      <c r="K315" s="264" t="s">
        <v>132</v>
      </c>
      <c r="L315" s="269"/>
      <c r="M315" s="270" t="s">
        <v>21</v>
      </c>
      <c r="N315" s="271" t="s">
        <v>43</v>
      </c>
      <c r="O315" s="46"/>
      <c r="P315" s="229">
        <f>O315*H315</f>
        <v>0</v>
      </c>
      <c r="Q315" s="229">
        <v>0.111</v>
      </c>
      <c r="R315" s="229">
        <f>Q315*H315</f>
        <v>0.222</v>
      </c>
      <c r="S315" s="229">
        <v>0</v>
      </c>
      <c r="T315" s="230">
        <f>S315*H315</f>
        <v>0</v>
      </c>
      <c r="AR315" s="23" t="s">
        <v>162</v>
      </c>
      <c r="AT315" s="23" t="s">
        <v>323</v>
      </c>
      <c r="AU315" s="23" t="s">
        <v>82</v>
      </c>
      <c r="AY315" s="23" t="s">
        <v>125</v>
      </c>
      <c r="BE315" s="231">
        <f>IF(N315="základní",J315,0)</f>
        <v>0</v>
      </c>
      <c r="BF315" s="231">
        <f>IF(N315="snížená",J315,0)</f>
        <v>0</v>
      </c>
      <c r="BG315" s="231">
        <f>IF(N315="zákl. přenesená",J315,0)</f>
        <v>0</v>
      </c>
      <c r="BH315" s="231">
        <f>IF(N315="sníž. přenesená",J315,0)</f>
        <v>0</v>
      </c>
      <c r="BI315" s="231">
        <f>IF(N315="nulová",J315,0)</f>
        <v>0</v>
      </c>
      <c r="BJ315" s="23" t="s">
        <v>80</v>
      </c>
      <c r="BK315" s="231">
        <f>ROUND(I315*H315,2)</f>
        <v>0</v>
      </c>
      <c r="BL315" s="23" t="s">
        <v>142</v>
      </c>
      <c r="BM315" s="23" t="s">
        <v>581</v>
      </c>
    </row>
    <row r="316" s="1" customFormat="1" ht="16.5" customHeight="1">
      <c r="B316" s="45"/>
      <c r="C316" s="220" t="s">
        <v>582</v>
      </c>
      <c r="D316" s="220" t="s">
        <v>128</v>
      </c>
      <c r="E316" s="221" t="s">
        <v>583</v>
      </c>
      <c r="F316" s="222" t="s">
        <v>584</v>
      </c>
      <c r="G316" s="223" t="s">
        <v>441</v>
      </c>
      <c r="H316" s="224">
        <v>2</v>
      </c>
      <c r="I316" s="225"/>
      <c r="J316" s="226">
        <f>ROUND(I316*H316,2)</f>
        <v>0</v>
      </c>
      <c r="K316" s="222" t="s">
        <v>132</v>
      </c>
      <c r="L316" s="71"/>
      <c r="M316" s="227" t="s">
        <v>21</v>
      </c>
      <c r="N316" s="228" t="s">
        <v>43</v>
      </c>
      <c r="O316" s="46"/>
      <c r="P316" s="229">
        <f>O316*H316</f>
        <v>0</v>
      </c>
      <c r="Q316" s="229">
        <v>0</v>
      </c>
      <c r="R316" s="229">
        <f>Q316*H316</f>
        <v>0</v>
      </c>
      <c r="S316" s="229">
        <v>0.050000000000000003</v>
      </c>
      <c r="T316" s="230">
        <f>S316*H316</f>
        <v>0.10000000000000001</v>
      </c>
      <c r="AR316" s="23" t="s">
        <v>142</v>
      </c>
      <c r="AT316" s="23" t="s">
        <v>128</v>
      </c>
      <c r="AU316" s="23" t="s">
        <v>82</v>
      </c>
      <c r="AY316" s="23" t="s">
        <v>125</v>
      </c>
      <c r="BE316" s="231">
        <f>IF(N316="základní",J316,0)</f>
        <v>0</v>
      </c>
      <c r="BF316" s="231">
        <f>IF(N316="snížená",J316,0)</f>
        <v>0</v>
      </c>
      <c r="BG316" s="231">
        <f>IF(N316="zákl. přenesená",J316,0)</f>
        <v>0</v>
      </c>
      <c r="BH316" s="231">
        <f>IF(N316="sníž. přenesená",J316,0)</f>
        <v>0</v>
      </c>
      <c r="BI316" s="231">
        <f>IF(N316="nulová",J316,0)</f>
        <v>0</v>
      </c>
      <c r="BJ316" s="23" t="s">
        <v>80</v>
      </c>
      <c r="BK316" s="231">
        <f>ROUND(I316*H316,2)</f>
        <v>0</v>
      </c>
      <c r="BL316" s="23" t="s">
        <v>142</v>
      </c>
      <c r="BM316" s="23" t="s">
        <v>585</v>
      </c>
    </row>
    <row r="317" s="1" customFormat="1" ht="25.5" customHeight="1">
      <c r="B317" s="45"/>
      <c r="C317" s="220" t="s">
        <v>586</v>
      </c>
      <c r="D317" s="220" t="s">
        <v>128</v>
      </c>
      <c r="E317" s="221" t="s">
        <v>587</v>
      </c>
      <c r="F317" s="222" t="s">
        <v>588</v>
      </c>
      <c r="G317" s="223" t="s">
        <v>441</v>
      </c>
      <c r="H317" s="224">
        <v>2</v>
      </c>
      <c r="I317" s="225"/>
      <c r="J317" s="226">
        <f>ROUND(I317*H317,2)</f>
        <v>0</v>
      </c>
      <c r="K317" s="222" t="s">
        <v>132</v>
      </c>
      <c r="L317" s="71"/>
      <c r="M317" s="227" t="s">
        <v>21</v>
      </c>
      <c r="N317" s="228" t="s">
        <v>43</v>
      </c>
      <c r="O317" s="46"/>
      <c r="P317" s="229">
        <f>O317*H317</f>
        <v>0</v>
      </c>
      <c r="Q317" s="229">
        <v>0.21734000000000001</v>
      </c>
      <c r="R317" s="229">
        <f>Q317*H317</f>
        <v>0.43468000000000001</v>
      </c>
      <c r="S317" s="229">
        <v>0</v>
      </c>
      <c r="T317" s="230">
        <f>S317*H317</f>
        <v>0</v>
      </c>
      <c r="AR317" s="23" t="s">
        <v>142</v>
      </c>
      <c r="AT317" s="23" t="s">
        <v>128</v>
      </c>
      <c r="AU317" s="23" t="s">
        <v>82</v>
      </c>
      <c r="AY317" s="23" t="s">
        <v>125</v>
      </c>
      <c r="BE317" s="231">
        <f>IF(N317="základní",J317,0)</f>
        <v>0</v>
      </c>
      <c r="BF317" s="231">
        <f>IF(N317="snížená",J317,0)</f>
        <v>0</v>
      </c>
      <c r="BG317" s="231">
        <f>IF(N317="zákl. přenesená",J317,0)</f>
        <v>0</v>
      </c>
      <c r="BH317" s="231">
        <f>IF(N317="sníž. přenesená",J317,0)</f>
        <v>0</v>
      </c>
      <c r="BI317" s="231">
        <f>IF(N317="nulová",J317,0)</f>
        <v>0</v>
      </c>
      <c r="BJ317" s="23" t="s">
        <v>80</v>
      </c>
      <c r="BK317" s="231">
        <f>ROUND(I317*H317,2)</f>
        <v>0</v>
      </c>
      <c r="BL317" s="23" t="s">
        <v>142</v>
      </c>
      <c r="BM317" s="23" t="s">
        <v>589</v>
      </c>
    </row>
    <row r="318" s="1" customFormat="1">
      <c r="B318" s="45"/>
      <c r="C318" s="73"/>
      <c r="D318" s="236" t="s">
        <v>191</v>
      </c>
      <c r="E318" s="73"/>
      <c r="F318" s="237" t="s">
        <v>590</v>
      </c>
      <c r="G318" s="73"/>
      <c r="H318" s="73"/>
      <c r="I318" s="190"/>
      <c r="J318" s="73"/>
      <c r="K318" s="73"/>
      <c r="L318" s="71"/>
      <c r="M318" s="238"/>
      <c r="N318" s="46"/>
      <c r="O318" s="46"/>
      <c r="P318" s="46"/>
      <c r="Q318" s="46"/>
      <c r="R318" s="46"/>
      <c r="S318" s="46"/>
      <c r="T318" s="94"/>
      <c r="AT318" s="23" t="s">
        <v>191</v>
      </c>
      <c r="AU318" s="23" t="s">
        <v>82</v>
      </c>
    </row>
    <row r="319" s="1" customFormat="1" ht="16.5" customHeight="1">
      <c r="B319" s="45"/>
      <c r="C319" s="262" t="s">
        <v>591</v>
      </c>
      <c r="D319" s="262" t="s">
        <v>323</v>
      </c>
      <c r="E319" s="263" t="s">
        <v>592</v>
      </c>
      <c r="F319" s="264" t="s">
        <v>593</v>
      </c>
      <c r="G319" s="265" t="s">
        <v>441</v>
      </c>
      <c r="H319" s="266">
        <v>2</v>
      </c>
      <c r="I319" s="267"/>
      <c r="J319" s="268">
        <f>ROUND(I319*H319,2)</f>
        <v>0</v>
      </c>
      <c r="K319" s="264" t="s">
        <v>132</v>
      </c>
      <c r="L319" s="269"/>
      <c r="M319" s="270" t="s">
        <v>21</v>
      </c>
      <c r="N319" s="271" t="s">
        <v>43</v>
      </c>
      <c r="O319" s="46"/>
      <c r="P319" s="229">
        <f>O319*H319</f>
        <v>0</v>
      </c>
      <c r="Q319" s="229">
        <v>0.050599999999999999</v>
      </c>
      <c r="R319" s="229">
        <f>Q319*H319</f>
        <v>0.1012</v>
      </c>
      <c r="S319" s="229">
        <v>0</v>
      </c>
      <c r="T319" s="230">
        <f>S319*H319</f>
        <v>0</v>
      </c>
      <c r="AR319" s="23" t="s">
        <v>162</v>
      </c>
      <c r="AT319" s="23" t="s">
        <v>323</v>
      </c>
      <c r="AU319" s="23" t="s">
        <v>82</v>
      </c>
      <c r="AY319" s="23" t="s">
        <v>125</v>
      </c>
      <c r="BE319" s="231">
        <f>IF(N319="základní",J319,0)</f>
        <v>0</v>
      </c>
      <c r="BF319" s="231">
        <f>IF(N319="snížená",J319,0)</f>
        <v>0</v>
      </c>
      <c r="BG319" s="231">
        <f>IF(N319="zákl. přenesená",J319,0)</f>
        <v>0</v>
      </c>
      <c r="BH319" s="231">
        <f>IF(N319="sníž. přenesená",J319,0)</f>
        <v>0</v>
      </c>
      <c r="BI319" s="231">
        <f>IF(N319="nulová",J319,0)</f>
        <v>0</v>
      </c>
      <c r="BJ319" s="23" t="s">
        <v>80</v>
      </c>
      <c r="BK319" s="231">
        <f>ROUND(I319*H319,2)</f>
        <v>0</v>
      </c>
      <c r="BL319" s="23" t="s">
        <v>142</v>
      </c>
      <c r="BM319" s="23" t="s">
        <v>594</v>
      </c>
    </row>
    <row r="320" s="1" customFormat="1" ht="16.5" customHeight="1">
      <c r="B320" s="45"/>
      <c r="C320" s="262" t="s">
        <v>595</v>
      </c>
      <c r="D320" s="262" t="s">
        <v>323</v>
      </c>
      <c r="E320" s="263" t="s">
        <v>596</v>
      </c>
      <c r="F320" s="264" t="s">
        <v>597</v>
      </c>
      <c r="G320" s="265" t="s">
        <v>441</v>
      </c>
      <c r="H320" s="266">
        <v>2</v>
      </c>
      <c r="I320" s="267"/>
      <c r="J320" s="268">
        <f>ROUND(I320*H320,2)</f>
        <v>0</v>
      </c>
      <c r="K320" s="264" t="s">
        <v>132</v>
      </c>
      <c r="L320" s="269"/>
      <c r="M320" s="270" t="s">
        <v>21</v>
      </c>
      <c r="N320" s="271" t="s">
        <v>43</v>
      </c>
      <c r="O320" s="46"/>
      <c r="P320" s="229">
        <f>O320*H320</f>
        <v>0</v>
      </c>
      <c r="Q320" s="229">
        <v>0.0085000000000000006</v>
      </c>
      <c r="R320" s="229">
        <f>Q320*H320</f>
        <v>0.017000000000000001</v>
      </c>
      <c r="S320" s="229">
        <v>0</v>
      </c>
      <c r="T320" s="230">
        <f>S320*H320</f>
        <v>0</v>
      </c>
      <c r="AR320" s="23" t="s">
        <v>162</v>
      </c>
      <c r="AT320" s="23" t="s">
        <v>323</v>
      </c>
      <c r="AU320" s="23" t="s">
        <v>82</v>
      </c>
      <c r="AY320" s="23" t="s">
        <v>125</v>
      </c>
      <c r="BE320" s="231">
        <f>IF(N320="základní",J320,0)</f>
        <v>0</v>
      </c>
      <c r="BF320" s="231">
        <f>IF(N320="snížená",J320,0)</f>
        <v>0</v>
      </c>
      <c r="BG320" s="231">
        <f>IF(N320="zákl. přenesená",J320,0)</f>
        <v>0</v>
      </c>
      <c r="BH320" s="231">
        <f>IF(N320="sníž. přenesená",J320,0)</f>
        <v>0</v>
      </c>
      <c r="BI320" s="231">
        <f>IF(N320="nulová",J320,0)</f>
        <v>0</v>
      </c>
      <c r="BJ320" s="23" t="s">
        <v>80</v>
      </c>
      <c r="BK320" s="231">
        <f>ROUND(I320*H320,2)</f>
        <v>0</v>
      </c>
      <c r="BL320" s="23" t="s">
        <v>142</v>
      </c>
      <c r="BM320" s="23" t="s">
        <v>598</v>
      </c>
    </row>
    <row r="321" s="1" customFormat="1" ht="16.5" customHeight="1">
      <c r="B321" s="45"/>
      <c r="C321" s="220" t="s">
        <v>599</v>
      </c>
      <c r="D321" s="220" t="s">
        <v>128</v>
      </c>
      <c r="E321" s="221" t="s">
        <v>600</v>
      </c>
      <c r="F321" s="222" t="s">
        <v>601</v>
      </c>
      <c r="G321" s="223" t="s">
        <v>441</v>
      </c>
      <c r="H321" s="224">
        <v>11</v>
      </c>
      <c r="I321" s="225"/>
      <c r="J321" s="226">
        <f>ROUND(I321*H321,2)</f>
        <v>0</v>
      </c>
      <c r="K321" s="222" t="s">
        <v>132</v>
      </c>
      <c r="L321" s="71"/>
      <c r="M321" s="227" t="s">
        <v>21</v>
      </c>
      <c r="N321" s="228" t="s">
        <v>43</v>
      </c>
      <c r="O321" s="46"/>
      <c r="P321" s="229">
        <f>O321*H321</f>
        <v>0</v>
      </c>
      <c r="Q321" s="229">
        <v>0.42368</v>
      </c>
      <c r="R321" s="229">
        <f>Q321*H321</f>
        <v>4.6604799999999997</v>
      </c>
      <c r="S321" s="229">
        <v>0</v>
      </c>
      <c r="T321" s="230">
        <f>S321*H321</f>
        <v>0</v>
      </c>
      <c r="AR321" s="23" t="s">
        <v>142</v>
      </c>
      <c r="AT321" s="23" t="s">
        <v>128</v>
      </c>
      <c r="AU321" s="23" t="s">
        <v>82</v>
      </c>
      <c r="AY321" s="23" t="s">
        <v>125</v>
      </c>
      <c r="BE321" s="231">
        <f>IF(N321="základní",J321,0)</f>
        <v>0</v>
      </c>
      <c r="BF321" s="231">
        <f>IF(N321="snížená",J321,0)</f>
        <v>0</v>
      </c>
      <c r="BG321" s="231">
        <f>IF(N321="zákl. přenesená",J321,0)</f>
        <v>0</v>
      </c>
      <c r="BH321" s="231">
        <f>IF(N321="sníž. přenesená",J321,0)</f>
        <v>0</v>
      </c>
      <c r="BI321" s="231">
        <f>IF(N321="nulová",J321,0)</f>
        <v>0</v>
      </c>
      <c r="BJ321" s="23" t="s">
        <v>80</v>
      </c>
      <c r="BK321" s="231">
        <f>ROUND(I321*H321,2)</f>
        <v>0</v>
      </c>
      <c r="BL321" s="23" t="s">
        <v>142</v>
      </c>
      <c r="BM321" s="23" t="s">
        <v>602</v>
      </c>
    </row>
    <row r="322" s="1" customFormat="1">
      <c r="B322" s="45"/>
      <c r="C322" s="73"/>
      <c r="D322" s="236" t="s">
        <v>191</v>
      </c>
      <c r="E322" s="73"/>
      <c r="F322" s="237" t="s">
        <v>603</v>
      </c>
      <c r="G322" s="73"/>
      <c r="H322" s="73"/>
      <c r="I322" s="190"/>
      <c r="J322" s="73"/>
      <c r="K322" s="73"/>
      <c r="L322" s="71"/>
      <c r="M322" s="238"/>
      <c r="N322" s="46"/>
      <c r="O322" s="46"/>
      <c r="P322" s="46"/>
      <c r="Q322" s="46"/>
      <c r="R322" s="46"/>
      <c r="S322" s="46"/>
      <c r="T322" s="94"/>
      <c r="AT322" s="23" t="s">
        <v>191</v>
      </c>
      <c r="AU322" s="23" t="s">
        <v>82</v>
      </c>
    </row>
    <row r="323" s="1" customFormat="1" ht="16.5" customHeight="1">
      <c r="B323" s="45"/>
      <c r="C323" s="220" t="s">
        <v>604</v>
      </c>
      <c r="D323" s="220" t="s">
        <v>128</v>
      </c>
      <c r="E323" s="221" t="s">
        <v>605</v>
      </c>
      <c r="F323" s="222" t="s">
        <v>606</v>
      </c>
      <c r="G323" s="223" t="s">
        <v>441</v>
      </c>
      <c r="H323" s="224">
        <v>16</v>
      </c>
      <c r="I323" s="225"/>
      <c r="J323" s="226">
        <f>ROUND(I323*H323,2)</f>
        <v>0</v>
      </c>
      <c r="K323" s="222" t="s">
        <v>132</v>
      </c>
      <c r="L323" s="71"/>
      <c r="M323" s="227" t="s">
        <v>21</v>
      </c>
      <c r="N323" s="228" t="s">
        <v>43</v>
      </c>
      <c r="O323" s="46"/>
      <c r="P323" s="229">
        <f>O323*H323</f>
        <v>0</v>
      </c>
      <c r="Q323" s="229">
        <v>0.42080000000000001</v>
      </c>
      <c r="R323" s="229">
        <f>Q323*H323</f>
        <v>6.7328000000000001</v>
      </c>
      <c r="S323" s="229">
        <v>0</v>
      </c>
      <c r="T323" s="230">
        <f>S323*H323</f>
        <v>0</v>
      </c>
      <c r="AR323" s="23" t="s">
        <v>142</v>
      </c>
      <c r="AT323" s="23" t="s">
        <v>128</v>
      </c>
      <c r="AU323" s="23" t="s">
        <v>82</v>
      </c>
      <c r="AY323" s="23" t="s">
        <v>125</v>
      </c>
      <c r="BE323" s="231">
        <f>IF(N323="základní",J323,0)</f>
        <v>0</v>
      </c>
      <c r="BF323" s="231">
        <f>IF(N323="snížená",J323,0)</f>
        <v>0</v>
      </c>
      <c r="BG323" s="231">
        <f>IF(N323="zákl. přenesená",J323,0)</f>
        <v>0</v>
      </c>
      <c r="BH323" s="231">
        <f>IF(N323="sníž. přenesená",J323,0)</f>
        <v>0</v>
      </c>
      <c r="BI323" s="231">
        <f>IF(N323="nulová",J323,0)</f>
        <v>0</v>
      </c>
      <c r="BJ323" s="23" t="s">
        <v>80</v>
      </c>
      <c r="BK323" s="231">
        <f>ROUND(I323*H323,2)</f>
        <v>0</v>
      </c>
      <c r="BL323" s="23" t="s">
        <v>142</v>
      </c>
      <c r="BM323" s="23" t="s">
        <v>607</v>
      </c>
    </row>
    <row r="324" s="1" customFormat="1">
      <c r="B324" s="45"/>
      <c r="C324" s="73"/>
      <c r="D324" s="236" t="s">
        <v>191</v>
      </c>
      <c r="E324" s="73"/>
      <c r="F324" s="237" t="s">
        <v>603</v>
      </c>
      <c r="G324" s="73"/>
      <c r="H324" s="73"/>
      <c r="I324" s="190"/>
      <c r="J324" s="73"/>
      <c r="K324" s="73"/>
      <c r="L324" s="71"/>
      <c r="M324" s="238"/>
      <c r="N324" s="46"/>
      <c r="O324" s="46"/>
      <c r="P324" s="46"/>
      <c r="Q324" s="46"/>
      <c r="R324" s="46"/>
      <c r="S324" s="46"/>
      <c r="T324" s="94"/>
      <c r="AT324" s="23" t="s">
        <v>191</v>
      </c>
      <c r="AU324" s="23" t="s">
        <v>82</v>
      </c>
    </row>
    <row r="325" s="1" customFormat="1" ht="25.5" customHeight="1">
      <c r="B325" s="45"/>
      <c r="C325" s="220" t="s">
        <v>608</v>
      </c>
      <c r="D325" s="220" t="s">
        <v>128</v>
      </c>
      <c r="E325" s="221" t="s">
        <v>609</v>
      </c>
      <c r="F325" s="222" t="s">
        <v>610</v>
      </c>
      <c r="G325" s="223" t="s">
        <v>441</v>
      </c>
      <c r="H325" s="224">
        <v>20</v>
      </c>
      <c r="I325" s="225"/>
      <c r="J325" s="226">
        <f>ROUND(I325*H325,2)</f>
        <v>0</v>
      </c>
      <c r="K325" s="222" t="s">
        <v>132</v>
      </c>
      <c r="L325" s="71"/>
      <c r="M325" s="227" t="s">
        <v>21</v>
      </c>
      <c r="N325" s="228" t="s">
        <v>43</v>
      </c>
      <c r="O325" s="46"/>
      <c r="P325" s="229">
        <f>O325*H325</f>
        <v>0</v>
      </c>
      <c r="Q325" s="229">
        <v>0.31108000000000002</v>
      </c>
      <c r="R325" s="229">
        <f>Q325*H325</f>
        <v>6.2216000000000005</v>
      </c>
      <c r="S325" s="229">
        <v>0</v>
      </c>
      <c r="T325" s="230">
        <f>S325*H325</f>
        <v>0</v>
      </c>
      <c r="AR325" s="23" t="s">
        <v>142</v>
      </c>
      <c r="AT325" s="23" t="s">
        <v>128</v>
      </c>
      <c r="AU325" s="23" t="s">
        <v>82</v>
      </c>
      <c r="AY325" s="23" t="s">
        <v>125</v>
      </c>
      <c r="BE325" s="231">
        <f>IF(N325="základní",J325,0)</f>
        <v>0</v>
      </c>
      <c r="BF325" s="231">
        <f>IF(N325="snížená",J325,0)</f>
        <v>0</v>
      </c>
      <c r="BG325" s="231">
        <f>IF(N325="zákl. přenesená",J325,0)</f>
        <v>0</v>
      </c>
      <c r="BH325" s="231">
        <f>IF(N325="sníž. přenesená",J325,0)</f>
        <v>0</v>
      </c>
      <c r="BI325" s="231">
        <f>IF(N325="nulová",J325,0)</f>
        <v>0</v>
      </c>
      <c r="BJ325" s="23" t="s">
        <v>80</v>
      </c>
      <c r="BK325" s="231">
        <f>ROUND(I325*H325,2)</f>
        <v>0</v>
      </c>
      <c r="BL325" s="23" t="s">
        <v>142</v>
      </c>
      <c r="BM325" s="23" t="s">
        <v>611</v>
      </c>
    </row>
    <row r="326" s="1" customFormat="1">
      <c r="B326" s="45"/>
      <c r="C326" s="73"/>
      <c r="D326" s="236" t="s">
        <v>191</v>
      </c>
      <c r="E326" s="73"/>
      <c r="F326" s="237" t="s">
        <v>603</v>
      </c>
      <c r="G326" s="73"/>
      <c r="H326" s="73"/>
      <c r="I326" s="190"/>
      <c r="J326" s="73"/>
      <c r="K326" s="73"/>
      <c r="L326" s="71"/>
      <c r="M326" s="238"/>
      <c r="N326" s="46"/>
      <c r="O326" s="46"/>
      <c r="P326" s="46"/>
      <c r="Q326" s="46"/>
      <c r="R326" s="46"/>
      <c r="S326" s="46"/>
      <c r="T326" s="94"/>
      <c r="AT326" s="23" t="s">
        <v>191</v>
      </c>
      <c r="AU326" s="23" t="s">
        <v>82</v>
      </c>
    </row>
    <row r="327" s="1" customFormat="1" ht="16.5" customHeight="1">
      <c r="B327" s="45"/>
      <c r="C327" s="220" t="s">
        <v>612</v>
      </c>
      <c r="D327" s="220" t="s">
        <v>128</v>
      </c>
      <c r="E327" s="221" t="s">
        <v>613</v>
      </c>
      <c r="F327" s="222" t="s">
        <v>614</v>
      </c>
      <c r="G327" s="223" t="s">
        <v>222</v>
      </c>
      <c r="H327" s="224">
        <v>4.5</v>
      </c>
      <c r="I327" s="225"/>
      <c r="J327" s="226">
        <f>ROUND(I327*H327,2)</f>
        <v>0</v>
      </c>
      <c r="K327" s="222" t="s">
        <v>132</v>
      </c>
      <c r="L327" s="71"/>
      <c r="M327" s="227" t="s">
        <v>21</v>
      </c>
      <c r="N327" s="228" t="s">
        <v>43</v>
      </c>
      <c r="O327" s="46"/>
      <c r="P327" s="229">
        <f>O327*H327</f>
        <v>0</v>
      </c>
      <c r="Q327" s="229">
        <v>0.00019000000000000001</v>
      </c>
      <c r="R327" s="229">
        <f>Q327*H327</f>
        <v>0.00085500000000000007</v>
      </c>
      <c r="S327" s="229">
        <v>0</v>
      </c>
      <c r="T327" s="230">
        <f>S327*H327</f>
        <v>0</v>
      </c>
      <c r="AR327" s="23" t="s">
        <v>142</v>
      </c>
      <c r="AT327" s="23" t="s">
        <v>128</v>
      </c>
      <c r="AU327" s="23" t="s">
        <v>82</v>
      </c>
      <c r="AY327" s="23" t="s">
        <v>125</v>
      </c>
      <c r="BE327" s="231">
        <f>IF(N327="základní",J327,0)</f>
        <v>0</v>
      </c>
      <c r="BF327" s="231">
        <f>IF(N327="snížená",J327,0)</f>
        <v>0</v>
      </c>
      <c r="BG327" s="231">
        <f>IF(N327="zákl. přenesená",J327,0)</f>
        <v>0</v>
      </c>
      <c r="BH327" s="231">
        <f>IF(N327="sníž. přenesená",J327,0)</f>
        <v>0</v>
      </c>
      <c r="BI327" s="231">
        <f>IF(N327="nulová",J327,0)</f>
        <v>0</v>
      </c>
      <c r="BJ327" s="23" t="s">
        <v>80</v>
      </c>
      <c r="BK327" s="231">
        <f>ROUND(I327*H327,2)</f>
        <v>0</v>
      </c>
      <c r="BL327" s="23" t="s">
        <v>142</v>
      </c>
      <c r="BM327" s="23" t="s">
        <v>615</v>
      </c>
    </row>
    <row r="328" s="1" customFormat="1" ht="16.5" customHeight="1">
      <c r="B328" s="45"/>
      <c r="C328" s="220" t="s">
        <v>616</v>
      </c>
      <c r="D328" s="220" t="s">
        <v>128</v>
      </c>
      <c r="E328" s="221" t="s">
        <v>617</v>
      </c>
      <c r="F328" s="222" t="s">
        <v>618</v>
      </c>
      <c r="G328" s="223" t="s">
        <v>222</v>
      </c>
      <c r="H328" s="224">
        <v>4.5</v>
      </c>
      <c r="I328" s="225"/>
      <c r="J328" s="226">
        <f>ROUND(I328*H328,2)</f>
        <v>0</v>
      </c>
      <c r="K328" s="222" t="s">
        <v>132</v>
      </c>
      <c r="L328" s="71"/>
      <c r="M328" s="227" t="s">
        <v>21</v>
      </c>
      <c r="N328" s="228" t="s">
        <v>43</v>
      </c>
      <c r="O328" s="46"/>
      <c r="P328" s="229">
        <f>O328*H328</f>
        <v>0</v>
      </c>
      <c r="Q328" s="229">
        <v>0.00012999999999999999</v>
      </c>
      <c r="R328" s="229">
        <f>Q328*H328</f>
        <v>0.00058499999999999991</v>
      </c>
      <c r="S328" s="229">
        <v>0</v>
      </c>
      <c r="T328" s="230">
        <f>S328*H328</f>
        <v>0</v>
      </c>
      <c r="AR328" s="23" t="s">
        <v>142</v>
      </c>
      <c r="AT328" s="23" t="s">
        <v>128</v>
      </c>
      <c r="AU328" s="23" t="s">
        <v>82</v>
      </c>
      <c r="AY328" s="23" t="s">
        <v>125</v>
      </c>
      <c r="BE328" s="231">
        <f>IF(N328="základní",J328,0)</f>
        <v>0</v>
      </c>
      <c r="BF328" s="231">
        <f>IF(N328="snížená",J328,0)</f>
        <v>0</v>
      </c>
      <c r="BG328" s="231">
        <f>IF(N328="zákl. přenesená",J328,0)</f>
        <v>0</v>
      </c>
      <c r="BH328" s="231">
        <f>IF(N328="sníž. přenesená",J328,0)</f>
        <v>0</v>
      </c>
      <c r="BI328" s="231">
        <f>IF(N328="nulová",J328,0)</f>
        <v>0</v>
      </c>
      <c r="BJ328" s="23" t="s">
        <v>80</v>
      </c>
      <c r="BK328" s="231">
        <f>ROUND(I328*H328,2)</f>
        <v>0</v>
      </c>
      <c r="BL328" s="23" t="s">
        <v>142</v>
      </c>
      <c r="BM328" s="23" t="s">
        <v>619</v>
      </c>
    </row>
    <row r="329" s="10" customFormat="1" ht="29.88" customHeight="1">
      <c r="B329" s="204"/>
      <c r="C329" s="205"/>
      <c r="D329" s="206" t="s">
        <v>71</v>
      </c>
      <c r="E329" s="218" t="s">
        <v>168</v>
      </c>
      <c r="F329" s="218" t="s">
        <v>620</v>
      </c>
      <c r="G329" s="205"/>
      <c r="H329" s="205"/>
      <c r="I329" s="208"/>
      <c r="J329" s="219">
        <f>BK329</f>
        <v>0</v>
      </c>
      <c r="K329" s="205"/>
      <c r="L329" s="210"/>
      <c r="M329" s="211"/>
      <c r="N329" s="212"/>
      <c r="O329" s="212"/>
      <c r="P329" s="213">
        <f>SUM(P330:P396)</f>
        <v>0</v>
      </c>
      <c r="Q329" s="212"/>
      <c r="R329" s="213">
        <f>SUM(R330:R396)</f>
        <v>378.49507499999993</v>
      </c>
      <c r="S329" s="212"/>
      <c r="T329" s="214">
        <f>SUM(T330:T396)</f>
        <v>0.246</v>
      </c>
      <c r="AR329" s="215" t="s">
        <v>80</v>
      </c>
      <c r="AT329" s="216" t="s">
        <v>71</v>
      </c>
      <c r="AU329" s="216" t="s">
        <v>80</v>
      </c>
      <c r="AY329" s="215" t="s">
        <v>125</v>
      </c>
      <c r="BK329" s="217">
        <f>SUM(BK330:BK396)</f>
        <v>0</v>
      </c>
    </row>
    <row r="330" s="1" customFormat="1" ht="25.5" customHeight="1">
      <c r="B330" s="45"/>
      <c r="C330" s="220" t="s">
        <v>621</v>
      </c>
      <c r="D330" s="220" t="s">
        <v>128</v>
      </c>
      <c r="E330" s="221" t="s">
        <v>622</v>
      </c>
      <c r="F330" s="222" t="s">
        <v>623</v>
      </c>
      <c r="G330" s="223" t="s">
        <v>441</v>
      </c>
      <c r="H330" s="224">
        <v>5</v>
      </c>
      <c r="I330" s="225"/>
      <c r="J330" s="226">
        <f>ROUND(I330*H330,2)</f>
        <v>0</v>
      </c>
      <c r="K330" s="222" t="s">
        <v>132</v>
      </c>
      <c r="L330" s="71"/>
      <c r="M330" s="227" t="s">
        <v>21</v>
      </c>
      <c r="N330" s="228" t="s">
        <v>43</v>
      </c>
      <c r="O330" s="46"/>
      <c r="P330" s="229">
        <f>O330*H330</f>
        <v>0</v>
      </c>
      <c r="Q330" s="229">
        <v>0.00069999999999999999</v>
      </c>
      <c r="R330" s="229">
        <f>Q330*H330</f>
        <v>0.0035000000000000001</v>
      </c>
      <c r="S330" s="229">
        <v>0</v>
      </c>
      <c r="T330" s="230">
        <f>S330*H330</f>
        <v>0</v>
      </c>
      <c r="AR330" s="23" t="s">
        <v>142</v>
      </c>
      <c r="AT330" s="23" t="s">
        <v>128</v>
      </c>
      <c r="AU330" s="23" t="s">
        <v>82</v>
      </c>
      <c r="AY330" s="23" t="s">
        <v>125</v>
      </c>
      <c r="BE330" s="231">
        <f>IF(N330="základní",J330,0)</f>
        <v>0</v>
      </c>
      <c r="BF330" s="231">
        <f>IF(N330="snížená",J330,0)</f>
        <v>0</v>
      </c>
      <c r="BG330" s="231">
        <f>IF(N330="zákl. přenesená",J330,0)</f>
        <v>0</v>
      </c>
      <c r="BH330" s="231">
        <f>IF(N330="sníž. přenesená",J330,0)</f>
        <v>0</v>
      </c>
      <c r="BI330" s="231">
        <f>IF(N330="nulová",J330,0)</f>
        <v>0</v>
      </c>
      <c r="BJ330" s="23" t="s">
        <v>80</v>
      </c>
      <c r="BK330" s="231">
        <f>ROUND(I330*H330,2)</f>
        <v>0</v>
      </c>
      <c r="BL330" s="23" t="s">
        <v>142</v>
      </c>
      <c r="BM330" s="23" t="s">
        <v>624</v>
      </c>
    </row>
    <row r="331" s="1" customFormat="1">
      <c r="B331" s="45"/>
      <c r="C331" s="73"/>
      <c r="D331" s="236" t="s">
        <v>191</v>
      </c>
      <c r="E331" s="73"/>
      <c r="F331" s="237" t="s">
        <v>625</v>
      </c>
      <c r="G331" s="73"/>
      <c r="H331" s="73"/>
      <c r="I331" s="190"/>
      <c r="J331" s="73"/>
      <c r="K331" s="73"/>
      <c r="L331" s="71"/>
      <c r="M331" s="238"/>
      <c r="N331" s="46"/>
      <c r="O331" s="46"/>
      <c r="P331" s="46"/>
      <c r="Q331" s="46"/>
      <c r="R331" s="46"/>
      <c r="S331" s="46"/>
      <c r="T331" s="94"/>
      <c r="AT331" s="23" t="s">
        <v>191</v>
      </c>
      <c r="AU331" s="23" t="s">
        <v>82</v>
      </c>
    </row>
    <row r="332" s="11" customFormat="1">
      <c r="B332" s="239"/>
      <c r="C332" s="240"/>
      <c r="D332" s="236" t="s">
        <v>193</v>
      </c>
      <c r="E332" s="241" t="s">
        <v>21</v>
      </c>
      <c r="F332" s="242" t="s">
        <v>626</v>
      </c>
      <c r="G332" s="240"/>
      <c r="H332" s="243">
        <v>5</v>
      </c>
      <c r="I332" s="244"/>
      <c r="J332" s="240"/>
      <c r="K332" s="240"/>
      <c r="L332" s="245"/>
      <c r="M332" s="246"/>
      <c r="N332" s="247"/>
      <c r="O332" s="247"/>
      <c r="P332" s="247"/>
      <c r="Q332" s="247"/>
      <c r="R332" s="247"/>
      <c r="S332" s="247"/>
      <c r="T332" s="248"/>
      <c r="AT332" s="249" t="s">
        <v>193</v>
      </c>
      <c r="AU332" s="249" t="s">
        <v>82</v>
      </c>
      <c r="AV332" s="11" t="s">
        <v>82</v>
      </c>
      <c r="AW332" s="11" t="s">
        <v>35</v>
      </c>
      <c r="AX332" s="11" t="s">
        <v>80</v>
      </c>
      <c r="AY332" s="249" t="s">
        <v>125</v>
      </c>
    </row>
    <row r="333" s="1" customFormat="1" ht="16.5" customHeight="1">
      <c r="B333" s="45"/>
      <c r="C333" s="262" t="s">
        <v>627</v>
      </c>
      <c r="D333" s="262" t="s">
        <v>323</v>
      </c>
      <c r="E333" s="263" t="s">
        <v>628</v>
      </c>
      <c r="F333" s="264" t="s">
        <v>629</v>
      </c>
      <c r="G333" s="265" t="s">
        <v>441</v>
      </c>
      <c r="H333" s="266">
        <v>3</v>
      </c>
      <c r="I333" s="267"/>
      <c r="J333" s="268">
        <f>ROUND(I333*H333,2)</f>
        <v>0</v>
      </c>
      <c r="K333" s="264" t="s">
        <v>132</v>
      </c>
      <c r="L333" s="269"/>
      <c r="M333" s="270" t="s">
        <v>21</v>
      </c>
      <c r="N333" s="271" t="s">
        <v>43</v>
      </c>
      <c r="O333" s="46"/>
      <c r="P333" s="229">
        <f>O333*H333</f>
        <v>0</v>
      </c>
      <c r="Q333" s="229">
        <v>0.0040000000000000001</v>
      </c>
      <c r="R333" s="229">
        <f>Q333*H333</f>
        <v>0.012</v>
      </c>
      <c r="S333" s="229">
        <v>0</v>
      </c>
      <c r="T333" s="230">
        <f>S333*H333</f>
        <v>0</v>
      </c>
      <c r="AR333" s="23" t="s">
        <v>162</v>
      </c>
      <c r="AT333" s="23" t="s">
        <v>323</v>
      </c>
      <c r="AU333" s="23" t="s">
        <v>82</v>
      </c>
      <c r="AY333" s="23" t="s">
        <v>125</v>
      </c>
      <c r="BE333" s="231">
        <f>IF(N333="základní",J333,0)</f>
        <v>0</v>
      </c>
      <c r="BF333" s="231">
        <f>IF(N333="snížená",J333,0)</f>
        <v>0</v>
      </c>
      <c r="BG333" s="231">
        <f>IF(N333="zákl. přenesená",J333,0)</f>
        <v>0</v>
      </c>
      <c r="BH333" s="231">
        <f>IF(N333="sníž. přenesená",J333,0)</f>
        <v>0</v>
      </c>
      <c r="BI333" s="231">
        <f>IF(N333="nulová",J333,0)</f>
        <v>0</v>
      </c>
      <c r="BJ333" s="23" t="s">
        <v>80</v>
      </c>
      <c r="BK333" s="231">
        <f>ROUND(I333*H333,2)</f>
        <v>0</v>
      </c>
      <c r="BL333" s="23" t="s">
        <v>142</v>
      </c>
      <c r="BM333" s="23" t="s">
        <v>630</v>
      </c>
    </row>
    <row r="334" s="1" customFormat="1" ht="16.5" customHeight="1">
      <c r="B334" s="45"/>
      <c r="C334" s="262" t="s">
        <v>631</v>
      </c>
      <c r="D334" s="262" t="s">
        <v>323</v>
      </c>
      <c r="E334" s="263" t="s">
        <v>632</v>
      </c>
      <c r="F334" s="264" t="s">
        <v>633</v>
      </c>
      <c r="G334" s="265" t="s">
        <v>441</v>
      </c>
      <c r="H334" s="266">
        <v>1</v>
      </c>
      <c r="I334" s="267"/>
      <c r="J334" s="268">
        <f>ROUND(I334*H334,2)</f>
        <v>0</v>
      </c>
      <c r="K334" s="264" t="s">
        <v>132</v>
      </c>
      <c r="L334" s="269"/>
      <c r="M334" s="270" t="s">
        <v>21</v>
      </c>
      <c r="N334" s="271" t="s">
        <v>43</v>
      </c>
      <c r="O334" s="46"/>
      <c r="P334" s="229">
        <f>O334*H334</f>
        <v>0</v>
      </c>
      <c r="Q334" s="229">
        <v>0.0040000000000000001</v>
      </c>
      <c r="R334" s="229">
        <f>Q334*H334</f>
        <v>0.0040000000000000001</v>
      </c>
      <c r="S334" s="229">
        <v>0</v>
      </c>
      <c r="T334" s="230">
        <f>S334*H334</f>
        <v>0</v>
      </c>
      <c r="AR334" s="23" t="s">
        <v>162</v>
      </c>
      <c r="AT334" s="23" t="s">
        <v>323</v>
      </c>
      <c r="AU334" s="23" t="s">
        <v>82</v>
      </c>
      <c r="AY334" s="23" t="s">
        <v>125</v>
      </c>
      <c r="BE334" s="231">
        <f>IF(N334="základní",J334,0)</f>
        <v>0</v>
      </c>
      <c r="BF334" s="231">
        <f>IF(N334="snížená",J334,0)</f>
        <v>0</v>
      </c>
      <c r="BG334" s="231">
        <f>IF(N334="zákl. přenesená",J334,0)</f>
        <v>0</v>
      </c>
      <c r="BH334" s="231">
        <f>IF(N334="sníž. přenesená",J334,0)</f>
        <v>0</v>
      </c>
      <c r="BI334" s="231">
        <f>IF(N334="nulová",J334,0)</f>
        <v>0</v>
      </c>
      <c r="BJ334" s="23" t="s">
        <v>80</v>
      </c>
      <c r="BK334" s="231">
        <f>ROUND(I334*H334,2)</f>
        <v>0</v>
      </c>
      <c r="BL334" s="23" t="s">
        <v>142</v>
      </c>
      <c r="BM334" s="23" t="s">
        <v>634</v>
      </c>
    </row>
    <row r="335" s="1" customFormat="1" ht="16.5" customHeight="1">
      <c r="B335" s="45"/>
      <c r="C335" s="262" t="s">
        <v>635</v>
      </c>
      <c r="D335" s="262" t="s">
        <v>323</v>
      </c>
      <c r="E335" s="263" t="s">
        <v>636</v>
      </c>
      <c r="F335" s="264" t="s">
        <v>637</v>
      </c>
      <c r="G335" s="265" t="s">
        <v>441</v>
      </c>
      <c r="H335" s="266">
        <v>1</v>
      </c>
      <c r="I335" s="267"/>
      <c r="J335" s="268">
        <f>ROUND(I335*H335,2)</f>
        <v>0</v>
      </c>
      <c r="K335" s="264" t="s">
        <v>132</v>
      </c>
      <c r="L335" s="269"/>
      <c r="M335" s="270" t="s">
        <v>21</v>
      </c>
      <c r="N335" s="271" t="s">
        <v>43</v>
      </c>
      <c r="O335" s="46"/>
      <c r="P335" s="229">
        <f>O335*H335</f>
        <v>0</v>
      </c>
      <c r="Q335" s="229">
        <v>0.0040000000000000001</v>
      </c>
      <c r="R335" s="229">
        <f>Q335*H335</f>
        <v>0.0040000000000000001</v>
      </c>
      <c r="S335" s="229">
        <v>0</v>
      </c>
      <c r="T335" s="230">
        <f>S335*H335</f>
        <v>0</v>
      </c>
      <c r="AR335" s="23" t="s">
        <v>162</v>
      </c>
      <c r="AT335" s="23" t="s">
        <v>323</v>
      </c>
      <c r="AU335" s="23" t="s">
        <v>82</v>
      </c>
      <c r="AY335" s="23" t="s">
        <v>125</v>
      </c>
      <c r="BE335" s="231">
        <f>IF(N335="základní",J335,0)</f>
        <v>0</v>
      </c>
      <c r="BF335" s="231">
        <f>IF(N335="snížená",J335,0)</f>
        <v>0</v>
      </c>
      <c r="BG335" s="231">
        <f>IF(N335="zákl. přenesená",J335,0)</f>
        <v>0</v>
      </c>
      <c r="BH335" s="231">
        <f>IF(N335="sníž. přenesená",J335,0)</f>
        <v>0</v>
      </c>
      <c r="BI335" s="231">
        <f>IF(N335="nulová",J335,0)</f>
        <v>0</v>
      </c>
      <c r="BJ335" s="23" t="s">
        <v>80</v>
      </c>
      <c r="BK335" s="231">
        <f>ROUND(I335*H335,2)</f>
        <v>0</v>
      </c>
      <c r="BL335" s="23" t="s">
        <v>142</v>
      </c>
      <c r="BM335" s="23" t="s">
        <v>638</v>
      </c>
    </row>
    <row r="336" s="1" customFormat="1" ht="16.5" customHeight="1">
      <c r="B336" s="45"/>
      <c r="C336" s="220" t="s">
        <v>639</v>
      </c>
      <c r="D336" s="220" t="s">
        <v>128</v>
      </c>
      <c r="E336" s="221" t="s">
        <v>640</v>
      </c>
      <c r="F336" s="222" t="s">
        <v>641</v>
      </c>
      <c r="G336" s="223" t="s">
        <v>441</v>
      </c>
      <c r="H336" s="224">
        <v>8</v>
      </c>
      <c r="I336" s="225"/>
      <c r="J336" s="226">
        <f>ROUND(I336*H336,2)</f>
        <v>0</v>
      </c>
      <c r="K336" s="222" t="s">
        <v>132</v>
      </c>
      <c r="L336" s="71"/>
      <c r="M336" s="227" t="s">
        <v>21</v>
      </c>
      <c r="N336" s="228" t="s">
        <v>43</v>
      </c>
      <c r="O336" s="46"/>
      <c r="P336" s="229">
        <f>O336*H336</f>
        <v>0</v>
      </c>
      <c r="Q336" s="229">
        <v>0.10940999999999999</v>
      </c>
      <c r="R336" s="229">
        <f>Q336*H336</f>
        <v>0.87527999999999995</v>
      </c>
      <c r="S336" s="229">
        <v>0</v>
      </c>
      <c r="T336" s="230">
        <f>S336*H336</f>
        <v>0</v>
      </c>
      <c r="AR336" s="23" t="s">
        <v>142</v>
      </c>
      <c r="AT336" s="23" t="s">
        <v>128</v>
      </c>
      <c r="AU336" s="23" t="s">
        <v>82</v>
      </c>
      <c r="AY336" s="23" t="s">
        <v>125</v>
      </c>
      <c r="BE336" s="231">
        <f>IF(N336="základní",J336,0)</f>
        <v>0</v>
      </c>
      <c r="BF336" s="231">
        <f>IF(N336="snížená",J336,0)</f>
        <v>0</v>
      </c>
      <c r="BG336" s="231">
        <f>IF(N336="zákl. přenesená",J336,0)</f>
        <v>0</v>
      </c>
      <c r="BH336" s="231">
        <f>IF(N336="sníž. přenesená",J336,0)</f>
        <v>0</v>
      </c>
      <c r="BI336" s="231">
        <f>IF(N336="nulová",J336,0)</f>
        <v>0</v>
      </c>
      <c r="BJ336" s="23" t="s">
        <v>80</v>
      </c>
      <c r="BK336" s="231">
        <f>ROUND(I336*H336,2)</f>
        <v>0</v>
      </c>
      <c r="BL336" s="23" t="s">
        <v>142</v>
      </c>
      <c r="BM336" s="23" t="s">
        <v>642</v>
      </c>
    </row>
    <row r="337" s="1" customFormat="1">
      <c r="B337" s="45"/>
      <c r="C337" s="73"/>
      <c r="D337" s="236" t="s">
        <v>191</v>
      </c>
      <c r="E337" s="73"/>
      <c r="F337" s="237" t="s">
        <v>643</v>
      </c>
      <c r="G337" s="73"/>
      <c r="H337" s="73"/>
      <c r="I337" s="190"/>
      <c r="J337" s="73"/>
      <c r="K337" s="73"/>
      <c r="L337" s="71"/>
      <c r="M337" s="238"/>
      <c r="N337" s="46"/>
      <c r="O337" s="46"/>
      <c r="P337" s="46"/>
      <c r="Q337" s="46"/>
      <c r="R337" s="46"/>
      <c r="S337" s="46"/>
      <c r="T337" s="94"/>
      <c r="AT337" s="23" t="s">
        <v>191</v>
      </c>
      <c r="AU337" s="23" t="s">
        <v>82</v>
      </c>
    </row>
    <row r="338" s="11" customFormat="1">
      <c r="B338" s="239"/>
      <c r="C338" s="240"/>
      <c r="D338" s="236" t="s">
        <v>193</v>
      </c>
      <c r="E338" s="241" t="s">
        <v>21</v>
      </c>
      <c r="F338" s="242" t="s">
        <v>644</v>
      </c>
      <c r="G338" s="240"/>
      <c r="H338" s="243">
        <v>5</v>
      </c>
      <c r="I338" s="244"/>
      <c r="J338" s="240"/>
      <c r="K338" s="240"/>
      <c r="L338" s="245"/>
      <c r="M338" s="246"/>
      <c r="N338" s="247"/>
      <c r="O338" s="247"/>
      <c r="P338" s="247"/>
      <c r="Q338" s="247"/>
      <c r="R338" s="247"/>
      <c r="S338" s="247"/>
      <c r="T338" s="248"/>
      <c r="AT338" s="249" t="s">
        <v>193</v>
      </c>
      <c r="AU338" s="249" t="s">
        <v>82</v>
      </c>
      <c r="AV338" s="11" t="s">
        <v>82</v>
      </c>
      <c r="AW338" s="11" t="s">
        <v>35</v>
      </c>
      <c r="AX338" s="11" t="s">
        <v>72</v>
      </c>
      <c r="AY338" s="249" t="s">
        <v>125</v>
      </c>
    </row>
    <row r="339" s="11" customFormat="1">
      <c r="B339" s="239"/>
      <c r="C339" s="240"/>
      <c r="D339" s="236" t="s">
        <v>193</v>
      </c>
      <c r="E339" s="241" t="s">
        <v>21</v>
      </c>
      <c r="F339" s="242" t="s">
        <v>645</v>
      </c>
      <c r="G339" s="240"/>
      <c r="H339" s="243">
        <v>3</v>
      </c>
      <c r="I339" s="244"/>
      <c r="J339" s="240"/>
      <c r="K339" s="240"/>
      <c r="L339" s="245"/>
      <c r="M339" s="246"/>
      <c r="N339" s="247"/>
      <c r="O339" s="247"/>
      <c r="P339" s="247"/>
      <c r="Q339" s="247"/>
      <c r="R339" s="247"/>
      <c r="S339" s="247"/>
      <c r="T339" s="248"/>
      <c r="AT339" s="249" t="s">
        <v>193</v>
      </c>
      <c r="AU339" s="249" t="s">
        <v>82</v>
      </c>
      <c r="AV339" s="11" t="s">
        <v>82</v>
      </c>
      <c r="AW339" s="11" t="s">
        <v>35</v>
      </c>
      <c r="AX339" s="11" t="s">
        <v>72</v>
      </c>
      <c r="AY339" s="249" t="s">
        <v>125</v>
      </c>
    </row>
    <row r="340" s="12" customFormat="1">
      <c r="B340" s="250"/>
      <c r="C340" s="251"/>
      <c r="D340" s="236" t="s">
        <v>193</v>
      </c>
      <c r="E340" s="252" t="s">
        <v>21</v>
      </c>
      <c r="F340" s="253" t="s">
        <v>197</v>
      </c>
      <c r="G340" s="251"/>
      <c r="H340" s="254">
        <v>8</v>
      </c>
      <c r="I340" s="255"/>
      <c r="J340" s="251"/>
      <c r="K340" s="251"/>
      <c r="L340" s="256"/>
      <c r="M340" s="257"/>
      <c r="N340" s="258"/>
      <c r="O340" s="258"/>
      <c r="P340" s="258"/>
      <c r="Q340" s="258"/>
      <c r="R340" s="258"/>
      <c r="S340" s="258"/>
      <c r="T340" s="259"/>
      <c r="AT340" s="260" t="s">
        <v>193</v>
      </c>
      <c r="AU340" s="260" t="s">
        <v>82</v>
      </c>
      <c r="AV340" s="12" t="s">
        <v>142</v>
      </c>
      <c r="AW340" s="12" t="s">
        <v>35</v>
      </c>
      <c r="AX340" s="12" t="s">
        <v>80</v>
      </c>
      <c r="AY340" s="260" t="s">
        <v>125</v>
      </c>
    </row>
    <row r="341" s="1" customFormat="1" ht="16.5" customHeight="1">
      <c r="B341" s="45"/>
      <c r="C341" s="262" t="s">
        <v>646</v>
      </c>
      <c r="D341" s="262" t="s">
        <v>323</v>
      </c>
      <c r="E341" s="263" t="s">
        <v>647</v>
      </c>
      <c r="F341" s="264" t="s">
        <v>648</v>
      </c>
      <c r="G341" s="265" t="s">
        <v>441</v>
      </c>
      <c r="H341" s="266">
        <v>5</v>
      </c>
      <c r="I341" s="267"/>
      <c r="J341" s="268">
        <f>ROUND(I341*H341,2)</f>
        <v>0</v>
      </c>
      <c r="K341" s="264" t="s">
        <v>132</v>
      </c>
      <c r="L341" s="269"/>
      <c r="M341" s="270" t="s">
        <v>21</v>
      </c>
      <c r="N341" s="271" t="s">
        <v>43</v>
      </c>
      <c r="O341" s="46"/>
      <c r="P341" s="229">
        <f>O341*H341</f>
        <v>0</v>
      </c>
      <c r="Q341" s="229">
        <v>0.0061000000000000004</v>
      </c>
      <c r="R341" s="229">
        <f>Q341*H341</f>
        <v>0.030500000000000003</v>
      </c>
      <c r="S341" s="229">
        <v>0</v>
      </c>
      <c r="T341" s="230">
        <f>S341*H341</f>
        <v>0</v>
      </c>
      <c r="AR341" s="23" t="s">
        <v>162</v>
      </c>
      <c r="AT341" s="23" t="s">
        <v>323</v>
      </c>
      <c r="AU341" s="23" t="s">
        <v>82</v>
      </c>
      <c r="AY341" s="23" t="s">
        <v>125</v>
      </c>
      <c r="BE341" s="231">
        <f>IF(N341="základní",J341,0)</f>
        <v>0</v>
      </c>
      <c r="BF341" s="231">
        <f>IF(N341="snížená",J341,0)</f>
        <v>0</v>
      </c>
      <c r="BG341" s="231">
        <f>IF(N341="zákl. přenesená",J341,0)</f>
        <v>0</v>
      </c>
      <c r="BH341" s="231">
        <f>IF(N341="sníž. přenesená",J341,0)</f>
        <v>0</v>
      </c>
      <c r="BI341" s="231">
        <f>IF(N341="nulová",J341,0)</f>
        <v>0</v>
      </c>
      <c r="BJ341" s="23" t="s">
        <v>80</v>
      </c>
      <c r="BK341" s="231">
        <f>ROUND(I341*H341,2)</f>
        <v>0</v>
      </c>
      <c r="BL341" s="23" t="s">
        <v>142</v>
      </c>
      <c r="BM341" s="23" t="s">
        <v>649</v>
      </c>
    </row>
    <row r="342" s="1" customFormat="1" ht="25.5" customHeight="1">
      <c r="B342" s="45"/>
      <c r="C342" s="220" t="s">
        <v>650</v>
      </c>
      <c r="D342" s="220" t="s">
        <v>128</v>
      </c>
      <c r="E342" s="221" t="s">
        <v>651</v>
      </c>
      <c r="F342" s="222" t="s">
        <v>652</v>
      </c>
      <c r="G342" s="223" t="s">
        <v>222</v>
      </c>
      <c r="H342" s="224">
        <v>47.100000000000001</v>
      </c>
      <c r="I342" s="225"/>
      <c r="J342" s="226">
        <f>ROUND(I342*H342,2)</f>
        <v>0</v>
      </c>
      <c r="K342" s="222" t="s">
        <v>132</v>
      </c>
      <c r="L342" s="71"/>
      <c r="M342" s="227" t="s">
        <v>21</v>
      </c>
      <c r="N342" s="228" t="s">
        <v>43</v>
      </c>
      <c r="O342" s="46"/>
      <c r="P342" s="229">
        <f>O342*H342</f>
        <v>0</v>
      </c>
      <c r="Q342" s="229">
        <v>0.00011</v>
      </c>
      <c r="R342" s="229">
        <f>Q342*H342</f>
        <v>0.0051810000000000007</v>
      </c>
      <c r="S342" s="229">
        <v>0</v>
      </c>
      <c r="T342" s="230">
        <f>S342*H342</f>
        <v>0</v>
      </c>
      <c r="AR342" s="23" t="s">
        <v>142</v>
      </c>
      <c r="AT342" s="23" t="s">
        <v>128</v>
      </c>
      <c r="AU342" s="23" t="s">
        <v>82</v>
      </c>
      <c r="AY342" s="23" t="s">
        <v>125</v>
      </c>
      <c r="BE342" s="231">
        <f>IF(N342="základní",J342,0)</f>
        <v>0</v>
      </c>
      <c r="BF342" s="231">
        <f>IF(N342="snížená",J342,0)</f>
        <v>0</v>
      </c>
      <c r="BG342" s="231">
        <f>IF(N342="zákl. přenesená",J342,0)</f>
        <v>0</v>
      </c>
      <c r="BH342" s="231">
        <f>IF(N342="sníž. přenesená",J342,0)</f>
        <v>0</v>
      </c>
      <c r="BI342" s="231">
        <f>IF(N342="nulová",J342,0)</f>
        <v>0</v>
      </c>
      <c r="BJ342" s="23" t="s">
        <v>80</v>
      </c>
      <c r="BK342" s="231">
        <f>ROUND(I342*H342,2)</f>
        <v>0</v>
      </c>
      <c r="BL342" s="23" t="s">
        <v>142</v>
      </c>
      <c r="BM342" s="23" t="s">
        <v>653</v>
      </c>
    </row>
    <row r="343" s="1" customFormat="1">
      <c r="B343" s="45"/>
      <c r="C343" s="73"/>
      <c r="D343" s="236" t="s">
        <v>191</v>
      </c>
      <c r="E343" s="73"/>
      <c r="F343" s="237" t="s">
        <v>654</v>
      </c>
      <c r="G343" s="73"/>
      <c r="H343" s="73"/>
      <c r="I343" s="190"/>
      <c r="J343" s="73"/>
      <c r="K343" s="73"/>
      <c r="L343" s="71"/>
      <c r="M343" s="238"/>
      <c r="N343" s="46"/>
      <c r="O343" s="46"/>
      <c r="P343" s="46"/>
      <c r="Q343" s="46"/>
      <c r="R343" s="46"/>
      <c r="S343" s="46"/>
      <c r="T343" s="94"/>
      <c r="AT343" s="23" t="s">
        <v>191</v>
      </c>
      <c r="AU343" s="23" t="s">
        <v>82</v>
      </c>
    </row>
    <row r="344" s="11" customFormat="1">
      <c r="B344" s="239"/>
      <c r="C344" s="240"/>
      <c r="D344" s="236" t="s">
        <v>193</v>
      </c>
      <c r="E344" s="241" t="s">
        <v>21</v>
      </c>
      <c r="F344" s="242" t="s">
        <v>655</v>
      </c>
      <c r="G344" s="240"/>
      <c r="H344" s="243">
        <v>47.100000000000001</v>
      </c>
      <c r="I344" s="244"/>
      <c r="J344" s="240"/>
      <c r="K344" s="240"/>
      <c r="L344" s="245"/>
      <c r="M344" s="246"/>
      <c r="N344" s="247"/>
      <c r="O344" s="247"/>
      <c r="P344" s="247"/>
      <c r="Q344" s="247"/>
      <c r="R344" s="247"/>
      <c r="S344" s="247"/>
      <c r="T344" s="248"/>
      <c r="AT344" s="249" t="s">
        <v>193</v>
      </c>
      <c r="AU344" s="249" t="s">
        <v>82</v>
      </c>
      <c r="AV344" s="11" t="s">
        <v>82</v>
      </c>
      <c r="AW344" s="11" t="s">
        <v>35</v>
      </c>
      <c r="AX344" s="11" t="s">
        <v>80</v>
      </c>
      <c r="AY344" s="249" t="s">
        <v>125</v>
      </c>
    </row>
    <row r="345" s="1" customFormat="1" ht="25.5" customHeight="1">
      <c r="B345" s="45"/>
      <c r="C345" s="220" t="s">
        <v>656</v>
      </c>
      <c r="D345" s="220" t="s">
        <v>128</v>
      </c>
      <c r="E345" s="221" t="s">
        <v>657</v>
      </c>
      <c r="F345" s="222" t="s">
        <v>658</v>
      </c>
      <c r="G345" s="223" t="s">
        <v>222</v>
      </c>
      <c r="H345" s="224">
        <v>293</v>
      </c>
      <c r="I345" s="225"/>
      <c r="J345" s="226">
        <f>ROUND(I345*H345,2)</f>
        <v>0</v>
      </c>
      <c r="K345" s="222" t="s">
        <v>132</v>
      </c>
      <c r="L345" s="71"/>
      <c r="M345" s="227" t="s">
        <v>21</v>
      </c>
      <c r="N345" s="228" t="s">
        <v>43</v>
      </c>
      <c r="O345" s="46"/>
      <c r="P345" s="229">
        <f>O345*H345</f>
        <v>0</v>
      </c>
      <c r="Q345" s="229">
        <v>4.0000000000000003E-05</v>
      </c>
      <c r="R345" s="229">
        <f>Q345*H345</f>
        <v>0.011720000000000001</v>
      </c>
      <c r="S345" s="229">
        <v>0</v>
      </c>
      <c r="T345" s="230">
        <f>S345*H345</f>
        <v>0</v>
      </c>
      <c r="AR345" s="23" t="s">
        <v>142</v>
      </c>
      <c r="AT345" s="23" t="s">
        <v>128</v>
      </c>
      <c r="AU345" s="23" t="s">
        <v>82</v>
      </c>
      <c r="AY345" s="23" t="s">
        <v>125</v>
      </c>
      <c r="BE345" s="231">
        <f>IF(N345="základní",J345,0)</f>
        <v>0</v>
      </c>
      <c r="BF345" s="231">
        <f>IF(N345="snížená",J345,0)</f>
        <v>0</v>
      </c>
      <c r="BG345" s="231">
        <f>IF(N345="zákl. přenesená",J345,0)</f>
        <v>0</v>
      </c>
      <c r="BH345" s="231">
        <f>IF(N345="sníž. přenesená",J345,0)</f>
        <v>0</v>
      </c>
      <c r="BI345" s="231">
        <f>IF(N345="nulová",J345,0)</f>
        <v>0</v>
      </c>
      <c r="BJ345" s="23" t="s">
        <v>80</v>
      </c>
      <c r="BK345" s="231">
        <f>ROUND(I345*H345,2)</f>
        <v>0</v>
      </c>
      <c r="BL345" s="23" t="s">
        <v>142</v>
      </c>
      <c r="BM345" s="23" t="s">
        <v>659</v>
      </c>
    </row>
    <row r="346" s="1" customFormat="1">
      <c r="B346" s="45"/>
      <c r="C346" s="73"/>
      <c r="D346" s="236" t="s">
        <v>191</v>
      </c>
      <c r="E346" s="73"/>
      <c r="F346" s="237" t="s">
        <v>654</v>
      </c>
      <c r="G346" s="73"/>
      <c r="H346" s="73"/>
      <c r="I346" s="190"/>
      <c r="J346" s="73"/>
      <c r="K346" s="73"/>
      <c r="L346" s="71"/>
      <c r="M346" s="238"/>
      <c r="N346" s="46"/>
      <c r="O346" s="46"/>
      <c r="P346" s="46"/>
      <c r="Q346" s="46"/>
      <c r="R346" s="46"/>
      <c r="S346" s="46"/>
      <c r="T346" s="94"/>
      <c r="AT346" s="23" t="s">
        <v>191</v>
      </c>
      <c r="AU346" s="23" t="s">
        <v>82</v>
      </c>
    </row>
    <row r="347" s="11" customFormat="1">
      <c r="B347" s="239"/>
      <c r="C347" s="240"/>
      <c r="D347" s="236" t="s">
        <v>193</v>
      </c>
      <c r="E347" s="241" t="s">
        <v>21</v>
      </c>
      <c r="F347" s="242" t="s">
        <v>660</v>
      </c>
      <c r="G347" s="240"/>
      <c r="H347" s="243">
        <v>293</v>
      </c>
      <c r="I347" s="244"/>
      <c r="J347" s="240"/>
      <c r="K347" s="240"/>
      <c r="L347" s="245"/>
      <c r="M347" s="246"/>
      <c r="N347" s="247"/>
      <c r="O347" s="247"/>
      <c r="P347" s="247"/>
      <c r="Q347" s="247"/>
      <c r="R347" s="247"/>
      <c r="S347" s="247"/>
      <c r="T347" s="248"/>
      <c r="AT347" s="249" t="s">
        <v>193</v>
      </c>
      <c r="AU347" s="249" t="s">
        <v>82</v>
      </c>
      <c r="AV347" s="11" t="s">
        <v>82</v>
      </c>
      <c r="AW347" s="11" t="s">
        <v>35</v>
      </c>
      <c r="AX347" s="11" t="s">
        <v>80</v>
      </c>
      <c r="AY347" s="249" t="s">
        <v>125</v>
      </c>
    </row>
    <row r="348" s="1" customFormat="1" ht="25.5" customHeight="1">
      <c r="B348" s="45"/>
      <c r="C348" s="220" t="s">
        <v>661</v>
      </c>
      <c r="D348" s="220" t="s">
        <v>128</v>
      </c>
      <c r="E348" s="221" t="s">
        <v>662</v>
      </c>
      <c r="F348" s="222" t="s">
        <v>663</v>
      </c>
      <c r="G348" s="223" t="s">
        <v>222</v>
      </c>
      <c r="H348" s="224">
        <v>187.84999999999999</v>
      </c>
      <c r="I348" s="225"/>
      <c r="J348" s="226">
        <f>ROUND(I348*H348,2)</f>
        <v>0</v>
      </c>
      <c r="K348" s="222" t="s">
        <v>132</v>
      </c>
      <c r="L348" s="71"/>
      <c r="M348" s="227" t="s">
        <v>21</v>
      </c>
      <c r="N348" s="228" t="s">
        <v>43</v>
      </c>
      <c r="O348" s="46"/>
      <c r="P348" s="229">
        <f>O348*H348</f>
        <v>0</v>
      </c>
      <c r="Q348" s="229">
        <v>0.00011</v>
      </c>
      <c r="R348" s="229">
        <f>Q348*H348</f>
        <v>0.020663500000000001</v>
      </c>
      <c r="S348" s="229">
        <v>0</v>
      </c>
      <c r="T348" s="230">
        <f>S348*H348</f>
        <v>0</v>
      </c>
      <c r="AR348" s="23" t="s">
        <v>142</v>
      </c>
      <c r="AT348" s="23" t="s">
        <v>128</v>
      </c>
      <c r="AU348" s="23" t="s">
        <v>82</v>
      </c>
      <c r="AY348" s="23" t="s">
        <v>125</v>
      </c>
      <c r="BE348" s="231">
        <f>IF(N348="základní",J348,0)</f>
        <v>0</v>
      </c>
      <c r="BF348" s="231">
        <f>IF(N348="snížená",J348,0)</f>
        <v>0</v>
      </c>
      <c r="BG348" s="231">
        <f>IF(N348="zákl. přenesená",J348,0)</f>
        <v>0</v>
      </c>
      <c r="BH348" s="231">
        <f>IF(N348="sníž. přenesená",J348,0)</f>
        <v>0</v>
      </c>
      <c r="BI348" s="231">
        <f>IF(N348="nulová",J348,0)</f>
        <v>0</v>
      </c>
      <c r="BJ348" s="23" t="s">
        <v>80</v>
      </c>
      <c r="BK348" s="231">
        <f>ROUND(I348*H348,2)</f>
        <v>0</v>
      </c>
      <c r="BL348" s="23" t="s">
        <v>142</v>
      </c>
      <c r="BM348" s="23" t="s">
        <v>664</v>
      </c>
    </row>
    <row r="349" s="1" customFormat="1">
      <c r="B349" s="45"/>
      <c r="C349" s="73"/>
      <c r="D349" s="236" t="s">
        <v>191</v>
      </c>
      <c r="E349" s="73"/>
      <c r="F349" s="237" t="s">
        <v>654</v>
      </c>
      <c r="G349" s="73"/>
      <c r="H349" s="73"/>
      <c r="I349" s="190"/>
      <c r="J349" s="73"/>
      <c r="K349" s="73"/>
      <c r="L349" s="71"/>
      <c r="M349" s="238"/>
      <c r="N349" s="46"/>
      <c r="O349" s="46"/>
      <c r="P349" s="46"/>
      <c r="Q349" s="46"/>
      <c r="R349" s="46"/>
      <c r="S349" s="46"/>
      <c r="T349" s="94"/>
      <c r="AT349" s="23" t="s">
        <v>191</v>
      </c>
      <c r="AU349" s="23" t="s">
        <v>82</v>
      </c>
    </row>
    <row r="350" s="11" customFormat="1">
      <c r="B350" s="239"/>
      <c r="C350" s="240"/>
      <c r="D350" s="236" t="s">
        <v>193</v>
      </c>
      <c r="E350" s="241" t="s">
        <v>21</v>
      </c>
      <c r="F350" s="242" t="s">
        <v>665</v>
      </c>
      <c r="G350" s="240"/>
      <c r="H350" s="243">
        <v>187.84999999999999</v>
      </c>
      <c r="I350" s="244"/>
      <c r="J350" s="240"/>
      <c r="K350" s="240"/>
      <c r="L350" s="245"/>
      <c r="M350" s="246"/>
      <c r="N350" s="247"/>
      <c r="O350" s="247"/>
      <c r="P350" s="247"/>
      <c r="Q350" s="247"/>
      <c r="R350" s="247"/>
      <c r="S350" s="247"/>
      <c r="T350" s="248"/>
      <c r="AT350" s="249" t="s">
        <v>193</v>
      </c>
      <c r="AU350" s="249" t="s">
        <v>82</v>
      </c>
      <c r="AV350" s="11" t="s">
        <v>82</v>
      </c>
      <c r="AW350" s="11" t="s">
        <v>35</v>
      </c>
      <c r="AX350" s="11" t="s">
        <v>80</v>
      </c>
      <c r="AY350" s="249" t="s">
        <v>125</v>
      </c>
    </row>
    <row r="351" s="1" customFormat="1" ht="25.5" customHeight="1">
      <c r="B351" s="45"/>
      <c r="C351" s="220" t="s">
        <v>666</v>
      </c>
      <c r="D351" s="220" t="s">
        <v>128</v>
      </c>
      <c r="E351" s="221" t="s">
        <v>667</v>
      </c>
      <c r="F351" s="222" t="s">
        <v>668</v>
      </c>
      <c r="G351" s="223" t="s">
        <v>189</v>
      </c>
      <c r="H351" s="224">
        <v>32.100000000000001</v>
      </c>
      <c r="I351" s="225"/>
      <c r="J351" s="226">
        <f>ROUND(I351*H351,2)</f>
        <v>0</v>
      </c>
      <c r="K351" s="222" t="s">
        <v>132</v>
      </c>
      <c r="L351" s="71"/>
      <c r="M351" s="227" t="s">
        <v>21</v>
      </c>
      <c r="N351" s="228" t="s">
        <v>43</v>
      </c>
      <c r="O351" s="46"/>
      <c r="P351" s="229">
        <f>O351*H351</f>
        <v>0</v>
      </c>
      <c r="Q351" s="229">
        <v>0.00084999999999999995</v>
      </c>
      <c r="R351" s="229">
        <f>Q351*H351</f>
        <v>0.027285</v>
      </c>
      <c r="S351" s="229">
        <v>0</v>
      </c>
      <c r="T351" s="230">
        <f>S351*H351</f>
        <v>0</v>
      </c>
      <c r="AR351" s="23" t="s">
        <v>142</v>
      </c>
      <c r="AT351" s="23" t="s">
        <v>128</v>
      </c>
      <c r="AU351" s="23" t="s">
        <v>82</v>
      </c>
      <c r="AY351" s="23" t="s">
        <v>125</v>
      </c>
      <c r="BE351" s="231">
        <f>IF(N351="základní",J351,0)</f>
        <v>0</v>
      </c>
      <c r="BF351" s="231">
        <f>IF(N351="snížená",J351,0)</f>
        <v>0</v>
      </c>
      <c r="BG351" s="231">
        <f>IF(N351="zákl. přenesená",J351,0)</f>
        <v>0</v>
      </c>
      <c r="BH351" s="231">
        <f>IF(N351="sníž. přenesená",J351,0)</f>
        <v>0</v>
      </c>
      <c r="BI351" s="231">
        <f>IF(N351="nulová",J351,0)</f>
        <v>0</v>
      </c>
      <c r="BJ351" s="23" t="s">
        <v>80</v>
      </c>
      <c r="BK351" s="231">
        <f>ROUND(I351*H351,2)</f>
        <v>0</v>
      </c>
      <c r="BL351" s="23" t="s">
        <v>142</v>
      </c>
      <c r="BM351" s="23" t="s">
        <v>669</v>
      </c>
    </row>
    <row r="352" s="1" customFormat="1">
      <c r="B352" s="45"/>
      <c r="C352" s="73"/>
      <c r="D352" s="236" t="s">
        <v>191</v>
      </c>
      <c r="E352" s="73"/>
      <c r="F352" s="237" t="s">
        <v>654</v>
      </c>
      <c r="G352" s="73"/>
      <c r="H352" s="73"/>
      <c r="I352" s="190"/>
      <c r="J352" s="73"/>
      <c r="K352" s="73"/>
      <c r="L352" s="71"/>
      <c r="M352" s="238"/>
      <c r="N352" s="46"/>
      <c r="O352" s="46"/>
      <c r="P352" s="46"/>
      <c r="Q352" s="46"/>
      <c r="R352" s="46"/>
      <c r="S352" s="46"/>
      <c r="T352" s="94"/>
      <c r="AT352" s="23" t="s">
        <v>191</v>
      </c>
      <c r="AU352" s="23" t="s">
        <v>82</v>
      </c>
    </row>
    <row r="353" s="11" customFormat="1">
      <c r="B353" s="239"/>
      <c r="C353" s="240"/>
      <c r="D353" s="236" t="s">
        <v>193</v>
      </c>
      <c r="E353" s="241" t="s">
        <v>21</v>
      </c>
      <c r="F353" s="242" t="s">
        <v>670</v>
      </c>
      <c r="G353" s="240"/>
      <c r="H353" s="243">
        <v>8.0999999999999996</v>
      </c>
      <c r="I353" s="244"/>
      <c r="J353" s="240"/>
      <c r="K353" s="240"/>
      <c r="L353" s="245"/>
      <c r="M353" s="246"/>
      <c r="N353" s="247"/>
      <c r="O353" s="247"/>
      <c r="P353" s="247"/>
      <c r="Q353" s="247"/>
      <c r="R353" s="247"/>
      <c r="S353" s="247"/>
      <c r="T353" s="248"/>
      <c r="AT353" s="249" t="s">
        <v>193</v>
      </c>
      <c r="AU353" s="249" t="s">
        <v>82</v>
      </c>
      <c r="AV353" s="11" t="s">
        <v>82</v>
      </c>
      <c r="AW353" s="11" t="s">
        <v>35</v>
      </c>
      <c r="AX353" s="11" t="s">
        <v>72</v>
      </c>
      <c r="AY353" s="249" t="s">
        <v>125</v>
      </c>
    </row>
    <row r="354" s="11" customFormat="1">
      <c r="B354" s="239"/>
      <c r="C354" s="240"/>
      <c r="D354" s="236" t="s">
        <v>193</v>
      </c>
      <c r="E354" s="241" t="s">
        <v>21</v>
      </c>
      <c r="F354" s="242" t="s">
        <v>671</v>
      </c>
      <c r="G354" s="240"/>
      <c r="H354" s="243">
        <v>24</v>
      </c>
      <c r="I354" s="244"/>
      <c r="J354" s="240"/>
      <c r="K354" s="240"/>
      <c r="L354" s="245"/>
      <c r="M354" s="246"/>
      <c r="N354" s="247"/>
      <c r="O354" s="247"/>
      <c r="P354" s="247"/>
      <c r="Q354" s="247"/>
      <c r="R354" s="247"/>
      <c r="S354" s="247"/>
      <c r="T354" s="248"/>
      <c r="AT354" s="249" t="s">
        <v>193</v>
      </c>
      <c r="AU354" s="249" t="s">
        <v>82</v>
      </c>
      <c r="AV354" s="11" t="s">
        <v>82</v>
      </c>
      <c r="AW354" s="11" t="s">
        <v>35</v>
      </c>
      <c r="AX354" s="11" t="s">
        <v>72</v>
      </c>
      <c r="AY354" s="249" t="s">
        <v>125</v>
      </c>
    </row>
    <row r="355" s="12" customFormat="1">
      <c r="B355" s="250"/>
      <c r="C355" s="251"/>
      <c r="D355" s="236" t="s">
        <v>193</v>
      </c>
      <c r="E355" s="252" t="s">
        <v>21</v>
      </c>
      <c r="F355" s="253" t="s">
        <v>197</v>
      </c>
      <c r="G355" s="251"/>
      <c r="H355" s="254">
        <v>32.100000000000001</v>
      </c>
      <c r="I355" s="255"/>
      <c r="J355" s="251"/>
      <c r="K355" s="251"/>
      <c r="L355" s="256"/>
      <c r="M355" s="257"/>
      <c r="N355" s="258"/>
      <c r="O355" s="258"/>
      <c r="P355" s="258"/>
      <c r="Q355" s="258"/>
      <c r="R355" s="258"/>
      <c r="S355" s="258"/>
      <c r="T355" s="259"/>
      <c r="AT355" s="260" t="s">
        <v>193</v>
      </c>
      <c r="AU355" s="260" t="s">
        <v>82</v>
      </c>
      <c r="AV355" s="12" t="s">
        <v>142</v>
      </c>
      <c r="AW355" s="12" t="s">
        <v>35</v>
      </c>
      <c r="AX355" s="12" t="s">
        <v>80</v>
      </c>
      <c r="AY355" s="260" t="s">
        <v>125</v>
      </c>
    </row>
    <row r="356" s="1" customFormat="1" ht="25.5" customHeight="1">
      <c r="B356" s="45"/>
      <c r="C356" s="220" t="s">
        <v>672</v>
      </c>
      <c r="D356" s="220" t="s">
        <v>128</v>
      </c>
      <c r="E356" s="221" t="s">
        <v>673</v>
      </c>
      <c r="F356" s="222" t="s">
        <v>674</v>
      </c>
      <c r="G356" s="223" t="s">
        <v>222</v>
      </c>
      <c r="H356" s="224">
        <v>527.95000000000005</v>
      </c>
      <c r="I356" s="225"/>
      <c r="J356" s="226">
        <f>ROUND(I356*H356,2)</f>
        <v>0</v>
      </c>
      <c r="K356" s="222" t="s">
        <v>132</v>
      </c>
      <c r="L356" s="71"/>
      <c r="M356" s="227" t="s">
        <v>21</v>
      </c>
      <c r="N356" s="228" t="s">
        <v>43</v>
      </c>
      <c r="O356" s="46"/>
      <c r="P356" s="229">
        <f>O356*H356</f>
        <v>0</v>
      </c>
      <c r="Q356" s="229">
        <v>0</v>
      </c>
      <c r="R356" s="229">
        <f>Q356*H356</f>
        <v>0</v>
      </c>
      <c r="S356" s="229">
        <v>0</v>
      </c>
      <c r="T356" s="230">
        <f>S356*H356</f>
        <v>0</v>
      </c>
      <c r="AR356" s="23" t="s">
        <v>142</v>
      </c>
      <c r="AT356" s="23" t="s">
        <v>128</v>
      </c>
      <c r="AU356" s="23" t="s">
        <v>82</v>
      </c>
      <c r="AY356" s="23" t="s">
        <v>125</v>
      </c>
      <c r="BE356" s="231">
        <f>IF(N356="základní",J356,0)</f>
        <v>0</v>
      </c>
      <c r="BF356" s="231">
        <f>IF(N356="snížená",J356,0)</f>
        <v>0</v>
      </c>
      <c r="BG356" s="231">
        <f>IF(N356="zákl. přenesená",J356,0)</f>
        <v>0</v>
      </c>
      <c r="BH356" s="231">
        <f>IF(N356="sníž. přenesená",J356,0)</f>
        <v>0</v>
      </c>
      <c r="BI356" s="231">
        <f>IF(N356="nulová",J356,0)</f>
        <v>0</v>
      </c>
      <c r="BJ356" s="23" t="s">
        <v>80</v>
      </c>
      <c r="BK356" s="231">
        <f>ROUND(I356*H356,2)</f>
        <v>0</v>
      </c>
      <c r="BL356" s="23" t="s">
        <v>142</v>
      </c>
      <c r="BM356" s="23" t="s">
        <v>675</v>
      </c>
    </row>
    <row r="357" s="1" customFormat="1">
      <c r="B357" s="45"/>
      <c r="C357" s="73"/>
      <c r="D357" s="236" t="s">
        <v>191</v>
      </c>
      <c r="E357" s="73"/>
      <c r="F357" s="237" t="s">
        <v>676</v>
      </c>
      <c r="G357" s="73"/>
      <c r="H357" s="73"/>
      <c r="I357" s="190"/>
      <c r="J357" s="73"/>
      <c r="K357" s="73"/>
      <c r="L357" s="71"/>
      <c r="M357" s="238"/>
      <c r="N357" s="46"/>
      <c r="O357" s="46"/>
      <c r="P357" s="46"/>
      <c r="Q357" s="46"/>
      <c r="R357" s="46"/>
      <c r="S357" s="46"/>
      <c r="T357" s="94"/>
      <c r="AT357" s="23" t="s">
        <v>191</v>
      </c>
      <c r="AU357" s="23" t="s">
        <v>82</v>
      </c>
    </row>
    <row r="358" s="11" customFormat="1">
      <c r="B358" s="239"/>
      <c r="C358" s="240"/>
      <c r="D358" s="236" t="s">
        <v>193</v>
      </c>
      <c r="E358" s="241" t="s">
        <v>21</v>
      </c>
      <c r="F358" s="242" t="s">
        <v>677</v>
      </c>
      <c r="G358" s="240"/>
      <c r="H358" s="243">
        <v>527.95000000000005</v>
      </c>
      <c r="I358" s="244"/>
      <c r="J358" s="240"/>
      <c r="K358" s="240"/>
      <c r="L358" s="245"/>
      <c r="M358" s="246"/>
      <c r="N358" s="247"/>
      <c r="O358" s="247"/>
      <c r="P358" s="247"/>
      <c r="Q358" s="247"/>
      <c r="R358" s="247"/>
      <c r="S358" s="247"/>
      <c r="T358" s="248"/>
      <c r="AT358" s="249" t="s">
        <v>193</v>
      </c>
      <c r="AU358" s="249" t="s">
        <v>82</v>
      </c>
      <c r="AV358" s="11" t="s">
        <v>82</v>
      </c>
      <c r="AW358" s="11" t="s">
        <v>35</v>
      </c>
      <c r="AX358" s="11" t="s">
        <v>80</v>
      </c>
      <c r="AY358" s="249" t="s">
        <v>125</v>
      </c>
    </row>
    <row r="359" s="1" customFormat="1" ht="25.5" customHeight="1">
      <c r="B359" s="45"/>
      <c r="C359" s="220" t="s">
        <v>678</v>
      </c>
      <c r="D359" s="220" t="s">
        <v>128</v>
      </c>
      <c r="E359" s="221" t="s">
        <v>679</v>
      </c>
      <c r="F359" s="222" t="s">
        <v>680</v>
      </c>
      <c r="G359" s="223" t="s">
        <v>189</v>
      </c>
      <c r="H359" s="224">
        <v>32.100000000000001</v>
      </c>
      <c r="I359" s="225"/>
      <c r="J359" s="226">
        <f>ROUND(I359*H359,2)</f>
        <v>0</v>
      </c>
      <c r="K359" s="222" t="s">
        <v>132</v>
      </c>
      <c r="L359" s="71"/>
      <c r="M359" s="227" t="s">
        <v>21</v>
      </c>
      <c r="N359" s="228" t="s">
        <v>43</v>
      </c>
      <c r="O359" s="46"/>
      <c r="P359" s="229">
        <f>O359*H359</f>
        <v>0</v>
      </c>
      <c r="Q359" s="229">
        <v>1.0000000000000001E-05</v>
      </c>
      <c r="R359" s="229">
        <f>Q359*H359</f>
        <v>0.00032100000000000005</v>
      </c>
      <c r="S359" s="229">
        <v>0</v>
      </c>
      <c r="T359" s="230">
        <f>S359*H359</f>
        <v>0</v>
      </c>
      <c r="AR359" s="23" t="s">
        <v>142</v>
      </c>
      <c r="AT359" s="23" t="s">
        <v>128</v>
      </c>
      <c r="AU359" s="23" t="s">
        <v>82</v>
      </c>
      <c r="AY359" s="23" t="s">
        <v>125</v>
      </c>
      <c r="BE359" s="231">
        <f>IF(N359="základní",J359,0)</f>
        <v>0</v>
      </c>
      <c r="BF359" s="231">
        <f>IF(N359="snížená",J359,0)</f>
        <v>0</v>
      </c>
      <c r="BG359" s="231">
        <f>IF(N359="zákl. přenesená",J359,0)</f>
        <v>0</v>
      </c>
      <c r="BH359" s="231">
        <f>IF(N359="sníž. přenesená",J359,0)</f>
        <v>0</v>
      </c>
      <c r="BI359" s="231">
        <f>IF(N359="nulová",J359,0)</f>
        <v>0</v>
      </c>
      <c r="BJ359" s="23" t="s">
        <v>80</v>
      </c>
      <c r="BK359" s="231">
        <f>ROUND(I359*H359,2)</f>
        <v>0</v>
      </c>
      <c r="BL359" s="23" t="s">
        <v>142</v>
      </c>
      <c r="BM359" s="23" t="s">
        <v>681</v>
      </c>
    </row>
    <row r="360" s="1" customFormat="1">
      <c r="B360" s="45"/>
      <c r="C360" s="73"/>
      <c r="D360" s="236" t="s">
        <v>191</v>
      </c>
      <c r="E360" s="73"/>
      <c r="F360" s="237" t="s">
        <v>676</v>
      </c>
      <c r="G360" s="73"/>
      <c r="H360" s="73"/>
      <c r="I360" s="190"/>
      <c r="J360" s="73"/>
      <c r="K360" s="73"/>
      <c r="L360" s="71"/>
      <c r="M360" s="238"/>
      <c r="N360" s="46"/>
      <c r="O360" s="46"/>
      <c r="P360" s="46"/>
      <c r="Q360" s="46"/>
      <c r="R360" s="46"/>
      <c r="S360" s="46"/>
      <c r="T360" s="94"/>
      <c r="AT360" s="23" t="s">
        <v>191</v>
      </c>
      <c r="AU360" s="23" t="s">
        <v>82</v>
      </c>
    </row>
    <row r="361" s="1" customFormat="1" ht="38.25" customHeight="1">
      <c r="B361" s="45"/>
      <c r="C361" s="220" t="s">
        <v>682</v>
      </c>
      <c r="D361" s="220" t="s">
        <v>128</v>
      </c>
      <c r="E361" s="221" t="s">
        <v>683</v>
      </c>
      <c r="F361" s="222" t="s">
        <v>684</v>
      </c>
      <c r="G361" s="223" t="s">
        <v>222</v>
      </c>
      <c r="H361" s="224">
        <v>1207.05</v>
      </c>
      <c r="I361" s="225"/>
      <c r="J361" s="226">
        <f>ROUND(I361*H361,2)</f>
        <v>0</v>
      </c>
      <c r="K361" s="222" t="s">
        <v>132</v>
      </c>
      <c r="L361" s="71"/>
      <c r="M361" s="227" t="s">
        <v>21</v>
      </c>
      <c r="N361" s="228" t="s">
        <v>43</v>
      </c>
      <c r="O361" s="46"/>
      <c r="P361" s="229">
        <f>O361*H361</f>
        <v>0</v>
      </c>
      <c r="Q361" s="229">
        <v>0.15540000000000001</v>
      </c>
      <c r="R361" s="229">
        <f>Q361*H361</f>
        <v>187.57557</v>
      </c>
      <c r="S361" s="229">
        <v>0</v>
      </c>
      <c r="T361" s="230">
        <f>S361*H361</f>
        <v>0</v>
      </c>
      <c r="AR361" s="23" t="s">
        <v>142</v>
      </c>
      <c r="AT361" s="23" t="s">
        <v>128</v>
      </c>
      <c r="AU361" s="23" t="s">
        <v>82</v>
      </c>
      <c r="AY361" s="23" t="s">
        <v>125</v>
      </c>
      <c r="BE361" s="231">
        <f>IF(N361="základní",J361,0)</f>
        <v>0</v>
      </c>
      <c r="BF361" s="231">
        <f>IF(N361="snížená",J361,0)</f>
        <v>0</v>
      </c>
      <c r="BG361" s="231">
        <f>IF(N361="zákl. přenesená",J361,0)</f>
        <v>0</v>
      </c>
      <c r="BH361" s="231">
        <f>IF(N361="sníž. přenesená",J361,0)</f>
        <v>0</v>
      </c>
      <c r="BI361" s="231">
        <f>IF(N361="nulová",J361,0)</f>
        <v>0</v>
      </c>
      <c r="BJ361" s="23" t="s">
        <v>80</v>
      </c>
      <c r="BK361" s="231">
        <f>ROUND(I361*H361,2)</f>
        <v>0</v>
      </c>
      <c r="BL361" s="23" t="s">
        <v>142</v>
      </c>
      <c r="BM361" s="23" t="s">
        <v>685</v>
      </c>
    </row>
    <row r="362" s="1" customFormat="1">
      <c r="B362" s="45"/>
      <c r="C362" s="73"/>
      <c r="D362" s="236" t="s">
        <v>191</v>
      </c>
      <c r="E362" s="73"/>
      <c r="F362" s="237" t="s">
        <v>686</v>
      </c>
      <c r="G362" s="73"/>
      <c r="H362" s="73"/>
      <c r="I362" s="190"/>
      <c r="J362" s="73"/>
      <c r="K362" s="73"/>
      <c r="L362" s="71"/>
      <c r="M362" s="238"/>
      <c r="N362" s="46"/>
      <c r="O362" s="46"/>
      <c r="P362" s="46"/>
      <c r="Q362" s="46"/>
      <c r="R362" s="46"/>
      <c r="S362" s="46"/>
      <c r="T362" s="94"/>
      <c r="AT362" s="23" t="s">
        <v>191</v>
      </c>
      <c r="AU362" s="23" t="s">
        <v>82</v>
      </c>
    </row>
    <row r="363" s="11" customFormat="1">
      <c r="B363" s="239"/>
      <c r="C363" s="240"/>
      <c r="D363" s="236" t="s">
        <v>193</v>
      </c>
      <c r="E363" s="241" t="s">
        <v>21</v>
      </c>
      <c r="F363" s="242" t="s">
        <v>687</v>
      </c>
      <c r="G363" s="240"/>
      <c r="H363" s="243">
        <v>15</v>
      </c>
      <c r="I363" s="244"/>
      <c r="J363" s="240"/>
      <c r="K363" s="240"/>
      <c r="L363" s="245"/>
      <c r="M363" s="246"/>
      <c r="N363" s="247"/>
      <c r="O363" s="247"/>
      <c r="P363" s="247"/>
      <c r="Q363" s="247"/>
      <c r="R363" s="247"/>
      <c r="S363" s="247"/>
      <c r="T363" s="248"/>
      <c r="AT363" s="249" t="s">
        <v>193</v>
      </c>
      <c r="AU363" s="249" t="s">
        <v>82</v>
      </c>
      <c r="AV363" s="11" t="s">
        <v>82</v>
      </c>
      <c r="AW363" s="11" t="s">
        <v>35</v>
      </c>
      <c r="AX363" s="11" t="s">
        <v>72</v>
      </c>
      <c r="AY363" s="249" t="s">
        <v>125</v>
      </c>
    </row>
    <row r="364" s="11" customFormat="1">
      <c r="B364" s="239"/>
      <c r="C364" s="240"/>
      <c r="D364" s="236" t="s">
        <v>193</v>
      </c>
      <c r="E364" s="241" t="s">
        <v>21</v>
      </c>
      <c r="F364" s="242" t="s">
        <v>688</v>
      </c>
      <c r="G364" s="240"/>
      <c r="H364" s="243">
        <v>1007.25</v>
      </c>
      <c r="I364" s="244"/>
      <c r="J364" s="240"/>
      <c r="K364" s="240"/>
      <c r="L364" s="245"/>
      <c r="M364" s="246"/>
      <c r="N364" s="247"/>
      <c r="O364" s="247"/>
      <c r="P364" s="247"/>
      <c r="Q364" s="247"/>
      <c r="R364" s="247"/>
      <c r="S364" s="247"/>
      <c r="T364" s="248"/>
      <c r="AT364" s="249" t="s">
        <v>193</v>
      </c>
      <c r="AU364" s="249" t="s">
        <v>82</v>
      </c>
      <c r="AV364" s="11" t="s">
        <v>82</v>
      </c>
      <c r="AW364" s="11" t="s">
        <v>35</v>
      </c>
      <c r="AX364" s="11" t="s">
        <v>72</v>
      </c>
      <c r="AY364" s="249" t="s">
        <v>125</v>
      </c>
    </row>
    <row r="365" s="11" customFormat="1">
      <c r="B365" s="239"/>
      <c r="C365" s="240"/>
      <c r="D365" s="236" t="s">
        <v>193</v>
      </c>
      <c r="E365" s="241" t="s">
        <v>21</v>
      </c>
      <c r="F365" s="242" t="s">
        <v>689</v>
      </c>
      <c r="G365" s="240"/>
      <c r="H365" s="243">
        <v>184.80000000000001</v>
      </c>
      <c r="I365" s="244"/>
      <c r="J365" s="240"/>
      <c r="K365" s="240"/>
      <c r="L365" s="245"/>
      <c r="M365" s="246"/>
      <c r="N365" s="247"/>
      <c r="O365" s="247"/>
      <c r="P365" s="247"/>
      <c r="Q365" s="247"/>
      <c r="R365" s="247"/>
      <c r="S365" s="247"/>
      <c r="T365" s="248"/>
      <c r="AT365" s="249" t="s">
        <v>193</v>
      </c>
      <c r="AU365" s="249" t="s">
        <v>82</v>
      </c>
      <c r="AV365" s="11" t="s">
        <v>82</v>
      </c>
      <c r="AW365" s="11" t="s">
        <v>35</v>
      </c>
      <c r="AX365" s="11" t="s">
        <v>72</v>
      </c>
      <c r="AY365" s="249" t="s">
        <v>125</v>
      </c>
    </row>
    <row r="366" s="12" customFormat="1">
      <c r="B366" s="250"/>
      <c r="C366" s="251"/>
      <c r="D366" s="236" t="s">
        <v>193</v>
      </c>
      <c r="E366" s="252" t="s">
        <v>21</v>
      </c>
      <c r="F366" s="253" t="s">
        <v>197</v>
      </c>
      <c r="G366" s="251"/>
      <c r="H366" s="254">
        <v>1207.05</v>
      </c>
      <c r="I366" s="255"/>
      <c r="J366" s="251"/>
      <c r="K366" s="251"/>
      <c r="L366" s="256"/>
      <c r="M366" s="257"/>
      <c r="N366" s="258"/>
      <c r="O366" s="258"/>
      <c r="P366" s="258"/>
      <c r="Q366" s="258"/>
      <c r="R366" s="258"/>
      <c r="S366" s="258"/>
      <c r="T366" s="259"/>
      <c r="AT366" s="260" t="s">
        <v>193</v>
      </c>
      <c r="AU366" s="260" t="s">
        <v>82</v>
      </c>
      <c r="AV366" s="12" t="s">
        <v>142</v>
      </c>
      <c r="AW366" s="12" t="s">
        <v>35</v>
      </c>
      <c r="AX366" s="12" t="s">
        <v>80</v>
      </c>
      <c r="AY366" s="260" t="s">
        <v>125</v>
      </c>
    </row>
    <row r="367" s="1" customFormat="1" ht="16.5" customHeight="1">
      <c r="B367" s="45"/>
      <c r="C367" s="262" t="s">
        <v>690</v>
      </c>
      <c r="D367" s="262" t="s">
        <v>323</v>
      </c>
      <c r="E367" s="263" t="s">
        <v>691</v>
      </c>
      <c r="F367" s="264" t="s">
        <v>692</v>
      </c>
      <c r="G367" s="265" t="s">
        <v>222</v>
      </c>
      <c r="H367" s="266">
        <v>1007.25</v>
      </c>
      <c r="I367" s="267"/>
      <c r="J367" s="268">
        <f>ROUND(I367*H367,2)</f>
        <v>0</v>
      </c>
      <c r="K367" s="264" t="s">
        <v>132</v>
      </c>
      <c r="L367" s="269"/>
      <c r="M367" s="270" t="s">
        <v>21</v>
      </c>
      <c r="N367" s="271" t="s">
        <v>43</v>
      </c>
      <c r="O367" s="46"/>
      <c r="P367" s="229">
        <f>O367*H367</f>
        <v>0</v>
      </c>
      <c r="Q367" s="229">
        <v>0.081000000000000003</v>
      </c>
      <c r="R367" s="229">
        <f>Q367*H367</f>
        <v>81.587249999999997</v>
      </c>
      <c r="S367" s="229">
        <v>0</v>
      </c>
      <c r="T367" s="230">
        <f>S367*H367</f>
        <v>0</v>
      </c>
      <c r="AR367" s="23" t="s">
        <v>162</v>
      </c>
      <c r="AT367" s="23" t="s">
        <v>323</v>
      </c>
      <c r="AU367" s="23" t="s">
        <v>82</v>
      </c>
      <c r="AY367" s="23" t="s">
        <v>125</v>
      </c>
      <c r="BE367" s="231">
        <f>IF(N367="základní",J367,0)</f>
        <v>0</v>
      </c>
      <c r="BF367" s="231">
        <f>IF(N367="snížená",J367,0)</f>
        <v>0</v>
      </c>
      <c r="BG367" s="231">
        <f>IF(N367="zákl. přenesená",J367,0)</f>
        <v>0</v>
      </c>
      <c r="BH367" s="231">
        <f>IF(N367="sníž. přenesená",J367,0)</f>
        <v>0</v>
      </c>
      <c r="BI367" s="231">
        <f>IF(N367="nulová",J367,0)</f>
        <v>0</v>
      </c>
      <c r="BJ367" s="23" t="s">
        <v>80</v>
      </c>
      <c r="BK367" s="231">
        <f>ROUND(I367*H367,2)</f>
        <v>0</v>
      </c>
      <c r="BL367" s="23" t="s">
        <v>142</v>
      </c>
      <c r="BM367" s="23" t="s">
        <v>693</v>
      </c>
    </row>
    <row r="368" s="11" customFormat="1">
      <c r="B368" s="239"/>
      <c r="C368" s="240"/>
      <c r="D368" s="236" t="s">
        <v>193</v>
      </c>
      <c r="E368" s="241" t="s">
        <v>21</v>
      </c>
      <c r="F368" s="242" t="s">
        <v>688</v>
      </c>
      <c r="G368" s="240"/>
      <c r="H368" s="243">
        <v>1007.25</v>
      </c>
      <c r="I368" s="244"/>
      <c r="J368" s="240"/>
      <c r="K368" s="240"/>
      <c r="L368" s="245"/>
      <c r="M368" s="246"/>
      <c r="N368" s="247"/>
      <c r="O368" s="247"/>
      <c r="P368" s="247"/>
      <c r="Q368" s="247"/>
      <c r="R368" s="247"/>
      <c r="S368" s="247"/>
      <c r="T368" s="248"/>
      <c r="AT368" s="249" t="s">
        <v>193</v>
      </c>
      <c r="AU368" s="249" t="s">
        <v>82</v>
      </c>
      <c r="AV368" s="11" t="s">
        <v>82</v>
      </c>
      <c r="AW368" s="11" t="s">
        <v>35</v>
      </c>
      <c r="AX368" s="11" t="s">
        <v>80</v>
      </c>
      <c r="AY368" s="249" t="s">
        <v>125</v>
      </c>
    </row>
    <row r="369" s="1" customFormat="1" ht="16.5" customHeight="1">
      <c r="B369" s="45"/>
      <c r="C369" s="262" t="s">
        <v>694</v>
      </c>
      <c r="D369" s="262" t="s">
        <v>323</v>
      </c>
      <c r="E369" s="263" t="s">
        <v>695</v>
      </c>
      <c r="F369" s="264" t="s">
        <v>696</v>
      </c>
      <c r="G369" s="265" t="s">
        <v>222</v>
      </c>
      <c r="H369" s="266">
        <v>15</v>
      </c>
      <c r="I369" s="267"/>
      <c r="J369" s="268">
        <f>ROUND(I369*H369,2)</f>
        <v>0</v>
      </c>
      <c r="K369" s="264" t="s">
        <v>132</v>
      </c>
      <c r="L369" s="269"/>
      <c r="M369" s="270" t="s">
        <v>21</v>
      </c>
      <c r="N369" s="271" t="s">
        <v>43</v>
      </c>
      <c r="O369" s="46"/>
      <c r="P369" s="229">
        <f>O369*H369</f>
        <v>0</v>
      </c>
      <c r="Q369" s="229">
        <v>0.10199999999999999</v>
      </c>
      <c r="R369" s="229">
        <f>Q369*H369</f>
        <v>1.5299999999999998</v>
      </c>
      <c r="S369" s="229">
        <v>0</v>
      </c>
      <c r="T369" s="230">
        <f>S369*H369</f>
        <v>0</v>
      </c>
      <c r="AR369" s="23" t="s">
        <v>162</v>
      </c>
      <c r="AT369" s="23" t="s">
        <v>323</v>
      </c>
      <c r="AU369" s="23" t="s">
        <v>82</v>
      </c>
      <c r="AY369" s="23" t="s">
        <v>125</v>
      </c>
      <c r="BE369" s="231">
        <f>IF(N369="základní",J369,0)</f>
        <v>0</v>
      </c>
      <c r="BF369" s="231">
        <f>IF(N369="snížená",J369,0)</f>
        <v>0</v>
      </c>
      <c r="BG369" s="231">
        <f>IF(N369="zákl. přenesená",J369,0)</f>
        <v>0</v>
      </c>
      <c r="BH369" s="231">
        <f>IF(N369="sníž. přenesená",J369,0)</f>
        <v>0</v>
      </c>
      <c r="BI369" s="231">
        <f>IF(N369="nulová",J369,0)</f>
        <v>0</v>
      </c>
      <c r="BJ369" s="23" t="s">
        <v>80</v>
      </c>
      <c r="BK369" s="231">
        <f>ROUND(I369*H369,2)</f>
        <v>0</v>
      </c>
      <c r="BL369" s="23" t="s">
        <v>142</v>
      </c>
      <c r="BM369" s="23" t="s">
        <v>697</v>
      </c>
    </row>
    <row r="370" s="11" customFormat="1">
      <c r="B370" s="239"/>
      <c r="C370" s="240"/>
      <c r="D370" s="236" t="s">
        <v>193</v>
      </c>
      <c r="E370" s="241" t="s">
        <v>21</v>
      </c>
      <c r="F370" s="242" t="s">
        <v>687</v>
      </c>
      <c r="G370" s="240"/>
      <c r="H370" s="243">
        <v>15</v>
      </c>
      <c r="I370" s="244"/>
      <c r="J370" s="240"/>
      <c r="K370" s="240"/>
      <c r="L370" s="245"/>
      <c r="M370" s="246"/>
      <c r="N370" s="247"/>
      <c r="O370" s="247"/>
      <c r="P370" s="247"/>
      <c r="Q370" s="247"/>
      <c r="R370" s="247"/>
      <c r="S370" s="247"/>
      <c r="T370" s="248"/>
      <c r="AT370" s="249" t="s">
        <v>193</v>
      </c>
      <c r="AU370" s="249" t="s">
        <v>82</v>
      </c>
      <c r="AV370" s="11" t="s">
        <v>82</v>
      </c>
      <c r="AW370" s="11" t="s">
        <v>35</v>
      </c>
      <c r="AX370" s="11" t="s">
        <v>80</v>
      </c>
      <c r="AY370" s="249" t="s">
        <v>125</v>
      </c>
    </row>
    <row r="371" s="1" customFormat="1" ht="16.5" customHeight="1">
      <c r="B371" s="45"/>
      <c r="C371" s="262" t="s">
        <v>698</v>
      </c>
      <c r="D371" s="262" t="s">
        <v>323</v>
      </c>
      <c r="E371" s="263" t="s">
        <v>699</v>
      </c>
      <c r="F371" s="264" t="s">
        <v>700</v>
      </c>
      <c r="G371" s="265" t="s">
        <v>222</v>
      </c>
      <c r="H371" s="266">
        <v>184.80000000000001</v>
      </c>
      <c r="I371" s="267"/>
      <c r="J371" s="268">
        <f>ROUND(I371*H371,2)</f>
        <v>0</v>
      </c>
      <c r="K371" s="264" t="s">
        <v>132</v>
      </c>
      <c r="L371" s="269"/>
      <c r="M371" s="270" t="s">
        <v>21</v>
      </c>
      <c r="N371" s="271" t="s">
        <v>43</v>
      </c>
      <c r="O371" s="46"/>
      <c r="P371" s="229">
        <f>O371*H371</f>
        <v>0</v>
      </c>
      <c r="Q371" s="229">
        <v>0.058000000000000003</v>
      </c>
      <c r="R371" s="229">
        <f>Q371*H371</f>
        <v>10.718400000000001</v>
      </c>
      <c r="S371" s="229">
        <v>0</v>
      </c>
      <c r="T371" s="230">
        <f>S371*H371</f>
        <v>0</v>
      </c>
      <c r="AR371" s="23" t="s">
        <v>162</v>
      </c>
      <c r="AT371" s="23" t="s">
        <v>323</v>
      </c>
      <c r="AU371" s="23" t="s">
        <v>82</v>
      </c>
      <c r="AY371" s="23" t="s">
        <v>125</v>
      </c>
      <c r="BE371" s="231">
        <f>IF(N371="základní",J371,0)</f>
        <v>0</v>
      </c>
      <c r="BF371" s="231">
        <f>IF(N371="snížená",J371,0)</f>
        <v>0</v>
      </c>
      <c r="BG371" s="231">
        <f>IF(N371="zákl. přenesená",J371,0)</f>
        <v>0</v>
      </c>
      <c r="BH371" s="231">
        <f>IF(N371="sníž. přenesená",J371,0)</f>
        <v>0</v>
      </c>
      <c r="BI371" s="231">
        <f>IF(N371="nulová",J371,0)</f>
        <v>0</v>
      </c>
      <c r="BJ371" s="23" t="s">
        <v>80</v>
      </c>
      <c r="BK371" s="231">
        <f>ROUND(I371*H371,2)</f>
        <v>0</v>
      </c>
      <c r="BL371" s="23" t="s">
        <v>142</v>
      </c>
      <c r="BM371" s="23" t="s">
        <v>701</v>
      </c>
    </row>
    <row r="372" s="11" customFormat="1">
      <c r="B372" s="239"/>
      <c r="C372" s="240"/>
      <c r="D372" s="236" t="s">
        <v>193</v>
      </c>
      <c r="E372" s="241" t="s">
        <v>21</v>
      </c>
      <c r="F372" s="242" t="s">
        <v>689</v>
      </c>
      <c r="G372" s="240"/>
      <c r="H372" s="243">
        <v>184.80000000000001</v>
      </c>
      <c r="I372" s="244"/>
      <c r="J372" s="240"/>
      <c r="K372" s="240"/>
      <c r="L372" s="245"/>
      <c r="M372" s="246"/>
      <c r="N372" s="247"/>
      <c r="O372" s="247"/>
      <c r="P372" s="247"/>
      <c r="Q372" s="247"/>
      <c r="R372" s="247"/>
      <c r="S372" s="247"/>
      <c r="T372" s="248"/>
      <c r="AT372" s="249" t="s">
        <v>193</v>
      </c>
      <c r="AU372" s="249" t="s">
        <v>82</v>
      </c>
      <c r="AV372" s="11" t="s">
        <v>82</v>
      </c>
      <c r="AW372" s="11" t="s">
        <v>35</v>
      </c>
      <c r="AX372" s="11" t="s">
        <v>80</v>
      </c>
      <c r="AY372" s="249" t="s">
        <v>125</v>
      </c>
    </row>
    <row r="373" s="1" customFormat="1" ht="38.25" customHeight="1">
      <c r="B373" s="45"/>
      <c r="C373" s="220" t="s">
        <v>702</v>
      </c>
      <c r="D373" s="220" t="s">
        <v>128</v>
      </c>
      <c r="E373" s="221" t="s">
        <v>703</v>
      </c>
      <c r="F373" s="222" t="s">
        <v>704</v>
      </c>
      <c r="G373" s="223" t="s">
        <v>222</v>
      </c>
      <c r="H373" s="224">
        <v>735.5</v>
      </c>
      <c r="I373" s="225"/>
      <c r="J373" s="226">
        <f>ROUND(I373*H373,2)</f>
        <v>0</v>
      </c>
      <c r="K373" s="222" t="s">
        <v>132</v>
      </c>
      <c r="L373" s="71"/>
      <c r="M373" s="227" t="s">
        <v>21</v>
      </c>
      <c r="N373" s="228" t="s">
        <v>43</v>
      </c>
      <c r="O373" s="46"/>
      <c r="P373" s="229">
        <f>O373*H373</f>
        <v>0</v>
      </c>
      <c r="Q373" s="229">
        <v>0.10095</v>
      </c>
      <c r="R373" s="229">
        <f>Q373*H373</f>
        <v>74.248724999999993</v>
      </c>
      <c r="S373" s="229">
        <v>0</v>
      </c>
      <c r="T373" s="230">
        <f>S373*H373</f>
        <v>0</v>
      </c>
      <c r="AR373" s="23" t="s">
        <v>142</v>
      </c>
      <c r="AT373" s="23" t="s">
        <v>128</v>
      </c>
      <c r="AU373" s="23" t="s">
        <v>82</v>
      </c>
      <c r="AY373" s="23" t="s">
        <v>125</v>
      </c>
      <c r="BE373" s="231">
        <f>IF(N373="základní",J373,0)</f>
        <v>0</v>
      </c>
      <c r="BF373" s="231">
        <f>IF(N373="snížená",J373,0)</f>
        <v>0</v>
      </c>
      <c r="BG373" s="231">
        <f>IF(N373="zákl. přenesená",J373,0)</f>
        <v>0</v>
      </c>
      <c r="BH373" s="231">
        <f>IF(N373="sníž. přenesená",J373,0)</f>
        <v>0</v>
      </c>
      <c r="BI373" s="231">
        <f>IF(N373="nulová",J373,0)</f>
        <v>0</v>
      </c>
      <c r="BJ373" s="23" t="s">
        <v>80</v>
      </c>
      <c r="BK373" s="231">
        <f>ROUND(I373*H373,2)</f>
        <v>0</v>
      </c>
      <c r="BL373" s="23" t="s">
        <v>142</v>
      </c>
      <c r="BM373" s="23" t="s">
        <v>705</v>
      </c>
    </row>
    <row r="374" s="1" customFormat="1">
      <c r="B374" s="45"/>
      <c r="C374" s="73"/>
      <c r="D374" s="236" t="s">
        <v>191</v>
      </c>
      <c r="E374" s="73"/>
      <c r="F374" s="237" t="s">
        <v>706</v>
      </c>
      <c r="G374" s="73"/>
      <c r="H374" s="73"/>
      <c r="I374" s="190"/>
      <c r="J374" s="73"/>
      <c r="K374" s="73"/>
      <c r="L374" s="71"/>
      <c r="M374" s="238"/>
      <c r="N374" s="46"/>
      <c r="O374" s="46"/>
      <c r="P374" s="46"/>
      <c r="Q374" s="46"/>
      <c r="R374" s="46"/>
      <c r="S374" s="46"/>
      <c r="T374" s="94"/>
      <c r="AT374" s="23" t="s">
        <v>191</v>
      </c>
      <c r="AU374" s="23" t="s">
        <v>82</v>
      </c>
    </row>
    <row r="375" s="11" customFormat="1">
      <c r="B375" s="239"/>
      <c r="C375" s="240"/>
      <c r="D375" s="236" t="s">
        <v>193</v>
      </c>
      <c r="E375" s="241" t="s">
        <v>21</v>
      </c>
      <c r="F375" s="242" t="s">
        <v>707</v>
      </c>
      <c r="G375" s="240"/>
      <c r="H375" s="243">
        <v>735.5</v>
      </c>
      <c r="I375" s="244"/>
      <c r="J375" s="240"/>
      <c r="K375" s="240"/>
      <c r="L375" s="245"/>
      <c r="M375" s="246"/>
      <c r="N375" s="247"/>
      <c r="O375" s="247"/>
      <c r="P375" s="247"/>
      <c r="Q375" s="247"/>
      <c r="R375" s="247"/>
      <c r="S375" s="247"/>
      <c r="T375" s="248"/>
      <c r="AT375" s="249" t="s">
        <v>193</v>
      </c>
      <c r="AU375" s="249" t="s">
        <v>82</v>
      </c>
      <c r="AV375" s="11" t="s">
        <v>82</v>
      </c>
      <c r="AW375" s="11" t="s">
        <v>35</v>
      </c>
      <c r="AX375" s="11" t="s">
        <v>80</v>
      </c>
      <c r="AY375" s="249" t="s">
        <v>125</v>
      </c>
    </row>
    <row r="376" s="1" customFormat="1" ht="16.5" customHeight="1">
      <c r="B376" s="45"/>
      <c r="C376" s="262" t="s">
        <v>708</v>
      </c>
      <c r="D376" s="262" t="s">
        <v>323</v>
      </c>
      <c r="E376" s="263" t="s">
        <v>709</v>
      </c>
      <c r="F376" s="264" t="s">
        <v>710</v>
      </c>
      <c r="G376" s="265" t="s">
        <v>222</v>
      </c>
      <c r="H376" s="266">
        <v>735.5</v>
      </c>
      <c r="I376" s="267"/>
      <c r="J376" s="268">
        <f>ROUND(I376*H376,2)</f>
        <v>0</v>
      </c>
      <c r="K376" s="264" t="s">
        <v>132</v>
      </c>
      <c r="L376" s="269"/>
      <c r="M376" s="270" t="s">
        <v>21</v>
      </c>
      <c r="N376" s="271" t="s">
        <v>43</v>
      </c>
      <c r="O376" s="46"/>
      <c r="P376" s="229">
        <f>O376*H376</f>
        <v>0</v>
      </c>
      <c r="Q376" s="229">
        <v>0.028000000000000001</v>
      </c>
      <c r="R376" s="229">
        <f>Q376*H376</f>
        <v>20.594000000000001</v>
      </c>
      <c r="S376" s="229">
        <v>0</v>
      </c>
      <c r="T376" s="230">
        <f>S376*H376</f>
        <v>0</v>
      </c>
      <c r="AR376" s="23" t="s">
        <v>162</v>
      </c>
      <c r="AT376" s="23" t="s">
        <v>323</v>
      </c>
      <c r="AU376" s="23" t="s">
        <v>82</v>
      </c>
      <c r="AY376" s="23" t="s">
        <v>125</v>
      </c>
      <c r="BE376" s="231">
        <f>IF(N376="základní",J376,0)</f>
        <v>0</v>
      </c>
      <c r="BF376" s="231">
        <f>IF(N376="snížená",J376,0)</f>
        <v>0</v>
      </c>
      <c r="BG376" s="231">
        <f>IF(N376="zákl. přenesená",J376,0)</f>
        <v>0</v>
      </c>
      <c r="BH376" s="231">
        <f>IF(N376="sníž. přenesená",J376,0)</f>
        <v>0</v>
      </c>
      <c r="BI376" s="231">
        <f>IF(N376="nulová",J376,0)</f>
        <v>0</v>
      </c>
      <c r="BJ376" s="23" t="s">
        <v>80</v>
      </c>
      <c r="BK376" s="231">
        <f>ROUND(I376*H376,2)</f>
        <v>0</v>
      </c>
      <c r="BL376" s="23" t="s">
        <v>142</v>
      </c>
      <c r="BM376" s="23" t="s">
        <v>711</v>
      </c>
    </row>
    <row r="377" s="1" customFormat="1" ht="25.5" customHeight="1">
      <c r="B377" s="45"/>
      <c r="C377" s="220" t="s">
        <v>712</v>
      </c>
      <c r="D377" s="220" t="s">
        <v>128</v>
      </c>
      <c r="E377" s="221" t="s">
        <v>713</v>
      </c>
      <c r="F377" s="222" t="s">
        <v>714</v>
      </c>
      <c r="G377" s="223" t="s">
        <v>189</v>
      </c>
      <c r="H377" s="224">
        <v>3</v>
      </c>
      <c r="I377" s="225"/>
      <c r="J377" s="226">
        <f>ROUND(I377*H377,2)</f>
        <v>0</v>
      </c>
      <c r="K377" s="222" t="s">
        <v>132</v>
      </c>
      <c r="L377" s="71"/>
      <c r="M377" s="227" t="s">
        <v>21</v>
      </c>
      <c r="N377" s="228" t="s">
        <v>43</v>
      </c>
      <c r="O377" s="46"/>
      <c r="P377" s="229">
        <f>O377*H377</f>
        <v>0</v>
      </c>
      <c r="Q377" s="229">
        <v>0.00046999999999999999</v>
      </c>
      <c r="R377" s="229">
        <f>Q377*H377</f>
        <v>0.00141</v>
      </c>
      <c r="S377" s="229">
        <v>0</v>
      </c>
      <c r="T377" s="230">
        <f>S377*H377</f>
        <v>0</v>
      </c>
      <c r="AR377" s="23" t="s">
        <v>142</v>
      </c>
      <c r="AT377" s="23" t="s">
        <v>128</v>
      </c>
      <c r="AU377" s="23" t="s">
        <v>82</v>
      </c>
      <c r="AY377" s="23" t="s">
        <v>125</v>
      </c>
      <c r="BE377" s="231">
        <f>IF(N377="základní",J377,0)</f>
        <v>0</v>
      </c>
      <c r="BF377" s="231">
        <f>IF(N377="snížená",J377,0)</f>
        <v>0</v>
      </c>
      <c r="BG377" s="231">
        <f>IF(N377="zákl. přenesená",J377,0)</f>
        <v>0</v>
      </c>
      <c r="BH377" s="231">
        <f>IF(N377="sníž. přenesená",J377,0)</f>
        <v>0</v>
      </c>
      <c r="BI377" s="231">
        <f>IF(N377="nulová",J377,0)</f>
        <v>0</v>
      </c>
      <c r="BJ377" s="23" t="s">
        <v>80</v>
      </c>
      <c r="BK377" s="231">
        <f>ROUND(I377*H377,2)</f>
        <v>0</v>
      </c>
      <c r="BL377" s="23" t="s">
        <v>142</v>
      </c>
      <c r="BM377" s="23" t="s">
        <v>715</v>
      </c>
    </row>
    <row r="378" s="1" customFormat="1">
      <c r="B378" s="45"/>
      <c r="C378" s="73"/>
      <c r="D378" s="236" t="s">
        <v>191</v>
      </c>
      <c r="E378" s="73"/>
      <c r="F378" s="237" t="s">
        <v>716</v>
      </c>
      <c r="G378" s="73"/>
      <c r="H378" s="73"/>
      <c r="I378" s="190"/>
      <c r="J378" s="73"/>
      <c r="K378" s="73"/>
      <c r="L378" s="71"/>
      <c r="M378" s="238"/>
      <c r="N378" s="46"/>
      <c r="O378" s="46"/>
      <c r="P378" s="46"/>
      <c r="Q378" s="46"/>
      <c r="R378" s="46"/>
      <c r="S378" s="46"/>
      <c r="T378" s="94"/>
      <c r="AT378" s="23" t="s">
        <v>191</v>
      </c>
      <c r="AU378" s="23" t="s">
        <v>82</v>
      </c>
    </row>
    <row r="379" s="11" customFormat="1">
      <c r="B379" s="239"/>
      <c r="C379" s="240"/>
      <c r="D379" s="236" t="s">
        <v>193</v>
      </c>
      <c r="E379" s="241" t="s">
        <v>21</v>
      </c>
      <c r="F379" s="242" t="s">
        <v>717</v>
      </c>
      <c r="G379" s="240"/>
      <c r="H379" s="243">
        <v>3</v>
      </c>
      <c r="I379" s="244"/>
      <c r="J379" s="240"/>
      <c r="K379" s="240"/>
      <c r="L379" s="245"/>
      <c r="M379" s="246"/>
      <c r="N379" s="247"/>
      <c r="O379" s="247"/>
      <c r="P379" s="247"/>
      <c r="Q379" s="247"/>
      <c r="R379" s="247"/>
      <c r="S379" s="247"/>
      <c r="T379" s="248"/>
      <c r="AT379" s="249" t="s">
        <v>193</v>
      </c>
      <c r="AU379" s="249" t="s">
        <v>82</v>
      </c>
      <c r="AV379" s="11" t="s">
        <v>82</v>
      </c>
      <c r="AW379" s="11" t="s">
        <v>35</v>
      </c>
      <c r="AX379" s="11" t="s">
        <v>80</v>
      </c>
      <c r="AY379" s="249" t="s">
        <v>125</v>
      </c>
    </row>
    <row r="380" s="1" customFormat="1" ht="25.5" customHeight="1">
      <c r="B380" s="45"/>
      <c r="C380" s="220" t="s">
        <v>718</v>
      </c>
      <c r="D380" s="220" t="s">
        <v>128</v>
      </c>
      <c r="E380" s="221" t="s">
        <v>719</v>
      </c>
      <c r="F380" s="222" t="s">
        <v>720</v>
      </c>
      <c r="G380" s="223" t="s">
        <v>189</v>
      </c>
      <c r="H380" s="224">
        <v>1755.8499999999999</v>
      </c>
      <c r="I380" s="225"/>
      <c r="J380" s="226">
        <f>ROUND(I380*H380,2)</f>
        <v>0</v>
      </c>
      <c r="K380" s="222" t="s">
        <v>132</v>
      </c>
      <c r="L380" s="71"/>
      <c r="M380" s="227" t="s">
        <v>21</v>
      </c>
      <c r="N380" s="228" t="s">
        <v>43</v>
      </c>
      <c r="O380" s="46"/>
      <c r="P380" s="229">
        <f>O380*H380</f>
        <v>0</v>
      </c>
      <c r="Q380" s="229">
        <v>0.00068999999999999997</v>
      </c>
      <c r="R380" s="229">
        <f>Q380*H380</f>
        <v>1.2115364999999998</v>
      </c>
      <c r="S380" s="229">
        <v>0</v>
      </c>
      <c r="T380" s="230">
        <f>S380*H380</f>
        <v>0</v>
      </c>
      <c r="AR380" s="23" t="s">
        <v>142</v>
      </c>
      <c r="AT380" s="23" t="s">
        <v>128</v>
      </c>
      <c r="AU380" s="23" t="s">
        <v>82</v>
      </c>
      <c r="AY380" s="23" t="s">
        <v>125</v>
      </c>
      <c r="BE380" s="231">
        <f>IF(N380="základní",J380,0)</f>
        <v>0</v>
      </c>
      <c r="BF380" s="231">
        <f>IF(N380="snížená",J380,0)</f>
        <v>0</v>
      </c>
      <c r="BG380" s="231">
        <f>IF(N380="zákl. přenesená",J380,0)</f>
        <v>0</v>
      </c>
      <c r="BH380" s="231">
        <f>IF(N380="sníž. přenesená",J380,0)</f>
        <v>0</v>
      </c>
      <c r="BI380" s="231">
        <f>IF(N380="nulová",J380,0)</f>
        <v>0</v>
      </c>
      <c r="BJ380" s="23" t="s">
        <v>80</v>
      </c>
      <c r="BK380" s="231">
        <f>ROUND(I380*H380,2)</f>
        <v>0</v>
      </c>
      <c r="BL380" s="23" t="s">
        <v>142</v>
      </c>
      <c r="BM380" s="23" t="s">
        <v>721</v>
      </c>
    </row>
    <row r="381" s="1" customFormat="1">
      <c r="B381" s="45"/>
      <c r="C381" s="73"/>
      <c r="D381" s="236" t="s">
        <v>191</v>
      </c>
      <c r="E381" s="73"/>
      <c r="F381" s="237" t="s">
        <v>716</v>
      </c>
      <c r="G381" s="73"/>
      <c r="H381" s="73"/>
      <c r="I381" s="190"/>
      <c r="J381" s="73"/>
      <c r="K381" s="73"/>
      <c r="L381" s="71"/>
      <c r="M381" s="238"/>
      <c r="N381" s="46"/>
      <c r="O381" s="46"/>
      <c r="P381" s="46"/>
      <c r="Q381" s="46"/>
      <c r="R381" s="46"/>
      <c r="S381" s="46"/>
      <c r="T381" s="94"/>
      <c r="AT381" s="23" t="s">
        <v>191</v>
      </c>
      <c r="AU381" s="23" t="s">
        <v>82</v>
      </c>
    </row>
    <row r="382" s="11" customFormat="1">
      <c r="B382" s="239"/>
      <c r="C382" s="240"/>
      <c r="D382" s="236" t="s">
        <v>193</v>
      </c>
      <c r="E382" s="241" t="s">
        <v>21</v>
      </c>
      <c r="F382" s="242" t="s">
        <v>423</v>
      </c>
      <c r="G382" s="240"/>
      <c r="H382" s="243">
        <v>1384.1500000000001</v>
      </c>
      <c r="I382" s="244"/>
      <c r="J382" s="240"/>
      <c r="K382" s="240"/>
      <c r="L382" s="245"/>
      <c r="M382" s="246"/>
      <c r="N382" s="247"/>
      <c r="O382" s="247"/>
      <c r="P382" s="247"/>
      <c r="Q382" s="247"/>
      <c r="R382" s="247"/>
      <c r="S382" s="247"/>
      <c r="T382" s="248"/>
      <c r="AT382" s="249" t="s">
        <v>193</v>
      </c>
      <c r="AU382" s="249" t="s">
        <v>82</v>
      </c>
      <c r="AV382" s="11" t="s">
        <v>82</v>
      </c>
      <c r="AW382" s="11" t="s">
        <v>35</v>
      </c>
      <c r="AX382" s="11" t="s">
        <v>72</v>
      </c>
      <c r="AY382" s="249" t="s">
        <v>125</v>
      </c>
    </row>
    <row r="383" s="11" customFormat="1">
      <c r="B383" s="239"/>
      <c r="C383" s="240"/>
      <c r="D383" s="236" t="s">
        <v>193</v>
      </c>
      <c r="E383" s="241" t="s">
        <v>21</v>
      </c>
      <c r="F383" s="242" t="s">
        <v>424</v>
      </c>
      <c r="G383" s="240"/>
      <c r="H383" s="243">
        <v>371.69999999999999</v>
      </c>
      <c r="I383" s="244"/>
      <c r="J383" s="240"/>
      <c r="K383" s="240"/>
      <c r="L383" s="245"/>
      <c r="M383" s="246"/>
      <c r="N383" s="247"/>
      <c r="O383" s="247"/>
      <c r="P383" s="247"/>
      <c r="Q383" s="247"/>
      <c r="R383" s="247"/>
      <c r="S383" s="247"/>
      <c r="T383" s="248"/>
      <c r="AT383" s="249" t="s">
        <v>193</v>
      </c>
      <c r="AU383" s="249" t="s">
        <v>82</v>
      </c>
      <c r="AV383" s="11" t="s">
        <v>82</v>
      </c>
      <c r="AW383" s="11" t="s">
        <v>35</v>
      </c>
      <c r="AX383" s="11" t="s">
        <v>72</v>
      </c>
      <c r="AY383" s="249" t="s">
        <v>125</v>
      </c>
    </row>
    <row r="384" s="12" customFormat="1">
      <c r="B384" s="250"/>
      <c r="C384" s="251"/>
      <c r="D384" s="236" t="s">
        <v>193</v>
      </c>
      <c r="E384" s="252" t="s">
        <v>21</v>
      </c>
      <c r="F384" s="253" t="s">
        <v>197</v>
      </c>
      <c r="G384" s="251"/>
      <c r="H384" s="254">
        <v>1755.8499999999999</v>
      </c>
      <c r="I384" s="255"/>
      <c r="J384" s="251"/>
      <c r="K384" s="251"/>
      <c r="L384" s="256"/>
      <c r="M384" s="257"/>
      <c r="N384" s="258"/>
      <c r="O384" s="258"/>
      <c r="P384" s="258"/>
      <c r="Q384" s="258"/>
      <c r="R384" s="258"/>
      <c r="S384" s="258"/>
      <c r="T384" s="259"/>
      <c r="AT384" s="260" t="s">
        <v>193</v>
      </c>
      <c r="AU384" s="260" t="s">
        <v>82</v>
      </c>
      <c r="AV384" s="12" t="s">
        <v>142</v>
      </c>
      <c r="AW384" s="12" t="s">
        <v>35</v>
      </c>
      <c r="AX384" s="12" t="s">
        <v>80</v>
      </c>
      <c r="AY384" s="260" t="s">
        <v>125</v>
      </c>
    </row>
    <row r="385" s="1" customFormat="1" ht="38.25" customHeight="1">
      <c r="B385" s="45"/>
      <c r="C385" s="220" t="s">
        <v>722</v>
      </c>
      <c r="D385" s="220" t="s">
        <v>128</v>
      </c>
      <c r="E385" s="221" t="s">
        <v>723</v>
      </c>
      <c r="F385" s="222" t="s">
        <v>724</v>
      </c>
      <c r="G385" s="223" t="s">
        <v>222</v>
      </c>
      <c r="H385" s="224">
        <v>55.299999999999997</v>
      </c>
      <c r="I385" s="225"/>
      <c r="J385" s="226">
        <f>ROUND(I385*H385,2)</f>
        <v>0</v>
      </c>
      <c r="K385" s="222" t="s">
        <v>132</v>
      </c>
      <c r="L385" s="71"/>
      <c r="M385" s="227" t="s">
        <v>21</v>
      </c>
      <c r="N385" s="228" t="s">
        <v>43</v>
      </c>
      <c r="O385" s="46"/>
      <c r="P385" s="229">
        <f>O385*H385</f>
        <v>0</v>
      </c>
      <c r="Q385" s="229">
        <v>0.00060999999999999997</v>
      </c>
      <c r="R385" s="229">
        <f>Q385*H385</f>
        <v>0.033732999999999999</v>
      </c>
      <c r="S385" s="229">
        <v>0</v>
      </c>
      <c r="T385" s="230">
        <f>S385*H385</f>
        <v>0</v>
      </c>
      <c r="AR385" s="23" t="s">
        <v>142</v>
      </c>
      <c r="AT385" s="23" t="s">
        <v>128</v>
      </c>
      <c r="AU385" s="23" t="s">
        <v>82</v>
      </c>
      <c r="AY385" s="23" t="s">
        <v>125</v>
      </c>
      <c r="BE385" s="231">
        <f>IF(N385="základní",J385,0)</f>
        <v>0</v>
      </c>
      <c r="BF385" s="231">
        <f>IF(N385="snížená",J385,0)</f>
        <v>0</v>
      </c>
      <c r="BG385" s="231">
        <f>IF(N385="zákl. přenesená",J385,0)</f>
        <v>0</v>
      </c>
      <c r="BH385" s="231">
        <f>IF(N385="sníž. přenesená",J385,0)</f>
        <v>0</v>
      </c>
      <c r="BI385" s="231">
        <f>IF(N385="nulová",J385,0)</f>
        <v>0</v>
      </c>
      <c r="BJ385" s="23" t="s">
        <v>80</v>
      </c>
      <c r="BK385" s="231">
        <f>ROUND(I385*H385,2)</f>
        <v>0</v>
      </c>
      <c r="BL385" s="23" t="s">
        <v>142</v>
      </c>
      <c r="BM385" s="23" t="s">
        <v>725</v>
      </c>
    </row>
    <row r="386" s="1" customFormat="1">
      <c r="B386" s="45"/>
      <c r="C386" s="73"/>
      <c r="D386" s="236" t="s">
        <v>191</v>
      </c>
      <c r="E386" s="73"/>
      <c r="F386" s="237" t="s">
        <v>726</v>
      </c>
      <c r="G386" s="73"/>
      <c r="H386" s="73"/>
      <c r="I386" s="190"/>
      <c r="J386" s="73"/>
      <c r="K386" s="73"/>
      <c r="L386" s="71"/>
      <c r="M386" s="238"/>
      <c r="N386" s="46"/>
      <c r="O386" s="46"/>
      <c r="P386" s="46"/>
      <c r="Q386" s="46"/>
      <c r="R386" s="46"/>
      <c r="S386" s="46"/>
      <c r="T386" s="94"/>
      <c r="AT386" s="23" t="s">
        <v>191</v>
      </c>
      <c r="AU386" s="23" t="s">
        <v>82</v>
      </c>
    </row>
    <row r="387" s="11" customFormat="1">
      <c r="B387" s="239"/>
      <c r="C387" s="240"/>
      <c r="D387" s="236" t="s">
        <v>193</v>
      </c>
      <c r="E387" s="241" t="s">
        <v>21</v>
      </c>
      <c r="F387" s="242" t="s">
        <v>727</v>
      </c>
      <c r="G387" s="240"/>
      <c r="H387" s="243">
        <v>55.299999999999997</v>
      </c>
      <c r="I387" s="244"/>
      <c r="J387" s="240"/>
      <c r="K387" s="240"/>
      <c r="L387" s="245"/>
      <c r="M387" s="246"/>
      <c r="N387" s="247"/>
      <c r="O387" s="247"/>
      <c r="P387" s="247"/>
      <c r="Q387" s="247"/>
      <c r="R387" s="247"/>
      <c r="S387" s="247"/>
      <c r="T387" s="248"/>
      <c r="AT387" s="249" t="s">
        <v>193</v>
      </c>
      <c r="AU387" s="249" t="s">
        <v>82</v>
      </c>
      <c r="AV387" s="11" t="s">
        <v>82</v>
      </c>
      <c r="AW387" s="11" t="s">
        <v>35</v>
      </c>
      <c r="AX387" s="11" t="s">
        <v>80</v>
      </c>
      <c r="AY387" s="249" t="s">
        <v>125</v>
      </c>
    </row>
    <row r="388" s="1" customFormat="1" ht="16.5" customHeight="1">
      <c r="B388" s="45"/>
      <c r="C388" s="220" t="s">
        <v>728</v>
      </c>
      <c r="D388" s="220" t="s">
        <v>128</v>
      </c>
      <c r="E388" s="221" t="s">
        <v>729</v>
      </c>
      <c r="F388" s="222" t="s">
        <v>730</v>
      </c>
      <c r="G388" s="223" t="s">
        <v>222</v>
      </c>
      <c r="H388" s="224">
        <v>23.800000000000001</v>
      </c>
      <c r="I388" s="225"/>
      <c r="J388" s="226">
        <f>ROUND(I388*H388,2)</f>
        <v>0</v>
      </c>
      <c r="K388" s="222" t="s">
        <v>132</v>
      </c>
      <c r="L388" s="71"/>
      <c r="M388" s="227" t="s">
        <v>21</v>
      </c>
      <c r="N388" s="228" t="s">
        <v>43</v>
      </c>
      <c r="O388" s="46"/>
      <c r="P388" s="229">
        <f>O388*H388</f>
        <v>0</v>
      </c>
      <c r="Q388" s="229">
        <v>0</v>
      </c>
      <c r="R388" s="229">
        <f>Q388*H388</f>
        <v>0</v>
      </c>
      <c r="S388" s="229">
        <v>0</v>
      </c>
      <c r="T388" s="230">
        <f>S388*H388</f>
        <v>0</v>
      </c>
      <c r="AR388" s="23" t="s">
        <v>142</v>
      </c>
      <c r="AT388" s="23" t="s">
        <v>128</v>
      </c>
      <c r="AU388" s="23" t="s">
        <v>82</v>
      </c>
      <c r="AY388" s="23" t="s">
        <v>125</v>
      </c>
      <c r="BE388" s="231">
        <f>IF(N388="základní",J388,0)</f>
        <v>0</v>
      </c>
      <c r="BF388" s="231">
        <f>IF(N388="snížená",J388,0)</f>
        <v>0</v>
      </c>
      <c r="BG388" s="231">
        <f>IF(N388="zákl. přenesená",J388,0)</f>
        <v>0</v>
      </c>
      <c r="BH388" s="231">
        <f>IF(N388="sníž. přenesená",J388,0)</f>
        <v>0</v>
      </c>
      <c r="BI388" s="231">
        <f>IF(N388="nulová",J388,0)</f>
        <v>0</v>
      </c>
      <c r="BJ388" s="23" t="s">
        <v>80</v>
      </c>
      <c r="BK388" s="231">
        <f>ROUND(I388*H388,2)</f>
        <v>0</v>
      </c>
      <c r="BL388" s="23" t="s">
        <v>142</v>
      </c>
      <c r="BM388" s="23" t="s">
        <v>731</v>
      </c>
    </row>
    <row r="389" s="1" customFormat="1">
      <c r="B389" s="45"/>
      <c r="C389" s="73"/>
      <c r="D389" s="236" t="s">
        <v>191</v>
      </c>
      <c r="E389" s="73"/>
      <c r="F389" s="237" t="s">
        <v>732</v>
      </c>
      <c r="G389" s="73"/>
      <c r="H389" s="73"/>
      <c r="I389" s="190"/>
      <c r="J389" s="73"/>
      <c r="K389" s="73"/>
      <c r="L389" s="71"/>
      <c r="M389" s="238"/>
      <c r="N389" s="46"/>
      <c r="O389" s="46"/>
      <c r="P389" s="46"/>
      <c r="Q389" s="46"/>
      <c r="R389" s="46"/>
      <c r="S389" s="46"/>
      <c r="T389" s="94"/>
      <c r="AT389" s="23" t="s">
        <v>191</v>
      </c>
      <c r="AU389" s="23" t="s">
        <v>82</v>
      </c>
    </row>
    <row r="390" s="11" customFormat="1">
      <c r="B390" s="239"/>
      <c r="C390" s="240"/>
      <c r="D390" s="236" t="s">
        <v>193</v>
      </c>
      <c r="E390" s="241" t="s">
        <v>21</v>
      </c>
      <c r="F390" s="242" t="s">
        <v>733</v>
      </c>
      <c r="G390" s="240"/>
      <c r="H390" s="243">
        <v>23.800000000000001</v>
      </c>
      <c r="I390" s="244"/>
      <c r="J390" s="240"/>
      <c r="K390" s="240"/>
      <c r="L390" s="245"/>
      <c r="M390" s="246"/>
      <c r="N390" s="247"/>
      <c r="O390" s="247"/>
      <c r="P390" s="247"/>
      <c r="Q390" s="247"/>
      <c r="R390" s="247"/>
      <c r="S390" s="247"/>
      <c r="T390" s="248"/>
      <c r="AT390" s="249" t="s">
        <v>193</v>
      </c>
      <c r="AU390" s="249" t="s">
        <v>82</v>
      </c>
      <c r="AV390" s="11" t="s">
        <v>82</v>
      </c>
      <c r="AW390" s="11" t="s">
        <v>35</v>
      </c>
      <c r="AX390" s="11" t="s">
        <v>80</v>
      </c>
      <c r="AY390" s="249" t="s">
        <v>125</v>
      </c>
    </row>
    <row r="391" s="1" customFormat="1" ht="25.5" customHeight="1">
      <c r="B391" s="45"/>
      <c r="C391" s="220" t="s">
        <v>734</v>
      </c>
      <c r="D391" s="220" t="s">
        <v>128</v>
      </c>
      <c r="E391" s="221" t="s">
        <v>735</v>
      </c>
      <c r="F391" s="222" t="s">
        <v>736</v>
      </c>
      <c r="G391" s="223" t="s">
        <v>222</v>
      </c>
      <c r="H391" s="224">
        <v>733.04999999999995</v>
      </c>
      <c r="I391" s="225"/>
      <c r="J391" s="226">
        <f>ROUND(I391*H391,2)</f>
        <v>0</v>
      </c>
      <c r="K391" s="222" t="s">
        <v>132</v>
      </c>
      <c r="L391" s="71"/>
      <c r="M391" s="227" t="s">
        <v>21</v>
      </c>
      <c r="N391" s="228" t="s">
        <v>43</v>
      </c>
      <c r="O391" s="46"/>
      <c r="P391" s="229">
        <f>O391*H391</f>
        <v>0</v>
      </c>
      <c r="Q391" s="229">
        <v>0</v>
      </c>
      <c r="R391" s="229">
        <f>Q391*H391</f>
        <v>0</v>
      </c>
      <c r="S391" s="229">
        <v>0</v>
      </c>
      <c r="T391" s="230">
        <f>S391*H391</f>
        <v>0</v>
      </c>
      <c r="AR391" s="23" t="s">
        <v>142</v>
      </c>
      <c r="AT391" s="23" t="s">
        <v>128</v>
      </c>
      <c r="AU391" s="23" t="s">
        <v>82</v>
      </c>
      <c r="AY391" s="23" t="s">
        <v>125</v>
      </c>
      <c r="BE391" s="231">
        <f>IF(N391="základní",J391,0)</f>
        <v>0</v>
      </c>
      <c r="BF391" s="231">
        <f>IF(N391="snížená",J391,0)</f>
        <v>0</v>
      </c>
      <c r="BG391" s="231">
        <f>IF(N391="zákl. přenesená",J391,0)</f>
        <v>0</v>
      </c>
      <c r="BH391" s="231">
        <f>IF(N391="sníž. přenesená",J391,0)</f>
        <v>0</v>
      </c>
      <c r="BI391" s="231">
        <f>IF(N391="nulová",J391,0)</f>
        <v>0</v>
      </c>
      <c r="BJ391" s="23" t="s">
        <v>80</v>
      </c>
      <c r="BK391" s="231">
        <f>ROUND(I391*H391,2)</f>
        <v>0</v>
      </c>
      <c r="BL391" s="23" t="s">
        <v>142</v>
      </c>
      <c r="BM391" s="23" t="s">
        <v>737</v>
      </c>
    </row>
    <row r="392" s="1" customFormat="1">
      <c r="B392" s="45"/>
      <c r="C392" s="73"/>
      <c r="D392" s="236" t="s">
        <v>191</v>
      </c>
      <c r="E392" s="73"/>
      <c r="F392" s="237" t="s">
        <v>732</v>
      </c>
      <c r="G392" s="73"/>
      <c r="H392" s="73"/>
      <c r="I392" s="190"/>
      <c r="J392" s="73"/>
      <c r="K392" s="73"/>
      <c r="L392" s="71"/>
      <c r="M392" s="238"/>
      <c r="N392" s="46"/>
      <c r="O392" s="46"/>
      <c r="P392" s="46"/>
      <c r="Q392" s="46"/>
      <c r="R392" s="46"/>
      <c r="S392" s="46"/>
      <c r="T392" s="94"/>
      <c r="AT392" s="23" t="s">
        <v>191</v>
      </c>
      <c r="AU392" s="23" t="s">
        <v>82</v>
      </c>
    </row>
    <row r="393" s="11" customFormat="1">
      <c r="B393" s="239"/>
      <c r="C393" s="240"/>
      <c r="D393" s="236" t="s">
        <v>193</v>
      </c>
      <c r="E393" s="241" t="s">
        <v>21</v>
      </c>
      <c r="F393" s="242" t="s">
        <v>738</v>
      </c>
      <c r="G393" s="240"/>
      <c r="H393" s="243">
        <v>733.04999999999995</v>
      </c>
      <c r="I393" s="244"/>
      <c r="J393" s="240"/>
      <c r="K393" s="240"/>
      <c r="L393" s="245"/>
      <c r="M393" s="246"/>
      <c r="N393" s="247"/>
      <c r="O393" s="247"/>
      <c r="P393" s="247"/>
      <c r="Q393" s="247"/>
      <c r="R393" s="247"/>
      <c r="S393" s="247"/>
      <c r="T393" s="248"/>
      <c r="AT393" s="249" t="s">
        <v>193</v>
      </c>
      <c r="AU393" s="249" t="s">
        <v>82</v>
      </c>
      <c r="AV393" s="11" t="s">
        <v>82</v>
      </c>
      <c r="AW393" s="11" t="s">
        <v>35</v>
      </c>
      <c r="AX393" s="11" t="s">
        <v>80</v>
      </c>
      <c r="AY393" s="249" t="s">
        <v>125</v>
      </c>
    </row>
    <row r="394" s="1" customFormat="1" ht="38.25" customHeight="1">
      <c r="B394" s="45"/>
      <c r="C394" s="220" t="s">
        <v>739</v>
      </c>
      <c r="D394" s="220" t="s">
        <v>128</v>
      </c>
      <c r="E394" s="221" t="s">
        <v>740</v>
      </c>
      <c r="F394" s="222" t="s">
        <v>741</v>
      </c>
      <c r="G394" s="223" t="s">
        <v>441</v>
      </c>
      <c r="H394" s="224">
        <v>3</v>
      </c>
      <c r="I394" s="225"/>
      <c r="J394" s="226">
        <f>ROUND(I394*H394,2)</f>
        <v>0</v>
      </c>
      <c r="K394" s="222" t="s">
        <v>132</v>
      </c>
      <c r="L394" s="71"/>
      <c r="M394" s="227" t="s">
        <v>21</v>
      </c>
      <c r="N394" s="228" t="s">
        <v>43</v>
      </c>
      <c r="O394" s="46"/>
      <c r="P394" s="229">
        <f>O394*H394</f>
        <v>0</v>
      </c>
      <c r="Q394" s="229">
        <v>0</v>
      </c>
      <c r="R394" s="229">
        <f>Q394*H394</f>
        <v>0</v>
      </c>
      <c r="S394" s="229">
        <v>0.082000000000000003</v>
      </c>
      <c r="T394" s="230">
        <f>S394*H394</f>
        <v>0.246</v>
      </c>
      <c r="AR394" s="23" t="s">
        <v>142</v>
      </c>
      <c r="AT394" s="23" t="s">
        <v>128</v>
      </c>
      <c r="AU394" s="23" t="s">
        <v>82</v>
      </c>
      <c r="AY394" s="23" t="s">
        <v>125</v>
      </c>
      <c r="BE394" s="231">
        <f>IF(N394="základní",J394,0)</f>
        <v>0</v>
      </c>
      <c r="BF394" s="231">
        <f>IF(N394="snížená",J394,0)</f>
        <v>0</v>
      </c>
      <c r="BG394" s="231">
        <f>IF(N394="zákl. přenesená",J394,0)</f>
        <v>0</v>
      </c>
      <c r="BH394" s="231">
        <f>IF(N394="sníž. přenesená",J394,0)</f>
        <v>0</v>
      </c>
      <c r="BI394" s="231">
        <f>IF(N394="nulová",J394,0)</f>
        <v>0</v>
      </c>
      <c r="BJ394" s="23" t="s">
        <v>80</v>
      </c>
      <c r="BK394" s="231">
        <f>ROUND(I394*H394,2)</f>
        <v>0</v>
      </c>
      <c r="BL394" s="23" t="s">
        <v>142</v>
      </c>
      <c r="BM394" s="23" t="s">
        <v>742</v>
      </c>
    </row>
    <row r="395" s="1" customFormat="1">
      <c r="B395" s="45"/>
      <c r="C395" s="73"/>
      <c r="D395" s="236" t="s">
        <v>191</v>
      </c>
      <c r="E395" s="73"/>
      <c r="F395" s="237" t="s">
        <v>743</v>
      </c>
      <c r="G395" s="73"/>
      <c r="H395" s="73"/>
      <c r="I395" s="190"/>
      <c r="J395" s="73"/>
      <c r="K395" s="73"/>
      <c r="L395" s="71"/>
      <c r="M395" s="238"/>
      <c r="N395" s="46"/>
      <c r="O395" s="46"/>
      <c r="P395" s="46"/>
      <c r="Q395" s="46"/>
      <c r="R395" s="46"/>
      <c r="S395" s="46"/>
      <c r="T395" s="94"/>
      <c r="AT395" s="23" t="s">
        <v>191</v>
      </c>
      <c r="AU395" s="23" t="s">
        <v>82</v>
      </c>
    </row>
    <row r="396" s="11" customFormat="1">
      <c r="B396" s="239"/>
      <c r="C396" s="240"/>
      <c r="D396" s="236" t="s">
        <v>193</v>
      </c>
      <c r="E396" s="241" t="s">
        <v>21</v>
      </c>
      <c r="F396" s="242" t="s">
        <v>645</v>
      </c>
      <c r="G396" s="240"/>
      <c r="H396" s="243">
        <v>3</v>
      </c>
      <c r="I396" s="244"/>
      <c r="J396" s="240"/>
      <c r="K396" s="240"/>
      <c r="L396" s="245"/>
      <c r="M396" s="246"/>
      <c r="N396" s="247"/>
      <c r="O396" s="247"/>
      <c r="P396" s="247"/>
      <c r="Q396" s="247"/>
      <c r="R396" s="247"/>
      <c r="S396" s="247"/>
      <c r="T396" s="248"/>
      <c r="AT396" s="249" t="s">
        <v>193</v>
      </c>
      <c r="AU396" s="249" t="s">
        <v>82</v>
      </c>
      <c r="AV396" s="11" t="s">
        <v>82</v>
      </c>
      <c r="AW396" s="11" t="s">
        <v>35</v>
      </c>
      <c r="AX396" s="11" t="s">
        <v>80</v>
      </c>
      <c r="AY396" s="249" t="s">
        <v>125</v>
      </c>
    </row>
    <row r="397" s="10" customFormat="1" ht="29.88" customHeight="1">
      <c r="B397" s="204"/>
      <c r="C397" s="205"/>
      <c r="D397" s="206" t="s">
        <v>71</v>
      </c>
      <c r="E397" s="218" t="s">
        <v>744</v>
      </c>
      <c r="F397" s="218" t="s">
        <v>745</v>
      </c>
      <c r="G397" s="205"/>
      <c r="H397" s="205"/>
      <c r="I397" s="208"/>
      <c r="J397" s="219">
        <f>BK397</f>
        <v>0</v>
      </c>
      <c r="K397" s="205"/>
      <c r="L397" s="210"/>
      <c r="M397" s="211"/>
      <c r="N397" s="212"/>
      <c r="O397" s="212"/>
      <c r="P397" s="213">
        <f>SUM(P398:P422)</f>
        <v>0</v>
      </c>
      <c r="Q397" s="212"/>
      <c r="R397" s="213">
        <f>SUM(R398:R422)</f>
        <v>0</v>
      </c>
      <c r="S397" s="212"/>
      <c r="T397" s="214">
        <f>SUM(T398:T422)</f>
        <v>0</v>
      </c>
      <c r="AR397" s="215" t="s">
        <v>80</v>
      </c>
      <c r="AT397" s="216" t="s">
        <v>71</v>
      </c>
      <c r="AU397" s="216" t="s">
        <v>80</v>
      </c>
      <c r="AY397" s="215" t="s">
        <v>125</v>
      </c>
      <c r="BK397" s="217">
        <f>SUM(BK398:BK422)</f>
        <v>0</v>
      </c>
    </row>
    <row r="398" s="1" customFormat="1" ht="25.5" customHeight="1">
      <c r="B398" s="45"/>
      <c r="C398" s="220" t="s">
        <v>746</v>
      </c>
      <c r="D398" s="220" t="s">
        <v>128</v>
      </c>
      <c r="E398" s="221" t="s">
        <v>747</v>
      </c>
      <c r="F398" s="222" t="s">
        <v>748</v>
      </c>
      <c r="G398" s="223" t="s">
        <v>326</v>
      </c>
      <c r="H398" s="224">
        <v>361.596</v>
      </c>
      <c r="I398" s="225"/>
      <c r="J398" s="226">
        <f>ROUND(I398*H398,2)</f>
        <v>0</v>
      </c>
      <c r="K398" s="222" t="s">
        <v>132</v>
      </c>
      <c r="L398" s="71"/>
      <c r="M398" s="227" t="s">
        <v>21</v>
      </c>
      <c r="N398" s="228" t="s">
        <v>43</v>
      </c>
      <c r="O398" s="46"/>
      <c r="P398" s="229">
        <f>O398*H398</f>
        <v>0</v>
      </c>
      <c r="Q398" s="229">
        <v>0</v>
      </c>
      <c r="R398" s="229">
        <f>Q398*H398</f>
        <v>0</v>
      </c>
      <c r="S398" s="229">
        <v>0</v>
      </c>
      <c r="T398" s="230">
        <f>S398*H398</f>
        <v>0</v>
      </c>
      <c r="AR398" s="23" t="s">
        <v>142</v>
      </c>
      <c r="AT398" s="23" t="s">
        <v>128</v>
      </c>
      <c r="AU398" s="23" t="s">
        <v>82</v>
      </c>
      <c r="AY398" s="23" t="s">
        <v>125</v>
      </c>
      <c r="BE398" s="231">
        <f>IF(N398="základní",J398,0)</f>
        <v>0</v>
      </c>
      <c r="BF398" s="231">
        <f>IF(N398="snížená",J398,0)</f>
        <v>0</v>
      </c>
      <c r="BG398" s="231">
        <f>IF(N398="zákl. přenesená",J398,0)</f>
        <v>0</v>
      </c>
      <c r="BH398" s="231">
        <f>IF(N398="sníž. přenesená",J398,0)</f>
        <v>0</v>
      </c>
      <c r="BI398" s="231">
        <f>IF(N398="nulová",J398,0)</f>
        <v>0</v>
      </c>
      <c r="BJ398" s="23" t="s">
        <v>80</v>
      </c>
      <c r="BK398" s="231">
        <f>ROUND(I398*H398,2)</f>
        <v>0</v>
      </c>
      <c r="BL398" s="23" t="s">
        <v>142</v>
      </c>
      <c r="BM398" s="23" t="s">
        <v>749</v>
      </c>
    </row>
    <row r="399" s="1" customFormat="1">
      <c r="B399" s="45"/>
      <c r="C399" s="73"/>
      <c r="D399" s="236" t="s">
        <v>191</v>
      </c>
      <c r="E399" s="73"/>
      <c r="F399" s="237" t="s">
        <v>750</v>
      </c>
      <c r="G399" s="73"/>
      <c r="H399" s="73"/>
      <c r="I399" s="190"/>
      <c r="J399" s="73"/>
      <c r="K399" s="73"/>
      <c r="L399" s="71"/>
      <c r="M399" s="238"/>
      <c r="N399" s="46"/>
      <c r="O399" s="46"/>
      <c r="P399" s="46"/>
      <c r="Q399" s="46"/>
      <c r="R399" s="46"/>
      <c r="S399" s="46"/>
      <c r="T399" s="94"/>
      <c r="AT399" s="23" t="s">
        <v>191</v>
      </c>
      <c r="AU399" s="23" t="s">
        <v>82</v>
      </c>
    </row>
    <row r="400" s="11" customFormat="1">
      <c r="B400" s="239"/>
      <c r="C400" s="240"/>
      <c r="D400" s="236" t="s">
        <v>193</v>
      </c>
      <c r="E400" s="241" t="s">
        <v>21</v>
      </c>
      <c r="F400" s="242" t="s">
        <v>751</v>
      </c>
      <c r="G400" s="240"/>
      <c r="H400" s="243">
        <v>361.596</v>
      </c>
      <c r="I400" s="244"/>
      <c r="J400" s="240"/>
      <c r="K400" s="240"/>
      <c r="L400" s="245"/>
      <c r="M400" s="246"/>
      <c r="N400" s="247"/>
      <c r="O400" s="247"/>
      <c r="P400" s="247"/>
      <c r="Q400" s="247"/>
      <c r="R400" s="247"/>
      <c r="S400" s="247"/>
      <c r="T400" s="248"/>
      <c r="AT400" s="249" t="s">
        <v>193</v>
      </c>
      <c r="AU400" s="249" t="s">
        <v>82</v>
      </c>
      <c r="AV400" s="11" t="s">
        <v>82</v>
      </c>
      <c r="AW400" s="11" t="s">
        <v>35</v>
      </c>
      <c r="AX400" s="11" t="s">
        <v>80</v>
      </c>
      <c r="AY400" s="249" t="s">
        <v>125</v>
      </c>
    </row>
    <row r="401" s="1" customFormat="1" ht="25.5" customHeight="1">
      <c r="B401" s="45"/>
      <c r="C401" s="220" t="s">
        <v>752</v>
      </c>
      <c r="D401" s="220" t="s">
        <v>128</v>
      </c>
      <c r="E401" s="221" t="s">
        <v>753</v>
      </c>
      <c r="F401" s="222" t="s">
        <v>754</v>
      </c>
      <c r="G401" s="223" t="s">
        <v>326</v>
      </c>
      <c r="H401" s="224">
        <v>12655.860000000001</v>
      </c>
      <c r="I401" s="225"/>
      <c r="J401" s="226">
        <f>ROUND(I401*H401,2)</f>
        <v>0</v>
      </c>
      <c r="K401" s="222" t="s">
        <v>132</v>
      </c>
      <c r="L401" s="71"/>
      <c r="M401" s="227" t="s">
        <v>21</v>
      </c>
      <c r="N401" s="228" t="s">
        <v>43</v>
      </c>
      <c r="O401" s="46"/>
      <c r="P401" s="229">
        <f>O401*H401</f>
        <v>0</v>
      </c>
      <c r="Q401" s="229">
        <v>0</v>
      </c>
      <c r="R401" s="229">
        <f>Q401*H401</f>
        <v>0</v>
      </c>
      <c r="S401" s="229">
        <v>0</v>
      </c>
      <c r="T401" s="230">
        <f>S401*H401</f>
        <v>0</v>
      </c>
      <c r="AR401" s="23" t="s">
        <v>142</v>
      </c>
      <c r="AT401" s="23" t="s">
        <v>128</v>
      </c>
      <c r="AU401" s="23" t="s">
        <v>82</v>
      </c>
      <c r="AY401" s="23" t="s">
        <v>125</v>
      </c>
      <c r="BE401" s="231">
        <f>IF(N401="základní",J401,0)</f>
        <v>0</v>
      </c>
      <c r="BF401" s="231">
        <f>IF(N401="snížená",J401,0)</f>
        <v>0</v>
      </c>
      <c r="BG401" s="231">
        <f>IF(N401="zákl. přenesená",J401,0)</f>
        <v>0</v>
      </c>
      <c r="BH401" s="231">
        <f>IF(N401="sníž. přenesená",J401,0)</f>
        <v>0</v>
      </c>
      <c r="BI401" s="231">
        <f>IF(N401="nulová",J401,0)</f>
        <v>0</v>
      </c>
      <c r="BJ401" s="23" t="s">
        <v>80</v>
      </c>
      <c r="BK401" s="231">
        <f>ROUND(I401*H401,2)</f>
        <v>0</v>
      </c>
      <c r="BL401" s="23" t="s">
        <v>142</v>
      </c>
      <c r="BM401" s="23" t="s">
        <v>755</v>
      </c>
    </row>
    <row r="402" s="1" customFormat="1">
      <c r="B402" s="45"/>
      <c r="C402" s="73"/>
      <c r="D402" s="236" t="s">
        <v>191</v>
      </c>
      <c r="E402" s="73"/>
      <c r="F402" s="237" t="s">
        <v>750</v>
      </c>
      <c r="G402" s="73"/>
      <c r="H402" s="73"/>
      <c r="I402" s="190"/>
      <c r="J402" s="73"/>
      <c r="K402" s="73"/>
      <c r="L402" s="71"/>
      <c r="M402" s="238"/>
      <c r="N402" s="46"/>
      <c r="O402" s="46"/>
      <c r="P402" s="46"/>
      <c r="Q402" s="46"/>
      <c r="R402" s="46"/>
      <c r="S402" s="46"/>
      <c r="T402" s="94"/>
      <c r="AT402" s="23" t="s">
        <v>191</v>
      </c>
      <c r="AU402" s="23" t="s">
        <v>82</v>
      </c>
    </row>
    <row r="403" s="11" customFormat="1">
      <c r="B403" s="239"/>
      <c r="C403" s="240"/>
      <c r="D403" s="236" t="s">
        <v>193</v>
      </c>
      <c r="E403" s="240"/>
      <c r="F403" s="242" t="s">
        <v>756</v>
      </c>
      <c r="G403" s="240"/>
      <c r="H403" s="243">
        <v>12655.860000000001</v>
      </c>
      <c r="I403" s="244"/>
      <c r="J403" s="240"/>
      <c r="K403" s="240"/>
      <c r="L403" s="245"/>
      <c r="M403" s="246"/>
      <c r="N403" s="247"/>
      <c r="O403" s="247"/>
      <c r="P403" s="247"/>
      <c r="Q403" s="247"/>
      <c r="R403" s="247"/>
      <c r="S403" s="247"/>
      <c r="T403" s="248"/>
      <c r="AT403" s="249" t="s">
        <v>193</v>
      </c>
      <c r="AU403" s="249" t="s">
        <v>82</v>
      </c>
      <c r="AV403" s="11" t="s">
        <v>82</v>
      </c>
      <c r="AW403" s="11" t="s">
        <v>6</v>
      </c>
      <c r="AX403" s="11" t="s">
        <v>80</v>
      </c>
      <c r="AY403" s="249" t="s">
        <v>125</v>
      </c>
    </row>
    <row r="404" s="1" customFormat="1" ht="25.5" customHeight="1">
      <c r="B404" s="45"/>
      <c r="C404" s="220" t="s">
        <v>757</v>
      </c>
      <c r="D404" s="220" t="s">
        <v>128</v>
      </c>
      <c r="E404" s="221" t="s">
        <v>758</v>
      </c>
      <c r="F404" s="222" t="s">
        <v>759</v>
      </c>
      <c r="G404" s="223" t="s">
        <v>326</v>
      </c>
      <c r="H404" s="224">
        <v>1524.2760000000001</v>
      </c>
      <c r="I404" s="225"/>
      <c r="J404" s="226">
        <f>ROUND(I404*H404,2)</f>
        <v>0</v>
      </c>
      <c r="K404" s="222" t="s">
        <v>132</v>
      </c>
      <c r="L404" s="71"/>
      <c r="M404" s="227" t="s">
        <v>21</v>
      </c>
      <c r="N404" s="228" t="s">
        <v>43</v>
      </c>
      <c r="O404" s="46"/>
      <c r="P404" s="229">
        <f>O404*H404</f>
        <v>0</v>
      </c>
      <c r="Q404" s="229">
        <v>0</v>
      </c>
      <c r="R404" s="229">
        <f>Q404*H404</f>
        <v>0</v>
      </c>
      <c r="S404" s="229">
        <v>0</v>
      </c>
      <c r="T404" s="230">
        <f>S404*H404</f>
        <v>0</v>
      </c>
      <c r="AR404" s="23" t="s">
        <v>142</v>
      </c>
      <c r="AT404" s="23" t="s">
        <v>128</v>
      </c>
      <c r="AU404" s="23" t="s">
        <v>82</v>
      </c>
      <c r="AY404" s="23" t="s">
        <v>125</v>
      </c>
      <c r="BE404" s="231">
        <f>IF(N404="základní",J404,0)</f>
        <v>0</v>
      </c>
      <c r="BF404" s="231">
        <f>IF(N404="snížená",J404,0)</f>
        <v>0</v>
      </c>
      <c r="BG404" s="231">
        <f>IF(N404="zákl. přenesená",J404,0)</f>
        <v>0</v>
      </c>
      <c r="BH404" s="231">
        <f>IF(N404="sníž. přenesená",J404,0)</f>
        <v>0</v>
      </c>
      <c r="BI404" s="231">
        <f>IF(N404="nulová",J404,0)</f>
        <v>0</v>
      </c>
      <c r="BJ404" s="23" t="s">
        <v>80</v>
      </c>
      <c r="BK404" s="231">
        <f>ROUND(I404*H404,2)</f>
        <v>0</v>
      </c>
      <c r="BL404" s="23" t="s">
        <v>142</v>
      </c>
      <c r="BM404" s="23" t="s">
        <v>760</v>
      </c>
    </row>
    <row r="405" s="1" customFormat="1">
      <c r="B405" s="45"/>
      <c r="C405" s="73"/>
      <c r="D405" s="236" t="s">
        <v>191</v>
      </c>
      <c r="E405" s="73"/>
      <c r="F405" s="237" t="s">
        <v>750</v>
      </c>
      <c r="G405" s="73"/>
      <c r="H405" s="73"/>
      <c r="I405" s="190"/>
      <c r="J405" s="73"/>
      <c r="K405" s="73"/>
      <c r="L405" s="71"/>
      <c r="M405" s="238"/>
      <c r="N405" s="46"/>
      <c r="O405" s="46"/>
      <c r="P405" s="46"/>
      <c r="Q405" s="46"/>
      <c r="R405" s="46"/>
      <c r="S405" s="46"/>
      <c r="T405" s="94"/>
      <c r="AT405" s="23" t="s">
        <v>191</v>
      </c>
      <c r="AU405" s="23" t="s">
        <v>82</v>
      </c>
    </row>
    <row r="406" s="11" customFormat="1">
      <c r="B406" s="239"/>
      <c r="C406" s="240"/>
      <c r="D406" s="236" t="s">
        <v>193</v>
      </c>
      <c r="E406" s="241" t="s">
        <v>21</v>
      </c>
      <c r="F406" s="242" t="s">
        <v>761</v>
      </c>
      <c r="G406" s="240"/>
      <c r="H406" s="243">
        <v>810.57000000000005</v>
      </c>
      <c r="I406" s="244"/>
      <c r="J406" s="240"/>
      <c r="K406" s="240"/>
      <c r="L406" s="245"/>
      <c r="M406" s="246"/>
      <c r="N406" s="247"/>
      <c r="O406" s="247"/>
      <c r="P406" s="247"/>
      <c r="Q406" s="247"/>
      <c r="R406" s="247"/>
      <c r="S406" s="247"/>
      <c r="T406" s="248"/>
      <c r="AT406" s="249" t="s">
        <v>193</v>
      </c>
      <c r="AU406" s="249" t="s">
        <v>82</v>
      </c>
      <c r="AV406" s="11" t="s">
        <v>82</v>
      </c>
      <c r="AW406" s="11" t="s">
        <v>35</v>
      </c>
      <c r="AX406" s="11" t="s">
        <v>72</v>
      </c>
      <c r="AY406" s="249" t="s">
        <v>125</v>
      </c>
    </row>
    <row r="407" s="11" customFormat="1">
      <c r="B407" s="239"/>
      <c r="C407" s="240"/>
      <c r="D407" s="236" t="s">
        <v>193</v>
      </c>
      <c r="E407" s="241" t="s">
        <v>21</v>
      </c>
      <c r="F407" s="242" t="s">
        <v>762</v>
      </c>
      <c r="G407" s="240"/>
      <c r="H407" s="243">
        <v>713.70600000000002</v>
      </c>
      <c r="I407" s="244"/>
      <c r="J407" s="240"/>
      <c r="K407" s="240"/>
      <c r="L407" s="245"/>
      <c r="M407" s="246"/>
      <c r="N407" s="247"/>
      <c r="O407" s="247"/>
      <c r="P407" s="247"/>
      <c r="Q407" s="247"/>
      <c r="R407" s="247"/>
      <c r="S407" s="247"/>
      <c r="T407" s="248"/>
      <c r="AT407" s="249" t="s">
        <v>193</v>
      </c>
      <c r="AU407" s="249" t="s">
        <v>82</v>
      </c>
      <c r="AV407" s="11" t="s">
        <v>82</v>
      </c>
      <c r="AW407" s="11" t="s">
        <v>35</v>
      </c>
      <c r="AX407" s="11" t="s">
        <v>72</v>
      </c>
      <c r="AY407" s="249" t="s">
        <v>125</v>
      </c>
    </row>
    <row r="408" s="12" customFormat="1">
      <c r="B408" s="250"/>
      <c r="C408" s="251"/>
      <c r="D408" s="236" t="s">
        <v>193</v>
      </c>
      <c r="E408" s="252" t="s">
        <v>21</v>
      </c>
      <c r="F408" s="253" t="s">
        <v>197</v>
      </c>
      <c r="G408" s="251"/>
      <c r="H408" s="254">
        <v>1524.2760000000001</v>
      </c>
      <c r="I408" s="255"/>
      <c r="J408" s="251"/>
      <c r="K408" s="251"/>
      <c r="L408" s="256"/>
      <c r="M408" s="257"/>
      <c r="N408" s="258"/>
      <c r="O408" s="258"/>
      <c r="P408" s="258"/>
      <c r="Q408" s="258"/>
      <c r="R408" s="258"/>
      <c r="S408" s="258"/>
      <c r="T408" s="259"/>
      <c r="AT408" s="260" t="s">
        <v>193</v>
      </c>
      <c r="AU408" s="260" t="s">
        <v>82</v>
      </c>
      <c r="AV408" s="12" t="s">
        <v>142</v>
      </c>
      <c r="AW408" s="12" t="s">
        <v>35</v>
      </c>
      <c r="AX408" s="12" t="s">
        <v>80</v>
      </c>
      <c r="AY408" s="260" t="s">
        <v>125</v>
      </c>
    </row>
    <row r="409" s="1" customFormat="1" ht="25.5" customHeight="1">
      <c r="B409" s="45"/>
      <c r="C409" s="220" t="s">
        <v>763</v>
      </c>
      <c r="D409" s="220" t="s">
        <v>128</v>
      </c>
      <c r="E409" s="221" t="s">
        <v>764</v>
      </c>
      <c r="F409" s="222" t="s">
        <v>754</v>
      </c>
      <c r="G409" s="223" t="s">
        <v>326</v>
      </c>
      <c r="H409" s="224">
        <v>53349.660000000003</v>
      </c>
      <c r="I409" s="225"/>
      <c r="J409" s="226">
        <f>ROUND(I409*H409,2)</f>
        <v>0</v>
      </c>
      <c r="K409" s="222" t="s">
        <v>132</v>
      </c>
      <c r="L409" s="71"/>
      <c r="M409" s="227" t="s">
        <v>21</v>
      </c>
      <c r="N409" s="228" t="s">
        <v>43</v>
      </c>
      <c r="O409" s="46"/>
      <c r="P409" s="229">
        <f>O409*H409</f>
        <v>0</v>
      </c>
      <c r="Q409" s="229">
        <v>0</v>
      </c>
      <c r="R409" s="229">
        <f>Q409*H409</f>
        <v>0</v>
      </c>
      <c r="S409" s="229">
        <v>0</v>
      </c>
      <c r="T409" s="230">
        <f>S409*H409</f>
        <v>0</v>
      </c>
      <c r="AR409" s="23" t="s">
        <v>142</v>
      </c>
      <c r="AT409" s="23" t="s">
        <v>128</v>
      </c>
      <c r="AU409" s="23" t="s">
        <v>82</v>
      </c>
      <c r="AY409" s="23" t="s">
        <v>125</v>
      </c>
      <c r="BE409" s="231">
        <f>IF(N409="základní",J409,0)</f>
        <v>0</v>
      </c>
      <c r="BF409" s="231">
        <f>IF(N409="snížená",J409,0)</f>
        <v>0</v>
      </c>
      <c r="BG409" s="231">
        <f>IF(N409="zákl. přenesená",J409,0)</f>
        <v>0</v>
      </c>
      <c r="BH409" s="231">
        <f>IF(N409="sníž. přenesená",J409,0)</f>
        <v>0</v>
      </c>
      <c r="BI409" s="231">
        <f>IF(N409="nulová",J409,0)</f>
        <v>0</v>
      </c>
      <c r="BJ409" s="23" t="s">
        <v>80</v>
      </c>
      <c r="BK409" s="231">
        <f>ROUND(I409*H409,2)</f>
        <v>0</v>
      </c>
      <c r="BL409" s="23" t="s">
        <v>142</v>
      </c>
      <c r="BM409" s="23" t="s">
        <v>765</v>
      </c>
    </row>
    <row r="410" s="1" customFormat="1">
      <c r="B410" s="45"/>
      <c r="C410" s="73"/>
      <c r="D410" s="236" t="s">
        <v>191</v>
      </c>
      <c r="E410" s="73"/>
      <c r="F410" s="237" t="s">
        <v>750</v>
      </c>
      <c r="G410" s="73"/>
      <c r="H410" s="73"/>
      <c r="I410" s="190"/>
      <c r="J410" s="73"/>
      <c r="K410" s="73"/>
      <c r="L410" s="71"/>
      <c r="M410" s="238"/>
      <c r="N410" s="46"/>
      <c r="O410" s="46"/>
      <c r="P410" s="46"/>
      <c r="Q410" s="46"/>
      <c r="R410" s="46"/>
      <c r="S410" s="46"/>
      <c r="T410" s="94"/>
      <c r="AT410" s="23" t="s">
        <v>191</v>
      </c>
      <c r="AU410" s="23" t="s">
        <v>82</v>
      </c>
    </row>
    <row r="411" s="11" customFormat="1">
      <c r="B411" s="239"/>
      <c r="C411" s="240"/>
      <c r="D411" s="236" t="s">
        <v>193</v>
      </c>
      <c r="E411" s="240"/>
      <c r="F411" s="242" t="s">
        <v>766</v>
      </c>
      <c r="G411" s="240"/>
      <c r="H411" s="243">
        <v>53349.660000000003</v>
      </c>
      <c r="I411" s="244"/>
      <c r="J411" s="240"/>
      <c r="K411" s="240"/>
      <c r="L411" s="245"/>
      <c r="M411" s="246"/>
      <c r="N411" s="247"/>
      <c r="O411" s="247"/>
      <c r="P411" s="247"/>
      <c r="Q411" s="247"/>
      <c r="R411" s="247"/>
      <c r="S411" s="247"/>
      <c r="T411" s="248"/>
      <c r="AT411" s="249" t="s">
        <v>193</v>
      </c>
      <c r="AU411" s="249" t="s">
        <v>82</v>
      </c>
      <c r="AV411" s="11" t="s">
        <v>82</v>
      </c>
      <c r="AW411" s="11" t="s">
        <v>6</v>
      </c>
      <c r="AX411" s="11" t="s">
        <v>80</v>
      </c>
      <c r="AY411" s="249" t="s">
        <v>125</v>
      </c>
    </row>
    <row r="412" s="1" customFormat="1" ht="16.5" customHeight="1">
      <c r="B412" s="45"/>
      <c r="C412" s="220" t="s">
        <v>767</v>
      </c>
      <c r="D412" s="220" t="s">
        <v>128</v>
      </c>
      <c r="E412" s="221" t="s">
        <v>768</v>
      </c>
      <c r="F412" s="222" t="s">
        <v>769</v>
      </c>
      <c r="G412" s="223" t="s">
        <v>326</v>
      </c>
      <c r="H412" s="224">
        <v>1667.981</v>
      </c>
      <c r="I412" s="225"/>
      <c r="J412" s="226">
        <f>ROUND(I412*H412,2)</f>
        <v>0</v>
      </c>
      <c r="K412" s="222" t="s">
        <v>132</v>
      </c>
      <c r="L412" s="71"/>
      <c r="M412" s="227" t="s">
        <v>21</v>
      </c>
      <c r="N412" s="228" t="s">
        <v>43</v>
      </c>
      <c r="O412" s="46"/>
      <c r="P412" s="229">
        <f>O412*H412</f>
        <v>0</v>
      </c>
      <c r="Q412" s="229">
        <v>0</v>
      </c>
      <c r="R412" s="229">
        <f>Q412*H412</f>
        <v>0</v>
      </c>
      <c r="S412" s="229">
        <v>0</v>
      </c>
      <c r="T412" s="230">
        <f>S412*H412</f>
        <v>0</v>
      </c>
      <c r="AR412" s="23" t="s">
        <v>142</v>
      </c>
      <c r="AT412" s="23" t="s">
        <v>128</v>
      </c>
      <c r="AU412" s="23" t="s">
        <v>82</v>
      </c>
      <c r="AY412" s="23" t="s">
        <v>125</v>
      </c>
      <c r="BE412" s="231">
        <f>IF(N412="základní",J412,0)</f>
        <v>0</v>
      </c>
      <c r="BF412" s="231">
        <f>IF(N412="snížená",J412,0)</f>
        <v>0</v>
      </c>
      <c r="BG412" s="231">
        <f>IF(N412="zákl. přenesená",J412,0)</f>
        <v>0</v>
      </c>
      <c r="BH412" s="231">
        <f>IF(N412="sníž. přenesená",J412,0)</f>
        <v>0</v>
      </c>
      <c r="BI412" s="231">
        <f>IF(N412="nulová",J412,0)</f>
        <v>0</v>
      </c>
      <c r="BJ412" s="23" t="s">
        <v>80</v>
      </c>
      <c r="BK412" s="231">
        <f>ROUND(I412*H412,2)</f>
        <v>0</v>
      </c>
      <c r="BL412" s="23" t="s">
        <v>142</v>
      </c>
      <c r="BM412" s="23" t="s">
        <v>770</v>
      </c>
    </row>
    <row r="413" s="1" customFormat="1">
      <c r="B413" s="45"/>
      <c r="C413" s="73"/>
      <c r="D413" s="236" t="s">
        <v>191</v>
      </c>
      <c r="E413" s="73"/>
      <c r="F413" s="237" t="s">
        <v>771</v>
      </c>
      <c r="G413" s="73"/>
      <c r="H413" s="73"/>
      <c r="I413" s="190"/>
      <c r="J413" s="73"/>
      <c r="K413" s="73"/>
      <c r="L413" s="71"/>
      <c r="M413" s="238"/>
      <c r="N413" s="46"/>
      <c r="O413" s="46"/>
      <c r="P413" s="46"/>
      <c r="Q413" s="46"/>
      <c r="R413" s="46"/>
      <c r="S413" s="46"/>
      <c r="T413" s="94"/>
      <c r="AT413" s="23" t="s">
        <v>191</v>
      </c>
      <c r="AU413" s="23" t="s">
        <v>82</v>
      </c>
    </row>
    <row r="414" s="1" customFormat="1" ht="25.5" customHeight="1">
      <c r="B414" s="45"/>
      <c r="C414" s="220" t="s">
        <v>772</v>
      </c>
      <c r="D414" s="220" t="s">
        <v>128</v>
      </c>
      <c r="E414" s="221" t="s">
        <v>773</v>
      </c>
      <c r="F414" s="222" t="s">
        <v>774</v>
      </c>
      <c r="G414" s="223" t="s">
        <v>326</v>
      </c>
      <c r="H414" s="224">
        <v>810.57000000000005</v>
      </c>
      <c r="I414" s="225"/>
      <c r="J414" s="226">
        <f>ROUND(I414*H414,2)</f>
        <v>0</v>
      </c>
      <c r="K414" s="222" t="s">
        <v>132</v>
      </c>
      <c r="L414" s="71"/>
      <c r="M414" s="227" t="s">
        <v>21</v>
      </c>
      <c r="N414" s="228" t="s">
        <v>43</v>
      </c>
      <c r="O414" s="46"/>
      <c r="P414" s="229">
        <f>O414*H414</f>
        <v>0</v>
      </c>
      <c r="Q414" s="229">
        <v>0</v>
      </c>
      <c r="R414" s="229">
        <f>Q414*H414</f>
        <v>0</v>
      </c>
      <c r="S414" s="229">
        <v>0</v>
      </c>
      <c r="T414" s="230">
        <f>S414*H414</f>
        <v>0</v>
      </c>
      <c r="AR414" s="23" t="s">
        <v>142</v>
      </c>
      <c r="AT414" s="23" t="s">
        <v>128</v>
      </c>
      <c r="AU414" s="23" t="s">
        <v>82</v>
      </c>
      <c r="AY414" s="23" t="s">
        <v>125</v>
      </c>
      <c r="BE414" s="231">
        <f>IF(N414="základní",J414,0)</f>
        <v>0</v>
      </c>
      <c r="BF414" s="231">
        <f>IF(N414="snížená",J414,0)</f>
        <v>0</v>
      </c>
      <c r="BG414" s="231">
        <f>IF(N414="zákl. přenesená",J414,0)</f>
        <v>0</v>
      </c>
      <c r="BH414" s="231">
        <f>IF(N414="sníž. přenesená",J414,0)</f>
        <v>0</v>
      </c>
      <c r="BI414" s="231">
        <f>IF(N414="nulová",J414,0)</f>
        <v>0</v>
      </c>
      <c r="BJ414" s="23" t="s">
        <v>80</v>
      </c>
      <c r="BK414" s="231">
        <f>ROUND(I414*H414,2)</f>
        <v>0</v>
      </c>
      <c r="BL414" s="23" t="s">
        <v>142</v>
      </c>
      <c r="BM414" s="23" t="s">
        <v>775</v>
      </c>
    </row>
    <row r="415" s="1" customFormat="1">
      <c r="B415" s="45"/>
      <c r="C415" s="73"/>
      <c r="D415" s="236" t="s">
        <v>191</v>
      </c>
      <c r="E415" s="73"/>
      <c r="F415" s="237" t="s">
        <v>776</v>
      </c>
      <c r="G415" s="73"/>
      <c r="H415" s="73"/>
      <c r="I415" s="190"/>
      <c r="J415" s="73"/>
      <c r="K415" s="73"/>
      <c r="L415" s="71"/>
      <c r="M415" s="238"/>
      <c r="N415" s="46"/>
      <c r="O415" s="46"/>
      <c r="P415" s="46"/>
      <c r="Q415" s="46"/>
      <c r="R415" s="46"/>
      <c r="S415" s="46"/>
      <c r="T415" s="94"/>
      <c r="AT415" s="23" t="s">
        <v>191</v>
      </c>
      <c r="AU415" s="23" t="s">
        <v>82</v>
      </c>
    </row>
    <row r="416" s="11" customFormat="1">
      <c r="B416" s="239"/>
      <c r="C416" s="240"/>
      <c r="D416" s="236" t="s">
        <v>193</v>
      </c>
      <c r="E416" s="241" t="s">
        <v>21</v>
      </c>
      <c r="F416" s="242" t="s">
        <v>761</v>
      </c>
      <c r="G416" s="240"/>
      <c r="H416" s="243">
        <v>810.57000000000005</v>
      </c>
      <c r="I416" s="244"/>
      <c r="J416" s="240"/>
      <c r="K416" s="240"/>
      <c r="L416" s="245"/>
      <c r="M416" s="246"/>
      <c r="N416" s="247"/>
      <c r="O416" s="247"/>
      <c r="P416" s="247"/>
      <c r="Q416" s="247"/>
      <c r="R416" s="247"/>
      <c r="S416" s="247"/>
      <c r="T416" s="248"/>
      <c r="AT416" s="249" t="s">
        <v>193</v>
      </c>
      <c r="AU416" s="249" t="s">
        <v>82</v>
      </c>
      <c r="AV416" s="11" t="s">
        <v>82</v>
      </c>
      <c r="AW416" s="11" t="s">
        <v>35</v>
      </c>
      <c r="AX416" s="11" t="s">
        <v>80</v>
      </c>
      <c r="AY416" s="249" t="s">
        <v>125</v>
      </c>
    </row>
    <row r="417" s="1" customFormat="1" ht="25.5" customHeight="1">
      <c r="B417" s="45"/>
      <c r="C417" s="220" t="s">
        <v>777</v>
      </c>
      <c r="D417" s="220" t="s">
        <v>128</v>
      </c>
      <c r="E417" s="221" t="s">
        <v>778</v>
      </c>
      <c r="F417" s="222" t="s">
        <v>779</v>
      </c>
      <c r="G417" s="223" t="s">
        <v>326</v>
      </c>
      <c r="H417" s="224">
        <v>713.70600000000002</v>
      </c>
      <c r="I417" s="225"/>
      <c r="J417" s="226">
        <f>ROUND(I417*H417,2)</f>
        <v>0</v>
      </c>
      <c r="K417" s="222" t="s">
        <v>132</v>
      </c>
      <c r="L417" s="71"/>
      <c r="M417" s="227" t="s">
        <v>21</v>
      </c>
      <c r="N417" s="228" t="s">
        <v>43</v>
      </c>
      <c r="O417" s="46"/>
      <c r="P417" s="229">
        <f>O417*H417</f>
        <v>0</v>
      </c>
      <c r="Q417" s="229">
        <v>0</v>
      </c>
      <c r="R417" s="229">
        <f>Q417*H417</f>
        <v>0</v>
      </c>
      <c r="S417" s="229">
        <v>0</v>
      </c>
      <c r="T417" s="230">
        <f>S417*H417</f>
        <v>0</v>
      </c>
      <c r="AR417" s="23" t="s">
        <v>142</v>
      </c>
      <c r="AT417" s="23" t="s">
        <v>128</v>
      </c>
      <c r="AU417" s="23" t="s">
        <v>82</v>
      </c>
      <c r="AY417" s="23" t="s">
        <v>125</v>
      </c>
      <c r="BE417" s="231">
        <f>IF(N417="základní",J417,0)</f>
        <v>0</v>
      </c>
      <c r="BF417" s="231">
        <f>IF(N417="snížená",J417,0)</f>
        <v>0</v>
      </c>
      <c r="BG417" s="231">
        <f>IF(N417="zákl. přenesená",J417,0)</f>
        <v>0</v>
      </c>
      <c r="BH417" s="231">
        <f>IF(N417="sníž. přenesená",J417,0)</f>
        <v>0</v>
      </c>
      <c r="BI417" s="231">
        <f>IF(N417="nulová",J417,0)</f>
        <v>0</v>
      </c>
      <c r="BJ417" s="23" t="s">
        <v>80</v>
      </c>
      <c r="BK417" s="231">
        <f>ROUND(I417*H417,2)</f>
        <v>0</v>
      </c>
      <c r="BL417" s="23" t="s">
        <v>142</v>
      </c>
      <c r="BM417" s="23" t="s">
        <v>780</v>
      </c>
    </row>
    <row r="418" s="1" customFormat="1">
      <c r="B418" s="45"/>
      <c r="C418" s="73"/>
      <c r="D418" s="236" t="s">
        <v>191</v>
      </c>
      <c r="E418" s="73"/>
      <c r="F418" s="237" t="s">
        <v>776</v>
      </c>
      <c r="G418" s="73"/>
      <c r="H418" s="73"/>
      <c r="I418" s="190"/>
      <c r="J418" s="73"/>
      <c r="K418" s="73"/>
      <c r="L418" s="71"/>
      <c r="M418" s="238"/>
      <c r="N418" s="46"/>
      <c r="O418" s="46"/>
      <c r="P418" s="46"/>
      <c r="Q418" s="46"/>
      <c r="R418" s="46"/>
      <c r="S418" s="46"/>
      <c r="T418" s="94"/>
      <c r="AT418" s="23" t="s">
        <v>191</v>
      </c>
      <c r="AU418" s="23" t="s">
        <v>82</v>
      </c>
    </row>
    <row r="419" s="11" customFormat="1">
      <c r="B419" s="239"/>
      <c r="C419" s="240"/>
      <c r="D419" s="236" t="s">
        <v>193</v>
      </c>
      <c r="E419" s="241" t="s">
        <v>21</v>
      </c>
      <c r="F419" s="242" t="s">
        <v>762</v>
      </c>
      <c r="G419" s="240"/>
      <c r="H419" s="243">
        <v>713.70600000000002</v>
      </c>
      <c r="I419" s="244"/>
      <c r="J419" s="240"/>
      <c r="K419" s="240"/>
      <c r="L419" s="245"/>
      <c r="M419" s="246"/>
      <c r="N419" s="247"/>
      <c r="O419" s="247"/>
      <c r="P419" s="247"/>
      <c r="Q419" s="247"/>
      <c r="R419" s="247"/>
      <c r="S419" s="247"/>
      <c r="T419" s="248"/>
      <c r="AT419" s="249" t="s">
        <v>193</v>
      </c>
      <c r="AU419" s="249" t="s">
        <v>82</v>
      </c>
      <c r="AV419" s="11" t="s">
        <v>82</v>
      </c>
      <c r="AW419" s="11" t="s">
        <v>35</v>
      </c>
      <c r="AX419" s="11" t="s">
        <v>80</v>
      </c>
      <c r="AY419" s="249" t="s">
        <v>125</v>
      </c>
    </row>
    <row r="420" s="1" customFormat="1" ht="25.5" customHeight="1">
      <c r="B420" s="45"/>
      <c r="C420" s="220" t="s">
        <v>781</v>
      </c>
      <c r="D420" s="220" t="s">
        <v>128</v>
      </c>
      <c r="E420" s="221" t="s">
        <v>782</v>
      </c>
      <c r="F420" s="222" t="s">
        <v>350</v>
      </c>
      <c r="G420" s="223" t="s">
        <v>326</v>
      </c>
      <c r="H420" s="224">
        <v>361.596</v>
      </c>
      <c r="I420" s="225"/>
      <c r="J420" s="226">
        <f>ROUND(I420*H420,2)</f>
        <v>0</v>
      </c>
      <c r="K420" s="222" t="s">
        <v>132</v>
      </c>
      <c r="L420" s="71"/>
      <c r="M420" s="227" t="s">
        <v>21</v>
      </c>
      <c r="N420" s="228" t="s">
        <v>43</v>
      </c>
      <c r="O420" s="46"/>
      <c r="P420" s="229">
        <f>O420*H420</f>
        <v>0</v>
      </c>
      <c r="Q420" s="229">
        <v>0</v>
      </c>
      <c r="R420" s="229">
        <f>Q420*H420</f>
        <v>0</v>
      </c>
      <c r="S420" s="229">
        <v>0</v>
      </c>
      <c r="T420" s="230">
        <f>S420*H420</f>
        <v>0</v>
      </c>
      <c r="AR420" s="23" t="s">
        <v>142</v>
      </c>
      <c r="AT420" s="23" t="s">
        <v>128</v>
      </c>
      <c r="AU420" s="23" t="s">
        <v>82</v>
      </c>
      <c r="AY420" s="23" t="s">
        <v>125</v>
      </c>
      <c r="BE420" s="231">
        <f>IF(N420="základní",J420,0)</f>
        <v>0</v>
      </c>
      <c r="BF420" s="231">
        <f>IF(N420="snížená",J420,0)</f>
        <v>0</v>
      </c>
      <c r="BG420" s="231">
        <f>IF(N420="zákl. přenesená",J420,0)</f>
        <v>0</v>
      </c>
      <c r="BH420" s="231">
        <f>IF(N420="sníž. přenesená",J420,0)</f>
        <v>0</v>
      </c>
      <c r="BI420" s="231">
        <f>IF(N420="nulová",J420,0)</f>
        <v>0</v>
      </c>
      <c r="BJ420" s="23" t="s">
        <v>80</v>
      </c>
      <c r="BK420" s="231">
        <f>ROUND(I420*H420,2)</f>
        <v>0</v>
      </c>
      <c r="BL420" s="23" t="s">
        <v>142</v>
      </c>
      <c r="BM420" s="23" t="s">
        <v>783</v>
      </c>
    </row>
    <row r="421" s="1" customFormat="1">
      <c r="B421" s="45"/>
      <c r="C421" s="73"/>
      <c r="D421" s="236" t="s">
        <v>191</v>
      </c>
      <c r="E421" s="73"/>
      <c r="F421" s="237" t="s">
        <v>776</v>
      </c>
      <c r="G421" s="73"/>
      <c r="H421" s="73"/>
      <c r="I421" s="190"/>
      <c r="J421" s="73"/>
      <c r="K421" s="73"/>
      <c r="L421" s="71"/>
      <c r="M421" s="238"/>
      <c r="N421" s="46"/>
      <c r="O421" s="46"/>
      <c r="P421" s="46"/>
      <c r="Q421" s="46"/>
      <c r="R421" s="46"/>
      <c r="S421" s="46"/>
      <c r="T421" s="94"/>
      <c r="AT421" s="23" t="s">
        <v>191</v>
      </c>
      <c r="AU421" s="23" t="s">
        <v>82</v>
      </c>
    </row>
    <row r="422" s="11" customFormat="1">
      <c r="B422" s="239"/>
      <c r="C422" s="240"/>
      <c r="D422" s="236" t="s">
        <v>193</v>
      </c>
      <c r="E422" s="241" t="s">
        <v>21</v>
      </c>
      <c r="F422" s="242" t="s">
        <v>751</v>
      </c>
      <c r="G422" s="240"/>
      <c r="H422" s="243">
        <v>361.596</v>
      </c>
      <c r="I422" s="244"/>
      <c r="J422" s="240"/>
      <c r="K422" s="240"/>
      <c r="L422" s="245"/>
      <c r="M422" s="246"/>
      <c r="N422" s="247"/>
      <c r="O422" s="247"/>
      <c r="P422" s="247"/>
      <c r="Q422" s="247"/>
      <c r="R422" s="247"/>
      <c r="S422" s="247"/>
      <c r="T422" s="248"/>
      <c r="AT422" s="249" t="s">
        <v>193</v>
      </c>
      <c r="AU422" s="249" t="s">
        <v>82</v>
      </c>
      <c r="AV422" s="11" t="s">
        <v>82</v>
      </c>
      <c r="AW422" s="11" t="s">
        <v>35</v>
      </c>
      <c r="AX422" s="11" t="s">
        <v>80</v>
      </c>
      <c r="AY422" s="249" t="s">
        <v>125</v>
      </c>
    </row>
    <row r="423" s="10" customFormat="1" ht="29.88" customHeight="1">
      <c r="B423" s="204"/>
      <c r="C423" s="205"/>
      <c r="D423" s="206" t="s">
        <v>71</v>
      </c>
      <c r="E423" s="218" t="s">
        <v>784</v>
      </c>
      <c r="F423" s="218" t="s">
        <v>785</v>
      </c>
      <c r="G423" s="205"/>
      <c r="H423" s="205"/>
      <c r="I423" s="208"/>
      <c r="J423" s="219">
        <f>BK423</f>
        <v>0</v>
      </c>
      <c r="K423" s="205"/>
      <c r="L423" s="210"/>
      <c r="M423" s="211"/>
      <c r="N423" s="212"/>
      <c r="O423" s="212"/>
      <c r="P423" s="213">
        <f>SUM(P424:P425)</f>
        <v>0</v>
      </c>
      <c r="Q423" s="212"/>
      <c r="R423" s="213">
        <f>SUM(R424:R425)</f>
        <v>0</v>
      </c>
      <c r="S423" s="212"/>
      <c r="T423" s="214">
        <f>SUM(T424:T425)</f>
        <v>0</v>
      </c>
      <c r="AR423" s="215" t="s">
        <v>80</v>
      </c>
      <c r="AT423" s="216" t="s">
        <v>71</v>
      </c>
      <c r="AU423" s="216" t="s">
        <v>80</v>
      </c>
      <c r="AY423" s="215" t="s">
        <v>125</v>
      </c>
      <c r="BK423" s="217">
        <f>SUM(BK424:BK425)</f>
        <v>0</v>
      </c>
    </row>
    <row r="424" s="1" customFormat="1" ht="25.5" customHeight="1">
      <c r="B424" s="45"/>
      <c r="C424" s="220" t="s">
        <v>786</v>
      </c>
      <c r="D424" s="220" t="s">
        <v>128</v>
      </c>
      <c r="E424" s="221" t="s">
        <v>787</v>
      </c>
      <c r="F424" s="222" t="s">
        <v>788</v>
      </c>
      <c r="G424" s="223" t="s">
        <v>326</v>
      </c>
      <c r="H424" s="224">
        <v>2649.6109999999999</v>
      </c>
      <c r="I424" s="225"/>
      <c r="J424" s="226">
        <f>ROUND(I424*H424,2)</f>
        <v>0</v>
      </c>
      <c r="K424" s="222" t="s">
        <v>132</v>
      </c>
      <c r="L424" s="71"/>
      <c r="M424" s="227" t="s">
        <v>21</v>
      </c>
      <c r="N424" s="228" t="s">
        <v>43</v>
      </c>
      <c r="O424" s="46"/>
      <c r="P424" s="229">
        <f>O424*H424</f>
        <v>0</v>
      </c>
      <c r="Q424" s="229">
        <v>0</v>
      </c>
      <c r="R424" s="229">
        <f>Q424*H424</f>
        <v>0</v>
      </c>
      <c r="S424" s="229">
        <v>0</v>
      </c>
      <c r="T424" s="230">
        <f>S424*H424</f>
        <v>0</v>
      </c>
      <c r="AR424" s="23" t="s">
        <v>142</v>
      </c>
      <c r="AT424" s="23" t="s">
        <v>128</v>
      </c>
      <c r="AU424" s="23" t="s">
        <v>82</v>
      </c>
      <c r="AY424" s="23" t="s">
        <v>125</v>
      </c>
      <c r="BE424" s="231">
        <f>IF(N424="základní",J424,0)</f>
        <v>0</v>
      </c>
      <c r="BF424" s="231">
        <f>IF(N424="snížená",J424,0)</f>
        <v>0</v>
      </c>
      <c r="BG424" s="231">
        <f>IF(N424="zákl. přenesená",J424,0)</f>
        <v>0</v>
      </c>
      <c r="BH424" s="231">
        <f>IF(N424="sníž. přenesená",J424,0)</f>
        <v>0</v>
      </c>
      <c r="BI424" s="231">
        <f>IF(N424="nulová",J424,0)</f>
        <v>0</v>
      </c>
      <c r="BJ424" s="23" t="s">
        <v>80</v>
      </c>
      <c r="BK424" s="231">
        <f>ROUND(I424*H424,2)</f>
        <v>0</v>
      </c>
      <c r="BL424" s="23" t="s">
        <v>142</v>
      </c>
      <c r="BM424" s="23" t="s">
        <v>789</v>
      </c>
    </row>
    <row r="425" s="1" customFormat="1">
      <c r="B425" s="45"/>
      <c r="C425" s="73"/>
      <c r="D425" s="236" t="s">
        <v>191</v>
      </c>
      <c r="E425" s="73"/>
      <c r="F425" s="237" t="s">
        <v>790</v>
      </c>
      <c r="G425" s="73"/>
      <c r="H425" s="73"/>
      <c r="I425" s="190"/>
      <c r="J425" s="73"/>
      <c r="K425" s="73"/>
      <c r="L425" s="71"/>
      <c r="M425" s="283"/>
      <c r="N425" s="233"/>
      <c r="O425" s="233"/>
      <c r="P425" s="233"/>
      <c r="Q425" s="233"/>
      <c r="R425" s="233"/>
      <c r="S425" s="233"/>
      <c r="T425" s="284"/>
      <c r="AT425" s="23" t="s">
        <v>191</v>
      </c>
      <c r="AU425" s="23" t="s">
        <v>82</v>
      </c>
    </row>
    <row r="426" s="1" customFormat="1" ht="6.96" customHeight="1">
      <c r="B426" s="66"/>
      <c r="C426" s="67"/>
      <c r="D426" s="67"/>
      <c r="E426" s="67"/>
      <c r="F426" s="67"/>
      <c r="G426" s="67"/>
      <c r="H426" s="67"/>
      <c r="I426" s="165"/>
      <c r="J426" s="67"/>
      <c r="K426" s="67"/>
      <c r="L426" s="71"/>
    </row>
  </sheetData>
  <sheetProtection sheet="1" autoFilter="0" formatColumns="0" formatRows="0" objects="1" scenarios="1" spinCount="100000" saltValue="DewEr2OiKP5a/b1eIWfcj6xp94xjrS74qvdOftvNGA+SOhh3obWBuqrZeVBAffDLp4siTXVAvYyzp9AYiA0wvw==" hashValue="ubRXnbF/nko4J794Vwv8PB9TBV9rWoe5C6VFETcU64gDwewm0HFPFYvdJyPOBHZalo5u7mHOzt4iMvGXg7EkXw==" algorithmName="SHA-512" password="CC35"/>
  <autoFilter ref="C86:K425"/>
  <mergeCells count="10">
    <mergeCell ref="E7:H7"/>
    <mergeCell ref="E9:H9"/>
    <mergeCell ref="E24:H24"/>
    <mergeCell ref="E45:H45"/>
    <mergeCell ref="E47:H47"/>
    <mergeCell ref="J51:J52"/>
    <mergeCell ref="E77:H77"/>
    <mergeCell ref="E79:H79"/>
    <mergeCell ref="G1:H1"/>
    <mergeCell ref="L2:V2"/>
  </mergeCells>
  <hyperlinks>
    <hyperlink ref="F1:G1" location="C2" display="1) Krycí list soupisu"/>
    <hyperlink ref="G1:H1" location="C54" display="2) Rekapitulace"/>
    <hyperlink ref="J1" location="C86" display="3) Soupis prací"/>
    <hyperlink ref="L1:V1" location="'Rekapitulace zakázky'!C2" display="Rekapitulace zakázk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89</v>
      </c>
      <c r="G1" s="138" t="s">
        <v>90</v>
      </c>
      <c r="H1" s="138"/>
      <c r="I1" s="139"/>
      <c r="J1" s="138" t="s">
        <v>91</v>
      </c>
      <c r="K1" s="137" t="s">
        <v>92</v>
      </c>
      <c r="L1" s="138" t="s">
        <v>93</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88</v>
      </c>
    </row>
    <row r="3" ht="6.96" customHeight="1">
      <c r="B3" s="24"/>
      <c r="C3" s="25"/>
      <c r="D3" s="25"/>
      <c r="E3" s="25"/>
      <c r="F3" s="25"/>
      <c r="G3" s="25"/>
      <c r="H3" s="25"/>
      <c r="I3" s="140"/>
      <c r="J3" s="25"/>
      <c r="K3" s="26"/>
      <c r="AT3" s="23" t="s">
        <v>82</v>
      </c>
    </row>
    <row r="4" ht="36.96" customHeight="1">
      <c r="B4" s="27"/>
      <c r="C4" s="28"/>
      <c r="D4" s="29" t="s">
        <v>94</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zakázky'!K6</f>
        <v>Stavební úpravy, ul. Karlova, Varnsdorf - II. etapa</v>
      </c>
      <c r="F7" s="39"/>
      <c r="G7" s="39"/>
      <c r="H7" s="39"/>
      <c r="I7" s="141"/>
      <c r="J7" s="28"/>
      <c r="K7" s="30"/>
    </row>
    <row r="8" s="1" customFormat="1">
      <c r="B8" s="45"/>
      <c r="C8" s="46"/>
      <c r="D8" s="39" t="s">
        <v>95</v>
      </c>
      <c r="E8" s="46"/>
      <c r="F8" s="46"/>
      <c r="G8" s="46"/>
      <c r="H8" s="46"/>
      <c r="I8" s="143"/>
      <c r="J8" s="46"/>
      <c r="K8" s="50"/>
    </row>
    <row r="9" s="1" customFormat="1" ht="36.96" customHeight="1">
      <c r="B9" s="45"/>
      <c r="C9" s="46"/>
      <c r="D9" s="46"/>
      <c r="E9" s="144" t="s">
        <v>791</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20</v>
      </c>
      <c r="E11" s="46"/>
      <c r="F11" s="34" t="s">
        <v>21</v>
      </c>
      <c r="G11" s="46"/>
      <c r="H11" s="46"/>
      <c r="I11" s="145" t="s">
        <v>22</v>
      </c>
      <c r="J11" s="34" t="s">
        <v>21</v>
      </c>
      <c r="K11" s="50"/>
    </row>
    <row r="12" s="1" customFormat="1" ht="14.4" customHeight="1">
      <c r="B12" s="45"/>
      <c r="C12" s="46"/>
      <c r="D12" s="39" t="s">
        <v>23</v>
      </c>
      <c r="E12" s="46"/>
      <c r="F12" s="34" t="s">
        <v>792</v>
      </c>
      <c r="G12" s="46"/>
      <c r="H12" s="46"/>
      <c r="I12" s="145" t="s">
        <v>25</v>
      </c>
      <c r="J12" s="146" t="str">
        <f>'Rekapitulace zakázky'!AN8</f>
        <v>29. 8. 2019</v>
      </c>
      <c r="K12" s="50"/>
    </row>
    <row r="13" s="1" customFormat="1" ht="10.8" customHeight="1">
      <c r="B13" s="45"/>
      <c r="C13" s="46"/>
      <c r="D13" s="46"/>
      <c r="E13" s="46"/>
      <c r="F13" s="46"/>
      <c r="G13" s="46"/>
      <c r="H13" s="46"/>
      <c r="I13" s="143"/>
      <c r="J13" s="46"/>
      <c r="K13" s="50"/>
    </row>
    <row r="14" s="1" customFormat="1" ht="14.4" customHeight="1">
      <c r="B14" s="45"/>
      <c r="C14" s="46"/>
      <c r="D14" s="39" t="s">
        <v>27</v>
      </c>
      <c r="E14" s="46"/>
      <c r="F14" s="46"/>
      <c r="G14" s="46"/>
      <c r="H14" s="46"/>
      <c r="I14" s="145" t="s">
        <v>28</v>
      </c>
      <c r="J14" s="34" t="str">
        <f>IF('Rekapitulace zakázky'!AN10="","",'Rekapitulace zakázky'!AN10)</f>
        <v/>
      </c>
      <c r="K14" s="50"/>
    </row>
    <row r="15" s="1" customFormat="1" ht="18" customHeight="1">
      <c r="B15" s="45"/>
      <c r="C15" s="46"/>
      <c r="D15" s="46"/>
      <c r="E15" s="34" t="str">
        <f>IF('Rekapitulace zakázky'!E11="","",'Rekapitulace zakázky'!E11)</f>
        <v>Mesto Varnsdorf</v>
      </c>
      <c r="F15" s="46"/>
      <c r="G15" s="46"/>
      <c r="H15" s="46"/>
      <c r="I15" s="145" t="s">
        <v>30</v>
      </c>
      <c r="J15" s="34" t="str">
        <f>IF('Rekapitulace zakázky'!AN11="","",'Rekapitulace zakázky'!AN11)</f>
        <v/>
      </c>
      <c r="K15" s="50"/>
    </row>
    <row r="16" s="1" customFormat="1" ht="6.96" customHeight="1">
      <c r="B16" s="45"/>
      <c r="C16" s="46"/>
      <c r="D16" s="46"/>
      <c r="E16" s="46"/>
      <c r="F16" s="46"/>
      <c r="G16" s="46"/>
      <c r="H16" s="46"/>
      <c r="I16" s="143"/>
      <c r="J16" s="46"/>
      <c r="K16" s="50"/>
    </row>
    <row r="17" s="1" customFormat="1" ht="14.4" customHeight="1">
      <c r="B17" s="45"/>
      <c r="C17" s="46"/>
      <c r="D17" s="39" t="s">
        <v>31</v>
      </c>
      <c r="E17" s="46"/>
      <c r="F17" s="46"/>
      <c r="G17" s="46"/>
      <c r="H17" s="46"/>
      <c r="I17" s="145" t="s">
        <v>28</v>
      </c>
      <c r="J17" s="34" t="str">
        <f>IF('Rekapitulace zakázky'!AN13="Vyplň údaj","",IF('Rekapitulace zakázky'!AN13="","",'Rekapitulace zakázky'!AN13))</f>
        <v/>
      </c>
      <c r="K17" s="50"/>
    </row>
    <row r="18" s="1" customFormat="1" ht="18" customHeight="1">
      <c r="B18" s="45"/>
      <c r="C18" s="46"/>
      <c r="D18" s="46"/>
      <c r="E18" s="34" t="str">
        <f>IF('Rekapitulace zakázky'!E14="Vyplň údaj","",IF('Rekapitulace zakázky'!E14="","",'Rekapitulace zakázky'!E14))</f>
        <v/>
      </c>
      <c r="F18" s="46"/>
      <c r="G18" s="46"/>
      <c r="H18" s="46"/>
      <c r="I18" s="145" t="s">
        <v>30</v>
      </c>
      <c r="J18" s="34" t="str">
        <f>IF('Rekapitulace zakázky'!AN14="Vyplň údaj","",IF('Rekapitulace zakázky'!AN14="","",'Rekapitulace zakázky'!AN14))</f>
        <v/>
      </c>
      <c r="K18" s="50"/>
    </row>
    <row r="19" s="1" customFormat="1" ht="6.96" customHeight="1">
      <c r="B19" s="45"/>
      <c r="C19" s="46"/>
      <c r="D19" s="46"/>
      <c r="E19" s="46"/>
      <c r="F19" s="46"/>
      <c r="G19" s="46"/>
      <c r="H19" s="46"/>
      <c r="I19" s="143"/>
      <c r="J19" s="46"/>
      <c r="K19" s="50"/>
    </row>
    <row r="20" s="1" customFormat="1" ht="14.4" customHeight="1">
      <c r="B20" s="45"/>
      <c r="C20" s="46"/>
      <c r="D20" s="39" t="s">
        <v>33</v>
      </c>
      <c r="E20" s="46"/>
      <c r="F20" s="46"/>
      <c r="G20" s="46"/>
      <c r="H20" s="46"/>
      <c r="I20" s="145" t="s">
        <v>28</v>
      </c>
      <c r="J20" s="34" t="str">
        <f>IF('Rekapitulace zakázky'!AN16="","",'Rekapitulace zakázky'!AN16)</f>
        <v/>
      </c>
      <c r="K20" s="50"/>
    </row>
    <row r="21" s="1" customFormat="1" ht="18" customHeight="1">
      <c r="B21" s="45"/>
      <c r="C21" s="46"/>
      <c r="D21" s="46"/>
      <c r="E21" s="34" t="str">
        <f>IF('Rekapitulace zakázky'!E17="","",'Rekapitulace zakázky'!E17)</f>
        <v>ProProjekt s.r.o.</v>
      </c>
      <c r="F21" s="46"/>
      <c r="G21" s="46"/>
      <c r="H21" s="46"/>
      <c r="I21" s="145" t="s">
        <v>30</v>
      </c>
      <c r="J21" s="34" t="str">
        <f>IF('Rekapitulace zakázky'!AN17="","",'Rekapitulace zakázky'!AN17)</f>
        <v/>
      </c>
      <c r="K21" s="50"/>
    </row>
    <row r="22" s="1" customFormat="1" ht="6.96" customHeight="1">
      <c r="B22" s="45"/>
      <c r="C22" s="46"/>
      <c r="D22" s="46"/>
      <c r="E22" s="46"/>
      <c r="F22" s="46"/>
      <c r="G22" s="46"/>
      <c r="H22" s="46"/>
      <c r="I22" s="143"/>
      <c r="J22" s="46"/>
      <c r="K22" s="50"/>
    </row>
    <row r="23" s="1" customFormat="1" ht="14.4" customHeight="1">
      <c r="B23" s="45"/>
      <c r="C23" s="46"/>
      <c r="D23" s="39" t="s">
        <v>36</v>
      </c>
      <c r="E23" s="46"/>
      <c r="F23" s="46"/>
      <c r="G23" s="46"/>
      <c r="H23" s="46"/>
      <c r="I23" s="143"/>
      <c r="J23" s="46"/>
      <c r="K23" s="50"/>
    </row>
    <row r="24" s="6" customFormat="1" ht="16.5" customHeight="1">
      <c r="B24" s="147"/>
      <c r="C24" s="148"/>
      <c r="D24" s="148"/>
      <c r="E24" s="43" t="s">
        <v>21</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38</v>
      </c>
      <c r="E27" s="46"/>
      <c r="F27" s="46"/>
      <c r="G27" s="46"/>
      <c r="H27" s="46"/>
      <c r="I27" s="143"/>
      <c r="J27" s="154">
        <f>ROUND(J79,2)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40</v>
      </c>
      <c r="G29" s="46"/>
      <c r="H29" s="46"/>
      <c r="I29" s="155" t="s">
        <v>39</v>
      </c>
      <c r="J29" s="51" t="s">
        <v>41</v>
      </c>
      <c r="K29" s="50"/>
    </row>
    <row r="30" s="1" customFormat="1" ht="14.4" customHeight="1">
      <c r="B30" s="45"/>
      <c r="C30" s="46"/>
      <c r="D30" s="54" t="s">
        <v>42</v>
      </c>
      <c r="E30" s="54" t="s">
        <v>43</v>
      </c>
      <c r="F30" s="156">
        <f>ROUND(SUM(BE79:BE143), 2)</f>
        <v>0</v>
      </c>
      <c r="G30" s="46"/>
      <c r="H30" s="46"/>
      <c r="I30" s="157">
        <v>0.20999999999999999</v>
      </c>
      <c r="J30" s="156">
        <f>ROUND(ROUND((SUM(BE79:BE143)), 2)*I30, 2)</f>
        <v>0</v>
      </c>
      <c r="K30" s="50"/>
    </row>
    <row r="31" s="1" customFormat="1" ht="14.4" customHeight="1">
      <c r="B31" s="45"/>
      <c r="C31" s="46"/>
      <c r="D31" s="46"/>
      <c r="E31" s="54" t="s">
        <v>44</v>
      </c>
      <c r="F31" s="156">
        <f>ROUND(SUM(BF79:BF143), 2)</f>
        <v>0</v>
      </c>
      <c r="G31" s="46"/>
      <c r="H31" s="46"/>
      <c r="I31" s="157">
        <v>0.14999999999999999</v>
      </c>
      <c r="J31" s="156">
        <f>ROUND(ROUND((SUM(BF79:BF143)), 2)*I31, 2)</f>
        <v>0</v>
      </c>
      <c r="K31" s="50"/>
    </row>
    <row r="32" hidden="1" s="1" customFormat="1" ht="14.4" customHeight="1">
      <c r="B32" s="45"/>
      <c r="C32" s="46"/>
      <c r="D32" s="46"/>
      <c r="E32" s="54" t="s">
        <v>45</v>
      </c>
      <c r="F32" s="156">
        <f>ROUND(SUM(BG79:BG143), 2)</f>
        <v>0</v>
      </c>
      <c r="G32" s="46"/>
      <c r="H32" s="46"/>
      <c r="I32" s="157">
        <v>0.20999999999999999</v>
      </c>
      <c r="J32" s="156">
        <v>0</v>
      </c>
      <c r="K32" s="50"/>
    </row>
    <row r="33" hidden="1" s="1" customFormat="1" ht="14.4" customHeight="1">
      <c r="B33" s="45"/>
      <c r="C33" s="46"/>
      <c r="D33" s="46"/>
      <c r="E33" s="54" t="s">
        <v>46</v>
      </c>
      <c r="F33" s="156">
        <f>ROUND(SUM(BH79:BH143), 2)</f>
        <v>0</v>
      </c>
      <c r="G33" s="46"/>
      <c r="H33" s="46"/>
      <c r="I33" s="157">
        <v>0.14999999999999999</v>
      </c>
      <c r="J33" s="156">
        <v>0</v>
      </c>
      <c r="K33" s="50"/>
    </row>
    <row r="34" hidden="1" s="1" customFormat="1" ht="14.4" customHeight="1">
      <c r="B34" s="45"/>
      <c r="C34" s="46"/>
      <c r="D34" s="46"/>
      <c r="E34" s="54" t="s">
        <v>47</v>
      </c>
      <c r="F34" s="156">
        <f>ROUND(SUM(BI79:BI143),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48</v>
      </c>
      <c r="E36" s="97"/>
      <c r="F36" s="97"/>
      <c r="G36" s="160" t="s">
        <v>49</v>
      </c>
      <c r="H36" s="161" t="s">
        <v>50</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97</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Stavební úpravy, ul. Karlova, Varnsdorf - II. etapa</v>
      </c>
      <c r="F45" s="39"/>
      <c r="G45" s="39"/>
      <c r="H45" s="39"/>
      <c r="I45" s="143"/>
      <c r="J45" s="46"/>
      <c r="K45" s="50"/>
    </row>
    <row r="46" s="1" customFormat="1" ht="14.4" customHeight="1">
      <c r="B46" s="45"/>
      <c r="C46" s="39" t="s">
        <v>95</v>
      </c>
      <c r="D46" s="46"/>
      <c r="E46" s="46"/>
      <c r="F46" s="46"/>
      <c r="G46" s="46"/>
      <c r="H46" s="46"/>
      <c r="I46" s="143"/>
      <c r="J46" s="46"/>
      <c r="K46" s="50"/>
    </row>
    <row r="47" s="1" customFormat="1" ht="17.25" customHeight="1">
      <c r="B47" s="45"/>
      <c r="C47" s="46"/>
      <c r="D47" s="46"/>
      <c r="E47" s="144" t="str">
        <f>E9</f>
        <v>SO 401 - Osvětlení přechodu pro chodce</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23</v>
      </c>
      <c r="D49" s="46"/>
      <c r="E49" s="46"/>
      <c r="F49" s="34" t="str">
        <f>F12</f>
        <v xml:space="preserve"> </v>
      </c>
      <c r="G49" s="46"/>
      <c r="H49" s="46"/>
      <c r="I49" s="145" t="s">
        <v>25</v>
      </c>
      <c r="J49" s="146" t="str">
        <f>IF(J12="","",J12)</f>
        <v>29. 8. 2019</v>
      </c>
      <c r="K49" s="50"/>
    </row>
    <row r="50" s="1" customFormat="1" ht="6.96" customHeight="1">
      <c r="B50" s="45"/>
      <c r="C50" s="46"/>
      <c r="D50" s="46"/>
      <c r="E50" s="46"/>
      <c r="F50" s="46"/>
      <c r="G50" s="46"/>
      <c r="H50" s="46"/>
      <c r="I50" s="143"/>
      <c r="J50" s="46"/>
      <c r="K50" s="50"/>
    </row>
    <row r="51" s="1" customFormat="1">
      <c r="B51" s="45"/>
      <c r="C51" s="39" t="s">
        <v>27</v>
      </c>
      <c r="D51" s="46"/>
      <c r="E51" s="46"/>
      <c r="F51" s="34" t="str">
        <f>E15</f>
        <v>Mesto Varnsdorf</v>
      </c>
      <c r="G51" s="46"/>
      <c r="H51" s="46"/>
      <c r="I51" s="145" t="s">
        <v>33</v>
      </c>
      <c r="J51" s="43" t="str">
        <f>E21</f>
        <v>ProProjekt s.r.o.</v>
      </c>
      <c r="K51" s="50"/>
    </row>
    <row r="52" s="1" customFormat="1" ht="14.4" customHeight="1">
      <c r="B52" s="45"/>
      <c r="C52" s="39" t="s">
        <v>31</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98</v>
      </c>
      <c r="D54" s="158"/>
      <c r="E54" s="158"/>
      <c r="F54" s="158"/>
      <c r="G54" s="158"/>
      <c r="H54" s="158"/>
      <c r="I54" s="172"/>
      <c r="J54" s="173" t="s">
        <v>99</v>
      </c>
      <c r="K54" s="174"/>
    </row>
    <row r="55" s="1" customFormat="1" ht="10.32" customHeight="1">
      <c r="B55" s="45"/>
      <c r="C55" s="46"/>
      <c r="D55" s="46"/>
      <c r="E55" s="46"/>
      <c r="F55" s="46"/>
      <c r="G55" s="46"/>
      <c r="H55" s="46"/>
      <c r="I55" s="143"/>
      <c r="J55" s="46"/>
      <c r="K55" s="50"/>
    </row>
    <row r="56" s="1" customFormat="1" ht="29.28" customHeight="1">
      <c r="B56" s="45"/>
      <c r="C56" s="175" t="s">
        <v>100</v>
      </c>
      <c r="D56" s="46"/>
      <c r="E56" s="46"/>
      <c r="F56" s="46"/>
      <c r="G56" s="46"/>
      <c r="H56" s="46"/>
      <c r="I56" s="143"/>
      <c r="J56" s="154">
        <f>J79</f>
        <v>0</v>
      </c>
      <c r="K56" s="50"/>
      <c r="AU56" s="23" t="s">
        <v>101</v>
      </c>
    </row>
    <row r="57" s="7" customFormat="1" ht="24.96" customHeight="1">
      <c r="B57" s="176"/>
      <c r="C57" s="177"/>
      <c r="D57" s="178" t="s">
        <v>793</v>
      </c>
      <c r="E57" s="179"/>
      <c r="F57" s="179"/>
      <c r="G57" s="179"/>
      <c r="H57" s="179"/>
      <c r="I57" s="180"/>
      <c r="J57" s="181">
        <f>J80</f>
        <v>0</v>
      </c>
      <c r="K57" s="182"/>
    </row>
    <row r="58" s="7" customFormat="1" ht="24.96" customHeight="1">
      <c r="B58" s="176"/>
      <c r="C58" s="177"/>
      <c r="D58" s="178" t="s">
        <v>794</v>
      </c>
      <c r="E58" s="179"/>
      <c r="F58" s="179"/>
      <c r="G58" s="179"/>
      <c r="H58" s="179"/>
      <c r="I58" s="180"/>
      <c r="J58" s="181">
        <f>J110</f>
        <v>0</v>
      </c>
      <c r="K58" s="182"/>
    </row>
    <row r="59" s="7" customFormat="1" ht="24.96" customHeight="1">
      <c r="B59" s="176"/>
      <c r="C59" s="177"/>
      <c r="D59" s="178" t="s">
        <v>102</v>
      </c>
      <c r="E59" s="179"/>
      <c r="F59" s="179"/>
      <c r="G59" s="179"/>
      <c r="H59" s="179"/>
      <c r="I59" s="180"/>
      <c r="J59" s="181">
        <f>J133</f>
        <v>0</v>
      </c>
      <c r="K59" s="182"/>
    </row>
    <row r="60" s="1" customFormat="1" ht="21.84" customHeight="1">
      <c r="B60" s="45"/>
      <c r="C60" s="46"/>
      <c r="D60" s="46"/>
      <c r="E60" s="46"/>
      <c r="F60" s="46"/>
      <c r="G60" s="46"/>
      <c r="H60" s="46"/>
      <c r="I60" s="143"/>
      <c r="J60" s="46"/>
      <c r="K60" s="50"/>
    </row>
    <row r="61" s="1" customFormat="1" ht="6.96" customHeight="1">
      <c r="B61" s="66"/>
      <c r="C61" s="67"/>
      <c r="D61" s="67"/>
      <c r="E61" s="67"/>
      <c r="F61" s="67"/>
      <c r="G61" s="67"/>
      <c r="H61" s="67"/>
      <c r="I61" s="165"/>
      <c r="J61" s="67"/>
      <c r="K61" s="68"/>
    </row>
    <row r="65" s="1" customFormat="1" ht="6.96" customHeight="1">
      <c r="B65" s="69"/>
      <c r="C65" s="70"/>
      <c r="D65" s="70"/>
      <c r="E65" s="70"/>
      <c r="F65" s="70"/>
      <c r="G65" s="70"/>
      <c r="H65" s="70"/>
      <c r="I65" s="168"/>
      <c r="J65" s="70"/>
      <c r="K65" s="70"/>
      <c r="L65" s="71"/>
    </row>
    <row r="66" s="1" customFormat="1" ht="36.96" customHeight="1">
      <c r="B66" s="45"/>
      <c r="C66" s="72" t="s">
        <v>108</v>
      </c>
      <c r="D66" s="73"/>
      <c r="E66" s="73"/>
      <c r="F66" s="73"/>
      <c r="G66" s="73"/>
      <c r="H66" s="73"/>
      <c r="I66" s="190"/>
      <c r="J66" s="73"/>
      <c r="K66" s="73"/>
      <c r="L66" s="71"/>
    </row>
    <row r="67" s="1" customFormat="1" ht="6.96" customHeight="1">
      <c r="B67" s="45"/>
      <c r="C67" s="73"/>
      <c r="D67" s="73"/>
      <c r="E67" s="73"/>
      <c r="F67" s="73"/>
      <c r="G67" s="73"/>
      <c r="H67" s="73"/>
      <c r="I67" s="190"/>
      <c r="J67" s="73"/>
      <c r="K67" s="73"/>
      <c r="L67" s="71"/>
    </row>
    <row r="68" s="1" customFormat="1" ht="14.4" customHeight="1">
      <c r="B68" s="45"/>
      <c r="C68" s="75" t="s">
        <v>18</v>
      </c>
      <c r="D68" s="73"/>
      <c r="E68" s="73"/>
      <c r="F68" s="73"/>
      <c r="G68" s="73"/>
      <c r="H68" s="73"/>
      <c r="I68" s="190"/>
      <c r="J68" s="73"/>
      <c r="K68" s="73"/>
      <c r="L68" s="71"/>
    </row>
    <row r="69" s="1" customFormat="1" ht="16.5" customHeight="1">
      <c r="B69" s="45"/>
      <c r="C69" s="73"/>
      <c r="D69" s="73"/>
      <c r="E69" s="191" t="str">
        <f>E7</f>
        <v>Stavební úpravy, ul. Karlova, Varnsdorf - II. etapa</v>
      </c>
      <c r="F69" s="75"/>
      <c r="G69" s="75"/>
      <c r="H69" s="75"/>
      <c r="I69" s="190"/>
      <c r="J69" s="73"/>
      <c r="K69" s="73"/>
      <c r="L69" s="71"/>
    </row>
    <row r="70" s="1" customFormat="1" ht="14.4" customHeight="1">
      <c r="B70" s="45"/>
      <c r="C70" s="75" t="s">
        <v>95</v>
      </c>
      <c r="D70" s="73"/>
      <c r="E70" s="73"/>
      <c r="F70" s="73"/>
      <c r="G70" s="73"/>
      <c r="H70" s="73"/>
      <c r="I70" s="190"/>
      <c r="J70" s="73"/>
      <c r="K70" s="73"/>
      <c r="L70" s="71"/>
    </row>
    <row r="71" s="1" customFormat="1" ht="17.25" customHeight="1">
      <c r="B71" s="45"/>
      <c r="C71" s="73"/>
      <c r="D71" s="73"/>
      <c r="E71" s="81" t="str">
        <f>E9</f>
        <v>SO 401 - Osvětlení přechodu pro chodce</v>
      </c>
      <c r="F71" s="73"/>
      <c r="G71" s="73"/>
      <c r="H71" s="73"/>
      <c r="I71" s="190"/>
      <c r="J71" s="73"/>
      <c r="K71" s="73"/>
      <c r="L71" s="71"/>
    </row>
    <row r="72" s="1" customFormat="1" ht="6.96" customHeight="1">
      <c r="B72" s="45"/>
      <c r="C72" s="73"/>
      <c r="D72" s="73"/>
      <c r="E72" s="73"/>
      <c r="F72" s="73"/>
      <c r="G72" s="73"/>
      <c r="H72" s="73"/>
      <c r="I72" s="190"/>
      <c r="J72" s="73"/>
      <c r="K72" s="73"/>
      <c r="L72" s="71"/>
    </row>
    <row r="73" s="1" customFormat="1" ht="18" customHeight="1">
      <c r="B73" s="45"/>
      <c r="C73" s="75" t="s">
        <v>23</v>
      </c>
      <c r="D73" s="73"/>
      <c r="E73" s="73"/>
      <c r="F73" s="192" t="str">
        <f>F12</f>
        <v xml:space="preserve"> </v>
      </c>
      <c r="G73" s="73"/>
      <c r="H73" s="73"/>
      <c r="I73" s="193" t="s">
        <v>25</v>
      </c>
      <c r="J73" s="84" t="str">
        <f>IF(J12="","",J12)</f>
        <v>29. 8. 2019</v>
      </c>
      <c r="K73" s="73"/>
      <c r="L73" s="71"/>
    </row>
    <row r="74" s="1" customFormat="1" ht="6.96" customHeight="1">
      <c r="B74" s="45"/>
      <c r="C74" s="73"/>
      <c r="D74" s="73"/>
      <c r="E74" s="73"/>
      <c r="F74" s="73"/>
      <c r="G74" s="73"/>
      <c r="H74" s="73"/>
      <c r="I74" s="190"/>
      <c r="J74" s="73"/>
      <c r="K74" s="73"/>
      <c r="L74" s="71"/>
    </row>
    <row r="75" s="1" customFormat="1">
      <c r="B75" s="45"/>
      <c r="C75" s="75" t="s">
        <v>27</v>
      </c>
      <c r="D75" s="73"/>
      <c r="E75" s="73"/>
      <c r="F75" s="192" t="str">
        <f>E15</f>
        <v>Mesto Varnsdorf</v>
      </c>
      <c r="G75" s="73"/>
      <c r="H75" s="73"/>
      <c r="I75" s="193" t="s">
        <v>33</v>
      </c>
      <c r="J75" s="192" t="str">
        <f>E21</f>
        <v>ProProjekt s.r.o.</v>
      </c>
      <c r="K75" s="73"/>
      <c r="L75" s="71"/>
    </row>
    <row r="76" s="1" customFormat="1" ht="14.4" customHeight="1">
      <c r="B76" s="45"/>
      <c r="C76" s="75" t="s">
        <v>31</v>
      </c>
      <c r="D76" s="73"/>
      <c r="E76" s="73"/>
      <c r="F76" s="192" t="str">
        <f>IF(E18="","",E18)</f>
        <v/>
      </c>
      <c r="G76" s="73"/>
      <c r="H76" s="73"/>
      <c r="I76" s="190"/>
      <c r="J76" s="73"/>
      <c r="K76" s="73"/>
      <c r="L76" s="71"/>
    </row>
    <row r="77" s="1" customFormat="1" ht="10.32" customHeight="1">
      <c r="B77" s="45"/>
      <c r="C77" s="73"/>
      <c r="D77" s="73"/>
      <c r="E77" s="73"/>
      <c r="F77" s="73"/>
      <c r="G77" s="73"/>
      <c r="H77" s="73"/>
      <c r="I77" s="190"/>
      <c r="J77" s="73"/>
      <c r="K77" s="73"/>
      <c r="L77" s="71"/>
    </row>
    <row r="78" s="9" customFormat="1" ht="29.28" customHeight="1">
      <c r="B78" s="194"/>
      <c r="C78" s="195" t="s">
        <v>109</v>
      </c>
      <c r="D78" s="196" t="s">
        <v>57</v>
      </c>
      <c r="E78" s="196" t="s">
        <v>53</v>
      </c>
      <c r="F78" s="196" t="s">
        <v>110</v>
      </c>
      <c r="G78" s="196" t="s">
        <v>111</v>
      </c>
      <c r="H78" s="196" t="s">
        <v>112</v>
      </c>
      <c r="I78" s="197" t="s">
        <v>113</v>
      </c>
      <c r="J78" s="196" t="s">
        <v>99</v>
      </c>
      <c r="K78" s="198" t="s">
        <v>114</v>
      </c>
      <c r="L78" s="199"/>
      <c r="M78" s="101" t="s">
        <v>115</v>
      </c>
      <c r="N78" s="102" t="s">
        <v>42</v>
      </c>
      <c r="O78" s="102" t="s">
        <v>116</v>
      </c>
      <c r="P78" s="102" t="s">
        <v>117</v>
      </c>
      <c r="Q78" s="102" t="s">
        <v>118</v>
      </c>
      <c r="R78" s="102" t="s">
        <v>119</v>
      </c>
      <c r="S78" s="102" t="s">
        <v>120</v>
      </c>
      <c r="T78" s="103" t="s">
        <v>121</v>
      </c>
    </row>
    <row r="79" s="1" customFormat="1" ht="29.28" customHeight="1">
      <c r="B79" s="45"/>
      <c r="C79" s="107" t="s">
        <v>100</v>
      </c>
      <c r="D79" s="73"/>
      <c r="E79" s="73"/>
      <c r="F79" s="73"/>
      <c r="G79" s="73"/>
      <c r="H79" s="73"/>
      <c r="I79" s="190"/>
      <c r="J79" s="200">
        <f>BK79</f>
        <v>0</v>
      </c>
      <c r="K79" s="73"/>
      <c r="L79" s="71"/>
      <c r="M79" s="104"/>
      <c r="N79" s="105"/>
      <c r="O79" s="105"/>
      <c r="P79" s="201">
        <f>P80+P110+P133</f>
        <v>0</v>
      </c>
      <c r="Q79" s="105"/>
      <c r="R79" s="201">
        <f>R80+R110+R133</f>
        <v>0</v>
      </c>
      <c r="S79" s="105"/>
      <c r="T79" s="202">
        <f>T80+T110+T133</f>
        <v>0</v>
      </c>
      <c r="AT79" s="23" t="s">
        <v>71</v>
      </c>
      <c r="AU79" s="23" t="s">
        <v>101</v>
      </c>
      <c r="BK79" s="203">
        <f>BK80+BK110+BK133</f>
        <v>0</v>
      </c>
    </row>
    <row r="80" s="10" customFormat="1" ht="37.44001" customHeight="1">
      <c r="B80" s="204"/>
      <c r="C80" s="205"/>
      <c r="D80" s="206" t="s">
        <v>71</v>
      </c>
      <c r="E80" s="207" t="s">
        <v>795</v>
      </c>
      <c r="F80" s="207" t="s">
        <v>796</v>
      </c>
      <c r="G80" s="205"/>
      <c r="H80" s="205"/>
      <c r="I80" s="208"/>
      <c r="J80" s="209">
        <f>BK80</f>
        <v>0</v>
      </c>
      <c r="K80" s="205"/>
      <c r="L80" s="210"/>
      <c r="M80" s="211"/>
      <c r="N80" s="212"/>
      <c r="O80" s="212"/>
      <c r="P80" s="213">
        <f>SUM(P81:P109)</f>
        <v>0</v>
      </c>
      <c r="Q80" s="212"/>
      <c r="R80" s="213">
        <f>SUM(R81:R109)</f>
        <v>0</v>
      </c>
      <c r="S80" s="212"/>
      <c r="T80" s="214">
        <f>SUM(T81:T109)</f>
        <v>0</v>
      </c>
      <c r="AR80" s="215" t="s">
        <v>82</v>
      </c>
      <c r="AT80" s="216" t="s">
        <v>71</v>
      </c>
      <c r="AU80" s="216" t="s">
        <v>72</v>
      </c>
      <c r="AY80" s="215" t="s">
        <v>125</v>
      </c>
      <c r="BK80" s="217">
        <f>SUM(BK81:BK109)</f>
        <v>0</v>
      </c>
    </row>
    <row r="81" s="1" customFormat="1" ht="16.5" customHeight="1">
      <c r="B81" s="45"/>
      <c r="C81" s="220" t="s">
        <v>80</v>
      </c>
      <c r="D81" s="220" t="s">
        <v>128</v>
      </c>
      <c r="E81" s="221" t="s">
        <v>797</v>
      </c>
      <c r="F81" s="222" t="s">
        <v>798</v>
      </c>
      <c r="G81" s="223" t="s">
        <v>222</v>
      </c>
      <c r="H81" s="224">
        <v>220</v>
      </c>
      <c r="I81" s="225"/>
      <c r="J81" s="226">
        <f>ROUND(I81*H81,2)</f>
        <v>0</v>
      </c>
      <c r="K81" s="222" t="s">
        <v>799</v>
      </c>
      <c r="L81" s="71"/>
      <c r="M81" s="227" t="s">
        <v>21</v>
      </c>
      <c r="N81" s="228" t="s">
        <v>43</v>
      </c>
      <c r="O81" s="46"/>
      <c r="P81" s="229">
        <f>O81*H81</f>
        <v>0</v>
      </c>
      <c r="Q81" s="229">
        <v>0</v>
      </c>
      <c r="R81" s="229">
        <f>Q81*H81</f>
        <v>0</v>
      </c>
      <c r="S81" s="229">
        <v>0</v>
      </c>
      <c r="T81" s="230">
        <f>S81*H81</f>
        <v>0</v>
      </c>
      <c r="AR81" s="23" t="s">
        <v>261</v>
      </c>
      <c r="AT81" s="23" t="s">
        <v>128</v>
      </c>
      <c r="AU81" s="23" t="s">
        <v>80</v>
      </c>
      <c r="AY81" s="23" t="s">
        <v>125</v>
      </c>
      <c r="BE81" s="231">
        <f>IF(N81="základní",J81,0)</f>
        <v>0</v>
      </c>
      <c r="BF81" s="231">
        <f>IF(N81="snížená",J81,0)</f>
        <v>0</v>
      </c>
      <c r="BG81" s="231">
        <f>IF(N81="zákl. přenesená",J81,0)</f>
        <v>0</v>
      </c>
      <c r="BH81" s="231">
        <f>IF(N81="sníž. přenesená",J81,0)</f>
        <v>0</v>
      </c>
      <c r="BI81" s="231">
        <f>IF(N81="nulová",J81,0)</f>
        <v>0</v>
      </c>
      <c r="BJ81" s="23" t="s">
        <v>80</v>
      </c>
      <c r="BK81" s="231">
        <f>ROUND(I81*H81,2)</f>
        <v>0</v>
      </c>
      <c r="BL81" s="23" t="s">
        <v>261</v>
      </c>
      <c r="BM81" s="23" t="s">
        <v>82</v>
      </c>
    </row>
    <row r="82" s="1" customFormat="1" ht="16.5" customHeight="1">
      <c r="B82" s="45"/>
      <c r="C82" s="262" t="s">
        <v>82</v>
      </c>
      <c r="D82" s="262" t="s">
        <v>323</v>
      </c>
      <c r="E82" s="263" t="s">
        <v>800</v>
      </c>
      <c r="F82" s="264" t="s">
        <v>801</v>
      </c>
      <c r="G82" s="265" t="s">
        <v>222</v>
      </c>
      <c r="H82" s="266">
        <v>220</v>
      </c>
      <c r="I82" s="267"/>
      <c r="J82" s="268">
        <f>ROUND(I82*H82,2)</f>
        <v>0</v>
      </c>
      <c r="K82" s="264" t="s">
        <v>21</v>
      </c>
      <c r="L82" s="269"/>
      <c r="M82" s="270" t="s">
        <v>21</v>
      </c>
      <c r="N82" s="271" t="s">
        <v>43</v>
      </c>
      <c r="O82" s="46"/>
      <c r="P82" s="229">
        <f>O82*H82</f>
        <v>0</v>
      </c>
      <c r="Q82" s="229">
        <v>0</v>
      </c>
      <c r="R82" s="229">
        <f>Q82*H82</f>
        <v>0</v>
      </c>
      <c r="S82" s="229">
        <v>0</v>
      </c>
      <c r="T82" s="230">
        <f>S82*H82</f>
        <v>0</v>
      </c>
      <c r="AR82" s="23" t="s">
        <v>339</v>
      </c>
      <c r="AT82" s="23" t="s">
        <v>323</v>
      </c>
      <c r="AU82" s="23" t="s">
        <v>80</v>
      </c>
      <c r="AY82" s="23" t="s">
        <v>125</v>
      </c>
      <c r="BE82" s="231">
        <f>IF(N82="základní",J82,0)</f>
        <v>0</v>
      </c>
      <c r="BF82" s="231">
        <f>IF(N82="snížená",J82,0)</f>
        <v>0</v>
      </c>
      <c r="BG82" s="231">
        <f>IF(N82="zákl. přenesená",J82,0)</f>
        <v>0</v>
      </c>
      <c r="BH82" s="231">
        <f>IF(N82="sníž. přenesená",J82,0)</f>
        <v>0</v>
      </c>
      <c r="BI82" s="231">
        <f>IF(N82="nulová",J82,0)</f>
        <v>0</v>
      </c>
      <c r="BJ82" s="23" t="s">
        <v>80</v>
      </c>
      <c r="BK82" s="231">
        <f>ROUND(I82*H82,2)</f>
        <v>0</v>
      </c>
      <c r="BL82" s="23" t="s">
        <v>261</v>
      </c>
      <c r="BM82" s="23" t="s">
        <v>142</v>
      </c>
    </row>
    <row r="83" s="1" customFormat="1" ht="16.5" customHeight="1">
      <c r="B83" s="45"/>
      <c r="C83" s="220" t="s">
        <v>138</v>
      </c>
      <c r="D83" s="220" t="s">
        <v>128</v>
      </c>
      <c r="E83" s="221" t="s">
        <v>802</v>
      </c>
      <c r="F83" s="222" t="s">
        <v>803</v>
      </c>
      <c r="G83" s="223" t="s">
        <v>222</v>
      </c>
      <c r="H83" s="224">
        <v>220</v>
      </c>
      <c r="I83" s="225"/>
      <c r="J83" s="226">
        <f>ROUND(I83*H83,2)</f>
        <v>0</v>
      </c>
      <c r="K83" s="222" t="s">
        <v>799</v>
      </c>
      <c r="L83" s="71"/>
      <c r="M83" s="227" t="s">
        <v>21</v>
      </c>
      <c r="N83" s="228" t="s">
        <v>43</v>
      </c>
      <c r="O83" s="46"/>
      <c r="P83" s="229">
        <f>O83*H83</f>
        <v>0</v>
      </c>
      <c r="Q83" s="229">
        <v>0</v>
      </c>
      <c r="R83" s="229">
        <f>Q83*H83</f>
        <v>0</v>
      </c>
      <c r="S83" s="229">
        <v>0</v>
      </c>
      <c r="T83" s="230">
        <f>S83*H83</f>
        <v>0</v>
      </c>
      <c r="AR83" s="23" t="s">
        <v>261</v>
      </c>
      <c r="AT83" s="23" t="s">
        <v>128</v>
      </c>
      <c r="AU83" s="23" t="s">
        <v>80</v>
      </c>
      <c r="AY83" s="23" t="s">
        <v>125</v>
      </c>
      <c r="BE83" s="231">
        <f>IF(N83="základní",J83,0)</f>
        <v>0</v>
      </c>
      <c r="BF83" s="231">
        <f>IF(N83="snížená",J83,0)</f>
        <v>0</v>
      </c>
      <c r="BG83" s="231">
        <f>IF(N83="zákl. přenesená",J83,0)</f>
        <v>0</v>
      </c>
      <c r="BH83" s="231">
        <f>IF(N83="sníž. přenesená",J83,0)</f>
        <v>0</v>
      </c>
      <c r="BI83" s="231">
        <f>IF(N83="nulová",J83,0)</f>
        <v>0</v>
      </c>
      <c r="BJ83" s="23" t="s">
        <v>80</v>
      </c>
      <c r="BK83" s="231">
        <f>ROUND(I83*H83,2)</f>
        <v>0</v>
      </c>
      <c r="BL83" s="23" t="s">
        <v>261</v>
      </c>
      <c r="BM83" s="23" t="s">
        <v>152</v>
      </c>
    </row>
    <row r="84" s="1" customFormat="1" ht="16.5" customHeight="1">
      <c r="B84" s="45"/>
      <c r="C84" s="262" t="s">
        <v>142</v>
      </c>
      <c r="D84" s="262" t="s">
        <v>323</v>
      </c>
      <c r="E84" s="263" t="s">
        <v>804</v>
      </c>
      <c r="F84" s="264" t="s">
        <v>805</v>
      </c>
      <c r="G84" s="265" t="s">
        <v>408</v>
      </c>
      <c r="H84" s="266">
        <v>220</v>
      </c>
      <c r="I84" s="267"/>
      <c r="J84" s="268">
        <f>ROUND(I84*H84,2)</f>
        <v>0</v>
      </c>
      <c r="K84" s="264" t="s">
        <v>21</v>
      </c>
      <c r="L84" s="269"/>
      <c r="M84" s="270" t="s">
        <v>21</v>
      </c>
      <c r="N84" s="271" t="s">
        <v>43</v>
      </c>
      <c r="O84" s="46"/>
      <c r="P84" s="229">
        <f>O84*H84</f>
        <v>0</v>
      </c>
      <c r="Q84" s="229">
        <v>0</v>
      </c>
      <c r="R84" s="229">
        <f>Q84*H84</f>
        <v>0</v>
      </c>
      <c r="S84" s="229">
        <v>0</v>
      </c>
      <c r="T84" s="230">
        <f>S84*H84</f>
        <v>0</v>
      </c>
      <c r="AR84" s="23" t="s">
        <v>339</v>
      </c>
      <c r="AT84" s="23" t="s">
        <v>323</v>
      </c>
      <c r="AU84" s="23" t="s">
        <v>80</v>
      </c>
      <c r="AY84" s="23" t="s">
        <v>125</v>
      </c>
      <c r="BE84" s="231">
        <f>IF(N84="základní",J84,0)</f>
        <v>0</v>
      </c>
      <c r="BF84" s="231">
        <f>IF(N84="snížená",J84,0)</f>
        <v>0</v>
      </c>
      <c r="BG84" s="231">
        <f>IF(N84="zákl. přenesená",J84,0)</f>
        <v>0</v>
      </c>
      <c r="BH84" s="231">
        <f>IF(N84="sníž. přenesená",J84,0)</f>
        <v>0</v>
      </c>
      <c r="BI84" s="231">
        <f>IF(N84="nulová",J84,0)</f>
        <v>0</v>
      </c>
      <c r="BJ84" s="23" t="s">
        <v>80</v>
      </c>
      <c r="BK84" s="231">
        <f>ROUND(I84*H84,2)</f>
        <v>0</v>
      </c>
      <c r="BL84" s="23" t="s">
        <v>261</v>
      </c>
      <c r="BM84" s="23" t="s">
        <v>162</v>
      </c>
    </row>
    <row r="85" s="1" customFormat="1" ht="16.5" customHeight="1">
      <c r="B85" s="45"/>
      <c r="C85" s="220" t="s">
        <v>124</v>
      </c>
      <c r="D85" s="220" t="s">
        <v>128</v>
      </c>
      <c r="E85" s="221" t="s">
        <v>806</v>
      </c>
      <c r="F85" s="222" t="s">
        <v>807</v>
      </c>
      <c r="G85" s="223" t="s">
        <v>441</v>
      </c>
      <c r="H85" s="224">
        <v>12</v>
      </c>
      <c r="I85" s="225"/>
      <c r="J85" s="226">
        <f>ROUND(I85*H85,2)</f>
        <v>0</v>
      </c>
      <c r="K85" s="222" t="s">
        <v>799</v>
      </c>
      <c r="L85" s="71"/>
      <c r="M85" s="227" t="s">
        <v>21</v>
      </c>
      <c r="N85" s="228" t="s">
        <v>43</v>
      </c>
      <c r="O85" s="46"/>
      <c r="P85" s="229">
        <f>O85*H85</f>
        <v>0</v>
      </c>
      <c r="Q85" s="229">
        <v>0</v>
      </c>
      <c r="R85" s="229">
        <f>Q85*H85</f>
        <v>0</v>
      </c>
      <c r="S85" s="229">
        <v>0</v>
      </c>
      <c r="T85" s="230">
        <f>S85*H85</f>
        <v>0</v>
      </c>
      <c r="AR85" s="23" t="s">
        <v>261</v>
      </c>
      <c r="AT85" s="23" t="s">
        <v>128</v>
      </c>
      <c r="AU85" s="23" t="s">
        <v>80</v>
      </c>
      <c r="AY85" s="23" t="s">
        <v>125</v>
      </c>
      <c r="BE85" s="231">
        <f>IF(N85="základní",J85,0)</f>
        <v>0</v>
      </c>
      <c r="BF85" s="231">
        <f>IF(N85="snížená",J85,0)</f>
        <v>0</v>
      </c>
      <c r="BG85" s="231">
        <f>IF(N85="zákl. přenesená",J85,0)</f>
        <v>0</v>
      </c>
      <c r="BH85" s="231">
        <f>IF(N85="sníž. přenesená",J85,0)</f>
        <v>0</v>
      </c>
      <c r="BI85" s="231">
        <f>IF(N85="nulová",J85,0)</f>
        <v>0</v>
      </c>
      <c r="BJ85" s="23" t="s">
        <v>80</v>
      </c>
      <c r="BK85" s="231">
        <f>ROUND(I85*H85,2)</f>
        <v>0</v>
      </c>
      <c r="BL85" s="23" t="s">
        <v>261</v>
      </c>
      <c r="BM85" s="23" t="s">
        <v>230</v>
      </c>
    </row>
    <row r="86" s="1" customFormat="1" ht="16.5" customHeight="1">
      <c r="B86" s="45"/>
      <c r="C86" s="262" t="s">
        <v>152</v>
      </c>
      <c r="D86" s="262" t="s">
        <v>323</v>
      </c>
      <c r="E86" s="263" t="s">
        <v>808</v>
      </c>
      <c r="F86" s="264" t="s">
        <v>809</v>
      </c>
      <c r="G86" s="265" t="s">
        <v>810</v>
      </c>
      <c r="H86" s="266">
        <v>12</v>
      </c>
      <c r="I86" s="267"/>
      <c r="J86" s="268">
        <f>ROUND(I86*H86,2)</f>
        <v>0</v>
      </c>
      <c r="K86" s="264" t="s">
        <v>21</v>
      </c>
      <c r="L86" s="269"/>
      <c r="M86" s="270" t="s">
        <v>21</v>
      </c>
      <c r="N86" s="271" t="s">
        <v>43</v>
      </c>
      <c r="O86" s="46"/>
      <c r="P86" s="229">
        <f>O86*H86</f>
        <v>0</v>
      </c>
      <c r="Q86" s="229">
        <v>0</v>
      </c>
      <c r="R86" s="229">
        <f>Q86*H86</f>
        <v>0</v>
      </c>
      <c r="S86" s="229">
        <v>0</v>
      </c>
      <c r="T86" s="230">
        <f>S86*H86</f>
        <v>0</v>
      </c>
      <c r="AR86" s="23" t="s">
        <v>339</v>
      </c>
      <c r="AT86" s="23" t="s">
        <v>323</v>
      </c>
      <c r="AU86" s="23" t="s">
        <v>80</v>
      </c>
      <c r="AY86" s="23" t="s">
        <v>125</v>
      </c>
      <c r="BE86" s="231">
        <f>IF(N86="základní",J86,0)</f>
        <v>0</v>
      </c>
      <c r="BF86" s="231">
        <f>IF(N86="snížená",J86,0)</f>
        <v>0</v>
      </c>
      <c r="BG86" s="231">
        <f>IF(N86="zákl. přenesená",J86,0)</f>
        <v>0</v>
      </c>
      <c r="BH86" s="231">
        <f>IF(N86="sníž. přenesená",J86,0)</f>
        <v>0</v>
      </c>
      <c r="BI86" s="231">
        <f>IF(N86="nulová",J86,0)</f>
        <v>0</v>
      </c>
      <c r="BJ86" s="23" t="s">
        <v>80</v>
      </c>
      <c r="BK86" s="231">
        <f>ROUND(I86*H86,2)</f>
        <v>0</v>
      </c>
      <c r="BL86" s="23" t="s">
        <v>261</v>
      </c>
      <c r="BM86" s="23" t="s">
        <v>241</v>
      </c>
    </row>
    <row r="87" s="1" customFormat="1" ht="25.5" customHeight="1">
      <c r="B87" s="45"/>
      <c r="C87" s="220" t="s">
        <v>156</v>
      </c>
      <c r="D87" s="220" t="s">
        <v>128</v>
      </c>
      <c r="E87" s="221" t="s">
        <v>811</v>
      </c>
      <c r="F87" s="222" t="s">
        <v>812</v>
      </c>
      <c r="G87" s="223" t="s">
        <v>441</v>
      </c>
      <c r="H87" s="224">
        <v>24</v>
      </c>
      <c r="I87" s="225"/>
      <c r="J87" s="226">
        <f>ROUND(I87*H87,2)</f>
        <v>0</v>
      </c>
      <c r="K87" s="222" t="s">
        <v>799</v>
      </c>
      <c r="L87" s="71"/>
      <c r="M87" s="227" t="s">
        <v>21</v>
      </c>
      <c r="N87" s="228" t="s">
        <v>43</v>
      </c>
      <c r="O87" s="46"/>
      <c r="P87" s="229">
        <f>O87*H87</f>
        <v>0</v>
      </c>
      <c r="Q87" s="229">
        <v>0</v>
      </c>
      <c r="R87" s="229">
        <f>Q87*H87</f>
        <v>0</v>
      </c>
      <c r="S87" s="229">
        <v>0</v>
      </c>
      <c r="T87" s="230">
        <f>S87*H87</f>
        <v>0</v>
      </c>
      <c r="AR87" s="23" t="s">
        <v>261</v>
      </c>
      <c r="AT87" s="23" t="s">
        <v>128</v>
      </c>
      <c r="AU87" s="23" t="s">
        <v>80</v>
      </c>
      <c r="AY87" s="23" t="s">
        <v>125</v>
      </c>
      <c r="BE87" s="231">
        <f>IF(N87="základní",J87,0)</f>
        <v>0</v>
      </c>
      <c r="BF87" s="231">
        <f>IF(N87="snížená",J87,0)</f>
        <v>0</v>
      </c>
      <c r="BG87" s="231">
        <f>IF(N87="zákl. přenesená",J87,0)</f>
        <v>0</v>
      </c>
      <c r="BH87" s="231">
        <f>IF(N87="sníž. přenesená",J87,0)</f>
        <v>0</v>
      </c>
      <c r="BI87" s="231">
        <f>IF(N87="nulová",J87,0)</f>
        <v>0</v>
      </c>
      <c r="BJ87" s="23" t="s">
        <v>80</v>
      </c>
      <c r="BK87" s="231">
        <f>ROUND(I87*H87,2)</f>
        <v>0</v>
      </c>
      <c r="BL87" s="23" t="s">
        <v>261</v>
      </c>
      <c r="BM87" s="23" t="s">
        <v>252</v>
      </c>
    </row>
    <row r="88" s="1" customFormat="1" ht="16.5" customHeight="1">
      <c r="B88" s="45"/>
      <c r="C88" s="220" t="s">
        <v>162</v>
      </c>
      <c r="D88" s="220" t="s">
        <v>128</v>
      </c>
      <c r="E88" s="221" t="s">
        <v>813</v>
      </c>
      <c r="F88" s="222" t="s">
        <v>814</v>
      </c>
      <c r="G88" s="223" t="s">
        <v>441</v>
      </c>
      <c r="H88" s="224">
        <v>6</v>
      </c>
      <c r="I88" s="225"/>
      <c r="J88" s="226">
        <f>ROUND(I88*H88,2)</f>
        <v>0</v>
      </c>
      <c r="K88" s="222" t="s">
        <v>799</v>
      </c>
      <c r="L88" s="71"/>
      <c r="M88" s="227" t="s">
        <v>21</v>
      </c>
      <c r="N88" s="228" t="s">
        <v>43</v>
      </c>
      <c r="O88" s="46"/>
      <c r="P88" s="229">
        <f>O88*H88</f>
        <v>0</v>
      </c>
      <c r="Q88" s="229">
        <v>0</v>
      </c>
      <c r="R88" s="229">
        <f>Q88*H88</f>
        <v>0</v>
      </c>
      <c r="S88" s="229">
        <v>0</v>
      </c>
      <c r="T88" s="230">
        <f>S88*H88</f>
        <v>0</v>
      </c>
      <c r="AR88" s="23" t="s">
        <v>261</v>
      </c>
      <c r="AT88" s="23" t="s">
        <v>128</v>
      </c>
      <c r="AU88" s="23" t="s">
        <v>80</v>
      </c>
      <c r="AY88" s="23" t="s">
        <v>125</v>
      </c>
      <c r="BE88" s="231">
        <f>IF(N88="základní",J88,0)</f>
        <v>0</v>
      </c>
      <c r="BF88" s="231">
        <f>IF(N88="snížená",J88,0)</f>
        <v>0</v>
      </c>
      <c r="BG88" s="231">
        <f>IF(N88="zákl. přenesená",J88,0)</f>
        <v>0</v>
      </c>
      <c r="BH88" s="231">
        <f>IF(N88="sníž. přenesená",J88,0)</f>
        <v>0</v>
      </c>
      <c r="BI88" s="231">
        <f>IF(N88="nulová",J88,0)</f>
        <v>0</v>
      </c>
      <c r="BJ88" s="23" t="s">
        <v>80</v>
      </c>
      <c r="BK88" s="231">
        <f>ROUND(I88*H88,2)</f>
        <v>0</v>
      </c>
      <c r="BL88" s="23" t="s">
        <v>261</v>
      </c>
      <c r="BM88" s="23" t="s">
        <v>261</v>
      </c>
    </row>
    <row r="89" s="1" customFormat="1" ht="16.5" customHeight="1">
      <c r="B89" s="45"/>
      <c r="C89" s="220" t="s">
        <v>168</v>
      </c>
      <c r="D89" s="220" t="s">
        <v>128</v>
      </c>
      <c r="E89" s="221" t="s">
        <v>815</v>
      </c>
      <c r="F89" s="222" t="s">
        <v>816</v>
      </c>
      <c r="G89" s="223" t="s">
        <v>441</v>
      </c>
      <c r="H89" s="224">
        <v>10</v>
      </c>
      <c r="I89" s="225"/>
      <c r="J89" s="226">
        <f>ROUND(I89*H89,2)</f>
        <v>0</v>
      </c>
      <c r="K89" s="222" t="s">
        <v>799</v>
      </c>
      <c r="L89" s="71"/>
      <c r="M89" s="227" t="s">
        <v>21</v>
      </c>
      <c r="N89" s="228" t="s">
        <v>43</v>
      </c>
      <c r="O89" s="46"/>
      <c r="P89" s="229">
        <f>O89*H89</f>
        <v>0</v>
      </c>
      <c r="Q89" s="229">
        <v>0</v>
      </c>
      <c r="R89" s="229">
        <f>Q89*H89</f>
        <v>0</v>
      </c>
      <c r="S89" s="229">
        <v>0</v>
      </c>
      <c r="T89" s="230">
        <f>S89*H89</f>
        <v>0</v>
      </c>
      <c r="AR89" s="23" t="s">
        <v>261</v>
      </c>
      <c r="AT89" s="23" t="s">
        <v>128</v>
      </c>
      <c r="AU89" s="23" t="s">
        <v>80</v>
      </c>
      <c r="AY89" s="23" t="s">
        <v>125</v>
      </c>
      <c r="BE89" s="231">
        <f>IF(N89="základní",J89,0)</f>
        <v>0</v>
      </c>
      <c r="BF89" s="231">
        <f>IF(N89="snížená",J89,0)</f>
        <v>0</v>
      </c>
      <c r="BG89" s="231">
        <f>IF(N89="zákl. přenesená",J89,0)</f>
        <v>0</v>
      </c>
      <c r="BH89" s="231">
        <f>IF(N89="sníž. přenesená",J89,0)</f>
        <v>0</v>
      </c>
      <c r="BI89" s="231">
        <f>IF(N89="nulová",J89,0)</f>
        <v>0</v>
      </c>
      <c r="BJ89" s="23" t="s">
        <v>80</v>
      </c>
      <c r="BK89" s="231">
        <f>ROUND(I89*H89,2)</f>
        <v>0</v>
      </c>
      <c r="BL89" s="23" t="s">
        <v>261</v>
      </c>
      <c r="BM89" s="23" t="s">
        <v>270</v>
      </c>
    </row>
    <row r="90" s="1" customFormat="1" ht="16.5" customHeight="1">
      <c r="B90" s="45"/>
      <c r="C90" s="262" t="s">
        <v>230</v>
      </c>
      <c r="D90" s="262" t="s">
        <v>323</v>
      </c>
      <c r="E90" s="263" t="s">
        <v>817</v>
      </c>
      <c r="F90" s="264" t="s">
        <v>818</v>
      </c>
      <c r="G90" s="265" t="s">
        <v>810</v>
      </c>
      <c r="H90" s="266">
        <v>10</v>
      </c>
      <c r="I90" s="267"/>
      <c r="J90" s="268">
        <f>ROUND(I90*H90,2)</f>
        <v>0</v>
      </c>
      <c r="K90" s="264" t="s">
        <v>21</v>
      </c>
      <c r="L90" s="269"/>
      <c r="M90" s="270" t="s">
        <v>21</v>
      </c>
      <c r="N90" s="271" t="s">
        <v>43</v>
      </c>
      <c r="O90" s="46"/>
      <c r="P90" s="229">
        <f>O90*H90</f>
        <v>0</v>
      </c>
      <c r="Q90" s="229">
        <v>0</v>
      </c>
      <c r="R90" s="229">
        <f>Q90*H90</f>
        <v>0</v>
      </c>
      <c r="S90" s="229">
        <v>0</v>
      </c>
      <c r="T90" s="230">
        <f>S90*H90</f>
        <v>0</v>
      </c>
      <c r="AR90" s="23" t="s">
        <v>339</v>
      </c>
      <c r="AT90" s="23" t="s">
        <v>323</v>
      </c>
      <c r="AU90" s="23" t="s">
        <v>80</v>
      </c>
      <c r="AY90" s="23" t="s">
        <v>125</v>
      </c>
      <c r="BE90" s="231">
        <f>IF(N90="základní",J90,0)</f>
        <v>0</v>
      </c>
      <c r="BF90" s="231">
        <f>IF(N90="snížená",J90,0)</f>
        <v>0</v>
      </c>
      <c r="BG90" s="231">
        <f>IF(N90="zákl. přenesená",J90,0)</f>
        <v>0</v>
      </c>
      <c r="BH90" s="231">
        <f>IF(N90="sníž. přenesená",J90,0)</f>
        <v>0</v>
      </c>
      <c r="BI90" s="231">
        <f>IF(N90="nulová",J90,0)</f>
        <v>0</v>
      </c>
      <c r="BJ90" s="23" t="s">
        <v>80</v>
      </c>
      <c r="BK90" s="231">
        <f>ROUND(I90*H90,2)</f>
        <v>0</v>
      </c>
      <c r="BL90" s="23" t="s">
        <v>261</v>
      </c>
      <c r="BM90" s="23" t="s">
        <v>280</v>
      </c>
    </row>
    <row r="91" s="1" customFormat="1" ht="16.5" customHeight="1">
      <c r="B91" s="45"/>
      <c r="C91" s="220" t="s">
        <v>235</v>
      </c>
      <c r="D91" s="220" t="s">
        <v>128</v>
      </c>
      <c r="E91" s="221" t="s">
        <v>819</v>
      </c>
      <c r="F91" s="222" t="s">
        <v>820</v>
      </c>
      <c r="G91" s="223" t="s">
        <v>441</v>
      </c>
      <c r="H91" s="224">
        <v>2</v>
      </c>
      <c r="I91" s="225"/>
      <c r="J91" s="226">
        <f>ROUND(I91*H91,2)</f>
        <v>0</v>
      </c>
      <c r="K91" s="222" t="s">
        <v>799</v>
      </c>
      <c r="L91" s="71"/>
      <c r="M91" s="227" t="s">
        <v>21</v>
      </c>
      <c r="N91" s="228" t="s">
        <v>43</v>
      </c>
      <c r="O91" s="46"/>
      <c r="P91" s="229">
        <f>O91*H91</f>
        <v>0</v>
      </c>
      <c r="Q91" s="229">
        <v>0</v>
      </c>
      <c r="R91" s="229">
        <f>Q91*H91</f>
        <v>0</v>
      </c>
      <c r="S91" s="229">
        <v>0</v>
      </c>
      <c r="T91" s="230">
        <f>S91*H91</f>
        <v>0</v>
      </c>
      <c r="AR91" s="23" t="s">
        <v>261</v>
      </c>
      <c r="AT91" s="23" t="s">
        <v>128</v>
      </c>
      <c r="AU91" s="23" t="s">
        <v>80</v>
      </c>
      <c r="AY91" s="23" t="s">
        <v>125</v>
      </c>
      <c r="BE91" s="231">
        <f>IF(N91="základní",J91,0)</f>
        <v>0</v>
      </c>
      <c r="BF91" s="231">
        <f>IF(N91="snížená",J91,0)</f>
        <v>0</v>
      </c>
      <c r="BG91" s="231">
        <f>IF(N91="zákl. přenesená",J91,0)</f>
        <v>0</v>
      </c>
      <c r="BH91" s="231">
        <f>IF(N91="sníž. přenesená",J91,0)</f>
        <v>0</v>
      </c>
      <c r="BI91" s="231">
        <f>IF(N91="nulová",J91,0)</f>
        <v>0</v>
      </c>
      <c r="BJ91" s="23" t="s">
        <v>80</v>
      </c>
      <c r="BK91" s="231">
        <f>ROUND(I91*H91,2)</f>
        <v>0</v>
      </c>
      <c r="BL91" s="23" t="s">
        <v>261</v>
      </c>
      <c r="BM91" s="23" t="s">
        <v>289</v>
      </c>
    </row>
    <row r="92" s="1" customFormat="1" ht="16.5" customHeight="1">
      <c r="B92" s="45"/>
      <c r="C92" s="262" t="s">
        <v>241</v>
      </c>
      <c r="D92" s="262" t="s">
        <v>323</v>
      </c>
      <c r="E92" s="263" t="s">
        <v>821</v>
      </c>
      <c r="F92" s="264" t="s">
        <v>822</v>
      </c>
      <c r="G92" s="265" t="s">
        <v>810</v>
      </c>
      <c r="H92" s="266">
        <v>2</v>
      </c>
      <c r="I92" s="267"/>
      <c r="J92" s="268">
        <f>ROUND(I92*H92,2)</f>
        <v>0</v>
      </c>
      <c r="K92" s="264" t="s">
        <v>21</v>
      </c>
      <c r="L92" s="269"/>
      <c r="M92" s="270" t="s">
        <v>21</v>
      </c>
      <c r="N92" s="271" t="s">
        <v>43</v>
      </c>
      <c r="O92" s="46"/>
      <c r="P92" s="229">
        <f>O92*H92</f>
        <v>0</v>
      </c>
      <c r="Q92" s="229">
        <v>0</v>
      </c>
      <c r="R92" s="229">
        <f>Q92*H92</f>
        <v>0</v>
      </c>
      <c r="S92" s="229">
        <v>0</v>
      </c>
      <c r="T92" s="230">
        <f>S92*H92</f>
        <v>0</v>
      </c>
      <c r="AR92" s="23" t="s">
        <v>339</v>
      </c>
      <c r="AT92" s="23" t="s">
        <v>323</v>
      </c>
      <c r="AU92" s="23" t="s">
        <v>80</v>
      </c>
      <c r="AY92" s="23" t="s">
        <v>125</v>
      </c>
      <c r="BE92" s="231">
        <f>IF(N92="základní",J92,0)</f>
        <v>0</v>
      </c>
      <c r="BF92" s="231">
        <f>IF(N92="snížená",J92,0)</f>
        <v>0</v>
      </c>
      <c r="BG92" s="231">
        <f>IF(N92="zákl. přenesená",J92,0)</f>
        <v>0</v>
      </c>
      <c r="BH92" s="231">
        <f>IF(N92="sníž. přenesená",J92,0)</f>
        <v>0</v>
      </c>
      <c r="BI92" s="231">
        <f>IF(N92="nulová",J92,0)</f>
        <v>0</v>
      </c>
      <c r="BJ92" s="23" t="s">
        <v>80</v>
      </c>
      <c r="BK92" s="231">
        <f>ROUND(I92*H92,2)</f>
        <v>0</v>
      </c>
      <c r="BL92" s="23" t="s">
        <v>261</v>
      </c>
      <c r="BM92" s="23" t="s">
        <v>298</v>
      </c>
    </row>
    <row r="93" s="1" customFormat="1" ht="16.5" customHeight="1">
      <c r="B93" s="45"/>
      <c r="C93" s="220" t="s">
        <v>245</v>
      </c>
      <c r="D93" s="220" t="s">
        <v>128</v>
      </c>
      <c r="E93" s="221" t="s">
        <v>823</v>
      </c>
      <c r="F93" s="222" t="s">
        <v>824</v>
      </c>
      <c r="G93" s="223" t="s">
        <v>441</v>
      </c>
      <c r="H93" s="224">
        <v>2</v>
      </c>
      <c r="I93" s="225"/>
      <c r="J93" s="226">
        <f>ROUND(I93*H93,2)</f>
        <v>0</v>
      </c>
      <c r="K93" s="222" t="s">
        <v>799</v>
      </c>
      <c r="L93" s="71"/>
      <c r="M93" s="227" t="s">
        <v>21</v>
      </c>
      <c r="N93" s="228" t="s">
        <v>43</v>
      </c>
      <c r="O93" s="46"/>
      <c r="P93" s="229">
        <f>O93*H93</f>
        <v>0</v>
      </c>
      <c r="Q93" s="229">
        <v>0</v>
      </c>
      <c r="R93" s="229">
        <f>Q93*H93</f>
        <v>0</v>
      </c>
      <c r="S93" s="229">
        <v>0</v>
      </c>
      <c r="T93" s="230">
        <f>S93*H93</f>
        <v>0</v>
      </c>
      <c r="AR93" s="23" t="s">
        <v>261</v>
      </c>
      <c r="AT93" s="23" t="s">
        <v>128</v>
      </c>
      <c r="AU93" s="23" t="s">
        <v>80</v>
      </c>
      <c r="AY93" s="23" t="s">
        <v>125</v>
      </c>
      <c r="BE93" s="231">
        <f>IF(N93="základní",J93,0)</f>
        <v>0</v>
      </c>
      <c r="BF93" s="231">
        <f>IF(N93="snížená",J93,0)</f>
        <v>0</v>
      </c>
      <c r="BG93" s="231">
        <f>IF(N93="zákl. přenesená",J93,0)</f>
        <v>0</v>
      </c>
      <c r="BH93" s="231">
        <f>IF(N93="sníž. přenesená",J93,0)</f>
        <v>0</v>
      </c>
      <c r="BI93" s="231">
        <f>IF(N93="nulová",J93,0)</f>
        <v>0</v>
      </c>
      <c r="BJ93" s="23" t="s">
        <v>80</v>
      </c>
      <c r="BK93" s="231">
        <f>ROUND(I93*H93,2)</f>
        <v>0</v>
      </c>
      <c r="BL93" s="23" t="s">
        <v>261</v>
      </c>
      <c r="BM93" s="23" t="s">
        <v>308</v>
      </c>
    </row>
    <row r="94" s="1" customFormat="1" ht="16.5" customHeight="1">
      <c r="B94" s="45"/>
      <c r="C94" s="262" t="s">
        <v>252</v>
      </c>
      <c r="D94" s="262" t="s">
        <v>323</v>
      </c>
      <c r="E94" s="263" t="s">
        <v>825</v>
      </c>
      <c r="F94" s="264" t="s">
        <v>826</v>
      </c>
      <c r="G94" s="265" t="s">
        <v>810</v>
      </c>
      <c r="H94" s="266">
        <v>2</v>
      </c>
      <c r="I94" s="267"/>
      <c r="J94" s="268">
        <f>ROUND(I94*H94,2)</f>
        <v>0</v>
      </c>
      <c r="K94" s="264" t="s">
        <v>21</v>
      </c>
      <c r="L94" s="269"/>
      <c r="M94" s="270" t="s">
        <v>21</v>
      </c>
      <c r="N94" s="271" t="s">
        <v>43</v>
      </c>
      <c r="O94" s="46"/>
      <c r="P94" s="229">
        <f>O94*H94</f>
        <v>0</v>
      </c>
      <c r="Q94" s="229">
        <v>0</v>
      </c>
      <c r="R94" s="229">
        <f>Q94*H94</f>
        <v>0</v>
      </c>
      <c r="S94" s="229">
        <v>0</v>
      </c>
      <c r="T94" s="230">
        <f>S94*H94</f>
        <v>0</v>
      </c>
      <c r="AR94" s="23" t="s">
        <v>339</v>
      </c>
      <c r="AT94" s="23" t="s">
        <v>323</v>
      </c>
      <c r="AU94" s="23" t="s">
        <v>80</v>
      </c>
      <c r="AY94" s="23" t="s">
        <v>125</v>
      </c>
      <c r="BE94" s="231">
        <f>IF(N94="základní",J94,0)</f>
        <v>0</v>
      </c>
      <c r="BF94" s="231">
        <f>IF(N94="snížená",J94,0)</f>
        <v>0</v>
      </c>
      <c r="BG94" s="231">
        <f>IF(N94="zákl. přenesená",J94,0)</f>
        <v>0</v>
      </c>
      <c r="BH94" s="231">
        <f>IF(N94="sníž. přenesená",J94,0)</f>
        <v>0</v>
      </c>
      <c r="BI94" s="231">
        <f>IF(N94="nulová",J94,0)</f>
        <v>0</v>
      </c>
      <c r="BJ94" s="23" t="s">
        <v>80</v>
      </c>
      <c r="BK94" s="231">
        <f>ROUND(I94*H94,2)</f>
        <v>0</v>
      </c>
      <c r="BL94" s="23" t="s">
        <v>261</v>
      </c>
      <c r="BM94" s="23" t="s">
        <v>317</v>
      </c>
    </row>
    <row r="95" s="1" customFormat="1" ht="16.5" customHeight="1">
      <c r="B95" s="45"/>
      <c r="C95" s="220" t="s">
        <v>10</v>
      </c>
      <c r="D95" s="220" t="s">
        <v>128</v>
      </c>
      <c r="E95" s="221" t="s">
        <v>827</v>
      </c>
      <c r="F95" s="222" t="s">
        <v>828</v>
      </c>
      <c r="G95" s="223" t="s">
        <v>441</v>
      </c>
      <c r="H95" s="224">
        <v>2</v>
      </c>
      <c r="I95" s="225"/>
      <c r="J95" s="226">
        <f>ROUND(I95*H95,2)</f>
        <v>0</v>
      </c>
      <c r="K95" s="222" t="s">
        <v>799</v>
      </c>
      <c r="L95" s="71"/>
      <c r="M95" s="227" t="s">
        <v>21</v>
      </c>
      <c r="N95" s="228" t="s">
        <v>43</v>
      </c>
      <c r="O95" s="46"/>
      <c r="P95" s="229">
        <f>O95*H95</f>
        <v>0</v>
      </c>
      <c r="Q95" s="229">
        <v>0</v>
      </c>
      <c r="R95" s="229">
        <f>Q95*H95</f>
        <v>0</v>
      </c>
      <c r="S95" s="229">
        <v>0</v>
      </c>
      <c r="T95" s="230">
        <f>S95*H95</f>
        <v>0</v>
      </c>
      <c r="AR95" s="23" t="s">
        <v>261</v>
      </c>
      <c r="AT95" s="23" t="s">
        <v>128</v>
      </c>
      <c r="AU95" s="23" t="s">
        <v>80</v>
      </c>
      <c r="AY95" s="23" t="s">
        <v>125</v>
      </c>
      <c r="BE95" s="231">
        <f>IF(N95="základní",J95,0)</f>
        <v>0</v>
      </c>
      <c r="BF95" s="231">
        <f>IF(N95="snížená",J95,0)</f>
        <v>0</v>
      </c>
      <c r="BG95" s="231">
        <f>IF(N95="zákl. přenesená",J95,0)</f>
        <v>0</v>
      </c>
      <c r="BH95" s="231">
        <f>IF(N95="sníž. přenesená",J95,0)</f>
        <v>0</v>
      </c>
      <c r="BI95" s="231">
        <f>IF(N95="nulová",J95,0)</f>
        <v>0</v>
      </c>
      <c r="BJ95" s="23" t="s">
        <v>80</v>
      </c>
      <c r="BK95" s="231">
        <f>ROUND(I95*H95,2)</f>
        <v>0</v>
      </c>
      <c r="BL95" s="23" t="s">
        <v>261</v>
      </c>
      <c r="BM95" s="23" t="s">
        <v>329</v>
      </c>
    </row>
    <row r="96" s="1" customFormat="1" ht="16.5" customHeight="1">
      <c r="B96" s="45"/>
      <c r="C96" s="262" t="s">
        <v>261</v>
      </c>
      <c r="D96" s="262" t="s">
        <v>323</v>
      </c>
      <c r="E96" s="263" t="s">
        <v>829</v>
      </c>
      <c r="F96" s="264" t="s">
        <v>830</v>
      </c>
      <c r="G96" s="265" t="s">
        <v>810</v>
      </c>
      <c r="H96" s="266">
        <v>2</v>
      </c>
      <c r="I96" s="267"/>
      <c r="J96" s="268">
        <f>ROUND(I96*H96,2)</f>
        <v>0</v>
      </c>
      <c r="K96" s="264" t="s">
        <v>21</v>
      </c>
      <c r="L96" s="269"/>
      <c r="M96" s="270" t="s">
        <v>21</v>
      </c>
      <c r="N96" s="271" t="s">
        <v>43</v>
      </c>
      <c r="O96" s="46"/>
      <c r="P96" s="229">
        <f>O96*H96</f>
        <v>0</v>
      </c>
      <c r="Q96" s="229">
        <v>0</v>
      </c>
      <c r="R96" s="229">
        <f>Q96*H96</f>
        <v>0</v>
      </c>
      <c r="S96" s="229">
        <v>0</v>
      </c>
      <c r="T96" s="230">
        <f>S96*H96</f>
        <v>0</v>
      </c>
      <c r="AR96" s="23" t="s">
        <v>339</v>
      </c>
      <c r="AT96" s="23" t="s">
        <v>323</v>
      </c>
      <c r="AU96" s="23" t="s">
        <v>80</v>
      </c>
      <c r="AY96" s="23" t="s">
        <v>125</v>
      </c>
      <c r="BE96" s="231">
        <f>IF(N96="základní",J96,0)</f>
        <v>0</v>
      </c>
      <c r="BF96" s="231">
        <f>IF(N96="snížená",J96,0)</f>
        <v>0</v>
      </c>
      <c r="BG96" s="231">
        <f>IF(N96="zákl. přenesená",J96,0)</f>
        <v>0</v>
      </c>
      <c r="BH96" s="231">
        <f>IF(N96="sníž. přenesená",J96,0)</f>
        <v>0</v>
      </c>
      <c r="BI96" s="231">
        <f>IF(N96="nulová",J96,0)</f>
        <v>0</v>
      </c>
      <c r="BJ96" s="23" t="s">
        <v>80</v>
      </c>
      <c r="BK96" s="231">
        <f>ROUND(I96*H96,2)</f>
        <v>0</v>
      </c>
      <c r="BL96" s="23" t="s">
        <v>261</v>
      </c>
      <c r="BM96" s="23" t="s">
        <v>339</v>
      </c>
    </row>
    <row r="97" s="1" customFormat="1" ht="25.5" customHeight="1">
      <c r="B97" s="45"/>
      <c r="C97" s="220" t="s">
        <v>265</v>
      </c>
      <c r="D97" s="220" t="s">
        <v>128</v>
      </c>
      <c r="E97" s="221" t="s">
        <v>831</v>
      </c>
      <c r="F97" s="222" t="s">
        <v>832</v>
      </c>
      <c r="G97" s="223" t="s">
        <v>441</v>
      </c>
      <c r="H97" s="224">
        <v>40</v>
      </c>
      <c r="I97" s="225"/>
      <c r="J97" s="226">
        <f>ROUND(I97*H97,2)</f>
        <v>0</v>
      </c>
      <c r="K97" s="222" t="s">
        <v>799</v>
      </c>
      <c r="L97" s="71"/>
      <c r="M97" s="227" t="s">
        <v>21</v>
      </c>
      <c r="N97" s="228" t="s">
        <v>43</v>
      </c>
      <c r="O97" s="46"/>
      <c r="P97" s="229">
        <f>O97*H97</f>
        <v>0</v>
      </c>
      <c r="Q97" s="229">
        <v>0</v>
      </c>
      <c r="R97" s="229">
        <f>Q97*H97</f>
        <v>0</v>
      </c>
      <c r="S97" s="229">
        <v>0</v>
      </c>
      <c r="T97" s="230">
        <f>S97*H97</f>
        <v>0</v>
      </c>
      <c r="AR97" s="23" t="s">
        <v>261</v>
      </c>
      <c r="AT97" s="23" t="s">
        <v>128</v>
      </c>
      <c r="AU97" s="23" t="s">
        <v>80</v>
      </c>
      <c r="AY97" s="23" t="s">
        <v>125</v>
      </c>
      <c r="BE97" s="231">
        <f>IF(N97="základní",J97,0)</f>
        <v>0</v>
      </c>
      <c r="BF97" s="231">
        <f>IF(N97="snížená",J97,0)</f>
        <v>0</v>
      </c>
      <c r="BG97" s="231">
        <f>IF(N97="zákl. přenesená",J97,0)</f>
        <v>0</v>
      </c>
      <c r="BH97" s="231">
        <f>IF(N97="sníž. přenesená",J97,0)</f>
        <v>0</v>
      </c>
      <c r="BI97" s="231">
        <f>IF(N97="nulová",J97,0)</f>
        <v>0</v>
      </c>
      <c r="BJ97" s="23" t="s">
        <v>80</v>
      </c>
      <c r="BK97" s="231">
        <f>ROUND(I97*H97,2)</f>
        <v>0</v>
      </c>
      <c r="BL97" s="23" t="s">
        <v>261</v>
      </c>
      <c r="BM97" s="23" t="s">
        <v>348</v>
      </c>
    </row>
    <row r="98" s="1" customFormat="1" ht="16.5" customHeight="1">
      <c r="B98" s="45"/>
      <c r="C98" s="220" t="s">
        <v>270</v>
      </c>
      <c r="D98" s="220" t="s">
        <v>128</v>
      </c>
      <c r="E98" s="221" t="s">
        <v>833</v>
      </c>
      <c r="F98" s="222" t="s">
        <v>834</v>
      </c>
      <c r="G98" s="223" t="s">
        <v>222</v>
      </c>
      <c r="H98" s="224">
        <v>30</v>
      </c>
      <c r="I98" s="225"/>
      <c r="J98" s="226">
        <f>ROUND(I98*H98,2)</f>
        <v>0</v>
      </c>
      <c r="K98" s="222" t="s">
        <v>799</v>
      </c>
      <c r="L98" s="71"/>
      <c r="M98" s="227" t="s">
        <v>21</v>
      </c>
      <c r="N98" s="228" t="s">
        <v>43</v>
      </c>
      <c r="O98" s="46"/>
      <c r="P98" s="229">
        <f>O98*H98</f>
        <v>0</v>
      </c>
      <c r="Q98" s="229">
        <v>0</v>
      </c>
      <c r="R98" s="229">
        <f>Q98*H98</f>
        <v>0</v>
      </c>
      <c r="S98" s="229">
        <v>0</v>
      </c>
      <c r="T98" s="230">
        <f>S98*H98</f>
        <v>0</v>
      </c>
      <c r="AR98" s="23" t="s">
        <v>261</v>
      </c>
      <c r="AT98" s="23" t="s">
        <v>128</v>
      </c>
      <c r="AU98" s="23" t="s">
        <v>80</v>
      </c>
      <c r="AY98" s="23" t="s">
        <v>125</v>
      </c>
      <c r="BE98" s="231">
        <f>IF(N98="základní",J98,0)</f>
        <v>0</v>
      </c>
      <c r="BF98" s="231">
        <f>IF(N98="snížená",J98,0)</f>
        <v>0</v>
      </c>
      <c r="BG98" s="231">
        <f>IF(N98="zákl. přenesená",J98,0)</f>
        <v>0</v>
      </c>
      <c r="BH98" s="231">
        <f>IF(N98="sníž. přenesená",J98,0)</f>
        <v>0</v>
      </c>
      <c r="BI98" s="231">
        <f>IF(N98="nulová",J98,0)</f>
        <v>0</v>
      </c>
      <c r="BJ98" s="23" t="s">
        <v>80</v>
      </c>
      <c r="BK98" s="231">
        <f>ROUND(I98*H98,2)</f>
        <v>0</v>
      </c>
      <c r="BL98" s="23" t="s">
        <v>261</v>
      </c>
      <c r="BM98" s="23" t="s">
        <v>358</v>
      </c>
    </row>
    <row r="99" s="1" customFormat="1" ht="16.5" customHeight="1">
      <c r="B99" s="45"/>
      <c r="C99" s="262" t="s">
        <v>276</v>
      </c>
      <c r="D99" s="262" t="s">
        <v>323</v>
      </c>
      <c r="E99" s="263" t="s">
        <v>835</v>
      </c>
      <c r="F99" s="264" t="s">
        <v>836</v>
      </c>
      <c r="G99" s="265" t="s">
        <v>222</v>
      </c>
      <c r="H99" s="266">
        <v>30</v>
      </c>
      <c r="I99" s="267"/>
      <c r="J99" s="268">
        <f>ROUND(I99*H99,2)</f>
        <v>0</v>
      </c>
      <c r="K99" s="264" t="s">
        <v>21</v>
      </c>
      <c r="L99" s="269"/>
      <c r="M99" s="270" t="s">
        <v>21</v>
      </c>
      <c r="N99" s="271" t="s">
        <v>43</v>
      </c>
      <c r="O99" s="46"/>
      <c r="P99" s="229">
        <f>O99*H99</f>
        <v>0</v>
      </c>
      <c r="Q99" s="229">
        <v>0</v>
      </c>
      <c r="R99" s="229">
        <f>Q99*H99</f>
        <v>0</v>
      </c>
      <c r="S99" s="229">
        <v>0</v>
      </c>
      <c r="T99" s="230">
        <f>S99*H99</f>
        <v>0</v>
      </c>
      <c r="AR99" s="23" t="s">
        <v>339</v>
      </c>
      <c r="AT99" s="23" t="s">
        <v>323</v>
      </c>
      <c r="AU99" s="23" t="s">
        <v>80</v>
      </c>
      <c r="AY99" s="23" t="s">
        <v>125</v>
      </c>
      <c r="BE99" s="231">
        <f>IF(N99="základní",J99,0)</f>
        <v>0</v>
      </c>
      <c r="BF99" s="231">
        <f>IF(N99="snížená",J99,0)</f>
        <v>0</v>
      </c>
      <c r="BG99" s="231">
        <f>IF(N99="zákl. přenesená",J99,0)</f>
        <v>0</v>
      </c>
      <c r="BH99" s="231">
        <f>IF(N99="sníž. přenesená",J99,0)</f>
        <v>0</v>
      </c>
      <c r="BI99" s="231">
        <f>IF(N99="nulová",J99,0)</f>
        <v>0</v>
      </c>
      <c r="BJ99" s="23" t="s">
        <v>80</v>
      </c>
      <c r="BK99" s="231">
        <f>ROUND(I99*H99,2)</f>
        <v>0</v>
      </c>
      <c r="BL99" s="23" t="s">
        <v>261</v>
      </c>
      <c r="BM99" s="23" t="s">
        <v>366</v>
      </c>
    </row>
    <row r="100" s="1" customFormat="1" ht="16.5" customHeight="1">
      <c r="B100" s="45"/>
      <c r="C100" s="220" t="s">
        <v>280</v>
      </c>
      <c r="D100" s="220" t="s">
        <v>128</v>
      </c>
      <c r="E100" s="221" t="s">
        <v>837</v>
      </c>
      <c r="F100" s="222" t="s">
        <v>838</v>
      </c>
      <c r="G100" s="223" t="s">
        <v>441</v>
      </c>
      <c r="H100" s="224">
        <v>12</v>
      </c>
      <c r="I100" s="225"/>
      <c r="J100" s="226">
        <f>ROUND(I100*H100,2)</f>
        <v>0</v>
      </c>
      <c r="K100" s="222" t="s">
        <v>799</v>
      </c>
      <c r="L100" s="71"/>
      <c r="M100" s="227" t="s">
        <v>21</v>
      </c>
      <c r="N100" s="228" t="s">
        <v>43</v>
      </c>
      <c r="O100" s="46"/>
      <c r="P100" s="229">
        <f>O100*H100</f>
        <v>0</v>
      </c>
      <c r="Q100" s="229">
        <v>0</v>
      </c>
      <c r="R100" s="229">
        <f>Q100*H100</f>
        <v>0</v>
      </c>
      <c r="S100" s="229">
        <v>0</v>
      </c>
      <c r="T100" s="230">
        <f>S100*H100</f>
        <v>0</v>
      </c>
      <c r="AR100" s="23" t="s">
        <v>261</v>
      </c>
      <c r="AT100" s="23" t="s">
        <v>128</v>
      </c>
      <c r="AU100" s="23" t="s">
        <v>80</v>
      </c>
      <c r="AY100" s="23" t="s">
        <v>125</v>
      </c>
      <c r="BE100" s="231">
        <f>IF(N100="základní",J100,0)</f>
        <v>0</v>
      </c>
      <c r="BF100" s="231">
        <f>IF(N100="snížená",J100,0)</f>
        <v>0</v>
      </c>
      <c r="BG100" s="231">
        <f>IF(N100="zákl. přenesená",J100,0)</f>
        <v>0</v>
      </c>
      <c r="BH100" s="231">
        <f>IF(N100="sníž. přenesená",J100,0)</f>
        <v>0</v>
      </c>
      <c r="BI100" s="231">
        <f>IF(N100="nulová",J100,0)</f>
        <v>0</v>
      </c>
      <c r="BJ100" s="23" t="s">
        <v>80</v>
      </c>
      <c r="BK100" s="231">
        <f>ROUND(I100*H100,2)</f>
        <v>0</v>
      </c>
      <c r="BL100" s="23" t="s">
        <v>261</v>
      </c>
      <c r="BM100" s="23" t="s">
        <v>377</v>
      </c>
    </row>
    <row r="101" s="1" customFormat="1" ht="16.5" customHeight="1">
      <c r="B101" s="45"/>
      <c r="C101" s="220" t="s">
        <v>9</v>
      </c>
      <c r="D101" s="220" t="s">
        <v>128</v>
      </c>
      <c r="E101" s="221" t="s">
        <v>839</v>
      </c>
      <c r="F101" s="222" t="s">
        <v>840</v>
      </c>
      <c r="G101" s="223" t="s">
        <v>441</v>
      </c>
      <c r="H101" s="224">
        <v>2</v>
      </c>
      <c r="I101" s="225"/>
      <c r="J101" s="226">
        <f>ROUND(I101*H101,2)</f>
        <v>0</v>
      </c>
      <c r="K101" s="222" t="s">
        <v>799</v>
      </c>
      <c r="L101" s="71"/>
      <c r="M101" s="227" t="s">
        <v>21</v>
      </c>
      <c r="N101" s="228" t="s">
        <v>43</v>
      </c>
      <c r="O101" s="46"/>
      <c r="P101" s="229">
        <f>O101*H101</f>
        <v>0</v>
      </c>
      <c r="Q101" s="229">
        <v>0</v>
      </c>
      <c r="R101" s="229">
        <f>Q101*H101</f>
        <v>0</v>
      </c>
      <c r="S101" s="229">
        <v>0</v>
      </c>
      <c r="T101" s="230">
        <f>S101*H101</f>
        <v>0</v>
      </c>
      <c r="AR101" s="23" t="s">
        <v>261</v>
      </c>
      <c r="AT101" s="23" t="s">
        <v>128</v>
      </c>
      <c r="AU101" s="23" t="s">
        <v>80</v>
      </c>
      <c r="AY101" s="23" t="s">
        <v>125</v>
      </c>
      <c r="BE101" s="231">
        <f>IF(N101="základní",J101,0)</f>
        <v>0</v>
      </c>
      <c r="BF101" s="231">
        <f>IF(N101="snížená",J101,0)</f>
        <v>0</v>
      </c>
      <c r="BG101" s="231">
        <f>IF(N101="zákl. přenesená",J101,0)</f>
        <v>0</v>
      </c>
      <c r="BH101" s="231">
        <f>IF(N101="sníž. přenesená",J101,0)</f>
        <v>0</v>
      </c>
      <c r="BI101" s="231">
        <f>IF(N101="nulová",J101,0)</f>
        <v>0</v>
      </c>
      <c r="BJ101" s="23" t="s">
        <v>80</v>
      </c>
      <c r="BK101" s="231">
        <f>ROUND(I101*H101,2)</f>
        <v>0</v>
      </c>
      <c r="BL101" s="23" t="s">
        <v>261</v>
      </c>
      <c r="BM101" s="23" t="s">
        <v>389</v>
      </c>
    </row>
    <row r="102" s="1" customFormat="1" ht="16.5" customHeight="1">
      <c r="B102" s="45"/>
      <c r="C102" s="262" t="s">
        <v>289</v>
      </c>
      <c r="D102" s="262" t="s">
        <v>323</v>
      </c>
      <c r="E102" s="263" t="s">
        <v>841</v>
      </c>
      <c r="F102" s="264" t="s">
        <v>842</v>
      </c>
      <c r="G102" s="265" t="s">
        <v>810</v>
      </c>
      <c r="H102" s="266">
        <v>2</v>
      </c>
      <c r="I102" s="267"/>
      <c r="J102" s="268">
        <f>ROUND(I102*H102,2)</f>
        <v>0</v>
      </c>
      <c r="K102" s="264" t="s">
        <v>21</v>
      </c>
      <c r="L102" s="269"/>
      <c r="M102" s="270" t="s">
        <v>21</v>
      </c>
      <c r="N102" s="271" t="s">
        <v>43</v>
      </c>
      <c r="O102" s="46"/>
      <c r="P102" s="229">
        <f>O102*H102</f>
        <v>0</v>
      </c>
      <c r="Q102" s="229">
        <v>0</v>
      </c>
      <c r="R102" s="229">
        <f>Q102*H102</f>
        <v>0</v>
      </c>
      <c r="S102" s="229">
        <v>0</v>
      </c>
      <c r="T102" s="230">
        <f>S102*H102</f>
        <v>0</v>
      </c>
      <c r="AR102" s="23" t="s">
        <v>339</v>
      </c>
      <c r="AT102" s="23" t="s">
        <v>323</v>
      </c>
      <c r="AU102" s="23" t="s">
        <v>80</v>
      </c>
      <c r="AY102" s="23" t="s">
        <v>125</v>
      </c>
      <c r="BE102" s="231">
        <f>IF(N102="základní",J102,0)</f>
        <v>0</v>
      </c>
      <c r="BF102" s="231">
        <f>IF(N102="snížená",J102,0)</f>
        <v>0</v>
      </c>
      <c r="BG102" s="231">
        <f>IF(N102="zákl. přenesená",J102,0)</f>
        <v>0</v>
      </c>
      <c r="BH102" s="231">
        <f>IF(N102="sníž. přenesená",J102,0)</f>
        <v>0</v>
      </c>
      <c r="BI102" s="231">
        <f>IF(N102="nulová",J102,0)</f>
        <v>0</v>
      </c>
      <c r="BJ102" s="23" t="s">
        <v>80</v>
      </c>
      <c r="BK102" s="231">
        <f>ROUND(I102*H102,2)</f>
        <v>0</v>
      </c>
      <c r="BL102" s="23" t="s">
        <v>261</v>
      </c>
      <c r="BM102" s="23" t="s">
        <v>399</v>
      </c>
    </row>
    <row r="103" s="1" customFormat="1" ht="16.5" customHeight="1">
      <c r="B103" s="45"/>
      <c r="C103" s="262" t="s">
        <v>294</v>
      </c>
      <c r="D103" s="262" t="s">
        <v>323</v>
      </c>
      <c r="E103" s="263" t="s">
        <v>843</v>
      </c>
      <c r="F103" s="264" t="s">
        <v>844</v>
      </c>
      <c r="G103" s="265" t="s">
        <v>810</v>
      </c>
      <c r="H103" s="266">
        <v>2</v>
      </c>
      <c r="I103" s="267"/>
      <c r="J103" s="268">
        <f>ROUND(I103*H103,2)</f>
        <v>0</v>
      </c>
      <c r="K103" s="264" t="s">
        <v>21</v>
      </c>
      <c r="L103" s="269"/>
      <c r="M103" s="270" t="s">
        <v>21</v>
      </c>
      <c r="N103" s="271" t="s">
        <v>43</v>
      </c>
      <c r="O103" s="46"/>
      <c r="P103" s="229">
        <f>O103*H103</f>
        <v>0</v>
      </c>
      <c r="Q103" s="229">
        <v>0</v>
      </c>
      <c r="R103" s="229">
        <f>Q103*H103</f>
        <v>0</v>
      </c>
      <c r="S103" s="229">
        <v>0</v>
      </c>
      <c r="T103" s="230">
        <f>S103*H103</f>
        <v>0</v>
      </c>
      <c r="AR103" s="23" t="s">
        <v>339</v>
      </c>
      <c r="AT103" s="23" t="s">
        <v>323</v>
      </c>
      <c r="AU103" s="23" t="s">
        <v>80</v>
      </c>
      <c r="AY103" s="23" t="s">
        <v>125</v>
      </c>
      <c r="BE103" s="231">
        <f>IF(N103="základní",J103,0)</f>
        <v>0</v>
      </c>
      <c r="BF103" s="231">
        <f>IF(N103="snížená",J103,0)</f>
        <v>0</v>
      </c>
      <c r="BG103" s="231">
        <f>IF(N103="zákl. přenesená",J103,0)</f>
        <v>0</v>
      </c>
      <c r="BH103" s="231">
        <f>IF(N103="sníž. přenesená",J103,0)</f>
        <v>0</v>
      </c>
      <c r="BI103" s="231">
        <f>IF(N103="nulová",J103,0)</f>
        <v>0</v>
      </c>
      <c r="BJ103" s="23" t="s">
        <v>80</v>
      </c>
      <c r="BK103" s="231">
        <f>ROUND(I103*H103,2)</f>
        <v>0</v>
      </c>
      <c r="BL103" s="23" t="s">
        <v>261</v>
      </c>
      <c r="BM103" s="23" t="s">
        <v>411</v>
      </c>
    </row>
    <row r="104" s="1" customFormat="1" ht="16.5" customHeight="1">
      <c r="B104" s="45"/>
      <c r="C104" s="262" t="s">
        <v>298</v>
      </c>
      <c r="D104" s="262" t="s">
        <v>323</v>
      </c>
      <c r="E104" s="263" t="s">
        <v>845</v>
      </c>
      <c r="F104" s="264" t="s">
        <v>846</v>
      </c>
      <c r="G104" s="265" t="s">
        <v>810</v>
      </c>
      <c r="H104" s="266">
        <v>2</v>
      </c>
      <c r="I104" s="267"/>
      <c r="J104" s="268">
        <f>ROUND(I104*H104,2)</f>
        <v>0</v>
      </c>
      <c r="K104" s="264" t="s">
        <v>21</v>
      </c>
      <c r="L104" s="269"/>
      <c r="M104" s="270" t="s">
        <v>21</v>
      </c>
      <c r="N104" s="271" t="s">
        <v>43</v>
      </c>
      <c r="O104" s="46"/>
      <c r="P104" s="229">
        <f>O104*H104</f>
        <v>0</v>
      </c>
      <c r="Q104" s="229">
        <v>0</v>
      </c>
      <c r="R104" s="229">
        <f>Q104*H104</f>
        <v>0</v>
      </c>
      <c r="S104" s="229">
        <v>0</v>
      </c>
      <c r="T104" s="230">
        <f>S104*H104</f>
        <v>0</v>
      </c>
      <c r="AR104" s="23" t="s">
        <v>339</v>
      </c>
      <c r="AT104" s="23" t="s">
        <v>323</v>
      </c>
      <c r="AU104" s="23" t="s">
        <v>80</v>
      </c>
      <c r="AY104" s="23" t="s">
        <v>125</v>
      </c>
      <c r="BE104" s="231">
        <f>IF(N104="základní",J104,0)</f>
        <v>0</v>
      </c>
      <c r="BF104" s="231">
        <f>IF(N104="snížená",J104,0)</f>
        <v>0</v>
      </c>
      <c r="BG104" s="231">
        <f>IF(N104="zákl. přenesená",J104,0)</f>
        <v>0</v>
      </c>
      <c r="BH104" s="231">
        <f>IF(N104="sníž. přenesená",J104,0)</f>
        <v>0</v>
      </c>
      <c r="BI104" s="231">
        <f>IF(N104="nulová",J104,0)</f>
        <v>0</v>
      </c>
      <c r="BJ104" s="23" t="s">
        <v>80</v>
      </c>
      <c r="BK104" s="231">
        <f>ROUND(I104*H104,2)</f>
        <v>0</v>
      </c>
      <c r="BL104" s="23" t="s">
        <v>261</v>
      </c>
      <c r="BM104" s="23" t="s">
        <v>426</v>
      </c>
    </row>
    <row r="105" s="1" customFormat="1" ht="25.5" customHeight="1">
      <c r="B105" s="45"/>
      <c r="C105" s="220" t="s">
        <v>303</v>
      </c>
      <c r="D105" s="220" t="s">
        <v>128</v>
      </c>
      <c r="E105" s="221" t="s">
        <v>847</v>
      </c>
      <c r="F105" s="222" t="s">
        <v>848</v>
      </c>
      <c r="G105" s="223" t="s">
        <v>441</v>
      </c>
      <c r="H105" s="224">
        <v>1</v>
      </c>
      <c r="I105" s="225"/>
      <c r="J105" s="226">
        <f>ROUND(I105*H105,2)</f>
        <v>0</v>
      </c>
      <c r="K105" s="222" t="s">
        <v>799</v>
      </c>
      <c r="L105" s="71"/>
      <c r="M105" s="227" t="s">
        <v>21</v>
      </c>
      <c r="N105" s="228" t="s">
        <v>43</v>
      </c>
      <c r="O105" s="46"/>
      <c r="P105" s="229">
        <f>O105*H105</f>
        <v>0</v>
      </c>
      <c r="Q105" s="229">
        <v>0</v>
      </c>
      <c r="R105" s="229">
        <f>Q105*H105</f>
        <v>0</v>
      </c>
      <c r="S105" s="229">
        <v>0</v>
      </c>
      <c r="T105" s="230">
        <f>S105*H105</f>
        <v>0</v>
      </c>
      <c r="AR105" s="23" t="s">
        <v>261</v>
      </c>
      <c r="AT105" s="23" t="s">
        <v>128</v>
      </c>
      <c r="AU105" s="23" t="s">
        <v>80</v>
      </c>
      <c r="AY105" s="23" t="s">
        <v>125</v>
      </c>
      <c r="BE105" s="231">
        <f>IF(N105="základní",J105,0)</f>
        <v>0</v>
      </c>
      <c r="BF105" s="231">
        <f>IF(N105="snížená",J105,0)</f>
        <v>0</v>
      </c>
      <c r="BG105" s="231">
        <f>IF(N105="zákl. přenesená",J105,0)</f>
        <v>0</v>
      </c>
      <c r="BH105" s="231">
        <f>IF(N105="sníž. přenesená",J105,0)</f>
        <v>0</v>
      </c>
      <c r="BI105" s="231">
        <f>IF(N105="nulová",J105,0)</f>
        <v>0</v>
      </c>
      <c r="BJ105" s="23" t="s">
        <v>80</v>
      </c>
      <c r="BK105" s="231">
        <f>ROUND(I105*H105,2)</f>
        <v>0</v>
      </c>
      <c r="BL105" s="23" t="s">
        <v>261</v>
      </c>
      <c r="BM105" s="23" t="s">
        <v>438</v>
      </c>
    </row>
    <row r="106" s="1" customFormat="1" ht="16.5" customHeight="1">
      <c r="B106" s="45"/>
      <c r="C106" s="262" t="s">
        <v>308</v>
      </c>
      <c r="D106" s="262" t="s">
        <v>323</v>
      </c>
      <c r="E106" s="263" t="s">
        <v>849</v>
      </c>
      <c r="F106" s="264" t="s">
        <v>850</v>
      </c>
      <c r="G106" s="265" t="s">
        <v>810</v>
      </c>
      <c r="H106" s="266">
        <v>1</v>
      </c>
      <c r="I106" s="267"/>
      <c r="J106" s="268">
        <f>ROUND(I106*H106,2)</f>
        <v>0</v>
      </c>
      <c r="K106" s="264" t="s">
        <v>21</v>
      </c>
      <c r="L106" s="269"/>
      <c r="M106" s="270" t="s">
        <v>21</v>
      </c>
      <c r="N106" s="271" t="s">
        <v>43</v>
      </c>
      <c r="O106" s="46"/>
      <c r="P106" s="229">
        <f>O106*H106</f>
        <v>0</v>
      </c>
      <c r="Q106" s="229">
        <v>0</v>
      </c>
      <c r="R106" s="229">
        <f>Q106*H106</f>
        <v>0</v>
      </c>
      <c r="S106" s="229">
        <v>0</v>
      </c>
      <c r="T106" s="230">
        <f>S106*H106</f>
        <v>0</v>
      </c>
      <c r="AR106" s="23" t="s">
        <v>339</v>
      </c>
      <c r="AT106" s="23" t="s">
        <v>323</v>
      </c>
      <c r="AU106" s="23" t="s">
        <v>80</v>
      </c>
      <c r="AY106" s="23" t="s">
        <v>125</v>
      </c>
      <c r="BE106" s="231">
        <f>IF(N106="základní",J106,0)</f>
        <v>0</v>
      </c>
      <c r="BF106" s="231">
        <f>IF(N106="snížená",J106,0)</f>
        <v>0</v>
      </c>
      <c r="BG106" s="231">
        <f>IF(N106="zákl. přenesená",J106,0)</f>
        <v>0</v>
      </c>
      <c r="BH106" s="231">
        <f>IF(N106="sníž. přenesená",J106,0)</f>
        <v>0</v>
      </c>
      <c r="BI106" s="231">
        <f>IF(N106="nulová",J106,0)</f>
        <v>0</v>
      </c>
      <c r="BJ106" s="23" t="s">
        <v>80</v>
      </c>
      <c r="BK106" s="231">
        <f>ROUND(I106*H106,2)</f>
        <v>0</v>
      </c>
      <c r="BL106" s="23" t="s">
        <v>261</v>
      </c>
      <c r="BM106" s="23" t="s">
        <v>454</v>
      </c>
    </row>
    <row r="107" s="1" customFormat="1" ht="16.5" customHeight="1">
      <c r="B107" s="45"/>
      <c r="C107" s="220" t="s">
        <v>313</v>
      </c>
      <c r="D107" s="220" t="s">
        <v>128</v>
      </c>
      <c r="E107" s="221" t="s">
        <v>851</v>
      </c>
      <c r="F107" s="222" t="s">
        <v>852</v>
      </c>
      <c r="G107" s="223" t="s">
        <v>853</v>
      </c>
      <c r="H107" s="224">
        <v>3</v>
      </c>
      <c r="I107" s="225"/>
      <c r="J107" s="226">
        <f>ROUND(I107*H107,2)</f>
        <v>0</v>
      </c>
      <c r="K107" s="222" t="s">
        <v>21</v>
      </c>
      <c r="L107" s="71"/>
      <c r="M107" s="227" t="s">
        <v>21</v>
      </c>
      <c r="N107" s="228" t="s">
        <v>43</v>
      </c>
      <c r="O107" s="46"/>
      <c r="P107" s="229">
        <f>O107*H107</f>
        <v>0</v>
      </c>
      <c r="Q107" s="229">
        <v>0</v>
      </c>
      <c r="R107" s="229">
        <f>Q107*H107</f>
        <v>0</v>
      </c>
      <c r="S107" s="229">
        <v>0</v>
      </c>
      <c r="T107" s="230">
        <f>S107*H107</f>
        <v>0</v>
      </c>
      <c r="AR107" s="23" t="s">
        <v>261</v>
      </c>
      <c r="AT107" s="23" t="s">
        <v>128</v>
      </c>
      <c r="AU107" s="23" t="s">
        <v>80</v>
      </c>
      <c r="AY107" s="23" t="s">
        <v>125</v>
      </c>
      <c r="BE107" s="231">
        <f>IF(N107="základní",J107,0)</f>
        <v>0</v>
      </c>
      <c r="BF107" s="231">
        <f>IF(N107="snížená",J107,0)</f>
        <v>0</v>
      </c>
      <c r="BG107" s="231">
        <f>IF(N107="zákl. přenesená",J107,0)</f>
        <v>0</v>
      </c>
      <c r="BH107" s="231">
        <f>IF(N107="sníž. přenesená",J107,0)</f>
        <v>0</v>
      </c>
      <c r="BI107" s="231">
        <f>IF(N107="nulová",J107,0)</f>
        <v>0</v>
      </c>
      <c r="BJ107" s="23" t="s">
        <v>80</v>
      </c>
      <c r="BK107" s="231">
        <f>ROUND(I107*H107,2)</f>
        <v>0</v>
      </c>
      <c r="BL107" s="23" t="s">
        <v>261</v>
      </c>
      <c r="BM107" s="23" t="s">
        <v>467</v>
      </c>
    </row>
    <row r="108" s="1" customFormat="1" ht="16.5" customHeight="1">
      <c r="B108" s="45"/>
      <c r="C108" s="220" t="s">
        <v>317</v>
      </c>
      <c r="D108" s="220" t="s">
        <v>128</v>
      </c>
      <c r="E108" s="221" t="s">
        <v>854</v>
      </c>
      <c r="F108" s="222" t="s">
        <v>855</v>
      </c>
      <c r="G108" s="223" t="s">
        <v>441</v>
      </c>
      <c r="H108" s="224">
        <v>3</v>
      </c>
      <c r="I108" s="225"/>
      <c r="J108" s="226">
        <f>ROUND(I108*H108,2)</f>
        <v>0</v>
      </c>
      <c r="K108" s="222" t="s">
        <v>799</v>
      </c>
      <c r="L108" s="71"/>
      <c r="M108" s="227" t="s">
        <v>21</v>
      </c>
      <c r="N108" s="228" t="s">
        <v>43</v>
      </c>
      <c r="O108" s="46"/>
      <c r="P108" s="229">
        <f>O108*H108</f>
        <v>0</v>
      </c>
      <c r="Q108" s="229">
        <v>0</v>
      </c>
      <c r="R108" s="229">
        <f>Q108*H108</f>
        <v>0</v>
      </c>
      <c r="S108" s="229">
        <v>0</v>
      </c>
      <c r="T108" s="230">
        <f>S108*H108</f>
        <v>0</v>
      </c>
      <c r="AR108" s="23" t="s">
        <v>261</v>
      </c>
      <c r="AT108" s="23" t="s">
        <v>128</v>
      </c>
      <c r="AU108" s="23" t="s">
        <v>80</v>
      </c>
      <c r="AY108" s="23" t="s">
        <v>125</v>
      </c>
      <c r="BE108" s="231">
        <f>IF(N108="základní",J108,0)</f>
        <v>0</v>
      </c>
      <c r="BF108" s="231">
        <f>IF(N108="snížená",J108,0)</f>
        <v>0</v>
      </c>
      <c r="BG108" s="231">
        <f>IF(N108="zákl. přenesená",J108,0)</f>
        <v>0</v>
      </c>
      <c r="BH108" s="231">
        <f>IF(N108="sníž. přenesená",J108,0)</f>
        <v>0</v>
      </c>
      <c r="BI108" s="231">
        <f>IF(N108="nulová",J108,0)</f>
        <v>0</v>
      </c>
      <c r="BJ108" s="23" t="s">
        <v>80</v>
      </c>
      <c r="BK108" s="231">
        <f>ROUND(I108*H108,2)</f>
        <v>0</v>
      </c>
      <c r="BL108" s="23" t="s">
        <v>261</v>
      </c>
      <c r="BM108" s="23" t="s">
        <v>478</v>
      </c>
    </row>
    <row r="109" s="1" customFormat="1" ht="16.5" customHeight="1">
      <c r="B109" s="45"/>
      <c r="C109" s="262" t="s">
        <v>322</v>
      </c>
      <c r="D109" s="262" t="s">
        <v>323</v>
      </c>
      <c r="E109" s="263" t="s">
        <v>856</v>
      </c>
      <c r="F109" s="264" t="s">
        <v>857</v>
      </c>
      <c r="G109" s="265" t="s">
        <v>810</v>
      </c>
      <c r="H109" s="266">
        <v>3</v>
      </c>
      <c r="I109" s="267"/>
      <c r="J109" s="268">
        <f>ROUND(I109*H109,2)</f>
        <v>0</v>
      </c>
      <c r="K109" s="264" t="s">
        <v>21</v>
      </c>
      <c r="L109" s="269"/>
      <c r="M109" s="270" t="s">
        <v>21</v>
      </c>
      <c r="N109" s="271" t="s">
        <v>43</v>
      </c>
      <c r="O109" s="46"/>
      <c r="P109" s="229">
        <f>O109*H109</f>
        <v>0</v>
      </c>
      <c r="Q109" s="229">
        <v>0</v>
      </c>
      <c r="R109" s="229">
        <f>Q109*H109</f>
        <v>0</v>
      </c>
      <c r="S109" s="229">
        <v>0</v>
      </c>
      <c r="T109" s="230">
        <f>S109*H109</f>
        <v>0</v>
      </c>
      <c r="AR109" s="23" t="s">
        <v>339</v>
      </c>
      <c r="AT109" s="23" t="s">
        <v>323</v>
      </c>
      <c r="AU109" s="23" t="s">
        <v>80</v>
      </c>
      <c r="AY109" s="23" t="s">
        <v>125</v>
      </c>
      <c r="BE109" s="231">
        <f>IF(N109="základní",J109,0)</f>
        <v>0</v>
      </c>
      <c r="BF109" s="231">
        <f>IF(N109="snížená",J109,0)</f>
        <v>0</v>
      </c>
      <c r="BG109" s="231">
        <f>IF(N109="zákl. přenesená",J109,0)</f>
        <v>0</v>
      </c>
      <c r="BH109" s="231">
        <f>IF(N109="sníž. přenesená",J109,0)</f>
        <v>0</v>
      </c>
      <c r="BI109" s="231">
        <f>IF(N109="nulová",J109,0)</f>
        <v>0</v>
      </c>
      <c r="BJ109" s="23" t="s">
        <v>80</v>
      </c>
      <c r="BK109" s="231">
        <f>ROUND(I109*H109,2)</f>
        <v>0</v>
      </c>
      <c r="BL109" s="23" t="s">
        <v>261</v>
      </c>
      <c r="BM109" s="23" t="s">
        <v>487</v>
      </c>
    </row>
    <row r="110" s="10" customFormat="1" ht="37.44001" customHeight="1">
      <c r="B110" s="204"/>
      <c r="C110" s="205"/>
      <c r="D110" s="206" t="s">
        <v>71</v>
      </c>
      <c r="E110" s="207" t="s">
        <v>858</v>
      </c>
      <c r="F110" s="207" t="s">
        <v>859</v>
      </c>
      <c r="G110" s="205"/>
      <c r="H110" s="205"/>
      <c r="I110" s="208"/>
      <c r="J110" s="209">
        <f>BK110</f>
        <v>0</v>
      </c>
      <c r="K110" s="205"/>
      <c r="L110" s="210"/>
      <c r="M110" s="211"/>
      <c r="N110" s="212"/>
      <c r="O110" s="212"/>
      <c r="P110" s="213">
        <f>SUM(P111:P132)</f>
        <v>0</v>
      </c>
      <c r="Q110" s="212"/>
      <c r="R110" s="213">
        <f>SUM(R111:R132)</f>
        <v>0</v>
      </c>
      <c r="S110" s="212"/>
      <c r="T110" s="214">
        <f>SUM(T111:T132)</f>
        <v>0</v>
      </c>
      <c r="AR110" s="215" t="s">
        <v>82</v>
      </c>
      <c r="AT110" s="216" t="s">
        <v>71</v>
      </c>
      <c r="AU110" s="216" t="s">
        <v>72</v>
      </c>
      <c r="AY110" s="215" t="s">
        <v>125</v>
      </c>
      <c r="BK110" s="217">
        <f>SUM(BK111:BK132)</f>
        <v>0</v>
      </c>
    </row>
    <row r="111" s="1" customFormat="1" ht="16.5" customHeight="1">
      <c r="B111" s="45"/>
      <c r="C111" s="220" t="s">
        <v>329</v>
      </c>
      <c r="D111" s="220" t="s">
        <v>128</v>
      </c>
      <c r="E111" s="221" t="s">
        <v>860</v>
      </c>
      <c r="F111" s="222" t="s">
        <v>861</v>
      </c>
      <c r="G111" s="223" t="s">
        <v>862</v>
      </c>
      <c r="H111" s="224">
        <v>0.20000000000000001</v>
      </c>
      <c r="I111" s="225"/>
      <c r="J111" s="226">
        <f>ROUND(I111*H111,2)</f>
        <v>0</v>
      </c>
      <c r="K111" s="222" t="s">
        <v>799</v>
      </c>
      <c r="L111" s="71"/>
      <c r="M111" s="227" t="s">
        <v>21</v>
      </c>
      <c r="N111" s="228" t="s">
        <v>43</v>
      </c>
      <c r="O111" s="46"/>
      <c r="P111" s="229">
        <f>O111*H111</f>
        <v>0</v>
      </c>
      <c r="Q111" s="229">
        <v>0</v>
      </c>
      <c r="R111" s="229">
        <f>Q111*H111</f>
        <v>0</v>
      </c>
      <c r="S111" s="229">
        <v>0</v>
      </c>
      <c r="T111" s="230">
        <f>S111*H111</f>
        <v>0</v>
      </c>
      <c r="AR111" s="23" t="s">
        <v>261</v>
      </c>
      <c r="AT111" s="23" t="s">
        <v>128</v>
      </c>
      <c r="AU111" s="23" t="s">
        <v>80</v>
      </c>
      <c r="AY111" s="23" t="s">
        <v>125</v>
      </c>
      <c r="BE111" s="231">
        <f>IF(N111="základní",J111,0)</f>
        <v>0</v>
      </c>
      <c r="BF111" s="231">
        <f>IF(N111="snížená",J111,0)</f>
        <v>0</v>
      </c>
      <c r="BG111" s="231">
        <f>IF(N111="zákl. přenesená",J111,0)</f>
        <v>0</v>
      </c>
      <c r="BH111" s="231">
        <f>IF(N111="sníž. přenesená",J111,0)</f>
        <v>0</v>
      </c>
      <c r="BI111" s="231">
        <f>IF(N111="nulová",J111,0)</f>
        <v>0</v>
      </c>
      <c r="BJ111" s="23" t="s">
        <v>80</v>
      </c>
      <c r="BK111" s="231">
        <f>ROUND(I111*H111,2)</f>
        <v>0</v>
      </c>
      <c r="BL111" s="23" t="s">
        <v>261</v>
      </c>
      <c r="BM111" s="23" t="s">
        <v>496</v>
      </c>
    </row>
    <row r="112" s="1" customFormat="1" ht="16.5" customHeight="1">
      <c r="B112" s="45"/>
      <c r="C112" s="220" t="s">
        <v>334</v>
      </c>
      <c r="D112" s="220" t="s">
        <v>128</v>
      </c>
      <c r="E112" s="221" t="s">
        <v>863</v>
      </c>
      <c r="F112" s="222" t="s">
        <v>864</v>
      </c>
      <c r="G112" s="223" t="s">
        <v>862</v>
      </c>
      <c r="H112" s="224">
        <v>0.20000000000000001</v>
      </c>
      <c r="I112" s="225"/>
      <c r="J112" s="226">
        <f>ROUND(I112*H112,2)</f>
        <v>0</v>
      </c>
      <c r="K112" s="222" t="s">
        <v>799</v>
      </c>
      <c r="L112" s="71"/>
      <c r="M112" s="227" t="s">
        <v>21</v>
      </c>
      <c r="N112" s="228" t="s">
        <v>43</v>
      </c>
      <c r="O112" s="46"/>
      <c r="P112" s="229">
        <f>O112*H112</f>
        <v>0</v>
      </c>
      <c r="Q112" s="229">
        <v>0</v>
      </c>
      <c r="R112" s="229">
        <f>Q112*H112</f>
        <v>0</v>
      </c>
      <c r="S112" s="229">
        <v>0</v>
      </c>
      <c r="T112" s="230">
        <f>S112*H112</f>
        <v>0</v>
      </c>
      <c r="AR112" s="23" t="s">
        <v>261</v>
      </c>
      <c r="AT112" s="23" t="s">
        <v>128</v>
      </c>
      <c r="AU112" s="23" t="s">
        <v>80</v>
      </c>
      <c r="AY112" s="23" t="s">
        <v>125</v>
      </c>
      <c r="BE112" s="231">
        <f>IF(N112="základní",J112,0)</f>
        <v>0</v>
      </c>
      <c r="BF112" s="231">
        <f>IF(N112="snížená",J112,0)</f>
        <v>0</v>
      </c>
      <c r="BG112" s="231">
        <f>IF(N112="zákl. přenesená",J112,0)</f>
        <v>0</v>
      </c>
      <c r="BH112" s="231">
        <f>IF(N112="sníž. přenesená",J112,0)</f>
        <v>0</v>
      </c>
      <c r="BI112" s="231">
        <f>IF(N112="nulová",J112,0)</f>
        <v>0</v>
      </c>
      <c r="BJ112" s="23" t="s">
        <v>80</v>
      </c>
      <c r="BK112" s="231">
        <f>ROUND(I112*H112,2)</f>
        <v>0</v>
      </c>
      <c r="BL112" s="23" t="s">
        <v>261</v>
      </c>
      <c r="BM112" s="23" t="s">
        <v>506</v>
      </c>
    </row>
    <row r="113" s="1" customFormat="1" ht="25.5" customHeight="1">
      <c r="B113" s="45"/>
      <c r="C113" s="220" t="s">
        <v>339</v>
      </c>
      <c r="D113" s="220" t="s">
        <v>128</v>
      </c>
      <c r="E113" s="221" t="s">
        <v>865</v>
      </c>
      <c r="F113" s="222" t="s">
        <v>866</v>
      </c>
      <c r="G113" s="223" t="s">
        <v>222</v>
      </c>
      <c r="H113" s="224">
        <v>132</v>
      </c>
      <c r="I113" s="225"/>
      <c r="J113" s="226">
        <f>ROUND(I113*H113,2)</f>
        <v>0</v>
      </c>
      <c r="K113" s="222" t="s">
        <v>799</v>
      </c>
      <c r="L113" s="71"/>
      <c r="M113" s="227" t="s">
        <v>21</v>
      </c>
      <c r="N113" s="228" t="s">
        <v>43</v>
      </c>
      <c r="O113" s="46"/>
      <c r="P113" s="229">
        <f>O113*H113</f>
        <v>0</v>
      </c>
      <c r="Q113" s="229">
        <v>0</v>
      </c>
      <c r="R113" s="229">
        <f>Q113*H113</f>
        <v>0</v>
      </c>
      <c r="S113" s="229">
        <v>0</v>
      </c>
      <c r="T113" s="230">
        <f>S113*H113</f>
        <v>0</v>
      </c>
      <c r="AR113" s="23" t="s">
        <v>261</v>
      </c>
      <c r="AT113" s="23" t="s">
        <v>128</v>
      </c>
      <c r="AU113" s="23" t="s">
        <v>80</v>
      </c>
      <c r="AY113" s="23" t="s">
        <v>125</v>
      </c>
      <c r="BE113" s="231">
        <f>IF(N113="základní",J113,0)</f>
        <v>0</v>
      </c>
      <c r="BF113" s="231">
        <f>IF(N113="snížená",J113,0)</f>
        <v>0</v>
      </c>
      <c r="BG113" s="231">
        <f>IF(N113="zákl. přenesená",J113,0)</f>
        <v>0</v>
      </c>
      <c r="BH113" s="231">
        <f>IF(N113="sníž. přenesená",J113,0)</f>
        <v>0</v>
      </c>
      <c r="BI113" s="231">
        <f>IF(N113="nulová",J113,0)</f>
        <v>0</v>
      </c>
      <c r="BJ113" s="23" t="s">
        <v>80</v>
      </c>
      <c r="BK113" s="231">
        <f>ROUND(I113*H113,2)</f>
        <v>0</v>
      </c>
      <c r="BL113" s="23" t="s">
        <v>261</v>
      </c>
      <c r="BM113" s="23" t="s">
        <v>516</v>
      </c>
    </row>
    <row r="114" s="1" customFormat="1" ht="16.5" customHeight="1">
      <c r="B114" s="45"/>
      <c r="C114" s="220" t="s">
        <v>344</v>
      </c>
      <c r="D114" s="220" t="s">
        <v>128</v>
      </c>
      <c r="E114" s="221" t="s">
        <v>867</v>
      </c>
      <c r="F114" s="222" t="s">
        <v>868</v>
      </c>
      <c r="G114" s="223" t="s">
        <v>222</v>
      </c>
      <c r="H114" s="224">
        <v>132</v>
      </c>
      <c r="I114" s="225"/>
      <c r="J114" s="226">
        <f>ROUND(I114*H114,2)</f>
        <v>0</v>
      </c>
      <c r="K114" s="222" t="s">
        <v>799</v>
      </c>
      <c r="L114" s="71"/>
      <c r="M114" s="227" t="s">
        <v>21</v>
      </c>
      <c r="N114" s="228" t="s">
        <v>43</v>
      </c>
      <c r="O114" s="46"/>
      <c r="P114" s="229">
        <f>O114*H114</f>
        <v>0</v>
      </c>
      <c r="Q114" s="229">
        <v>0</v>
      </c>
      <c r="R114" s="229">
        <f>Q114*H114</f>
        <v>0</v>
      </c>
      <c r="S114" s="229">
        <v>0</v>
      </c>
      <c r="T114" s="230">
        <f>S114*H114</f>
        <v>0</v>
      </c>
      <c r="AR114" s="23" t="s">
        <v>261</v>
      </c>
      <c r="AT114" s="23" t="s">
        <v>128</v>
      </c>
      <c r="AU114" s="23" t="s">
        <v>80</v>
      </c>
      <c r="AY114" s="23" t="s">
        <v>125</v>
      </c>
      <c r="BE114" s="231">
        <f>IF(N114="základní",J114,0)</f>
        <v>0</v>
      </c>
      <c r="BF114" s="231">
        <f>IF(N114="snížená",J114,0)</f>
        <v>0</v>
      </c>
      <c r="BG114" s="231">
        <f>IF(N114="zákl. přenesená",J114,0)</f>
        <v>0</v>
      </c>
      <c r="BH114" s="231">
        <f>IF(N114="sníž. přenesená",J114,0)</f>
        <v>0</v>
      </c>
      <c r="BI114" s="231">
        <f>IF(N114="nulová",J114,0)</f>
        <v>0</v>
      </c>
      <c r="BJ114" s="23" t="s">
        <v>80</v>
      </c>
      <c r="BK114" s="231">
        <f>ROUND(I114*H114,2)</f>
        <v>0</v>
      </c>
      <c r="BL114" s="23" t="s">
        <v>261</v>
      </c>
      <c r="BM114" s="23" t="s">
        <v>526</v>
      </c>
    </row>
    <row r="115" s="1" customFormat="1" ht="25.5" customHeight="1">
      <c r="B115" s="45"/>
      <c r="C115" s="220" t="s">
        <v>348</v>
      </c>
      <c r="D115" s="220" t="s">
        <v>128</v>
      </c>
      <c r="E115" s="221" t="s">
        <v>869</v>
      </c>
      <c r="F115" s="222" t="s">
        <v>870</v>
      </c>
      <c r="G115" s="223" t="s">
        <v>222</v>
      </c>
      <c r="H115" s="224">
        <v>24</v>
      </c>
      <c r="I115" s="225"/>
      <c r="J115" s="226">
        <f>ROUND(I115*H115,2)</f>
        <v>0</v>
      </c>
      <c r="K115" s="222" t="s">
        <v>799</v>
      </c>
      <c r="L115" s="71"/>
      <c r="M115" s="227" t="s">
        <v>21</v>
      </c>
      <c r="N115" s="228" t="s">
        <v>43</v>
      </c>
      <c r="O115" s="46"/>
      <c r="P115" s="229">
        <f>O115*H115</f>
        <v>0</v>
      </c>
      <c r="Q115" s="229">
        <v>0</v>
      </c>
      <c r="R115" s="229">
        <f>Q115*H115</f>
        <v>0</v>
      </c>
      <c r="S115" s="229">
        <v>0</v>
      </c>
      <c r="T115" s="230">
        <f>S115*H115</f>
        <v>0</v>
      </c>
      <c r="AR115" s="23" t="s">
        <v>261</v>
      </c>
      <c r="AT115" s="23" t="s">
        <v>128</v>
      </c>
      <c r="AU115" s="23" t="s">
        <v>80</v>
      </c>
      <c r="AY115" s="23" t="s">
        <v>125</v>
      </c>
      <c r="BE115" s="231">
        <f>IF(N115="základní",J115,0)</f>
        <v>0</v>
      </c>
      <c r="BF115" s="231">
        <f>IF(N115="snížená",J115,0)</f>
        <v>0</v>
      </c>
      <c r="BG115" s="231">
        <f>IF(N115="zákl. přenesená",J115,0)</f>
        <v>0</v>
      </c>
      <c r="BH115" s="231">
        <f>IF(N115="sníž. přenesená",J115,0)</f>
        <v>0</v>
      </c>
      <c r="BI115" s="231">
        <f>IF(N115="nulová",J115,0)</f>
        <v>0</v>
      </c>
      <c r="BJ115" s="23" t="s">
        <v>80</v>
      </c>
      <c r="BK115" s="231">
        <f>ROUND(I115*H115,2)</f>
        <v>0</v>
      </c>
      <c r="BL115" s="23" t="s">
        <v>261</v>
      </c>
      <c r="BM115" s="23" t="s">
        <v>536</v>
      </c>
    </row>
    <row r="116" s="1" customFormat="1" ht="16.5" customHeight="1">
      <c r="B116" s="45"/>
      <c r="C116" s="220" t="s">
        <v>354</v>
      </c>
      <c r="D116" s="220" t="s">
        <v>128</v>
      </c>
      <c r="E116" s="221" t="s">
        <v>871</v>
      </c>
      <c r="F116" s="222" t="s">
        <v>872</v>
      </c>
      <c r="G116" s="223" t="s">
        <v>222</v>
      </c>
      <c r="H116" s="224">
        <v>24</v>
      </c>
      <c r="I116" s="225"/>
      <c r="J116" s="226">
        <f>ROUND(I116*H116,2)</f>
        <v>0</v>
      </c>
      <c r="K116" s="222" t="s">
        <v>799</v>
      </c>
      <c r="L116" s="71"/>
      <c r="M116" s="227" t="s">
        <v>21</v>
      </c>
      <c r="N116" s="228" t="s">
        <v>43</v>
      </c>
      <c r="O116" s="46"/>
      <c r="P116" s="229">
        <f>O116*H116</f>
        <v>0</v>
      </c>
      <c r="Q116" s="229">
        <v>0</v>
      </c>
      <c r="R116" s="229">
        <f>Q116*H116</f>
        <v>0</v>
      </c>
      <c r="S116" s="229">
        <v>0</v>
      </c>
      <c r="T116" s="230">
        <f>S116*H116</f>
        <v>0</v>
      </c>
      <c r="AR116" s="23" t="s">
        <v>261</v>
      </c>
      <c r="AT116" s="23" t="s">
        <v>128</v>
      </c>
      <c r="AU116" s="23" t="s">
        <v>80</v>
      </c>
      <c r="AY116" s="23" t="s">
        <v>125</v>
      </c>
      <c r="BE116" s="231">
        <f>IF(N116="základní",J116,0)</f>
        <v>0</v>
      </c>
      <c r="BF116" s="231">
        <f>IF(N116="snížená",J116,0)</f>
        <v>0</v>
      </c>
      <c r="BG116" s="231">
        <f>IF(N116="zákl. přenesená",J116,0)</f>
        <v>0</v>
      </c>
      <c r="BH116" s="231">
        <f>IF(N116="sníž. přenesená",J116,0)</f>
        <v>0</v>
      </c>
      <c r="BI116" s="231">
        <f>IF(N116="nulová",J116,0)</f>
        <v>0</v>
      </c>
      <c r="BJ116" s="23" t="s">
        <v>80</v>
      </c>
      <c r="BK116" s="231">
        <f>ROUND(I116*H116,2)</f>
        <v>0</v>
      </c>
      <c r="BL116" s="23" t="s">
        <v>261</v>
      </c>
      <c r="BM116" s="23" t="s">
        <v>546</v>
      </c>
    </row>
    <row r="117" s="1" customFormat="1" ht="25.5" customHeight="1">
      <c r="B117" s="45"/>
      <c r="C117" s="220" t="s">
        <v>358</v>
      </c>
      <c r="D117" s="220" t="s">
        <v>128</v>
      </c>
      <c r="E117" s="221" t="s">
        <v>873</v>
      </c>
      <c r="F117" s="222" t="s">
        <v>874</v>
      </c>
      <c r="G117" s="223" t="s">
        <v>222</v>
      </c>
      <c r="H117" s="224">
        <v>156</v>
      </c>
      <c r="I117" s="225"/>
      <c r="J117" s="226">
        <f>ROUND(I117*H117,2)</f>
        <v>0</v>
      </c>
      <c r="K117" s="222" t="s">
        <v>799</v>
      </c>
      <c r="L117" s="71"/>
      <c r="M117" s="227" t="s">
        <v>21</v>
      </c>
      <c r="N117" s="228" t="s">
        <v>43</v>
      </c>
      <c r="O117" s="46"/>
      <c r="P117" s="229">
        <f>O117*H117</f>
        <v>0</v>
      </c>
      <c r="Q117" s="229">
        <v>0</v>
      </c>
      <c r="R117" s="229">
        <f>Q117*H117</f>
        <v>0</v>
      </c>
      <c r="S117" s="229">
        <v>0</v>
      </c>
      <c r="T117" s="230">
        <f>S117*H117</f>
        <v>0</v>
      </c>
      <c r="AR117" s="23" t="s">
        <v>261</v>
      </c>
      <c r="AT117" s="23" t="s">
        <v>128</v>
      </c>
      <c r="AU117" s="23" t="s">
        <v>80</v>
      </c>
      <c r="AY117" s="23" t="s">
        <v>125</v>
      </c>
      <c r="BE117" s="231">
        <f>IF(N117="základní",J117,0)</f>
        <v>0</v>
      </c>
      <c r="BF117" s="231">
        <f>IF(N117="snížená",J117,0)</f>
        <v>0</v>
      </c>
      <c r="BG117" s="231">
        <f>IF(N117="zákl. přenesená",J117,0)</f>
        <v>0</v>
      </c>
      <c r="BH117" s="231">
        <f>IF(N117="sníž. přenesená",J117,0)</f>
        <v>0</v>
      </c>
      <c r="BI117" s="231">
        <f>IF(N117="nulová",J117,0)</f>
        <v>0</v>
      </c>
      <c r="BJ117" s="23" t="s">
        <v>80</v>
      </c>
      <c r="BK117" s="231">
        <f>ROUND(I117*H117,2)</f>
        <v>0</v>
      </c>
      <c r="BL117" s="23" t="s">
        <v>261</v>
      </c>
      <c r="BM117" s="23" t="s">
        <v>556</v>
      </c>
    </row>
    <row r="118" s="1" customFormat="1" ht="25.5" customHeight="1">
      <c r="B118" s="45"/>
      <c r="C118" s="220" t="s">
        <v>364</v>
      </c>
      <c r="D118" s="220" t="s">
        <v>128</v>
      </c>
      <c r="E118" s="221" t="s">
        <v>875</v>
      </c>
      <c r="F118" s="222" t="s">
        <v>876</v>
      </c>
      <c r="G118" s="223" t="s">
        <v>222</v>
      </c>
      <c r="H118" s="224">
        <v>142</v>
      </c>
      <c r="I118" s="225"/>
      <c r="J118" s="226">
        <f>ROUND(I118*H118,2)</f>
        <v>0</v>
      </c>
      <c r="K118" s="222" t="s">
        <v>799</v>
      </c>
      <c r="L118" s="71"/>
      <c r="M118" s="227" t="s">
        <v>21</v>
      </c>
      <c r="N118" s="228" t="s">
        <v>43</v>
      </c>
      <c r="O118" s="46"/>
      <c r="P118" s="229">
        <f>O118*H118</f>
        <v>0</v>
      </c>
      <c r="Q118" s="229">
        <v>0</v>
      </c>
      <c r="R118" s="229">
        <f>Q118*H118</f>
        <v>0</v>
      </c>
      <c r="S118" s="229">
        <v>0</v>
      </c>
      <c r="T118" s="230">
        <f>S118*H118</f>
        <v>0</v>
      </c>
      <c r="AR118" s="23" t="s">
        <v>261</v>
      </c>
      <c r="AT118" s="23" t="s">
        <v>128</v>
      </c>
      <c r="AU118" s="23" t="s">
        <v>80</v>
      </c>
      <c r="AY118" s="23" t="s">
        <v>125</v>
      </c>
      <c r="BE118" s="231">
        <f>IF(N118="základní",J118,0)</f>
        <v>0</v>
      </c>
      <c r="BF118" s="231">
        <f>IF(N118="snížená",J118,0)</f>
        <v>0</v>
      </c>
      <c r="BG118" s="231">
        <f>IF(N118="zákl. přenesená",J118,0)</f>
        <v>0</v>
      </c>
      <c r="BH118" s="231">
        <f>IF(N118="sníž. přenesená",J118,0)</f>
        <v>0</v>
      </c>
      <c r="BI118" s="231">
        <f>IF(N118="nulová",J118,0)</f>
        <v>0</v>
      </c>
      <c r="BJ118" s="23" t="s">
        <v>80</v>
      </c>
      <c r="BK118" s="231">
        <f>ROUND(I118*H118,2)</f>
        <v>0</v>
      </c>
      <c r="BL118" s="23" t="s">
        <v>261</v>
      </c>
      <c r="BM118" s="23" t="s">
        <v>565</v>
      </c>
    </row>
    <row r="119" s="1" customFormat="1" ht="16.5" customHeight="1">
      <c r="B119" s="45"/>
      <c r="C119" s="262" t="s">
        <v>366</v>
      </c>
      <c r="D119" s="262" t="s">
        <v>323</v>
      </c>
      <c r="E119" s="263" t="s">
        <v>877</v>
      </c>
      <c r="F119" s="264" t="s">
        <v>878</v>
      </c>
      <c r="G119" s="265" t="s">
        <v>222</v>
      </c>
      <c r="H119" s="266">
        <v>142</v>
      </c>
      <c r="I119" s="267"/>
      <c r="J119" s="268">
        <f>ROUND(I119*H119,2)</f>
        <v>0</v>
      </c>
      <c r="K119" s="264" t="s">
        <v>21</v>
      </c>
      <c r="L119" s="269"/>
      <c r="M119" s="270" t="s">
        <v>21</v>
      </c>
      <c r="N119" s="271" t="s">
        <v>43</v>
      </c>
      <c r="O119" s="46"/>
      <c r="P119" s="229">
        <f>O119*H119</f>
        <v>0</v>
      </c>
      <c r="Q119" s="229">
        <v>0</v>
      </c>
      <c r="R119" s="229">
        <f>Q119*H119</f>
        <v>0</v>
      </c>
      <c r="S119" s="229">
        <v>0</v>
      </c>
      <c r="T119" s="230">
        <f>S119*H119</f>
        <v>0</v>
      </c>
      <c r="AR119" s="23" t="s">
        <v>339</v>
      </c>
      <c r="AT119" s="23" t="s">
        <v>323</v>
      </c>
      <c r="AU119" s="23" t="s">
        <v>80</v>
      </c>
      <c r="AY119" s="23" t="s">
        <v>125</v>
      </c>
      <c r="BE119" s="231">
        <f>IF(N119="základní",J119,0)</f>
        <v>0</v>
      </c>
      <c r="BF119" s="231">
        <f>IF(N119="snížená",J119,0)</f>
        <v>0</v>
      </c>
      <c r="BG119" s="231">
        <f>IF(N119="zákl. přenesená",J119,0)</f>
        <v>0</v>
      </c>
      <c r="BH119" s="231">
        <f>IF(N119="sníž. přenesená",J119,0)</f>
        <v>0</v>
      </c>
      <c r="BI119" s="231">
        <f>IF(N119="nulová",J119,0)</f>
        <v>0</v>
      </c>
      <c r="BJ119" s="23" t="s">
        <v>80</v>
      </c>
      <c r="BK119" s="231">
        <f>ROUND(I119*H119,2)</f>
        <v>0</v>
      </c>
      <c r="BL119" s="23" t="s">
        <v>261</v>
      </c>
      <c r="BM119" s="23" t="s">
        <v>574</v>
      </c>
    </row>
    <row r="120" s="1" customFormat="1" ht="25.5" customHeight="1">
      <c r="B120" s="45"/>
      <c r="C120" s="220" t="s">
        <v>371</v>
      </c>
      <c r="D120" s="220" t="s">
        <v>128</v>
      </c>
      <c r="E120" s="221" t="s">
        <v>879</v>
      </c>
      <c r="F120" s="222" t="s">
        <v>880</v>
      </c>
      <c r="G120" s="223" t="s">
        <v>222</v>
      </c>
      <c r="H120" s="224">
        <v>284</v>
      </c>
      <c r="I120" s="225"/>
      <c r="J120" s="226">
        <f>ROUND(I120*H120,2)</f>
        <v>0</v>
      </c>
      <c r="K120" s="222" t="s">
        <v>799</v>
      </c>
      <c r="L120" s="71"/>
      <c r="M120" s="227" t="s">
        <v>21</v>
      </c>
      <c r="N120" s="228" t="s">
        <v>43</v>
      </c>
      <c r="O120" s="46"/>
      <c r="P120" s="229">
        <f>O120*H120</f>
        <v>0</v>
      </c>
      <c r="Q120" s="229">
        <v>0</v>
      </c>
      <c r="R120" s="229">
        <f>Q120*H120</f>
        <v>0</v>
      </c>
      <c r="S120" s="229">
        <v>0</v>
      </c>
      <c r="T120" s="230">
        <f>S120*H120</f>
        <v>0</v>
      </c>
      <c r="AR120" s="23" t="s">
        <v>261</v>
      </c>
      <c r="AT120" s="23" t="s">
        <v>128</v>
      </c>
      <c r="AU120" s="23" t="s">
        <v>80</v>
      </c>
      <c r="AY120" s="23" t="s">
        <v>125</v>
      </c>
      <c r="BE120" s="231">
        <f>IF(N120="základní",J120,0)</f>
        <v>0</v>
      </c>
      <c r="BF120" s="231">
        <f>IF(N120="snížená",J120,0)</f>
        <v>0</v>
      </c>
      <c r="BG120" s="231">
        <f>IF(N120="zákl. přenesená",J120,0)</f>
        <v>0</v>
      </c>
      <c r="BH120" s="231">
        <f>IF(N120="sníž. přenesená",J120,0)</f>
        <v>0</v>
      </c>
      <c r="BI120" s="231">
        <f>IF(N120="nulová",J120,0)</f>
        <v>0</v>
      </c>
      <c r="BJ120" s="23" t="s">
        <v>80</v>
      </c>
      <c r="BK120" s="231">
        <f>ROUND(I120*H120,2)</f>
        <v>0</v>
      </c>
      <c r="BL120" s="23" t="s">
        <v>261</v>
      </c>
      <c r="BM120" s="23" t="s">
        <v>582</v>
      </c>
    </row>
    <row r="121" s="1" customFormat="1" ht="16.5" customHeight="1">
      <c r="B121" s="45"/>
      <c r="C121" s="262" t="s">
        <v>377</v>
      </c>
      <c r="D121" s="262" t="s">
        <v>323</v>
      </c>
      <c r="E121" s="263" t="s">
        <v>881</v>
      </c>
      <c r="F121" s="264" t="s">
        <v>882</v>
      </c>
      <c r="G121" s="265" t="s">
        <v>222</v>
      </c>
      <c r="H121" s="266">
        <v>284</v>
      </c>
      <c r="I121" s="267"/>
      <c r="J121" s="268">
        <f>ROUND(I121*H121,2)</f>
        <v>0</v>
      </c>
      <c r="K121" s="264" t="s">
        <v>21</v>
      </c>
      <c r="L121" s="269"/>
      <c r="M121" s="270" t="s">
        <v>21</v>
      </c>
      <c r="N121" s="271" t="s">
        <v>43</v>
      </c>
      <c r="O121" s="46"/>
      <c r="P121" s="229">
        <f>O121*H121</f>
        <v>0</v>
      </c>
      <c r="Q121" s="229">
        <v>0</v>
      </c>
      <c r="R121" s="229">
        <f>Q121*H121</f>
        <v>0</v>
      </c>
      <c r="S121" s="229">
        <v>0</v>
      </c>
      <c r="T121" s="230">
        <f>S121*H121</f>
        <v>0</v>
      </c>
      <c r="AR121" s="23" t="s">
        <v>339</v>
      </c>
      <c r="AT121" s="23" t="s">
        <v>323</v>
      </c>
      <c r="AU121" s="23" t="s">
        <v>80</v>
      </c>
      <c r="AY121" s="23" t="s">
        <v>125</v>
      </c>
      <c r="BE121" s="231">
        <f>IF(N121="základní",J121,0)</f>
        <v>0</v>
      </c>
      <c r="BF121" s="231">
        <f>IF(N121="snížená",J121,0)</f>
        <v>0</v>
      </c>
      <c r="BG121" s="231">
        <f>IF(N121="zákl. přenesená",J121,0)</f>
        <v>0</v>
      </c>
      <c r="BH121" s="231">
        <f>IF(N121="sníž. přenesená",J121,0)</f>
        <v>0</v>
      </c>
      <c r="BI121" s="231">
        <f>IF(N121="nulová",J121,0)</f>
        <v>0</v>
      </c>
      <c r="BJ121" s="23" t="s">
        <v>80</v>
      </c>
      <c r="BK121" s="231">
        <f>ROUND(I121*H121,2)</f>
        <v>0</v>
      </c>
      <c r="BL121" s="23" t="s">
        <v>261</v>
      </c>
      <c r="BM121" s="23" t="s">
        <v>591</v>
      </c>
    </row>
    <row r="122" s="1" customFormat="1" ht="25.5" customHeight="1">
      <c r="B122" s="45"/>
      <c r="C122" s="220" t="s">
        <v>383</v>
      </c>
      <c r="D122" s="220" t="s">
        <v>128</v>
      </c>
      <c r="E122" s="221" t="s">
        <v>883</v>
      </c>
      <c r="F122" s="222" t="s">
        <v>884</v>
      </c>
      <c r="G122" s="223" t="s">
        <v>222</v>
      </c>
      <c r="H122" s="224">
        <v>24</v>
      </c>
      <c r="I122" s="225"/>
      <c r="J122" s="226">
        <f>ROUND(I122*H122,2)</f>
        <v>0</v>
      </c>
      <c r="K122" s="222" t="s">
        <v>799</v>
      </c>
      <c r="L122" s="71"/>
      <c r="M122" s="227" t="s">
        <v>21</v>
      </c>
      <c r="N122" s="228" t="s">
        <v>43</v>
      </c>
      <c r="O122" s="46"/>
      <c r="P122" s="229">
        <f>O122*H122</f>
        <v>0</v>
      </c>
      <c r="Q122" s="229">
        <v>0</v>
      </c>
      <c r="R122" s="229">
        <f>Q122*H122</f>
        <v>0</v>
      </c>
      <c r="S122" s="229">
        <v>0</v>
      </c>
      <c r="T122" s="230">
        <f>S122*H122</f>
        <v>0</v>
      </c>
      <c r="AR122" s="23" t="s">
        <v>261</v>
      </c>
      <c r="AT122" s="23" t="s">
        <v>128</v>
      </c>
      <c r="AU122" s="23" t="s">
        <v>80</v>
      </c>
      <c r="AY122" s="23" t="s">
        <v>125</v>
      </c>
      <c r="BE122" s="231">
        <f>IF(N122="základní",J122,0)</f>
        <v>0</v>
      </c>
      <c r="BF122" s="231">
        <f>IF(N122="snížená",J122,0)</f>
        <v>0</v>
      </c>
      <c r="BG122" s="231">
        <f>IF(N122="zákl. přenesená",J122,0)</f>
        <v>0</v>
      </c>
      <c r="BH122" s="231">
        <f>IF(N122="sníž. přenesená",J122,0)</f>
        <v>0</v>
      </c>
      <c r="BI122" s="231">
        <f>IF(N122="nulová",J122,0)</f>
        <v>0</v>
      </c>
      <c r="BJ122" s="23" t="s">
        <v>80</v>
      </c>
      <c r="BK122" s="231">
        <f>ROUND(I122*H122,2)</f>
        <v>0</v>
      </c>
      <c r="BL122" s="23" t="s">
        <v>261</v>
      </c>
      <c r="BM122" s="23" t="s">
        <v>599</v>
      </c>
    </row>
    <row r="123" s="1" customFormat="1" ht="25.5" customHeight="1">
      <c r="B123" s="45"/>
      <c r="C123" s="220" t="s">
        <v>389</v>
      </c>
      <c r="D123" s="220" t="s">
        <v>128</v>
      </c>
      <c r="E123" s="221" t="s">
        <v>885</v>
      </c>
      <c r="F123" s="222" t="s">
        <v>886</v>
      </c>
      <c r="G123" s="223" t="s">
        <v>441</v>
      </c>
      <c r="H123" s="224">
        <v>2</v>
      </c>
      <c r="I123" s="225"/>
      <c r="J123" s="226">
        <f>ROUND(I123*H123,2)</f>
        <v>0</v>
      </c>
      <c r="K123" s="222" t="s">
        <v>799</v>
      </c>
      <c r="L123" s="71"/>
      <c r="M123" s="227" t="s">
        <v>21</v>
      </c>
      <c r="N123" s="228" t="s">
        <v>43</v>
      </c>
      <c r="O123" s="46"/>
      <c r="P123" s="229">
        <f>O123*H123</f>
        <v>0</v>
      </c>
      <c r="Q123" s="229">
        <v>0</v>
      </c>
      <c r="R123" s="229">
        <f>Q123*H123</f>
        <v>0</v>
      </c>
      <c r="S123" s="229">
        <v>0</v>
      </c>
      <c r="T123" s="230">
        <f>S123*H123</f>
        <v>0</v>
      </c>
      <c r="AR123" s="23" t="s">
        <v>261</v>
      </c>
      <c r="AT123" s="23" t="s">
        <v>128</v>
      </c>
      <c r="AU123" s="23" t="s">
        <v>80</v>
      </c>
      <c r="AY123" s="23" t="s">
        <v>125</v>
      </c>
      <c r="BE123" s="231">
        <f>IF(N123="základní",J123,0)</f>
        <v>0</v>
      </c>
      <c r="BF123" s="231">
        <f>IF(N123="snížená",J123,0)</f>
        <v>0</v>
      </c>
      <c r="BG123" s="231">
        <f>IF(N123="zákl. přenesená",J123,0)</f>
        <v>0</v>
      </c>
      <c r="BH123" s="231">
        <f>IF(N123="sníž. přenesená",J123,0)</f>
        <v>0</v>
      </c>
      <c r="BI123" s="231">
        <f>IF(N123="nulová",J123,0)</f>
        <v>0</v>
      </c>
      <c r="BJ123" s="23" t="s">
        <v>80</v>
      </c>
      <c r="BK123" s="231">
        <f>ROUND(I123*H123,2)</f>
        <v>0</v>
      </c>
      <c r="BL123" s="23" t="s">
        <v>261</v>
      </c>
      <c r="BM123" s="23" t="s">
        <v>608</v>
      </c>
    </row>
    <row r="124" s="1" customFormat="1" ht="16.5" customHeight="1">
      <c r="B124" s="45"/>
      <c r="C124" s="220" t="s">
        <v>394</v>
      </c>
      <c r="D124" s="220" t="s">
        <v>128</v>
      </c>
      <c r="E124" s="221" t="s">
        <v>887</v>
      </c>
      <c r="F124" s="222" t="s">
        <v>888</v>
      </c>
      <c r="G124" s="223" t="s">
        <v>238</v>
      </c>
      <c r="H124" s="224">
        <v>2</v>
      </c>
      <c r="I124" s="225"/>
      <c r="J124" s="226">
        <f>ROUND(I124*H124,2)</f>
        <v>0</v>
      </c>
      <c r="K124" s="222" t="s">
        <v>799</v>
      </c>
      <c r="L124" s="71"/>
      <c r="M124" s="227" t="s">
        <v>21</v>
      </c>
      <c r="N124" s="228" t="s">
        <v>43</v>
      </c>
      <c r="O124" s="46"/>
      <c r="P124" s="229">
        <f>O124*H124</f>
        <v>0</v>
      </c>
      <c r="Q124" s="229">
        <v>0</v>
      </c>
      <c r="R124" s="229">
        <f>Q124*H124</f>
        <v>0</v>
      </c>
      <c r="S124" s="229">
        <v>0</v>
      </c>
      <c r="T124" s="230">
        <f>S124*H124</f>
        <v>0</v>
      </c>
      <c r="AR124" s="23" t="s">
        <v>261</v>
      </c>
      <c r="AT124" s="23" t="s">
        <v>128</v>
      </c>
      <c r="AU124" s="23" t="s">
        <v>80</v>
      </c>
      <c r="AY124" s="23" t="s">
        <v>125</v>
      </c>
      <c r="BE124" s="231">
        <f>IF(N124="základní",J124,0)</f>
        <v>0</v>
      </c>
      <c r="BF124" s="231">
        <f>IF(N124="snížená",J124,0)</f>
        <v>0</v>
      </c>
      <c r="BG124" s="231">
        <f>IF(N124="zákl. přenesená",J124,0)</f>
        <v>0</v>
      </c>
      <c r="BH124" s="231">
        <f>IF(N124="sníž. přenesená",J124,0)</f>
        <v>0</v>
      </c>
      <c r="BI124" s="231">
        <f>IF(N124="nulová",J124,0)</f>
        <v>0</v>
      </c>
      <c r="BJ124" s="23" t="s">
        <v>80</v>
      </c>
      <c r="BK124" s="231">
        <f>ROUND(I124*H124,2)</f>
        <v>0</v>
      </c>
      <c r="BL124" s="23" t="s">
        <v>261</v>
      </c>
      <c r="BM124" s="23" t="s">
        <v>616</v>
      </c>
    </row>
    <row r="125" s="1" customFormat="1" ht="25.5" customHeight="1">
      <c r="B125" s="45"/>
      <c r="C125" s="220" t="s">
        <v>399</v>
      </c>
      <c r="D125" s="220" t="s">
        <v>128</v>
      </c>
      <c r="E125" s="221" t="s">
        <v>889</v>
      </c>
      <c r="F125" s="222" t="s">
        <v>890</v>
      </c>
      <c r="G125" s="223" t="s">
        <v>222</v>
      </c>
      <c r="H125" s="224">
        <v>2</v>
      </c>
      <c r="I125" s="225"/>
      <c r="J125" s="226">
        <f>ROUND(I125*H125,2)</f>
        <v>0</v>
      </c>
      <c r="K125" s="222" t="s">
        <v>799</v>
      </c>
      <c r="L125" s="71"/>
      <c r="M125" s="227" t="s">
        <v>21</v>
      </c>
      <c r="N125" s="228" t="s">
        <v>43</v>
      </c>
      <c r="O125" s="46"/>
      <c r="P125" s="229">
        <f>O125*H125</f>
        <v>0</v>
      </c>
      <c r="Q125" s="229">
        <v>0</v>
      </c>
      <c r="R125" s="229">
        <f>Q125*H125</f>
        <v>0</v>
      </c>
      <c r="S125" s="229">
        <v>0</v>
      </c>
      <c r="T125" s="230">
        <f>S125*H125</f>
        <v>0</v>
      </c>
      <c r="AR125" s="23" t="s">
        <v>261</v>
      </c>
      <c r="AT125" s="23" t="s">
        <v>128</v>
      </c>
      <c r="AU125" s="23" t="s">
        <v>80</v>
      </c>
      <c r="AY125" s="23" t="s">
        <v>125</v>
      </c>
      <c r="BE125" s="231">
        <f>IF(N125="základní",J125,0)</f>
        <v>0</v>
      </c>
      <c r="BF125" s="231">
        <f>IF(N125="snížená",J125,0)</f>
        <v>0</v>
      </c>
      <c r="BG125" s="231">
        <f>IF(N125="zákl. přenesená",J125,0)</f>
        <v>0</v>
      </c>
      <c r="BH125" s="231">
        <f>IF(N125="sníž. přenesená",J125,0)</f>
        <v>0</v>
      </c>
      <c r="BI125" s="231">
        <f>IF(N125="nulová",J125,0)</f>
        <v>0</v>
      </c>
      <c r="BJ125" s="23" t="s">
        <v>80</v>
      </c>
      <c r="BK125" s="231">
        <f>ROUND(I125*H125,2)</f>
        <v>0</v>
      </c>
      <c r="BL125" s="23" t="s">
        <v>261</v>
      </c>
      <c r="BM125" s="23" t="s">
        <v>627</v>
      </c>
    </row>
    <row r="126" s="1" customFormat="1" ht="16.5" customHeight="1">
      <c r="B126" s="45"/>
      <c r="C126" s="262" t="s">
        <v>405</v>
      </c>
      <c r="D126" s="262" t="s">
        <v>323</v>
      </c>
      <c r="E126" s="263" t="s">
        <v>891</v>
      </c>
      <c r="F126" s="264" t="s">
        <v>892</v>
      </c>
      <c r="G126" s="265" t="s">
        <v>222</v>
      </c>
      <c r="H126" s="266">
        <v>2</v>
      </c>
      <c r="I126" s="267"/>
      <c r="J126" s="268">
        <f>ROUND(I126*H126,2)</f>
        <v>0</v>
      </c>
      <c r="K126" s="264" t="s">
        <v>21</v>
      </c>
      <c r="L126" s="269"/>
      <c r="M126" s="270" t="s">
        <v>21</v>
      </c>
      <c r="N126" s="271" t="s">
        <v>43</v>
      </c>
      <c r="O126" s="46"/>
      <c r="P126" s="229">
        <f>O126*H126</f>
        <v>0</v>
      </c>
      <c r="Q126" s="229">
        <v>0</v>
      </c>
      <c r="R126" s="229">
        <f>Q126*H126</f>
        <v>0</v>
      </c>
      <c r="S126" s="229">
        <v>0</v>
      </c>
      <c r="T126" s="230">
        <f>S126*H126</f>
        <v>0</v>
      </c>
      <c r="AR126" s="23" t="s">
        <v>339</v>
      </c>
      <c r="AT126" s="23" t="s">
        <v>323</v>
      </c>
      <c r="AU126" s="23" t="s">
        <v>80</v>
      </c>
      <c r="AY126" s="23" t="s">
        <v>125</v>
      </c>
      <c r="BE126" s="231">
        <f>IF(N126="základní",J126,0)</f>
        <v>0</v>
      </c>
      <c r="BF126" s="231">
        <f>IF(N126="snížená",J126,0)</f>
        <v>0</v>
      </c>
      <c r="BG126" s="231">
        <f>IF(N126="zákl. přenesená",J126,0)</f>
        <v>0</v>
      </c>
      <c r="BH126" s="231">
        <f>IF(N126="sníž. přenesená",J126,0)</f>
        <v>0</v>
      </c>
      <c r="BI126" s="231">
        <f>IF(N126="nulová",J126,0)</f>
        <v>0</v>
      </c>
      <c r="BJ126" s="23" t="s">
        <v>80</v>
      </c>
      <c r="BK126" s="231">
        <f>ROUND(I126*H126,2)</f>
        <v>0</v>
      </c>
      <c r="BL126" s="23" t="s">
        <v>261</v>
      </c>
      <c r="BM126" s="23" t="s">
        <v>635</v>
      </c>
    </row>
    <row r="127" s="1" customFormat="1" ht="25.5" customHeight="1">
      <c r="B127" s="45"/>
      <c r="C127" s="220" t="s">
        <v>411</v>
      </c>
      <c r="D127" s="220" t="s">
        <v>128</v>
      </c>
      <c r="E127" s="221" t="s">
        <v>875</v>
      </c>
      <c r="F127" s="222" t="s">
        <v>876</v>
      </c>
      <c r="G127" s="223" t="s">
        <v>222</v>
      </c>
      <c r="H127" s="224">
        <v>12</v>
      </c>
      <c r="I127" s="225"/>
      <c r="J127" s="226">
        <f>ROUND(I127*H127,2)</f>
        <v>0</v>
      </c>
      <c r="K127" s="222" t="s">
        <v>799</v>
      </c>
      <c r="L127" s="71"/>
      <c r="M127" s="227" t="s">
        <v>21</v>
      </c>
      <c r="N127" s="228" t="s">
        <v>43</v>
      </c>
      <c r="O127" s="46"/>
      <c r="P127" s="229">
        <f>O127*H127</f>
        <v>0</v>
      </c>
      <c r="Q127" s="229">
        <v>0</v>
      </c>
      <c r="R127" s="229">
        <f>Q127*H127</f>
        <v>0</v>
      </c>
      <c r="S127" s="229">
        <v>0</v>
      </c>
      <c r="T127" s="230">
        <f>S127*H127</f>
        <v>0</v>
      </c>
      <c r="AR127" s="23" t="s">
        <v>261</v>
      </c>
      <c r="AT127" s="23" t="s">
        <v>128</v>
      </c>
      <c r="AU127" s="23" t="s">
        <v>80</v>
      </c>
      <c r="AY127" s="23" t="s">
        <v>125</v>
      </c>
      <c r="BE127" s="231">
        <f>IF(N127="základní",J127,0)</f>
        <v>0</v>
      </c>
      <c r="BF127" s="231">
        <f>IF(N127="snížená",J127,0)</f>
        <v>0</v>
      </c>
      <c r="BG127" s="231">
        <f>IF(N127="zákl. přenesená",J127,0)</f>
        <v>0</v>
      </c>
      <c r="BH127" s="231">
        <f>IF(N127="sníž. přenesená",J127,0)</f>
        <v>0</v>
      </c>
      <c r="BI127" s="231">
        <f>IF(N127="nulová",J127,0)</f>
        <v>0</v>
      </c>
      <c r="BJ127" s="23" t="s">
        <v>80</v>
      </c>
      <c r="BK127" s="231">
        <f>ROUND(I127*H127,2)</f>
        <v>0</v>
      </c>
      <c r="BL127" s="23" t="s">
        <v>261</v>
      </c>
      <c r="BM127" s="23" t="s">
        <v>646</v>
      </c>
    </row>
    <row r="128" s="1" customFormat="1" ht="16.5" customHeight="1">
      <c r="B128" s="45"/>
      <c r="C128" s="262" t="s">
        <v>418</v>
      </c>
      <c r="D128" s="262" t="s">
        <v>323</v>
      </c>
      <c r="E128" s="263" t="s">
        <v>893</v>
      </c>
      <c r="F128" s="264" t="s">
        <v>894</v>
      </c>
      <c r="G128" s="265" t="s">
        <v>222</v>
      </c>
      <c r="H128" s="266">
        <v>12</v>
      </c>
      <c r="I128" s="267"/>
      <c r="J128" s="268">
        <f>ROUND(I128*H128,2)</f>
        <v>0</v>
      </c>
      <c r="K128" s="264" t="s">
        <v>21</v>
      </c>
      <c r="L128" s="269"/>
      <c r="M128" s="270" t="s">
        <v>21</v>
      </c>
      <c r="N128" s="271" t="s">
        <v>43</v>
      </c>
      <c r="O128" s="46"/>
      <c r="P128" s="229">
        <f>O128*H128</f>
        <v>0</v>
      </c>
      <c r="Q128" s="229">
        <v>0</v>
      </c>
      <c r="R128" s="229">
        <f>Q128*H128</f>
        <v>0</v>
      </c>
      <c r="S128" s="229">
        <v>0</v>
      </c>
      <c r="T128" s="230">
        <f>S128*H128</f>
        <v>0</v>
      </c>
      <c r="AR128" s="23" t="s">
        <v>339</v>
      </c>
      <c r="AT128" s="23" t="s">
        <v>323</v>
      </c>
      <c r="AU128" s="23" t="s">
        <v>80</v>
      </c>
      <c r="AY128" s="23" t="s">
        <v>125</v>
      </c>
      <c r="BE128" s="231">
        <f>IF(N128="základní",J128,0)</f>
        <v>0</v>
      </c>
      <c r="BF128" s="231">
        <f>IF(N128="snížená",J128,0)</f>
        <v>0</v>
      </c>
      <c r="BG128" s="231">
        <f>IF(N128="zákl. přenesená",J128,0)</f>
        <v>0</v>
      </c>
      <c r="BH128" s="231">
        <f>IF(N128="sníž. přenesená",J128,0)</f>
        <v>0</v>
      </c>
      <c r="BI128" s="231">
        <f>IF(N128="nulová",J128,0)</f>
        <v>0</v>
      </c>
      <c r="BJ128" s="23" t="s">
        <v>80</v>
      </c>
      <c r="BK128" s="231">
        <f>ROUND(I128*H128,2)</f>
        <v>0</v>
      </c>
      <c r="BL128" s="23" t="s">
        <v>261</v>
      </c>
      <c r="BM128" s="23" t="s">
        <v>656</v>
      </c>
    </row>
    <row r="129" s="1" customFormat="1" ht="25.5" customHeight="1">
      <c r="B129" s="45"/>
      <c r="C129" s="220" t="s">
        <v>426</v>
      </c>
      <c r="D129" s="220" t="s">
        <v>128</v>
      </c>
      <c r="E129" s="221" t="s">
        <v>879</v>
      </c>
      <c r="F129" s="222" t="s">
        <v>880</v>
      </c>
      <c r="G129" s="223" t="s">
        <v>222</v>
      </c>
      <c r="H129" s="224">
        <v>220</v>
      </c>
      <c r="I129" s="225"/>
      <c r="J129" s="226">
        <f>ROUND(I129*H129,2)</f>
        <v>0</v>
      </c>
      <c r="K129" s="222" t="s">
        <v>799</v>
      </c>
      <c r="L129" s="71"/>
      <c r="M129" s="227" t="s">
        <v>21</v>
      </c>
      <c r="N129" s="228" t="s">
        <v>43</v>
      </c>
      <c r="O129" s="46"/>
      <c r="P129" s="229">
        <f>O129*H129</f>
        <v>0</v>
      </c>
      <c r="Q129" s="229">
        <v>0</v>
      </c>
      <c r="R129" s="229">
        <f>Q129*H129</f>
        <v>0</v>
      </c>
      <c r="S129" s="229">
        <v>0</v>
      </c>
      <c r="T129" s="230">
        <f>S129*H129</f>
        <v>0</v>
      </c>
      <c r="AR129" s="23" t="s">
        <v>261</v>
      </c>
      <c r="AT129" s="23" t="s">
        <v>128</v>
      </c>
      <c r="AU129" s="23" t="s">
        <v>80</v>
      </c>
      <c r="AY129" s="23" t="s">
        <v>125</v>
      </c>
      <c r="BE129" s="231">
        <f>IF(N129="základní",J129,0)</f>
        <v>0</v>
      </c>
      <c r="BF129" s="231">
        <f>IF(N129="snížená",J129,0)</f>
        <v>0</v>
      </c>
      <c r="BG129" s="231">
        <f>IF(N129="zákl. přenesená",J129,0)</f>
        <v>0</v>
      </c>
      <c r="BH129" s="231">
        <f>IF(N129="sníž. přenesená",J129,0)</f>
        <v>0</v>
      </c>
      <c r="BI129" s="231">
        <f>IF(N129="nulová",J129,0)</f>
        <v>0</v>
      </c>
      <c r="BJ129" s="23" t="s">
        <v>80</v>
      </c>
      <c r="BK129" s="231">
        <f>ROUND(I129*H129,2)</f>
        <v>0</v>
      </c>
      <c r="BL129" s="23" t="s">
        <v>261</v>
      </c>
      <c r="BM129" s="23" t="s">
        <v>666</v>
      </c>
    </row>
    <row r="130" s="1" customFormat="1" ht="16.5" customHeight="1">
      <c r="B130" s="45"/>
      <c r="C130" s="262" t="s">
        <v>432</v>
      </c>
      <c r="D130" s="262" t="s">
        <v>323</v>
      </c>
      <c r="E130" s="263" t="s">
        <v>895</v>
      </c>
      <c r="F130" s="264" t="s">
        <v>896</v>
      </c>
      <c r="G130" s="265" t="s">
        <v>222</v>
      </c>
      <c r="H130" s="266">
        <v>220</v>
      </c>
      <c r="I130" s="267"/>
      <c r="J130" s="268">
        <f>ROUND(I130*H130,2)</f>
        <v>0</v>
      </c>
      <c r="K130" s="264" t="s">
        <v>21</v>
      </c>
      <c r="L130" s="269"/>
      <c r="M130" s="270" t="s">
        <v>21</v>
      </c>
      <c r="N130" s="271" t="s">
        <v>43</v>
      </c>
      <c r="O130" s="46"/>
      <c r="P130" s="229">
        <f>O130*H130</f>
        <v>0</v>
      </c>
      <c r="Q130" s="229">
        <v>0</v>
      </c>
      <c r="R130" s="229">
        <f>Q130*H130</f>
        <v>0</v>
      </c>
      <c r="S130" s="229">
        <v>0</v>
      </c>
      <c r="T130" s="230">
        <f>S130*H130</f>
        <v>0</v>
      </c>
      <c r="AR130" s="23" t="s">
        <v>339</v>
      </c>
      <c r="AT130" s="23" t="s">
        <v>323</v>
      </c>
      <c r="AU130" s="23" t="s">
        <v>80</v>
      </c>
      <c r="AY130" s="23" t="s">
        <v>125</v>
      </c>
      <c r="BE130" s="231">
        <f>IF(N130="základní",J130,0)</f>
        <v>0</v>
      </c>
      <c r="BF130" s="231">
        <f>IF(N130="snížená",J130,0)</f>
        <v>0</v>
      </c>
      <c r="BG130" s="231">
        <f>IF(N130="zákl. přenesená",J130,0)</f>
        <v>0</v>
      </c>
      <c r="BH130" s="231">
        <f>IF(N130="sníž. přenesená",J130,0)</f>
        <v>0</v>
      </c>
      <c r="BI130" s="231">
        <f>IF(N130="nulová",J130,0)</f>
        <v>0</v>
      </c>
      <c r="BJ130" s="23" t="s">
        <v>80</v>
      </c>
      <c r="BK130" s="231">
        <f>ROUND(I130*H130,2)</f>
        <v>0</v>
      </c>
      <c r="BL130" s="23" t="s">
        <v>261</v>
      </c>
      <c r="BM130" s="23" t="s">
        <v>678</v>
      </c>
    </row>
    <row r="131" s="1" customFormat="1" ht="16.5" customHeight="1">
      <c r="B131" s="45"/>
      <c r="C131" s="220" t="s">
        <v>438</v>
      </c>
      <c r="D131" s="220" t="s">
        <v>128</v>
      </c>
      <c r="E131" s="221" t="s">
        <v>897</v>
      </c>
      <c r="F131" s="222" t="s">
        <v>898</v>
      </c>
      <c r="G131" s="223" t="s">
        <v>222</v>
      </c>
      <c r="H131" s="224">
        <v>156</v>
      </c>
      <c r="I131" s="225"/>
      <c r="J131" s="226">
        <f>ROUND(I131*H131,2)</f>
        <v>0</v>
      </c>
      <c r="K131" s="222" t="s">
        <v>799</v>
      </c>
      <c r="L131" s="71"/>
      <c r="M131" s="227" t="s">
        <v>21</v>
      </c>
      <c r="N131" s="228" t="s">
        <v>43</v>
      </c>
      <c r="O131" s="46"/>
      <c r="P131" s="229">
        <f>O131*H131</f>
        <v>0</v>
      </c>
      <c r="Q131" s="229">
        <v>0</v>
      </c>
      <c r="R131" s="229">
        <f>Q131*H131</f>
        <v>0</v>
      </c>
      <c r="S131" s="229">
        <v>0</v>
      </c>
      <c r="T131" s="230">
        <f>S131*H131</f>
        <v>0</v>
      </c>
      <c r="AR131" s="23" t="s">
        <v>261</v>
      </c>
      <c r="AT131" s="23" t="s">
        <v>128</v>
      </c>
      <c r="AU131" s="23" t="s">
        <v>80</v>
      </c>
      <c r="AY131" s="23" t="s">
        <v>125</v>
      </c>
      <c r="BE131" s="231">
        <f>IF(N131="základní",J131,0)</f>
        <v>0</v>
      </c>
      <c r="BF131" s="231">
        <f>IF(N131="snížená",J131,0)</f>
        <v>0</v>
      </c>
      <c r="BG131" s="231">
        <f>IF(N131="zákl. přenesená",J131,0)</f>
        <v>0</v>
      </c>
      <c r="BH131" s="231">
        <f>IF(N131="sníž. přenesená",J131,0)</f>
        <v>0</v>
      </c>
      <c r="BI131" s="231">
        <f>IF(N131="nulová",J131,0)</f>
        <v>0</v>
      </c>
      <c r="BJ131" s="23" t="s">
        <v>80</v>
      </c>
      <c r="BK131" s="231">
        <f>ROUND(I131*H131,2)</f>
        <v>0</v>
      </c>
      <c r="BL131" s="23" t="s">
        <v>261</v>
      </c>
      <c r="BM131" s="23" t="s">
        <v>690</v>
      </c>
    </row>
    <row r="132" s="1" customFormat="1" ht="16.5" customHeight="1">
      <c r="B132" s="45"/>
      <c r="C132" s="262" t="s">
        <v>445</v>
      </c>
      <c r="D132" s="262" t="s">
        <v>323</v>
      </c>
      <c r="E132" s="263" t="s">
        <v>899</v>
      </c>
      <c r="F132" s="264" t="s">
        <v>900</v>
      </c>
      <c r="G132" s="265" t="s">
        <v>222</v>
      </c>
      <c r="H132" s="266">
        <v>156</v>
      </c>
      <c r="I132" s="267"/>
      <c r="J132" s="268">
        <f>ROUND(I132*H132,2)</f>
        <v>0</v>
      </c>
      <c r="K132" s="264" t="s">
        <v>21</v>
      </c>
      <c r="L132" s="269"/>
      <c r="M132" s="270" t="s">
        <v>21</v>
      </c>
      <c r="N132" s="271" t="s">
        <v>43</v>
      </c>
      <c r="O132" s="46"/>
      <c r="P132" s="229">
        <f>O132*H132</f>
        <v>0</v>
      </c>
      <c r="Q132" s="229">
        <v>0</v>
      </c>
      <c r="R132" s="229">
        <f>Q132*H132</f>
        <v>0</v>
      </c>
      <c r="S132" s="229">
        <v>0</v>
      </c>
      <c r="T132" s="230">
        <f>S132*H132</f>
        <v>0</v>
      </c>
      <c r="AR132" s="23" t="s">
        <v>339</v>
      </c>
      <c r="AT132" s="23" t="s">
        <v>323</v>
      </c>
      <c r="AU132" s="23" t="s">
        <v>80</v>
      </c>
      <c r="AY132" s="23" t="s">
        <v>125</v>
      </c>
      <c r="BE132" s="231">
        <f>IF(N132="základní",J132,0)</f>
        <v>0</v>
      </c>
      <c r="BF132" s="231">
        <f>IF(N132="snížená",J132,0)</f>
        <v>0</v>
      </c>
      <c r="BG132" s="231">
        <f>IF(N132="zákl. přenesená",J132,0)</f>
        <v>0</v>
      </c>
      <c r="BH132" s="231">
        <f>IF(N132="sníž. přenesená",J132,0)</f>
        <v>0</v>
      </c>
      <c r="BI132" s="231">
        <f>IF(N132="nulová",J132,0)</f>
        <v>0</v>
      </c>
      <c r="BJ132" s="23" t="s">
        <v>80</v>
      </c>
      <c r="BK132" s="231">
        <f>ROUND(I132*H132,2)</f>
        <v>0</v>
      </c>
      <c r="BL132" s="23" t="s">
        <v>261</v>
      </c>
      <c r="BM132" s="23" t="s">
        <v>698</v>
      </c>
    </row>
    <row r="133" s="10" customFormat="1" ht="37.44001" customHeight="1">
      <c r="B133" s="204"/>
      <c r="C133" s="205"/>
      <c r="D133" s="206" t="s">
        <v>71</v>
      </c>
      <c r="E133" s="207" t="s">
        <v>122</v>
      </c>
      <c r="F133" s="207" t="s">
        <v>123</v>
      </c>
      <c r="G133" s="205"/>
      <c r="H133" s="205"/>
      <c r="I133" s="208"/>
      <c r="J133" s="209">
        <f>BK133</f>
        <v>0</v>
      </c>
      <c r="K133" s="205"/>
      <c r="L133" s="210"/>
      <c r="M133" s="211"/>
      <c r="N133" s="212"/>
      <c r="O133" s="212"/>
      <c r="P133" s="213">
        <f>SUM(P134:P143)</f>
        <v>0</v>
      </c>
      <c r="Q133" s="212"/>
      <c r="R133" s="213">
        <f>SUM(R134:R143)</f>
        <v>0</v>
      </c>
      <c r="S133" s="212"/>
      <c r="T133" s="214">
        <f>SUM(T134:T143)</f>
        <v>0</v>
      </c>
      <c r="AR133" s="215" t="s">
        <v>142</v>
      </c>
      <c r="AT133" s="216" t="s">
        <v>71</v>
      </c>
      <c r="AU133" s="216" t="s">
        <v>72</v>
      </c>
      <c r="AY133" s="215" t="s">
        <v>125</v>
      </c>
      <c r="BK133" s="217">
        <f>SUM(BK134:BK143)</f>
        <v>0</v>
      </c>
    </row>
    <row r="134" s="1" customFormat="1" ht="16.5" customHeight="1">
      <c r="B134" s="45"/>
      <c r="C134" s="220" t="s">
        <v>454</v>
      </c>
      <c r="D134" s="220" t="s">
        <v>128</v>
      </c>
      <c r="E134" s="221" t="s">
        <v>901</v>
      </c>
      <c r="F134" s="222" t="s">
        <v>902</v>
      </c>
      <c r="G134" s="223" t="s">
        <v>441</v>
      </c>
      <c r="H134" s="224">
        <v>1</v>
      </c>
      <c r="I134" s="225"/>
      <c r="J134" s="226">
        <f>ROUND(I134*H134,2)</f>
        <v>0</v>
      </c>
      <c r="K134" s="222" t="s">
        <v>799</v>
      </c>
      <c r="L134" s="71"/>
      <c r="M134" s="227" t="s">
        <v>21</v>
      </c>
      <c r="N134" s="228" t="s">
        <v>43</v>
      </c>
      <c r="O134" s="46"/>
      <c r="P134" s="229">
        <f>O134*H134</f>
        <v>0</v>
      </c>
      <c r="Q134" s="229">
        <v>0</v>
      </c>
      <c r="R134" s="229">
        <f>Q134*H134</f>
        <v>0</v>
      </c>
      <c r="S134" s="229">
        <v>0</v>
      </c>
      <c r="T134" s="230">
        <f>S134*H134</f>
        <v>0</v>
      </c>
      <c r="AR134" s="23" t="s">
        <v>903</v>
      </c>
      <c r="AT134" s="23" t="s">
        <v>128</v>
      </c>
      <c r="AU134" s="23" t="s">
        <v>80</v>
      </c>
      <c r="AY134" s="23" t="s">
        <v>125</v>
      </c>
      <c r="BE134" s="231">
        <f>IF(N134="základní",J134,0)</f>
        <v>0</v>
      </c>
      <c r="BF134" s="231">
        <f>IF(N134="snížená",J134,0)</f>
        <v>0</v>
      </c>
      <c r="BG134" s="231">
        <f>IF(N134="zákl. přenesená",J134,0)</f>
        <v>0</v>
      </c>
      <c r="BH134" s="231">
        <f>IF(N134="sníž. přenesená",J134,0)</f>
        <v>0</v>
      </c>
      <c r="BI134" s="231">
        <f>IF(N134="nulová",J134,0)</f>
        <v>0</v>
      </c>
      <c r="BJ134" s="23" t="s">
        <v>80</v>
      </c>
      <c r="BK134" s="231">
        <f>ROUND(I134*H134,2)</f>
        <v>0</v>
      </c>
      <c r="BL134" s="23" t="s">
        <v>903</v>
      </c>
      <c r="BM134" s="23" t="s">
        <v>708</v>
      </c>
    </row>
    <row r="135" s="1" customFormat="1" ht="16.5" customHeight="1">
      <c r="B135" s="45"/>
      <c r="C135" s="220" t="s">
        <v>462</v>
      </c>
      <c r="D135" s="220" t="s">
        <v>128</v>
      </c>
      <c r="E135" s="221" t="s">
        <v>904</v>
      </c>
      <c r="F135" s="222" t="s">
        <v>905</v>
      </c>
      <c r="G135" s="223" t="s">
        <v>441</v>
      </c>
      <c r="H135" s="224">
        <v>1</v>
      </c>
      <c r="I135" s="225"/>
      <c r="J135" s="226">
        <f>ROUND(I135*H135,2)</f>
        <v>0</v>
      </c>
      <c r="K135" s="222" t="s">
        <v>799</v>
      </c>
      <c r="L135" s="71"/>
      <c r="M135" s="227" t="s">
        <v>21</v>
      </c>
      <c r="N135" s="228" t="s">
        <v>43</v>
      </c>
      <c r="O135" s="46"/>
      <c r="P135" s="229">
        <f>O135*H135</f>
        <v>0</v>
      </c>
      <c r="Q135" s="229">
        <v>0</v>
      </c>
      <c r="R135" s="229">
        <f>Q135*H135</f>
        <v>0</v>
      </c>
      <c r="S135" s="229">
        <v>0</v>
      </c>
      <c r="T135" s="230">
        <f>S135*H135</f>
        <v>0</v>
      </c>
      <c r="AR135" s="23" t="s">
        <v>903</v>
      </c>
      <c r="AT135" s="23" t="s">
        <v>128</v>
      </c>
      <c r="AU135" s="23" t="s">
        <v>80</v>
      </c>
      <c r="AY135" s="23" t="s">
        <v>125</v>
      </c>
      <c r="BE135" s="231">
        <f>IF(N135="základní",J135,0)</f>
        <v>0</v>
      </c>
      <c r="BF135" s="231">
        <f>IF(N135="snížená",J135,0)</f>
        <v>0</v>
      </c>
      <c r="BG135" s="231">
        <f>IF(N135="zákl. přenesená",J135,0)</f>
        <v>0</v>
      </c>
      <c r="BH135" s="231">
        <f>IF(N135="sníž. přenesená",J135,0)</f>
        <v>0</v>
      </c>
      <c r="BI135" s="231">
        <f>IF(N135="nulová",J135,0)</f>
        <v>0</v>
      </c>
      <c r="BJ135" s="23" t="s">
        <v>80</v>
      </c>
      <c r="BK135" s="231">
        <f>ROUND(I135*H135,2)</f>
        <v>0</v>
      </c>
      <c r="BL135" s="23" t="s">
        <v>903</v>
      </c>
      <c r="BM135" s="23" t="s">
        <v>718</v>
      </c>
    </row>
    <row r="136" s="1" customFormat="1" ht="16.5" customHeight="1">
      <c r="B136" s="45"/>
      <c r="C136" s="220" t="s">
        <v>467</v>
      </c>
      <c r="D136" s="220" t="s">
        <v>128</v>
      </c>
      <c r="E136" s="221" t="s">
        <v>906</v>
      </c>
      <c r="F136" s="222" t="s">
        <v>907</v>
      </c>
      <c r="G136" s="223" t="s">
        <v>908</v>
      </c>
      <c r="H136" s="224">
        <v>1</v>
      </c>
      <c r="I136" s="225"/>
      <c r="J136" s="226">
        <f>ROUND(I136*H136,2)</f>
        <v>0</v>
      </c>
      <c r="K136" s="222" t="s">
        <v>21</v>
      </c>
      <c r="L136" s="71"/>
      <c r="M136" s="227" t="s">
        <v>21</v>
      </c>
      <c r="N136" s="228" t="s">
        <v>43</v>
      </c>
      <c r="O136" s="46"/>
      <c r="P136" s="229">
        <f>O136*H136</f>
        <v>0</v>
      </c>
      <c r="Q136" s="229">
        <v>0</v>
      </c>
      <c r="R136" s="229">
        <f>Q136*H136</f>
        <v>0</v>
      </c>
      <c r="S136" s="229">
        <v>0</v>
      </c>
      <c r="T136" s="230">
        <f>S136*H136</f>
        <v>0</v>
      </c>
      <c r="AR136" s="23" t="s">
        <v>903</v>
      </c>
      <c r="AT136" s="23" t="s">
        <v>128</v>
      </c>
      <c r="AU136" s="23" t="s">
        <v>80</v>
      </c>
      <c r="AY136" s="23" t="s">
        <v>125</v>
      </c>
      <c r="BE136" s="231">
        <f>IF(N136="základní",J136,0)</f>
        <v>0</v>
      </c>
      <c r="BF136" s="231">
        <f>IF(N136="snížená",J136,0)</f>
        <v>0</v>
      </c>
      <c r="BG136" s="231">
        <f>IF(N136="zákl. přenesená",J136,0)</f>
        <v>0</v>
      </c>
      <c r="BH136" s="231">
        <f>IF(N136="sníž. přenesená",J136,0)</f>
        <v>0</v>
      </c>
      <c r="BI136" s="231">
        <f>IF(N136="nulová",J136,0)</f>
        <v>0</v>
      </c>
      <c r="BJ136" s="23" t="s">
        <v>80</v>
      </c>
      <c r="BK136" s="231">
        <f>ROUND(I136*H136,2)</f>
        <v>0</v>
      </c>
      <c r="BL136" s="23" t="s">
        <v>903</v>
      </c>
      <c r="BM136" s="23" t="s">
        <v>728</v>
      </c>
    </row>
    <row r="137" s="1" customFormat="1" ht="16.5" customHeight="1">
      <c r="B137" s="45"/>
      <c r="C137" s="262" t="s">
        <v>472</v>
      </c>
      <c r="D137" s="262" t="s">
        <v>323</v>
      </c>
      <c r="E137" s="263" t="s">
        <v>909</v>
      </c>
      <c r="F137" s="264" t="s">
        <v>910</v>
      </c>
      <c r="G137" s="265" t="s">
        <v>911</v>
      </c>
      <c r="H137" s="285"/>
      <c r="I137" s="267"/>
      <c r="J137" s="268">
        <f>ROUND(I137*H137,2)</f>
        <v>0</v>
      </c>
      <c r="K137" s="264" t="s">
        <v>21</v>
      </c>
      <c r="L137" s="269"/>
      <c r="M137" s="270" t="s">
        <v>21</v>
      </c>
      <c r="N137" s="271" t="s">
        <v>43</v>
      </c>
      <c r="O137" s="46"/>
      <c r="P137" s="229">
        <f>O137*H137</f>
        <v>0</v>
      </c>
      <c r="Q137" s="229">
        <v>0</v>
      </c>
      <c r="R137" s="229">
        <f>Q137*H137</f>
        <v>0</v>
      </c>
      <c r="S137" s="229">
        <v>0</v>
      </c>
      <c r="T137" s="230">
        <f>S137*H137</f>
        <v>0</v>
      </c>
      <c r="AR137" s="23" t="s">
        <v>903</v>
      </c>
      <c r="AT137" s="23" t="s">
        <v>323</v>
      </c>
      <c r="AU137" s="23" t="s">
        <v>80</v>
      </c>
      <c r="AY137" s="23" t="s">
        <v>125</v>
      </c>
      <c r="BE137" s="231">
        <f>IF(N137="základní",J137,0)</f>
        <v>0</v>
      </c>
      <c r="BF137" s="231">
        <f>IF(N137="snížená",J137,0)</f>
        <v>0</v>
      </c>
      <c r="BG137" s="231">
        <f>IF(N137="zákl. přenesená",J137,0)</f>
        <v>0</v>
      </c>
      <c r="BH137" s="231">
        <f>IF(N137="sníž. přenesená",J137,0)</f>
        <v>0</v>
      </c>
      <c r="BI137" s="231">
        <f>IF(N137="nulová",J137,0)</f>
        <v>0</v>
      </c>
      <c r="BJ137" s="23" t="s">
        <v>80</v>
      </c>
      <c r="BK137" s="231">
        <f>ROUND(I137*H137,2)</f>
        <v>0</v>
      </c>
      <c r="BL137" s="23" t="s">
        <v>903</v>
      </c>
      <c r="BM137" s="23" t="s">
        <v>739</v>
      </c>
    </row>
    <row r="138" s="1" customFormat="1" ht="16.5" customHeight="1">
      <c r="B138" s="45"/>
      <c r="C138" s="220" t="s">
        <v>478</v>
      </c>
      <c r="D138" s="220" t="s">
        <v>128</v>
      </c>
      <c r="E138" s="221" t="s">
        <v>912</v>
      </c>
      <c r="F138" s="222" t="s">
        <v>913</v>
      </c>
      <c r="G138" s="223" t="s">
        <v>911</v>
      </c>
      <c r="H138" s="286"/>
      <c r="I138" s="225"/>
      <c r="J138" s="226">
        <f>ROUND(I138*H138,2)</f>
        <v>0</v>
      </c>
      <c r="K138" s="222" t="s">
        <v>21</v>
      </c>
      <c r="L138" s="71"/>
      <c r="M138" s="227" t="s">
        <v>21</v>
      </c>
      <c r="N138" s="228" t="s">
        <v>43</v>
      </c>
      <c r="O138" s="46"/>
      <c r="P138" s="229">
        <f>O138*H138</f>
        <v>0</v>
      </c>
      <c r="Q138" s="229">
        <v>0</v>
      </c>
      <c r="R138" s="229">
        <f>Q138*H138</f>
        <v>0</v>
      </c>
      <c r="S138" s="229">
        <v>0</v>
      </c>
      <c r="T138" s="230">
        <f>S138*H138</f>
        <v>0</v>
      </c>
      <c r="AR138" s="23" t="s">
        <v>903</v>
      </c>
      <c r="AT138" s="23" t="s">
        <v>128</v>
      </c>
      <c r="AU138" s="23" t="s">
        <v>80</v>
      </c>
      <c r="AY138" s="23" t="s">
        <v>125</v>
      </c>
      <c r="BE138" s="231">
        <f>IF(N138="základní",J138,0)</f>
        <v>0</v>
      </c>
      <c r="BF138" s="231">
        <f>IF(N138="snížená",J138,0)</f>
        <v>0</v>
      </c>
      <c r="BG138" s="231">
        <f>IF(N138="zákl. přenesená",J138,0)</f>
        <v>0</v>
      </c>
      <c r="BH138" s="231">
        <f>IF(N138="sníž. přenesená",J138,0)</f>
        <v>0</v>
      </c>
      <c r="BI138" s="231">
        <f>IF(N138="nulová",J138,0)</f>
        <v>0</v>
      </c>
      <c r="BJ138" s="23" t="s">
        <v>80</v>
      </c>
      <c r="BK138" s="231">
        <f>ROUND(I138*H138,2)</f>
        <v>0</v>
      </c>
      <c r="BL138" s="23" t="s">
        <v>903</v>
      </c>
      <c r="BM138" s="23" t="s">
        <v>752</v>
      </c>
    </row>
    <row r="139" s="1" customFormat="1" ht="16.5" customHeight="1">
      <c r="B139" s="45"/>
      <c r="C139" s="220" t="s">
        <v>483</v>
      </c>
      <c r="D139" s="220" t="s">
        <v>128</v>
      </c>
      <c r="E139" s="221" t="s">
        <v>914</v>
      </c>
      <c r="F139" s="222" t="s">
        <v>915</v>
      </c>
      <c r="G139" s="223" t="s">
        <v>908</v>
      </c>
      <c r="H139" s="224">
        <v>1</v>
      </c>
      <c r="I139" s="225"/>
      <c r="J139" s="226">
        <f>ROUND(I139*H139,2)</f>
        <v>0</v>
      </c>
      <c r="K139" s="222" t="s">
        <v>21</v>
      </c>
      <c r="L139" s="71"/>
      <c r="M139" s="227" t="s">
        <v>21</v>
      </c>
      <c r="N139" s="228" t="s">
        <v>43</v>
      </c>
      <c r="O139" s="46"/>
      <c r="P139" s="229">
        <f>O139*H139</f>
        <v>0</v>
      </c>
      <c r="Q139" s="229">
        <v>0</v>
      </c>
      <c r="R139" s="229">
        <f>Q139*H139</f>
        <v>0</v>
      </c>
      <c r="S139" s="229">
        <v>0</v>
      </c>
      <c r="T139" s="230">
        <f>S139*H139</f>
        <v>0</v>
      </c>
      <c r="AR139" s="23" t="s">
        <v>903</v>
      </c>
      <c r="AT139" s="23" t="s">
        <v>128</v>
      </c>
      <c r="AU139" s="23" t="s">
        <v>80</v>
      </c>
      <c r="AY139" s="23" t="s">
        <v>125</v>
      </c>
      <c r="BE139" s="231">
        <f>IF(N139="základní",J139,0)</f>
        <v>0</v>
      </c>
      <c r="BF139" s="231">
        <f>IF(N139="snížená",J139,0)</f>
        <v>0</v>
      </c>
      <c r="BG139" s="231">
        <f>IF(N139="zákl. přenesená",J139,0)</f>
        <v>0</v>
      </c>
      <c r="BH139" s="231">
        <f>IF(N139="sníž. přenesená",J139,0)</f>
        <v>0</v>
      </c>
      <c r="BI139" s="231">
        <f>IF(N139="nulová",J139,0)</f>
        <v>0</v>
      </c>
      <c r="BJ139" s="23" t="s">
        <v>80</v>
      </c>
      <c r="BK139" s="231">
        <f>ROUND(I139*H139,2)</f>
        <v>0</v>
      </c>
      <c r="BL139" s="23" t="s">
        <v>903</v>
      </c>
      <c r="BM139" s="23" t="s">
        <v>763</v>
      </c>
    </row>
    <row r="140" s="1" customFormat="1" ht="16.5" customHeight="1">
      <c r="B140" s="45"/>
      <c r="C140" s="220" t="s">
        <v>487</v>
      </c>
      <c r="D140" s="220" t="s">
        <v>128</v>
      </c>
      <c r="E140" s="221" t="s">
        <v>916</v>
      </c>
      <c r="F140" s="222" t="s">
        <v>917</v>
      </c>
      <c r="G140" s="223" t="s">
        <v>853</v>
      </c>
      <c r="H140" s="224">
        <v>3</v>
      </c>
      <c r="I140" s="225"/>
      <c r="J140" s="226">
        <f>ROUND(I140*H140,2)</f>
        <v>0</v>
      </c>
      <c r="K140" s="222" t="s">
        <v>21</v>
      </c>
      <c r="L140" s="71"/>
      <c r="M140" s="227" t="s">
        <v>21</v>
      </c>
      <c r="N140" s="228" t="s">
        <v>43</v>
      </c>
      <c r="O140" s="46"/>
      <c r="P140" s="229">
        <f>O140*H140</f>
        <v>0</v>
      </c>
      <c r="Q140" s="229">
        <v>0</v>
      </c>
      <c r="R140" s="229">
        <f>Q140*H140</f>
        <v>0</v>
      </c>
      <c r="S140" s="229">
        <v>0</v>
      </c>
      <c r="T140" s="230">
        <f>S140*H140</f>
        <v>0</v>
      </c>
      <c r="AR140" s="23" t="s">
        <v>903</v>
      </c>
      <c r="AT140" s="23" t="s">
        <v>128</v>
      </c>
      <c r="AU140" s="23" t="s">
        <v>80</v>
      </c>
      <c r="AY140" s="23" t="s">
        <v>125</v>
      </c>
      <c r="BE140" s="231">
        <f>IF(N140="základní",J140,0)</f>
        <v>0</v>
      </c>
      <c r="BF140" s="231">
        <f>IF(N140="snížená",J140,0)</f>
        <v>0</v>
      </c>
      <c r="BG140" s="231">
        <f>IF(N140="zákl. přenesená",J140,0)</f>
        <v>0</v>
      </c>
      <c r="BH140" s="231">
        <f>IF(N140="sníž. přenesená",J140,0)</f>
        <v>0</v>
      </c>
      <c r="BI140" s="231">
        <f>IF(N140="nulová",J140,0)</f>
        <v>0</v>
      </c>
      <c r="BJ140" s="23" t="s">
        <v>80</v>
      </c>
      <c r="BK140" s="231">
        <f>ROUND(I140*H140,2)</f>
        <v>0</v>
      </c>
      <c r="BL140" s="23" t="s">
        <v>903</v>
      </c>
      <c r="BM140" s="23" t="s">
        <v>772</v>
      </c>
    </row>
    <row r="141" s="1" customFormat="1" ht="16.5" customHeight="1">
      <c r="B141" s="45"/>
      <c r="C141" s="220" t="s">
        <v>492</v>
      </c>
      <c r="D141" s="220" t="s">
        <v>128</v>
      </c>
      <c r="E141" s="221" t="s">
        <v>918</v>
      </c>
      <c r="F141" s="222" t="s">
        <v>919</v>
      </c>
      <c r="G141" s="223" t="s">
        <v>911</v>
      </c>
      <c r="H141" s="286"/>
      <c r="I141" s="225"/>
      <c r="J141" s="226">
        <f>ROUND(I141*H141,2)</f>
        <v>0</v>
      </c>
      <c r="K141" s="222" t="s">
        <v>21</v>
      </c>
      <c r="L141" s="71"/>
      <c r="M141" s="227" t="s">
        <v>21</v>
      </c>
      <c r="N141" s="228" t="s">
        <v>43</v>
      </c>
      <c r="O141" s="46"/>
      <c r="P141" s="229">
        <f>O141*H141</f>
        <v>0</v>
      </c>
      <c r="Q141" s="229">
        <v>0</v>
      </c>
      <c r="R141" s="229">
        <f>Q141*H141</f>
        <v>0</v>
      </c>
      <c r="S141" s="229">
        <v>0</v>
      </c>
      <c r="T141" s="230">
        <f>S141*H141</f>
        <v>0</v>
      </c>
      <c r="AR141" s="23" t="s">
        <v>903</v>
      </c>
      <c r="AT141" s="23" t="s">
        <v>128</v>
      </c>
      <c r="AU141" s="23" t="s">
        <v>80</v>
      </c>
      <c r="AY141" s="23" t="s">
        <v>125</v>
      </c>
      <c r="BE141" s="231">
        <f>IF(N141="základní",J141,0)</f>
        <v>0</v>
      </c>
      <c r="BF141" s="231">
        <f>IF(N141="snížená",J141,0)</f>
        <v>0</v>
      </c>
      <c r="BG141" s="231">
        <f>IF(N141="zákl. přenesená",J141,0)</f>
        <v>0</v>
      </c>
      <c r="BH141" s="231">
        <f>IF(N141="sníž. přenesená",J141,0)</f>
        <v>0</v>
      </c>
      <c r="BI141" s="231">
        <f>IF(N141="nulová",J141,0)</f>
        <v>0</v>
      </c>
      <c r="BJ141" s="23" t="s">
        <v>80</v>
      </c>
      <c r="BK141" s="231">
        <f>ROUND(I141*H141,2)</f>
        <v>0</v>
      </c>
      <c r="BL141" s="23" t="s">
        <v>903</v>
      </c>
      <c r="BM141" s="23" t="s">
        <v>781</v>
      </c>
    </row>
    <row r="142" s="1" customFormat="1" ht="16.5" customHeight="1">
      <c r="B142" s="45"/>
      <c r="C142" s="220" t="s">
        <v>496</v>
      </c>
      <c r="D142" s="220" t="s">
        <v>128</v>
      </c>
      <c r="E142" s="221" t="s">
        <v>920</v>
      </c>
      <c r="F142" s="222" t="s">
        <v>921</v>
      </c>
      <c r="G142" s="223" t="s">
        <v>911</v>
      </c>
      <c r="H142" s="286"/>
      <c r="I142" s="225"/>
      <c r="J142" s="226">
        <f>ROUND(I142*H142,2)</f>
        <v>0</v>
      </c>
      <c r="K142" s="222" t="s">
        <v>21</v>
      </c>
      <c r="L142" s="71"/>
      <c r="M142" s="227" t="s">
        <v>21</v>
      </c>
      <c r="N142" s="228" t="s">
        <v>43</v>
      </c>
      <c r="O142" s="46"/>
      <c r="P142" s="229">
        <f>O142*H142</f>
        <v>0</v>
      </c>
      <c r="Q142" s="229">
        <v>0</v>
      </c>
      <c r="R142" s="229">
        <f>Q142*H142</f>
        <v>0</v>
      </c>
      <c r="S142" s="229">
        <v>0</v>
      </c>
      <c r="T142" s="230">
        <f>S142*H142</f>
        <v>0</v>
      </c>
      <c r="AR142" s="23" t="s">
        <v>903</v>
      </c>
      <c r="AT142" s="23" t="s">
        <v>128</v>
      </c>
      <c r="AU142" s="23" t="s">
        <v>80</v>
      </c>
      <c r="AY142" s="23" t="s">
        <v>125</v>
      </c>
      <c r="BE142" s="231">
        <f>IF(N142="základní",J142,0)</f>
        <v>0</v>
      </c>
      <c r="BF142" s="231">
        <f>IF(N142="snížená",J142,0)</f>
        <v>0</v>
      </c>
      <c r="BG142" s="231">
        <f>IF(N142="zákl. přenesená",J142,0)</f>
        <v>0</v>
      </c>
      <c r="BH142" s="231">
        <f>IF(N142="sníž. přenesená",J142,0)</f>
        <v>0</v>
      </c>
      <c r="BI142" s="231">
        <f>IF(N142="nulová",J142,0)</f>
        <v>0</v>
      </c>
      <c r="BJ142" s="23" t="s">
        <v>80</v>
      </c>
      <c r="BK142" s="231">
        <f>ROUND(I142*H142,2)</f>
        <v>0</v>
      </c>
      <c r="BL142" s="23" t="s">
        <v>903</v>
      </c>
      <c r="BM142" s="23" t="s">
        <v>922</v>
      </c>
    </row>
    <row r="143" s="1" customFormat="1" ht="16.5" customHeight="1">
      <c r="B143" s="45"/>
      <c r="C143" s="220" t="s">
        <v>501</v>
      </c>
      <c r="D143" s="220" t="s">
        <v>128</v>
      </c>
      <c r="E143" s="221" t="s">
        <v>923</v>
      </c>
      <c r="F143" s="222" t="s">
        <v>924</v>
      </c>
      <c r="G143" s="223" t="s">
        <v>911</v>
      </c>
      <c r="H143" s="286"/>
      <c r="I143" s="225"/>
      <c r="J143" s="226">
        <f>ROUND(I143*H143,2)</f>
        <v>0</v>
      </c>
      <c r="K143" s="222" t="s">
        <v>21</v>
      </c>
      <c r="L143" s="71"/>
      <c r="M143" s="227" t="s">
        <v>21</v>
      </c>
      <c r="N143" s="232" t="s">
        <v>43</v>
      </c>
      <c r="O143" s="233"/>
      <c r="P143" s="234">
        <f>O143*H143</f>
        <v>0</v>
      </c>
      <c r="Q143" s="234">
        <v>0</v>
      </c>
      <c r="R143" s="234">
        <f>Q143*H143</f>
        <v>0</v>
      </c>
      <c r="S143" s="234">
        <v>0</v>
      </c>
      <c r="T143" s="235">
        <f>S143*H143</f>
        <v>0</v>
      </c>
      <c r="AR143" s="23" t="s">
        <v>903</v>
      </c>
      <c r="AT143" s="23" t="s">
        <v>128</v>
      </c>
      <c r="AU143" s="23" t="s">
        <v>80</v>
      </c>
      <c r="AY143" s="23" t="s">
        <v>125</v>
      </c>
      <c r="BE143" s="231">
        <f>IF(N143="základní",J143,0)</f>
        <v>0</v>
      </c>
      <c r="BF143" s="231">
        <f>IF(N143="snížená",J143,0)</f>
        <v>0</v>
      </c>
      <c r="BG143" s="231">
        <f>IF(N143="zákl. přenesená",J143,0)</f>
        <v>0</v>
      </c>
      <c r="BH143" s="231">
        <f>IF(N143="sníž. přenesená",J143,0)</f>
        <v>0</v>
      </c>
      <c r="BI143" s="231">
        <f>IF(N143="nulová",J143,0)</f>
        <v>0</v>
      </c>
      <c r="BJ143" s="23" t="s">
        <v>80</v>
      </c>
      <c r="BK143" s="231">
        <f>ROUND(I143*H143,2)</f>
        <v>0</v>
      </c>
      <c r="BL143" s="23" t="s">
        <v>903</v>
      </c>
      <c r="BM143" s="23" t="s">
        <v>925</v>
      </c>
    </row>
    <row r="144" s="1" customFormat="1" ht="6.96" customHeight="1">
      <c r="B144" s="66"/>
      <c r="C144" s="67"/>
      <c r="D144" s="67"/>
      <c r="E144" s="67"/>
      <c r="F144" s="67"/>
      <c r="G144" s="67"/>
      <c r="H144" s="67"/>
      <c r="I144" s="165"/>
      <c r="J144" s="67"/>
      <c r="K144" s="67"/>
      <c r="L144" s="71"/>
    </row>
  </sheetData>
  <sheetProtection sheet="1" autoFilter="0" formatColumns="0" formatRows="0" objects="1" scenarios="1" spinCount="100000" saltValue="ejGdS3PohdC5i594mVtjG0JFlRvsW6Uij/mHSK+Qx8tAzuV+uH+98i3LvogxukyLCmjmmfSxbs5+cRnA9gS5Vw==" hashValue="gXaef+cVyQ9wq0witK6Lt4irJy7ez3mHTwU8/NyIl82aBSh8qhEu/4M1J9gGeEYtOWwLb06gl74ag/u10zWuCg==" algorithmName="SHA-512" password="CC35"/>
  <autoFilter ref="C78:K143"/>
  <mergeCells count="10">
    <mergeCell ref="E7:H7"/>
    <mergeCell ref="E9:H9"/>
    <mergeCell ref="E24:H24"/>
    <mergeCell ref="E45:H45"/>
    <mergeCell ref="E47:H47"/>
    <mergeCell ref="J51:J52"/>
    <mergeCell ref="E69:H69"/>
    <mergeCell ref="E71:H71"/>
    <mergeCell ref="G1:H1"/>
    <mergeCell ref="L2:V2"/>
  </mergeCells>
  <hyperlinks>
    <hyperlink ref="F1:G1" location="C2" display="1) Krycí list soupisu"/>
    <hyperlink ref="G1:H1" location="C54" display="2) Rekapitulace"/>
    <hyperlink ref="J1" location="C78" display="3) Soupis prací"/>
    <hyperlink ref="L1:V1" location="'Rekapitulace zakázky'!C2" display="Rekapitulace zakázk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sheetFormatPr defaultRowHeight="13.5"/>
  <cols>
    <col min="1" max="1" width="8.33" style="287" customWidth="1"/>
    <col min="2" max="2" width="1.664063" style="287" customWidth="1"/>
    <col min="3" max="4" width="5" style="287" customWidth="1"/>
    <col min="5" max="5" width="11.67" style="287" customWidth="1"/>
    <col min="6" max="6" width="9.17" style="287" customWidth="1"/>
    <col min="7" max="7" width="5" style="287" customWidth="1"/>
    <col min="8" max="8" width="77.83" style="287" customWidth="1"/>
    <col min="9" max="10" width="20" style="287" customWidth="1"/>
    <col min="11" max="11" width="1.664063" style="287" customWidth="1"/>
  </cols>
  <sheetData>
    <row r="1" ht="37.5" customHeight="1"/>
    <row r="2" ht="7.5" customHeight="1">
      <c r="B2" s="288"/>
      <c r="C2" s="289"/>
      <c r="D2" s="289"/>
      <c r="E2" s="289"/>
      <c r="F2" s="289"/>
      <c r="G2" s="289"/>
      <c r="H2" s="289"/>
      <c r="I2" s="289"/>
      <c r="J2" s="289"/>
      <c r="K2" s="290"/>
    </row>
    <row r="3" s="14" customFormat="1" ht="45" customHeight="1">
      <c r="B3" s="291"/>
      <c r="C3" s="292" t="s">
        <v>926</v>
      </c>
      <c r="D3" s="292"/>
      <c r="E3" s="292"/>
      <c r="F3" s="292"/>
      <c r="G3" s="292"/>
      <c r="H3" s="292"/>
      <c r="I3" s="292"/>
      <c r="J3" s="292"/>
      <c r="K3" s="293"/>
    </row>
    <row r="4" ht="25.5" customHeight="1">
      <c r="B4" s="294"/>
      <c r="C4" s="295" t="s">
        <v>927</v>
      </c>
      <c r="D4" s="295"/>
      <c r="E4" s="295"/>
      <c r="F4" s="295"/>
      <c r="G4" s="295"/>
      <c r="H4" s="295"/>
      <c r="I4" s="295"/>
      <c r="J4" s="295"/>
      <c r="K4" s="296"/>
    </row>
    <row r="5" ht="5.25" customHeight="1">
      <c r="B5" s="294"/>
      <c r="C5" s="297"/>
      <c r="D5" s="297"/>
      <c r="E5" s="297"/>
      <c r="F5" s="297"/>
      <c r="G5" s="297"/>
      <c r="H5" s="297"/>
      <c r="I5" s="297"/>
      <c r="J5" s="297"/>
      <c r="K5" s="296"/>
    </row>
    <row r="6" ht="15" customHeight="1">
      <c r="B6" s="294"/>
      <c r="C6" s="298" t="s">
        <v>928</v>
      </c>
      <c r="D6" s="298"/>
      <c r="E6" s="298"/>
      <c r="F6" s="298"/>
      <c r="G6" s="298"/>
      <c r="H6" s="298"/>
      <c r="I6" s="298"/>
      <c r="J6" s="298"/>
      <c r="K6" s="296"/>
    </row>
    <row r="7" ht="15" customHeight="1">
      <c r="B7" s="299"/>
      <c r="C7" s="298" t="s">
        <v>929</v>
      </c>
      <c r="D7" s="298"/>
      <c r="E7" s="298"/>
      <c r="F7" s="298"/>
      <c r="G7" s="298"/>
      <c r="H7" s="298"/>
      <c r="I7" s="298"/>
      <c r="J7" s="298"/>
      <c r="K7" s="296"/>
    </row>
    <row r="8" ht="12.75" customHeight="1">
      <c r="B8" s="299"/>
      <c r="C8" s="298"/>
      <c r="D8" s="298"/>
      <c r="E8" s="298"/>
      <c r="F8" s="298"/>
      <c r="G8" s="298"/>
      <c r="H8" s="298"/>
      <c r="I8" s="298"/>
      <c r="J8" s="298"/>
      <c r="K8" s="296"/>
    </row>
    <row r="9" ht="15" customHeight="1">
      <c r="B9" s="299"/>
      <c r="C9" s="298" t="s">
        <v>930</v>
      </c>
      <c r="D9" s="298"/>
      <c r="E9" s="298"/>
      <c r="F9" s="298"/>
      <c r="G9" s="298"/>
      <c r="H9" s="298"/>
      <c r="I9" s="298"/>
      <c r="J9" s="298"/>
      <c r="K9" s="296"/>
    </row>
    <row r="10" ht="15" customHeight="1">
      <c r="B10" s="299"/>
      <c r="C10" s="298"/>
      <c r="D10" s="298" t="s">
        <v>931</v>
      </c>
      <c r="E10" s="298"/>
      <c r="F10" s="298"/>
      <c r="G10" s="298"/>
      <c r="H10" s="298"/>
      <c r="I10" s="298"/>
      <c r="J10" s="298"/>
      <c r="K10" s="296"/>
    </row>
    <row r="11" ht="15" customHeight="1">
      <c r="B11" s="299"/>
      <c r="C11" s="300"/>
      <c r="D11" s="298" t="s">
        <v>932</v>
      </c>
      <c r="E11" s="298"/>
      <c r="F11" s="298"/>
      <c r="G11" s="298"/>
      <c r="H11" s="298"/>
      <c r="I11" s="298"/>
      <c r="J11" s="298"/>
      <c r="K11" s="296"/>
    </row>
    <row r="12" ht="12.75" customHeight="1">
      <c r="B12" s="299"/>
      <c r="C12" s="300"/>
      <c r="D12" s="300"/>
      <c r="E12" s="300"/>
      <c r="F12" s="300"/>
      <c r="G12" s="300"/>
      <c r="H12" s="300"/>
      <c r="I12" s="300"/>
      <c r="J12" s="300"/>
      <c r="K12" s="296"/>
    </row>
    <row r="13" ht="15" customHeight="1">
      <c r="B13" s="299"/>
      <c r="C13" s="300"/>
      <c r="D13" s="298" t="s">
        <v>933</v>
      </c>
      <c r="E13" s="298"/>
      <c r="F13" s="298"/>
      <c r="G13" s="298"/>
      <c r="H13" s="298"/>
      <c r="I13" s="298"/>
      <c r="J13" s="298"/>
      <c r="K13" s="296"/>
    </row>
    <row r="14" ht="15" customHeight="1">
      <c r="B14" s="299"/>
      <c r="C14" s="300"/>
      <c r="D14" s="298" t="s">
        <v>934</v>
      </c>
      <c r="E14" s="298"/>
      <c r="F14" s="298"/>
      <c r="G14" s="298"/>
      <c r="H14" s="298"/>
      <c r="I14" s="298"/>
      <c r="J14" s="298"/>
      <c r="K14" s="296"/>
    </row>
    <row r="15" ht="15" customHeight="1">
      <c r="B15" s="299"/>
      <c r="C15" s="300"/>
      <c r="D15" s="298" t="s">
        <v>935</v>
      </c>
      <c r="E15" s="298"/>
      <c r="F15" s="298"/>
      <c r="G15" s="298"/>
      <c r="H15" s="298"/>
      <c r="I15" s="298"/>
      <c r="J15" s="298"/>
      <c r="K15" s="296"/>
    </row>
    <row r="16" ht="15" customHeight="1">
      <c r="B16" s="299"/>
      <c r="C16" s="300"/>
      <c r="D16" s="300"/>
      <c r="E16" s="301" t="s">
        <v>79</v>
      </c>
      <c r="F16" s="298" t="s">
        <v>936</v>
      </c>
      <c r="G16" s="298"/>
      <c r="H16" s="298"/>
      <c r="I16" s="298"/>
      <c r="J16" s="298"/>
      <c r="K16" s="296"/>
    </row>
    <row r="17" ht="15" customHeight="1">
      <c r="B17" s="299"/>
      <c r="C17" s="300"/>
      <c r="D17" s="300"/>
      <c r="E17" s="301" t="s">
        <v>937</v>
      </c>
      <c r="F17" s="298" t="s">
        <v>938</v>
      </c>
      <c r="G17" s="298"/>
      <c r="H17" s="298"/>
      <c r="I17" s="298"/>
      <c r="J17" s="298"/>
      <c r="K17" s="296"/>
    </row>
    <row r="18" ht="15" customHeight="1">
      <c r="B18" s="299"/>
      <c r="C18" s="300"/>
      <c r="D18" s="300"/>
      <c r="E18" s="301" t="s">
        <v>939</v>
      </c>
      <c r="F18" s="298" t="s">
        <v>940</v>
      </c>
      <c r="G18" s="298"/>
      <c r="H18" s="298"/>
      <c r="I18" s="298"/>
      <c r="J18" s="298"/>
      <c r="K18" s="296"/>
    </row>
    <row r="19" ht="15" customHeight="1">
      <c r="B19" s="299"/>
      <c r="C19" s="300"/>
      <c r="D19" s="300"/>
      <c r="E19" s="301" t="s">
        <v>941</v>
      </c>
      <c r="F19" s="298" t="s">
        <v>78</v>
      </c>
      <c r="G19" s="298"/>
      <c r="H19" s="298"/>
      <c r="I19" s="298"/>
      <c r="J19" s="298"/>
      <c r="K19" s="296"/>
    </row>
    <row r="20" ht="15" customHeight="1">
      <c r="B20" s="299"/>
      <c r="C20" s="300"/>
      <c r="D20" s="300"/>
      <c r="E20" s="301" t="s">
        <v>942</v>
      </c>
      <c r="F20" s="298" t="s">
        <v>943</v>
      </c>
      <c r="G20" s="298"/>
      <c r="H20" s="298"/>
      <c r="I20" s="298"/>
      <c r="J20" s="298"/>
      <c r="K20" s="296"/>
    </row>
    <row r="21" ht="15" customHeight="1">
      <c r="B21" s="299"/>
      <c r="C21" s="300"/>
      <c r="D21" s="300"/>
      <c r="E21" s="301" t="s">
        <v>944</v>
      </c>
      <c r="F21" s="298" t="s">
        <v>945</v>
      </c>
      <c r="G21" s="298"/>
      <c r="H21" s="298"/>
      <c r="I21" s="298"/>
      <c r="J21" s="298"/>
      <c r="K21" s="296"/>
    </row>
    <row r="22" ht="12.75" customHeight="1">
      <c r="B22" s="299"/>
      <c r="C22" s="300"/>
      <c r="D22" s="300"/>
      <c r="E22" s="300"/>
      <c r="F22" s="300"/>
      <c r="G22" s="300"/>
      <c r="H22" s="300"/>
      <c r="I22" s="300"/>
      <c r="J22" s="300"/>
      <c r="K22" s="296"/>
    </row>
    <row r="23" ht="15" customHeight="1">
      <c r="B23" s="299"/>
      <c r="C23" s="298" t="s">
        <v>946</v>
      </c>
      <c r="D23" s="298"/>
      <c r="E23" s="298"/>
      <c r="F23" s="298"/>
      <c r="G23" s="298"/>
      <c r="H23" s="298"/>
      <c r="I23" s="298"/>
      <c r="J23" s="298"/>
      <c r="K23" s="296"/>
    </row>
    <row r="24" ht="15" customHeight="1">
      <c r="B24" s="299"/>
      <c r="C24" s="298" t="s">
        <v>947</v>
      </c>
      <c r="D24" s="298"/>
      <c r="E24" s="298"/>
      <c r="F24" s="298"/>
      <c r="G24" s="298"/>
      <c r="H24" s="298"/>
      <c r="I24" s="298"/>
      <c r="J24" s="298"/>
      <c r="K24" s="296"/>
    </row>
    <row r="25" ht="15" customHeight="1">
      <c r="B25" s="299"/>
      <c r="C25" s="298"/>
      <c r="D25" s="298" t="s">
        <v>948</v>
      </c>
      <c r="E25" s="298"/>
      <c r="F25" s="298"/>
      <c r="G25" s="298"/>
      <c r="H25" s="298"/>
      <c r="I25" s="298"/>
      <c r="J25" s="298"/>
      <c r="K25" s="296"/>
    </row>
    <row r="26" ht="15" customHeight="1">
      <c r="B26" s="299"/>
      <c r="C26" s="300"/>
      <c r="D26" s="298" t="s">
        <v>949</v>
      </c>
      <c r="E26" s="298"/>
      <c r="F26" s="298"/>
      <c r="G26" s="298"/>
      <c r="H26" s="298"/>
      <c r="I26" s="298"/>
      <c r="J26" s="298"/>
      <c r="K26" s="296"/>
    </row>
    <row r="27" ht="12.75" customHeight="1">
      <c r="B27" s="299"/>
      <c r="C27" s="300"/>
      <c r="D27" s="300"/>
      <c r="E27" s="300"/>
      <c r="F27" s="300"/>
      <c r="G27" s="300"/>
      <c r="H27" s="300"/>
      <c r="I27" s="300"/>
      <c r="J27" s="300"/>
      <c r="K27" s="296"/>
    </row>
    <row r="28" ht="15" customHeight="1">
      <c r="B28" s="299"/>
      <c r="C28" s="300"/>
      <c r="D28" s="298" t="s">
        <v>950</v>
      </c>
      <c r="E28" s="298"/>
      <c r="F28" s="298"/>
      <c r="G28" s="298"/>
      <c r="H28" s="298"/>
      <c r="I28" s="298"/>
      <c r="J28" s="298"/>
      <c r="K28" s="296"/>
    </row>
    <row r="29" ht="15" customHeight="1">
      <c r="B29" s="299"/>
      <c r="C29" s="300"/>
      <c r="D29" s="298" t="s">
        <v>951</v>
      </c>
      <c r="E29" s="298"/>
      <c r="F29" s="298"/>
      <c r="G29" s="298"/>
      <c r="H29" s="298"/>
      <c r="I29" s="298"/>
      <c r="J29" s="298"/>
      <c r="K29" s="296"/>
    </row>
    <row r="30" ht="12.75" customHeight="1">
      <c r="B30" s="299"/>
      <c r="C30" s="300"/>
      <c r="D30" s="300"/>
      <c r="E30" s="300"/>
      <c r="F30" s="300"/>
      <c r="G30" s="300"/>
      <c r="H30" s="300"/>
      <c r="I30" s="300"/>
      <c r="J30" s="300"/>
      <c r="K30" s="296"/>
    </row>
    <row r="31" ht="15" customHeight="1">
      <c r="B31" s="299"/>
      <c r="C31" s="300"/>
      <c r="D31" s="298" t="s">
        <v>952</v>
      </c>
      <c r="E31" s="298"/>
      <c r="F31" s="298"/>
      <c r="G31" s="298"/>
      <c r="H31" s="298"/>
      <c r="I31" s="298"/>
      <c r="J31" s="298"/>
      <c r="K31" s="296"/>
    </row>
    <row r="32" ht="15" customHeight="1">
      <c r="B32" s="299"/>
      <c r="C32" s="300"/>
      <c r="D32" s="298" t="s">
        <v>953</v>
      </c>
      <c r="E32" s="298"/>
      <c r="F32" s="298"/>
      <c r="G32" s="298"/>
      <c r="H32" s="298"/>
      <c r="I32" s="298"/>
      <c r="J32" s="298"/>
      <c r="K32" s="296"/>
    </row>
    <row r="33" ht="15" customHeight="1">
      <c r="B33" s="299"/>
      <c r="C33" s="300"/>
      <c r="D33" s="298" t="s">
        <v>954</v>
      </c>
      <c r="E33" s="298"/>
      <c r="F33" s="298"/>
      <c r="G33" s="298"/>
      <c r="H33" s="298"/>
      <c r="I33" s="298"/>
      <c r="J33" s="298"/>
      <c r="K33" s="296"/>
    </row>
    <row r="34" ht="15" customHeight="1">
      <c r="B34" s="299"/>
      <c r="C34" s="300"/>
      <c r="D34" s="298"/>
      <c r="E34" s="302" t="s">
        <v>109</v>
      </c>
      <c r="F34" s="298"/>
      <c r="G34" s="298" t="s">
        <v>955</v>
      </c>
      <c r="H34" s="298"/>
      <c r="I34" s="298"/>
      <c r="J34" s="298"/>
      <c r="K34" s="296"/>
    </row>
    <row r="35" ht="30.75" customHeight="1">
      <c r="B35" s="299"/>
      <c r="C35" s="300"/>
      <c r="D35" s="298"/>
      <c r="E35" s="302" t="s">
        <v>956</v>
      </c>
      <c r="F35" s="298"/>
      <c r="G35" s="298" t="s">
        <v>957</v>
      </c>
      <c r="H35" s="298"/>
      <c r="I35" s="298"/>
      <c r="J35" s="298"/>
      <c r="K35" s="296"/>
    </row>
    <row r="36" ht="15" customHeight="1">
      <c r="B36" s="299"/>
      <c r="C36" s="300"/>
      <c r="D36" s="298"/>
      <c r="E36" s="302" t="s">
        <v>53</v>
      </c>
      <c r="F36" s="298"/>
      <c r="G36" s="298" t="s">
        <v>958</v>
      </c>
      <c r="H36" s="298"/>
      <c r="I36" s="298"/>
      <c r="J36" s="298"/>
      <c r="K36" s="296"/>
    </row>
    <row r="37" ht="15" customHeight="1">
      <c r="B37" s="299"/>
      <c r="C37" s="300"/>
      <c r="D37" s="298"/>
      <c r="E37" s="302" t="s">
        <v>110</v>
      </c>
      <c r="F37" s="298"/>
      <c r="G37" s="298" t="s">
        <v>959</v>
      </c>
      <c r="H37" s="298"/>
      <c r="I37" s="298"/>
      <c r="J37" s="298"/>
      <c r="K37" s="296"/>
    </row>
    <row r="38" ht="15" customHeight="1">
      <c r="B38" s="299"/>
      <c r="C38" s="300"/>
      <c r="D38" s="298"/>
      <c r="E38" s="302" t="s">
        <v>111</v>
      </c>
      <c r="F38" s="298"/>
      <c r="G38" s="298" t="s">
        <v>960</v>
      </c>
      <c r="H38" s="298"/>
      <c r="I38" s="298"/>
      <c r="J38" s="298"/>
      <c r="K38" s="296"/>
    </row>
    <row r="39" ht="15" customHeight="1">
      <c r="B39" s="299"/>
      <c r="C39" s="300"/>
      <c r="D39" s="298"/>
      <c r="E39" s="302" t="s">
        <v>112</v>
      </c>
      <c r="F39" s="298"/>
      <c r="G39" s="298" t="s">
        <v>961</v>
      </c>
      <c r="H39" s="298"/>
      <c r="I39" s="298"/>
      <c r="J39" s="298"/>
      <c r="K39" s="296"/>
    </row>
    <row r="40" ht="15" customHeight="1">
      <c r="B40" s="299"/>
      <c r="C40" s="300"/>
      <c r="D40" s="298"/>
      <c r="E40" s="302" t="s">
        <v>962</v>
      </c>
      <c r="F40" s="298"/>
      <c r="G40" s="298" t="s">
        <v>963</v>
      </c>
      <c r="H40" s="298"/>
      <c r="I40" s="298"/>
      <c r="J40" s="298"/>
      <c r="K40" s="296"/>
    </row>
    <row r="41" ht="15" customHeight="1">
      <c r="B41" s="299"/>
      <c r="C41" s="300"/>
      <c r="D41" s="298"/>
      <c r="E41" s="302"/>
      <c r="F41" s="298"/>
      <c r="G41" s="298" t="s">
        <v>964</v>
      </c>
      <c r="H41" s="298"/>
      <c r="I41" s="298"/>
      <c r="J41" s="298"/>
      <c r="K41" s="296"/>
    </row>
    <row r="42" ht="15" customHeight="1">
      <c r="B42" s="299"/>
      <c r="C42" s="300"/>
      <c r="D42" s="298"/>
      <c r="E42" s="302" t="s">
        <v>965</v>
      </c>
      <c r="F42" s="298"/>
      <c r="G42" s="298" t="s">
        <v>966</v>
      </c>
      <c r="H42" s="298"/>
      <c r="I42" s="298"/>
      <c r="J42" s="298"/>
      <c r="K42" s="296"/>
    </row>
    <row r="43" ht="15" customHeight="1">
      <c r="B43" s="299"/>
      <c r="C43" s="300"/>
      <c r="D43" s="298"/>
      <c r="E43" s="302" t="s">
        <v>114</v>
      </c>
      <c r="F43" s="298"/>
      <c r="G43" s="298" t="s">
        <v>967</v>
      </c>
      <c r="H43" s="298"/>
      <c r="I43" s="298"/>
      <c r="J43" s="298"/>
      <c r="K43" s="296"/>
    </row>
    <row r="44" ht="12.75" customHeight="1">
      <c r="B44" s="299"/>
      <c r="C44" s="300"/>
      <c r="D44" s="298"/>
      <c r="E44" s="298"/>
      <c r="F44" s="298"/>
      <c r="G44" s="298"/>
      <c r="H44" s="298"/>
      <c r="I44" s="298"/>
      <c r="J44" s="298"/>
      <c r="K44" s="296"/>
    </row>
    <row r="45" ht="15" customHeight="1">
      <c r="B45" s="299"/>
      <c r="C45" s="300"/>
      <c r="D45" s="298" t="s">
        <v>968</v>
      </c>
      <c r="E45" s="298"/>
      <c r="F45" s="298"/>
      <c r="G45" s="298"/>
      <c r="H45" s="298"/>
      <c r="I45" s="298"/>
      <c r="J45" s="298"/>
      <c r="K45" s="296"/>
    </row>
    <row r="46" ht="15" customHeight="1">
      <c r="B46" s="299"/>
      <c r="C46" s="300"/>
      <c r="D46" s="300"/>
      <c r="E46" s="298" t="s">
        <v>969</v>
      </c>
      <c r="F46" s="298"/>
      <c r="G46" s="298"/>
      <c r="H46" s="298"/>
      <c r="I46" s="298"/>
      <c r="J46" s="298"/>
      <c r="K46" s="296"/>
    </row>
    <row r="47" ht="15" customHeight="1">
      <c r="B47" s="299"/>
      <c r="C47" s="300"/>
      <c r="D47" s="300"/>
      <c r="E47" s="298" t="s">
        <v>970</v>
      </c>
      <c r="F47" s="298"/>
      <c r="G47" s="298"/>
      <c r="H47" s="298"/>
      <c r="I47" s="298"/>
      <c r="J47" s="298"/>
      <c r="K47" s="296"/>
    </row>
    <row r="48" ht="15" customHeight="1">
      <c r="B48" s="299"/>
      <c r="C48" s="300"/>
      <c r="D48" s="300"/>
      <c r="E48" s="298" t="s">
        <v>971</v>
      </c>
      <c r="F48" s="298"/>
      <c r="G48" s="298"/>
      <c r="H48" s="298"/>
      <c r="I48" s="298"/>
      <c r="J48" s="298"/>
      <c r="K48" s="296"/>
    </row>
    <row r="49" ht="15" customHeight="1">
      <c r="B49" s="299"/>
      <c r="C49" s="300"/>
      <c r="D49" s="298" t="s">
        <v>972</v>
      </c>
      <c r="E49" s="298"/>
      <c r="F49" s="298"/>
      <c r="G49" s="298"/>
      <c r="H49" s="298"/>
      <c r="I49" s="298"/>
      <c r="J49" s="298"/>
      <c r="K49" s="296"/>
    </row>
    <row r="50" ht="25.5" customHeight="1">
      <c r="B50" s="294"/>
      <c r="C50" s="295" t="s">
        <v>973</v>
      </c>
      <c r="D50" s="295"/>
      <c r="E50" s="295"/>
      <c r="F50" s="295"/>
      <c r="G50" s="295"/>
      <c r="H50" s="295"/>
      <c r="I50" s="295"/>
      <c r="J50" s="295"/>
      <c r="K50" s="296"/>
    </row>
    <row r="51" ht="5.25" customHeight="1">
      <c r="B51" s="294"/>
      <c r="C51" s="297"/>
      <c r="D51" s="297"/>
      <c r="E51" s="297"/>
      <c r="F51" s="297"/>
      <c r="G51" s="297"/>
      <c r="H51" s="297"/>
      <c r="I51" s="297"/>
      <c r="J51" s="297"/>
      <c r="K51" s="296"/>
    </row>
    <row r="52" ht="15" customHeight="1">
      <c r="B52" s="294"/>
      <c r="C52" s="298" t="s">
        <v>974</v>
      </c>
      <c r="D52" s="298"/>
      <c r="E52" s="298"/>
      <c r="F52" s="298"/>
      <c r="G52" s="298"/>
      <c r="H52" s="298"/>
      <c r="I52" s="298"/>
      <c r="J52" s="298"/>
      <c r="K52" s="296"/>
    </row>
    <row r="53" ht="15" customHeight="1">
      <c r="B53" s="294"/>
      <c r="C53" s="298" t="s">
        <v>975</v>
      </c>
      <c r="D53" s="298"/>
      <c r="E53" s="298"/>
      <c r="F53" s="298"/>
      <c r="G53" s="298"/>
      <c r="H53" s="298"/>
      <c r="I53" s="298"/>
      <c r="J53" s="298"/>
      <c r="K53" s="296"/>
    </row>
    <row r="54" ht="12.75" customHeight="1">
      <c r="B54" s="294"/>
      <c r="C54" s="298"/>
      <c r="D54" s="298"/>
      <c r="E54" s="298"/>
      <c r="F54" s="298"/>
      <c r="G54" s="298"/>
      <c r="H54" s="298"/>
      <c r="I54" s="298"/>
      <c r="J54" s="298"/>
      <c r="K54" s="296"/>
    </row>
    <row r="55" ht="15" customHeight="1">
      <c r="B55" s="294"/>
      <c r="C55" s="298" t="s">
        <v>976</v>
      </c>
      <c r="D55" s="298"/>
      <c r="E55" s="298"/>
      <c r="F55" s="298"/>
      <c r="G55" s="298"/>
      <c r="H55" s="298"/>
      <c r="I55" s="298"/>
      <c r="J55" s="298"/>
      <c r="K55" s="296"/>
    </row>
    <row r="56" ht="15" customHeight="1">
      <c r="B56" s="294"/>
      <c r="C56" s="300"/>
      <c r="D56" s="298" t="s">
        <v>977</v>
      </c>
      <c r="E56" s="298"/>
      <c r="F56" s="298"/>
      <c r="G56" s="298"/>
      <c r="H56" s="298"/>
      <c r="I56" s="298"/>
      <c r="J56" s="298"/>
      <c r="K56" s="296"/>
    </row>
    <row r="57" ht="15" customHeight="1">
      <c r="B57" s="294"/>
      <c r="C57" s="300"/>
      <c r="D57" s="298" t="s">
        <v>978</v>
      </c>
      <c r="E57" s="298"/>
      <c r="F57" s="298"/>
      <c r="G57" s="298"/>
      <c r="H57" s="298"/>
      <c r="I57" s="298"/>
      <c r="J57" s="298"/>
      <c r="K57" s="296"/>
    </row>
    <row r="58" ht="15" customHeight="1">
      <c r="B58" s="294"/>
      <c r="C58" s="300"/>
      <c r="D58" s="298" t="s">
        <v>979</v>
      </c>
      <c r="E58" s="298"/>
      <c r="F58" s="298"/>
      <c r="G58" s="298"/>
      <c r="H58" s="298"/>
      <c r="I58" s="298"/>
      <c r="J58" s="298"/>
      <c r="K58" s="296"/>
    </row>
    <row r="59" ht="15" customHeight="1">
      <c r="B59" s="294"/>
      <c r="C59" s="300"/>
      <c r="D59" s="298" t="s">
        <v>980</v>
      </c>
      <c r="E59" s="298"/>
      <c r="F59" s="298"/>
      <c r="G59" s="298"/>
      <c r="H59" s="298"/>
      <c r="I59" s="298"/>
      <c r="J59" s="298"/>
      <c r="K59" s="296"/>
    </row>
    <row r="60" ht="15" customHeight="1">
      <c r="B60" s="294"/>
      <c r="C60" s="300"/>
      <c r="D60" s="303" t="s">
        <v>981</v>
      </c>
      <c r="E60" s="303"/>
      <c r="F60" s="303"/>
      <c r="G60" s="303"/>
      <c r="H60" s="303"/>
      <c r="I60" s="303"/>
      <c r="J60" s="303"/>
      <c r="K60" s="296"/>
    </row>
    <row r="61" ht="15" customHeight="1">
      <c r="B61" s="294"/>
      <c r="C61" s="300"/>
      <c r="D61" s="298" t="s">
        <v>982</v>
      </c>
      <c r="E61" s="298"/>
      <c r="F61" s="298"/>
      <c r="G61" s="298"/>
      <c r="H61" s="298"/>
      <c r="I61" s="298"/>
      <c r="J61" s="298"/>
      <c r="K61" s="296"/>
    </row>
    <row r="62" ht="12.75" customHeight="1">
      <c r="B62" s="294"/>
      <c r="C62" s="300"/>
      <c r="D62" s="300"/>
      <c r="E62" s="304"/>
      <c r="F62" s="300"/>
      <c r="G62" s="300"/>
      <c r="H62" s="300"/>
      <c r="I62" s="300"/>
      <c r="J62" s="300"/>
      <c r="K62" s="296"/>
    </row>
    <row r="63" ht="15" customHeight="1">
      <c r="B63" s="294"/>
      <c r="C63" s="300"/>
      <c r="D63" s="298" t="s">
        <v>983</v>
      </c>
      <c r="E63" s="298"/>
      <c r="F63" s="298"/>
      <c r="G63" s="298"/>
      <c r="H63" s="298"/>
      <c r="I63" s="298"/>
      <c r="J63" s="298"/>
      <c r="K63" s="296"/>
    </row>
    <row r="64" ht="15" customHeight="1">
      <c r="B64" s="294"/>
      <c r="C64" s="300"/>
      <c r="D64" s="303" t="s">
        <v>984</v>
      </c>
      <c r="E64" s="303"/>
      <c r="F64" s="303"/>
      <c r="G64" s="303"/>
      <c r="H64" s="303"/>
      <c r="I64" s="303"/>
      <c r="J64" s="303"/>
      <c r="K64" s="296"/>
    </row>
    <row r="65" ht="15" customHeight="1">
      <c r="B65" s="294"/>
      <c r="C65" s="300"/>
      <c r="D65" s="298" t="s">
        <v>985</v>
      </c>
      <c r="E65" s="298"/>
      <c r="F65" s="298"/>
      <c r="G65" s="298"/>
      <c r="H65" s="298"/>
      <c r="I65" s="298"/>
      <c r="J65" s="298"/>
      <c r="K65" s="296"/>
    </row>
    <row r="66" ht="15" customHeight="1">
      <c r="B66" s="294"/>
      <c r="C66" s="300"/>
      <c r="D66" s="298" t="s">
        <v>986</v>
      </c>
      <c r="E66" s="298"/>
      <c r="F66" s="298"/>
      <c r="G66" s="298"/>
      <c r="H66" s="298"/>
      <c r="I66" s="298"/>
      <c r="J66" s="298"/>
      <c r="K66" s="296"/>
    </row>
    <row r="67" ht="15" customHeight="1">
      <c r="B67" s="294"/>
      <c r="C67" s="300"/>
      <c r="D67" s="298" t="s">
        <v>987</v>
      </c>
      <c r="E67" s="298"/>
      <c r="F67" s="298"/>
      <c r="G67" s="298"/>
      <c r="H67" s="298"/>
      <c r="I67" s="298"/>
      <c r="J67" s="298"/>
      <c r="K67" s="296"/>
    </row>
    <row r="68" ht="15" customHeight="1">
      <c r="B68" s="294"/>
      <c r="C68" s="300"/>
      <c r="D68" s="298" t="s">
        <v>988</v>
      </c>
      <c r="E68" s="298"/>
      <c r="F68" s="298"/>
      <c r="G68" s="298"/>
      <c r="H68" s="298"/>
      <c r="I68" s="298"/>
      <c r="J68" s="298"/>
      <c r="K68" s="296"/>
    </row>
    <row r="69" ht="12.75" customHeight="1">
      <c r="B69" s="305"/>
      <c r="C69" s="306"/>
      <c r="D69" s="306"/>
      <c r="E69" s="306"/>
      <c r="F69" s="306"/>
      <c r="G69" s="306"/>
      <c r="H69" s="306"/>
      <c r="I69" s="306"/>
      <c r="J69" s="306"/>
      <c r="K69" s="307"/>
    </row>
    <row r="70" ht="18.75" customHeight="1">
      <c r="B70" s="308"/>
      <c r="C70" s="308"/>
      <c r="D70" s="308"/>
      <c r="E70" s="308"/>
      <c r="F70" s="308"/>
      <c r="G70" s="308"/>
      <c r="H70" s="308"/>
      <c r="I70" s="308"/>
      <c r="J70" s="308"/>
      <c r="K70" s="309"/>
    </row>
    <row r="71" ht="18.75" customHeight="1">
      <c r="B71" s="309"/>
      <c r="C71" s="309"/>
      <c r="D71" s="309"/>
      <c r="E71" s="309"/>
      <c r="F71" s="309"/>
      <c r="G71" s="309"/>
      <c r="H71" s="309"/>
      <c r="I71" s="309"/>
      <c r="J71" s="309"/>
      <c r="K71" s="309"/>
    </row>
    <row r="72" ht="7.5" customHeight="1">
      <c r="B72" s="310"/>
      <c r="C72" s="311"/>
      <c r="D72" s="311"/>
      <c r="E72" s="311"/>
      <c r="F72" s="311"/>
      <c r="G72" s="311"/>
      <c r="H72" s="311"/>
      <c r="I72" s="311"/>
      <c r="J72" s="311"/>
      <c r="K72" s="312"/>
    </row>
    <row r="73" ht="45" customHeight="1">
      <c r="B73" s="313"/>
      <c r="C73" s="314" t="s">
        <v>989</v>
      </c>
      <c r="D73" s="314"/>
      <c r="E73" s="314"/>
      <c r="F73" s="314"/>
      <c r="G73" s="314"/>
      <c r="H73" s="314"/>
      <c r="I73" s="314"/>
      <c r="J73" s="314"/>
      <c r="K73" s="315"/>
    </row>
    <row r="74" ht="17.25" customHeight="1">
      <c r="B74" s="313"/>
      <c r="C74" s="316" t="s">
        <v>990</v>
      </c>
      <c r="D74" s="316"/>
      <c r="E74" s="316"/>
      <c r="F74" s="316" t="s">
        <v>991</v>
      </c>
      <c r="G74" s="317"/>
      <c r="H74" s="316" t="s">
        <v>110</v>
      </c>
      <c r="I74" s="316" t="s">
        <v>57</v>
      </c>
      <c r="J74" s="316" t="s">
        <v>992</v>
      </c>
      <c r="K74" s="315"/>
    </row>
    <row r="75" ht="17.25" customHeight="1">
      <c r="B75" s="313"/>
      <c r="C75" s="318" t="s">
        <v>993</v>
      </c>
      <c r="D75" s="318"/>
      <c r="E75" s="318"/>
      <c r="F75" s="319" t="s">
        <v>994</v>
      </c>
      <c r="G75" s="320"/>
      <c r="H75" s="318"/>
      <c r="I75" s="318"/>
      <c r="J75" s="318" t="s">
        <v>995</v>
      </c>
      <c r="K75" s="315"/>
    </row>
    <row r="76" ht="5.25" customHeight="1">
      <c r="B76" s="313"/>
      <c r="C76" s="321"/>
      <c r="D76" s="321"/>
      <c r="E76" s="321"/>
      <c r="F76" s="321"/>
      <c r="G76" s="322"/>
      <c r="H76" s="321"/>
      <c r="I76" s="321"/>
      <c r="J76" s="321"/>
      <c r="K76" s="315"/>
    </row>
    <row r="77" ht="15" customHeight="1">
      <c r="B77" s="313"/>
      <c r="C77" s="302" t="s">
        <v>53</v>
      </c>
      <c r="D77" s="321"/>
      <c r="E77" s="321"/>
      <c r="F77" s="323" t="s">
        <v>996</v>
      </c>
      <c r="G77" s="322"/>
      <c r="H77" s="302" t="s">
        <v>997</v>
      </c>
      <c r="I77" s="302" t="s">
        <v>998</v>
      </c>
      <c r="J77" s="302">
        <v>20</v>
      </c>
      <c r="K77" s="315"/>
    </row>
    <row r="78" ht="15" customHeight="1">
      <c r="B78" s="313"/>
      <c r="C78" s="302" t="s">
        <v>999</v>
      </c>
      <c r="D78" s="302"/>
      <c r="E78" s="302"/>
      <c r="F78" s="323" t="s">
        <v>996</v>
      </c>
      <c r="G78" s="322"/>
      <c r="H78" s="302" t="s">
        <v>1000</v>
      </c>
      <c r="I78" s="302" t="s">
        <v>998</v>
      </c>
      <c r="J78" s="302">
        <v>120</v>
      </c>
      <c r="K78" s="315"/>
    </row>
    <row r="79" ht="15" customHeight="1">
      <c r="B79" s="324"/>
      <c r="C79" s="302" t="s">
        <v>1001</v>
      </c>
      <c r="D79" s="302"/>
      <c r="E79" s="302"/>
      <c r="F79" s="323" t="s">
        <v>1002</v>
      </c>
      <c r="G79" s="322"/>
      <c r="H79" s="302" t="s">
        <v>1003</v>
      </c>
      <c r="I79" s="302" t="s">
        <v>998</v>
      </c>
      <c r="J79" s="302">
        <v>50</v>
      </c>
      <c r="K79" s="315"/>
    </row>
    <row r="80" ht="15" customHeight="1">
      <c r="B80" s="324"/>
      <c r="C80" s="302" t="s">
        <v>1004</v>
      </c>
      <c r="D80" s="302"/>
      <c r="E80" s="302"/>
      <c r="F80" s="323" t="s">
        <v>996</v>
      </c>
      <c r="G80" s="322"/>
      <c r="H80" s="302" t="s">
        <v>1005</v>
      </c>
      <c r="I80" s="302" t="s">
        <v>1006</v>
      </c>
      <c r="J80" s="302"/>
      <c r="K80" s="315"/>
    </row>
    <row r="81" ht="15" customHeight="1">
      <c r="B81" s="324"/>
      <c r="C81" s="325" t="s">
        <v>1007</v>
      </c>
      <c r="D81" s="325"/>
      <c r="E81" s="325"/>
      <c r="F81" s="326" t="s">
        <v>1002</v>
      </c>
      <c r="G81" s="325"/>
      <c r="H81" s="325" t="s">
        <v>1008</v>
      </c>
      <c r="I81" s="325" t="s">
        <v>998</v>
      </c>
      <c r="J81" s="325">
        <v>15</v>
      </c>
      <c r="K81" s="315"/>
    </row>
    <row r="82" ht="15" customHeight="1">
      <c r="B82" s="324"/>
      <c r="C82" s="325" t="s">
        <v>1009</v>
      </c>
      <c r="D82" s="325"/>
      <c r="E82" s="325"/>
      <c r="F82" s="326" t="s">
        <v>1002</v>
      </c>
      <c r="G82" s="325"/>
      <c r="H82" s="325" t="s">
        <v>1010</v>
      </c>
      <c r="I82" s="325" t="s">
        <v>998</v>
      </c>
      <c r="J82" s="325">
        <v>15</v>
      </c>
      <c r="K82" s="315"/>
    </row>
    <row r="83" ht="15" customHeight="1">
      <c r="B83" s="324"/>
      <c r="C83" s="325" t="s">
        <v>1011</v>
      </c>
      <c r="D83" s="325"/>
      <c r="E83" s="325"/>
      <c r="F83" s="326" t="s">
        <v>1002</v>
      </c>
      <c r="G83" s="325"/>
      <c r="H83" s="325" t="s">
        <v>1012</v>
      </c>
      <c r="I83" s="325" t="s">
        <v>998</v>
      </c>
      <c r="J83" s="325">
        <v>20</v>
      </c>
      <c r="K83" s="315"/>
    </row>
    <row r="84" ht="15" customHeight="1">
      <c r="B84" s="324"/>
      <c r="C84" s="325" t="s">
        <v>1013</v>
      </c>
      <c r="D84" s="325"/>
      <c r="E84" s="325"/>
      <c r="F84" s="326" t="s">
        <v>1002</v>
      </c>
      <c r="G84" s="325"/>
      <c r="H84" s="325" t="s">
        <v>1014</v>
      </c>
      <c r="I84" s="325" t="s">
        <v>998</v>
      </c>
      <c r="J84" s="325">
        <v>20</v>
      </c>
      <c r="K84" s="315"/>
    </row>
    <row r="85" ht="15" customHeight="1">
      <c r="B85" s="324"/>
      <c r="C85" s="302" t="s">
        <v>1015</v>
      </c>
      <c r="D85" s="302"/>
      <c r="E85" s="302"/>
      <c r="F85" s="323" t="s">
        <v>1002</v>
      </c>
      <c r="G85" s="322"/>
      <c r="H85" s="302" t="s">
        <v>1016</v>
      </c>
      <c r="I85" s="302" t="s">
        <v>998</v>
      </c>
      <c r="J85" s="302">
        <v>50</v>
      </c>
      <c r="K85" s="315"/>
    </row>
    <row r="86" ht="15" customHeight="1">
      <c r="B86" s="324"/>
      <c r="C86" s="302" t="s">
        <v>1017</v>
      </c>
      <c r="D86" s="302"/>
      <c r="E86" s="302"/>
      <c r="F86" s="323" t="s">
        <v>1002</v>
      </c>
      <c r="G86" s="322"/>
      <c r="H86" s="302" t="s">
        <v>1018</v>
      </c>
      <c r="I86" s="302" t="s">
        <v>998</v>
      </c>
      <c r="J86" s="302">
        <v>20</v>
      </c>
      <c r="K86" s="315"/>
    </row>
    <row r="87" ht="15" customHeight="1">
      <c r="B87" s="324"/>
      <c r="C87" s="302" t="s">
        <v>1019</v>
      </c>
      <c r="D87" s="302"/>
      <c r="E87" s="302"/>
      <c r="F87" s="323" t="s">
        <v>1002</v>
      </c>
      <c r="G87" s="322"/>
      <c r="H87" s="302" t="s">
        <v>1020</v>
      </c>
      <c r="I87" s="302" t="s">
        <v>998</v>
      </c>
      <c r="J87" s="302">
        <v>20</v>
      </c>
      <c r="K87" s="315"/>
    </row>
    <row r="88" ht="15" customHeight="1">
      <c r="B88" s="324"/>
      <c r="C88" s="302" t="s">
        <v>1021</v>
      </c>
      <c r="D88" s="302"/>
      <c r="E88" s="302"/>
      <c r="F88" s="323" t="s">
        <v>1002</v>
      </c>
      <c r="G88" s="322"/>
      <c r="H88" s="302" t="s">
        <v>1022</v>
      </c>
      <c r="I88" s="302" t="s">
        <v>998</v>
      </c>
      <c r="J88" s="302">
        <v>50</v>
      </c>
      <c r="K88" s="315"/>
    </row>
    <row r="89" ht="15" customHeight="1">
      <c r="B89" s="324"/>
      <c r="C89" s="302" t="s">
        <v>1023</v>
      </c>
      <c r="D89" s="302"/>
      <c r="E89" s="302"/>
      <c r="F89" s="323" t="s">
        <v>1002</v>
      </c>
      <c r="G89" s="322"/>
      <c r="H89" s="302" t="s">
        <v>1023</v>
      </c>
      <c r="I89" s="302" t="s">
        <v>998</v>
      </c>
      <c r="J89" s="302">
        <v>50</v>
      </c>
      <c r="K89" s="315"/>
    </row>
    <row r="90" ht="15" customHeight="1">
      <c r="B90" s="324"/>
      <c r="C90" s="302" t="s">
        <v>115</v>
      </c>
      <c r="D90" s="302"/>
      <c r="E90" s="302"/>
      <c r="F90" s="323" t="s">
        <v>1002</v>
      </c>
      <c r="G90" s="322"/>
      <c r="H90" s="302" t="s">
        <v>1024</v>
      </c>
      <c r="I90" s="302" t="s">
        <v>998</v>
      </c>
      <c r="J90" s="302">
        <v>255</v>
      </c>
      <c r="K90" s="315"/>
    </row>
    <row r="91" ht="15" customHeight="1">
      <c r="B91" s="324"/>
      <c r="C91" s="302" t="s">
        <v>1025</v>
      </c>
      <c r="D91" s="302"/>
      <c r="E91" s="302"/>
      <c r="F91" s="323" t="s">
        <v>996</v>
      </c>
      <c r="G91" s="322"/>
      <c r="H91" s="302" t="s">
        <v>1026</v>
      </c>
      <c r="I91" s="302" t="s">
        <v>1027</v>
      </c>
      <c r="J91" s="302"/>
      <c r="K91" s="315"/>
    </row>
    <row r="92" ht="15" customHeight="1">
      <c r="B92" s="324"/>
      <c r="C92" s="302" t="s">
        <v>1028</v>
      </c>
      <c r="D92" s="302"/>
      <c r="E92" s="302"/>
      <c r="F92" s="323" t="s">
        <v>996</v>
      </c>
      <c r="G92" s="322"/>
      <c r="H92" s="302" t="s">
        <v>1029</v>
      </c>
      <c r="I92" s="302" t="s">
        <v>1030</v>
      </c>
      <c r="J92" s="302"/>
      <c r="K92" s="315"/>
    </row>
    <row r="93" ht="15" customHeight="1">
      <c r="B93" s="324"/>
      <c r="C93" s="302" t="s">
        <v>1031</v>
      </c>
      <c r="D93" s="302"/>
      <c r="E93" s="302"/>
      <c r="F93" s="323" t="s">
        <v>996</v>
      </c>
      <c r="G93" s="322"/>
      <c r="H93" s="302" t="s">
        <v>1031</v>
      </c>
      <c r="I93" s="302" t="s">
        <v>1030</v>
      </c>
      <c r="J93" s="302"/>
      <c r="K93" s="315"/>
    </row>
    <row r="94" ht="15" customHeight="1">
      <c r="B94" s="324"/>
      <c r="C94" s="302" t="s">
        <v>38</v>
      </c>
      <c r="D94" s="302"/>
      <c r="E94" s="302"/>
      <c r="F94" s="323" t="s">
        <v>996</v>
      </c>
      <c r="G94" s="322"/>
      <c r="H94" s="302" t="s">
        <v>1032</v>
      </c>
      <c r="I94" s="302" t="s">
        <v>1030</v>
      </c>
      <c r="J94" s="302"/>
      <c r="K94" s="315"/>
    </row>
    <row r="95" ht="15" customHeight="1">
      <c r="B95" s="324"/>
      <c r="C95" s="302" t="s">
        <v>48</v>
      </c>
      <c r="D95" s="302"/>
      <c r="E95" s="302"/>
      <c r="F95" s="323" t="s">
        <v>996</v>
      </c>
      <c r="G95" s="322"/>
      <c r="H95" s="302" t="s">
        <v>1033</v>
      </c>
      <c r="I95" s="302" t="s">
        <v>1030</v>
      </c>
      <c r="J95" s="302"/>
      <c r="K95" s="315"/>
    </row>
    <row r="96" ht="15" customHeight="1">
      <c r="B96" s="327"/>
      <c r="C96" s="328"/>
      <c r="D96" s="328"/>
      <c r="E96" s="328"/>
      <c r="F96" s="328"/>
      <c r="G96" s="328"/>
      <c r="H96" s="328"/>
      <c r="I96" s="328"/>
      <c r="J96" s="328"/>
      <c r="K96" s="329"/>
    </row>
    <row r="97" ht="18.75" customHeight="1">
      <c r="B97" s="330"/>
      <c r="C97" s="331"/>
      <c r="D97" s="331"/>
      <c r="E97" s="331"/>
      <c r="F97" s="331"/>
      <c r="G97" s="331"/>
      <c r="H97" s="331"/>
      <c r="I97" s="331"/>
      <c r="J97" s="331"/>
      <c r="K97" s="330"/>
    </row>
    <row r="98" ht="18.75" customHeight="1">
      <c r="B98" s="309"/>
      <c r="C98" s="309"/>
      <c r="D98" s="309"/>
      <c r="E98" s="309"/>
      <c r="F98" s="309"/>
      <c r="G98" s="309"/>
      <c r="H98" s="309"/>
      <c r="I98" s="309"/>
      <c r="J98" s="309"/>
      <c r="K98" s="309"/>
    </row>
    <row r="99" ht="7.5" customHeight="1">
      <c r="B99" s="310"/>
      <c r="C99" s="311"/>
      <c r="D99" s="311"/>
      <c r="E99" s="311"/>
      <c r="F99" s="311"/>
      <c r="G99" s="311"/>
      <c r="H99" s="311"/>
      <c r="I99" s="311"/>
      <c r="J99" s="311"/>
      <c r="K99" s="312"/>
    </row>
    <row r="100" ht="45" customHeight="1">
      <c r="B100" s="313"/>
      <c r="C100" s="314" t="s">
        <v>1034</v>
      </c>
      <c r="D100" s="314"/>
      <c r="E100" s="314"/>
      <c r="F100" s="314"/>
      <c r="G100" s="314"/>
      <c r="H100" s="314"/>
      <c r="I100" s="314"/>
      <c r="J100" s="314"/>
      <c r="K100" s="315"/>
    </row>
    <row r="101" ht="17.25" customHeight="1">
      <c r="B101" s="313"/>
      <c r="C101" s="316" t="s">
        <v>990</v>
      </c>
      <c r="D101" s="316"/>
      <c r="E101" s="316"/>
      <c r="F101" s="316" t="s">
        <v>991</v>
      </c>
      <c r="G101" s="317"/>
      <c r="H101" s="316" t="s">
        <v>110</v>
      </c>
      <c r="I101" s="316" t="s">
        <v>57</v>
      </c>
      <c r="J101" s="316" t="s">
        <v>992</v>
      </c>
      <c r="K101" s="315"/>
    </row>
    <row r="102" ht="17.25" customHeight="1">
      <c r="B102" s="313"/>
      <c r="C102" s="318" t="s">
        <v>993</v>
      </c>
      <c r="D102" s="318"/>
      <c r="E102" s="318"/>
      <c r="F102" s="319" t="s">
        <v>994</v>
      </c>
      <c r="G102" s="320"/>
      <c r="H102" s="318"/>
      <c r="I102" s="318"/>
      <c r="J102" s="318" t="s">
        <v>995</v>
      </c>
      <c r="K102" s="315"/>
    </row>
    <row r="103" ht="5.25" customHeight="1">
      <c r="B103" s="313"/>
      <c r="C103" s="316"/>
      <c r="D103" s="316"/>
      <c r="E103" s="316"/>
      <c r="F103" s="316"/>
      <c r="G103" s="332"/>
      <c r="H103" s="316"/>
      <c r="I103" s="316"/>
      <c r="J103" s="316"/>
      <c r="K103" s="315"/>
    </row>
    <row r="104" ht="15" customHeight="1">
      <c r="B104" s="313"/>
      <c r="C104" s="302" t="s">
        <v>53</v>
      </c>
      <c r="D104" s="321"/>
      <c r="E104" s="321"/>
      <c r="F104" s="323" t="s">
        <v>996</v>
      </c>
      <c r="G104" s="332"/>
      <c r="H104" s="302" t="s">
        <v>1035</v>
      </c>
      <c r="I104" s="302" t="s">
        <v>998</v>
      </c>
      <c r="J104" s="302">
        <v>20</v>
      </c>
      <c r="K104" s="315"/>
    </row>
    <row r="105" ht="15" customHeight="1">
      <c r="B105" s="313"/>
      <c r="C105" s="302" t="s">
        <v>999</v>
      </c>
      <c r="D105" s="302"/>
      <c r="E105" s="302"/>
      <c r="F105" s="323" t="s">
        <v>996</v>
      </c>
      <c r="G105" s="302"/>
      <c r="H105" s="302" t="s">
        <v>1035</v>
      </c>
      <c r="I105" s="302" t="s">
        <v>998</v>
      </c>
      <c r="J105" s="302">
        <v>120</v>
      </c>
      <c r="K105" s="315"/>
    </row>
    <row r="106" ht="15" customHeight="1">
      <c r="B106" s="324"/>
      <c r="C106" s="302" t="s">
        <v>1001</v>
      </c>
      <c r="D106" s="302"/>
      <c r="E106" s="302"/>
      <c r="F106" s="323" t="s">
        <v>1002</v>
      </c>
      <c r="G106" s="302"/>
      <c r="H106" s="302" t="s">
        <v>1035</v>
      </c>
      <c r="I106" s="302" t="s">
        <v>998</v>
      </c>
      <c r="J106" s="302">
        <v>50</v>
      </c>
      <c r="K106" s="315"/>
    </row>
    <row r="107" ht="15" customHeight="1">
      <c r="B107" s="324"/>
      <c r="C107" s="302" t="s">
        <v>1004</v>
      </c>
      <c r="D107" s="302"/>
      <c r="E107" s="302"/>
      <c r="F107" s="323" t="s">
        <v>996</v>
      </c>
      <c r="G107" s="302"/>
      <c r="H107" s="302" t="s">
        <v>1035</v>
      </c>
      <c r="I107" s="302" t="s">
        <v>1006</v>
      </c>
      <c r="J107" s="302"/>
      <c r="K107" s="315"/>
    </row>
    <row r="108" ht="15" customHeight="1">
      <c r="B108" s="324"/>
      <c r="C108" s="302" t="s">
        <v>1015</v>
      </c>
      <c r="D108" s="302"/>
      <c r="E108" s="302"/>
      <c r="F108" s="323" t="s">
        <v>1002</v>
      </c>
      <c r="G108" s="302"/>
      <c r="H108" s="302" t="s">
        <v>1035</v>
      </c>
      <c r="I108" s="302" t="s">
        <v>998</v>
      </c>
      <c r="J108" s="302">
        <v>50</v>
      </c>
      <c r="K108" s="315"/>
    </row>
    <row r="109" ht="15" customHeight="1">
      <c r="B109" s="324"/>
      <c r="C109" s="302" t="s">
        <v>1023</v>
      </c>
      <c r="D109" s="302"/>
      <c r="E109" s="302"/>
      <c r="F109" s="323" t="s">
        <v>1002</v>
      </c>
      <c r="G109" s="302"/>
      <c r="H109" s="302" t="s">
        <v>1035</v>
      </c>
      <c r="I109" s="302" t="s">
        <v>998</v>
      </c>
      <c r="J109" s="302">
        <v>50</v>
      </c>
      <c r="K109" s="315"/>
    </row>
    <row r="110" ht="15" customHeight="1">
      <c r="B110" s="324"/>
      <c r="C110" s="302" t="s">
        <v>1021</v>
      </c>
      <c r="D110" s="302"/>
      <c r="E110" s="302"/>
      <c r="F110" s="323" t="s">
        <v>1002</v>
      </c>
      <c r="G110" s="302"/>
      <c r="H110" s="302" t="s">
        <v>1035</v>
      </c>
      <c r="I110" s="302" t="s">
        <v>998</v>
      </c>
      <c r="J110" s="302">
        <v>50</v>
      </c>
      <c r="K110" s="315"/>
    </row>
    <row r="111" ht="15" customHeight="1">
      <c r="B111" s="324"/>
      <c r="C111" s="302" t="s">
        <v>53</v>
      </c>
      <c r="D111" s="302"/>
      <c r="E111" s="302"/>
      <c r="F111" s="323" t="s">
        <v>996</v>
      </c>
      <c r="G111" s="302"/>
      <c r="H111" s="302" t="s">
        <v>1036</v>
      </c>
      <c r="I111" s="302" t="s">
        <v>998</v>
      </c>
      <c r="J111" s="302">
        <v>20</v>
      </c>
      <c r="K111" s="315"/>
    </row>
    <row r="112" ht="15" customHeight="1">
      <c r="B112" s="324"/>
      <c r="C112" s="302" t="s">
        <v>1037</v>
      </c>
      <c r="D112" s="302"/>
      <c r="E112" s="302"/>
      <c r="F112" s="323" t="s">
        <v>996</v>
      </c>
      <c r="G112" s="302"/>
      <c r="H112" s="302" t="s">
        <v>1038</v>
      </c>
      <c r="I112" s="302" t="s">
        <v>998</v>
      </c>
      <c r="J112" s="302">
        <v>120</v>
      </c>
      <c r="K112" s="315"/>
    </row>
    <row r="113" ht="15" customHeight="1">
      <c r="B113" s="324"/>
      <c r="C113" s="302" t="s">
        <v>38</v>
      </c>
      <c r="D113" s="302"/>
      <c r="E113" s="302"/>
      <c r="F113" s="323" t="s">
        <v>996</v>
      </c>
      <c r="G113" s="302"/>
      <c r="H113" s="302" t="s">
        <v>1039</v>
      </c>
      <c r="I113" s="302" t="s">
        <v>1030</v>
      </c>
      <c r="J113" s="302"/>
      <c r="K113" s="315"/>
    </row>
    <row r="114" ht="15" customHeight="1">
      <c r="B114" s="324"/>
      <c r="C114" s="302" t="s">
        <v>48</v>
      </c>
      <c r="D114" s="302"/>
      <c r="E114" s="302"/>
      <c r="F114" s="323" t="s">
        <v>996</v>
      </c>
      <c r="G114" s="302"/>
      <c r="H114" s="302" t="s">
        <v>1040</v>
      </c>
      <c r="I114" s="302" t="s">
        <v>1030</v>
      </c>
      <c r="J114" s="302"/>
      <c r="K114" s="315"/>
    </row>
    <row r="115" ht="15" customHeight="1">
      <c r="B115" s="324"/>
      <c r="C115" s="302" t="s">
        <v>57</v>
      </c>
      <c r="D115" s="302"/>
      <c r="E115" s="302"/>
      <c r="F115" s="323" t="s">
        <v>996</v>
      </c>
      <c r="G115" s="302"/>
      <c r="H115" s="302" t="s">
        <v>1041</v>
      </c>
      <c r="I115" s="302" t="s">
        <v>1042</v>
      </c>
      <c r="J115" s="302"/>
      <c r="K115" s="315"/>
    </row>
    <row r="116" ht="15" customHeight="1">
      <c r="B116" s="327"/>
      <c r="C116" s="333"/>
      <c r="D116" s="333"/>
      <c r="E116" s="333"/>
      <c r="F116" s="333"/>
      <c r="G116" s="333"/>
      <c r="H116" s="333"/>
      <c r="I116" s="333"/>
      <c r="J116" s="333"/>
      <c r="K116" s="329"/>
    </row>
    <row r="117" ht="18.75" customHeight="1">
      <c r="B117" s="334"/>
      <c r="C117" s="298"/>
      <c r="D117" s="298"/>
      <c r="E117" s="298"/>
      <c r="F117" s="335"/>
      <c r="G117" s="298"/>
      <c r="H117" s="298"/>
      <c r="I117" s="298"/>
      <c r="J117" s="298"/>
      <c r="K117" s="334"/>
    </row>
    <row r="118" ht="18.75" customHeight="1">
      <c r="B118" s="309"/>
      <c r="C118" s="309"/>
      <c r="D118" s="309"/>
      <c r="E118" s="309"/>
      <c r="F118" s="309"/>
      <c r="G118" s="309"/>
      <c r="H118" s="309"/>
      <c r="I118" s="309"/>
      <c r="J118" s="309"/>
      <c r="K118" s="309"/>
    </row>
    <row r="119" ht="7.5" customHeight="1">
      <c r="B119" s="336"/>
      <c r="C119" s="337"/>
      <c r="D119" s="337"/>
      <c r="E119" s="337"/>
      <c r="F119" s="337"/>
      <c r="G119" s="337"/>
      <c r="H119" s="337"/>
      <c r="I119" s="337"/>
      <c r="J119" s="337"/>
      <c r="K119" s="338"/>
    </row>
    <row r="120" ht="45" customHeight="1">
      <c r="B120" s="339"/>
      <c r="C120" s="292" t="s">
        <v>1043</v>
      </c>
      <c r="D120" s="292"/>
      <c r="E120" s="292"/>
      <c r="F120" s="292"/>
      <c r="G120" s="292"/>
      <c r="H120" s="292"/>
      <c r="I120" s="292"/>
      <c r="J120" s="292"/>
      <c r="K120" s="340"/>
    </row>
    <row r="121" ht="17.25" customHeight="1">
      <c r="B121" s="341"/>
      <c r="C121" s="316" t="s">
        <v>990</v>
      </c>
      <c r="D121" s="316"/>
      <c r="E121" s="316"/>
      <c r="F121" s="316" t="s">
        <v>991</v>
      </c>
      <c r="G121" s="317"/>
      <c r="H121" s="316" t="s">
        <v>110</v>
      </c>
      <c r="I121" s="316" t="s">
        <v>57</v>
      </c>
      <c r="J121" s="316" t="s">
        <v>992</v>
      </c>
      <c r="K121" s="342"/>
    </row>
    <row r="122" ht="17.25" customHeight="1">
      <c r="B122" s="341"/>
      <c r="C122" s="318" t="s">
        <v>993</v>
      </c>
      <c r="D122" s="318"/>
      <c r="E122" s="318"/>
      <c r="F122" s="319" t="s">
        <v>994</v>
      </c>
      <c r="G122" s="320"/>
      <c r="H122" s="318"/>
      <c r="I122" s="318"/>
      <c r="J122" s="318" t="s">
        <v>995</v>
      </c>
      <c r="K122" s="342"/>
    </row>
    <row r="123" ht="5.25" customHeight="1">
      <c r="B123" s="343"/>
      <c r="C123" s="321"/>
      <c r="D123" s="321"/>
      <c r="E123" s="321"/>
      <c r="F123" s="321"/>
      <c r="G123" s="302"/>
      <c r="H123" s="321"/>
      <c r="I123" s="321"/>
      <c r="J123" s="321"/>
      <c r="K123" s="344"/>
    </row>
    <row r="124" ht="15" customHeight="1">
      <c r="B124" s="343"/>
      <c r="C124" s="302" t="s">
        <v>999</v>
      </c>
      <c r="D124" s="321"/>
      <c r="E124" s="321"/>
      <c r="F124" s="323" t="s">
        <v>996</v>
      </c>
      <c r="G124" s="302"/>
      <c r="H124" s="302" t="s">
        <v>1035</v>
      </c>
      <c r="I124" s="302" t="s">
        <v>998</v>
      </c>
      <c r="J124" s="302">
        <v>120</v>
      </c>
      <c r="K124" s="345"/>
    </row>
    <row r="125" ht="15" customHeight="1">
      <c r="B125" s="343"/>
      <c r="C125" s="302" t="s">
        <v>1044</v>
      </c>
      <c r="D125" s="302"/>
      <c r="E125" s="302"/>
      <c r="F125" s="323" t="s">
        <v>996</v>
      </c>
      <c r="G125" s="302"/>
      <c r="H125" s="302" t="s">
        <v>1045</v>
      </c>
      <c r="I125" s="302" t="s">
        <v>998</v>
      </c>
      <c r="J125" s="302" t="s">
        <v>1046</v>
      </c>
      <c r="K125" s="345"/>
    </row>
    <row r="126" ht="15" customHeight="1">
      <c r="B126" s="343"/>
      <c r="C126" s="302" t="s">
        <v>944</v>
      </c>
      <c r="D126" s="302"/>
      <c r="E126" s="302"/>
      <c r="F126" s="323" t="s">
        <v>996</v>
      </c>
      <c r="G126" s="302"/>
      <c r="H126" s="302" t="s">
        <v>1047</v>
      </c>
      <c r="I126" s="302" t="s">
        <v>998</v>
      </c>
      <c r="J126" s="302" t="s">
        <v>1046</v>
      </c>
      <c r="K126" s="345"/>
    </row>
    <row r="127" ht="15" customHeight="1">
      <c r="B127" s="343"/>
      <c r="C127" s="302" t="s">
        <v>1007</v>
      </c>
      <c r="D127" s="302"/>
      <c r="E127" s="302"/>
      <c r="F127" s="323" t="s">
        <v>1002</v>
      </c>
      <c r="G127" s="302"/>
      <c r="H127" s="302" t="s">
        <v>1008</v>
      </c>
      <c r="I127" s="302" t="s">
        <v>998</v>
      </c>
      <c r="J127" s="302">
        <v>15</v>
      </c>
      <c r="K127" s="345"/>
    </row>
    <row r="128" ht="15" customHeight="1">
      <c r="B128" s="343"/>
      <c r="C128" s="325" t="s">
        <v>1009</v>
      </c>
      <c r="D128" s="325"/>
      <c r="E128" s="325"/>
      <c r="F128" s="326" t="s">
        <v>1002</v>
      </c>
      <c r="G128" s="325"/>
      <c r="H128" s="325" t="s">
        <v>1010</v>
      </c>
      <c r="I128" s="325" t="s">
        <v>998</v>
      </c>
      <c r="J128" s="325">
        <v>15</v>
      </c>
      <c r="K128" s="345"/>
    </row>
    <row r="129" ht="15" customHeight="1">
      <c r="B129" s="343"/>
      <c r="C129" s="325" t="s">
        <v>1011</v>
      </c>
      <c r="D129" s="325"/>
      <c r="E129" s="325"/>
      <c r="F129" s="326" t="s">
        <v>1002</v>
      </c>
      <c r="G129" s="325"/>
      <c r="H129" s="325" t="s">
        <v>1012</v>
      </c>
      <c r="I129" s="325" t="s">
        <v>998</v>
      </c>
      <c r="J129" s="325">
        <v>20</v>
      </c>
      <c r="K129" s="345"/>
    </row>
    <row r="130" ht="15" customHeight="1">
      <c r="B130" s="343"/>
      <c r="C130" s="325" t="s">
        <v>1013</v>
      </c>
      <c r="D130" s="325"/>
      <c r="E130" s="325"/>
      <c r="F130" s="326" t="s">
        <v>1002</v>
      </c>
      <c r="G130" s="325"/>
      <c r="H130" s="325" t="s">
        <v>1014</v>
      </c>
      <c r="I130" s="325" t="s">
        <v>998</v>
      </c>
      <c r="J130" s="325">
        <v>20</v>
      </c>
      <c r="K130" s="345"/>
    </row>
    <row r="131" ht="15" customHeight="1">
      <c r="B131" s="343"/>
      <c r="C131" s="302" t="s">
        <v>1001</v>
      </c>
      <c r="D131" s="302"/>
      <c r="E131" s="302"/>
      <c r="F131" s="323" t="s">
        <v>1002</v>
      </c>
      <c r="G131" s="302"/>
      <c r="H131" s="302" t="s">
        <v>1035</v>
      </c>
      <c r="I131" s="302" t="s">
        <v>998</v>
      </c>
      <c r="J131" s="302">
        <v>50</v>
      </c>
      <c r="K131" s="345"/>
    </row>
    <row r="132" ht="15" customHeight="1">
      <c r="B132" s="343"/>
      <c r="C132" s="302" t="s">
        <v>1015</v>
      </c>
      <c r="D132" s="302"/>
      <c r="E132" s="302"/>
      <c r="F132" s="323" t="s">
        <v>1002</v>
      </c>
      <c r="G132" s="302"/>
      <c r="H132" s="302" t="s">
        <v>1035</v>
      </c>
      <c r="I132" s="302" t="s">
        <v>998</v>
      </c>
      <c r="J132" s="302">
        <v>50</v>
      </c>
      <c r="K132" s="345"/>
    </row>
    <row r="133" ht="15" customHeight="1">
      <c r="B133" s="343"/>
      <c r="C133" s="302" t="s">
        <v>1021</v>
      </c>
      <c r="D133" s="302"/>
      <c r="E133" s="302"/>
      <c r="F133" s="323" t="s">
        <v>1002</v>
      </c>
      <c r="G133" s="302"/>
      <c r="H133" s="302" t="s">
        <v>1035</v>
      </c>
      <c r="I133" s="302" t="s">
        <v>998</v>
      </c>
      <c r="J133" s="302">
        <v>50</v>
      </c>
      <c r="K133" s="345"/>
    </row>
    <row r="134" ht="15" customHeight="1">
      <c r="B134" s="343"/>
      <c r="C134" s="302" t="s">
        <v>1023</v>
      </c>
      <c r="D134" s="302"/>
      <c r="E134" s="302"/>
      <c r="F134" s="323" t="s">
        <v>1002</v>
      </c>
      <c r="G134" s="302"/>
      <c r="H134" s="302" t="s">
        <v>1035</v>
      </c>
      <c r="I134" s="302" t="s">
        <v>998</v>
      </c>
      <c r="J134" s="302">
        <v>50</v>
      </c>
      <c r="K134" s="345"/>
    </row>
    <row r="135" ht="15" customHeight="1">
      <c r="B135" s="343"/>
      <c r="C135" s="302" t="s">
        <v>115</v>
      </c>
      <c r="D135" s="302"/>
      <c r="E135" s="302"/>
      <c r="F135" s="323" t="s">
        <v>1002</v>
      </c>
      <c r="G135" s="302"/>
      <c r="H135" s="302" t="s">
        <v>1048</v>
      </c>
      <c r="I135" s="302" t="s">
        <v>998</v>
      </c>
      <c r="J135" s="302">
        <v>255</v>
      </c>
      <c r="K135" s="345"/>
    </row>
    <row r="136" ht="15" customHeight="1">
      <c r="B136" s="343"/>
      <c r="C136" s="302" t="s">
        <v>1025</v>
      </c>
      <c r="D136" s="302"/>
      <c r="E136" s="302"/>
      <c r="F136" s="323" t="s">
        <v>996</v>
      </c>
      <c r="G136" s="302"/>
      <c r="H136" s="302" t="s">
        <v>1049</v>
      </c>
      <c r="I136" s="302" t="s">
        <v>1027</v>
      </c>
      <c r="J136" s="302"/>
      <c r="K136" s="345"/>
    </row>
    <row r="137" ht="15" customHeight="1">
      <c r="B137" s="343"/>
      <c r="C137" s="302" t="s">
        <v>1028</v>
      </c>
      <c r="D137" s="302"/>
      <c r="E137" s="302"/>
      <c r="F137" s="323" t="s">
        <v>996</v>
      </c>
      <c r="G137" s="302"/>
      <c r="H137" s="302" t="s">
        <v>1050</v>
      </c>
      <c r="I137" s="302" t="s">
        <v>1030</v>
      </c>
      <c r="J137" s="302"/>
      <c r="K137" s="345"/>
    </row>
    <row r="138" ht="15" customHeight="1">
      <c r="B138" s="343"/>
      <c r="C138" s="302" t="s">
        <v>1031</v>
      </c>
      <c r="D138" s="302"/>
      <c r="E138" s="302"/>
      <c r="F138" s="323" t="s">
        <v>996</v>
      </c>
      <c r="G138" s="302"/>
      <c r="H138" s="302" t="s">
        <v>1031</v>
      </c>
      <c r="I138" s="302" t="s">
        <v>1030</v>
      </c>
      <c r="J138" s="302"/>
      <c r="K138" s="345"/>
    </row>
    <row r="139" ht="15" customHeight="1">
      <c r="B139" s="343"/>
      <c r="C139" s="302" t="s">
        <v>38</v>
      </c>
      <c r="D139" s="302"/>
      <c r="E139" s="302"/>
      <c r="F139" s="323" t="s">
        <v>996</v>
      </c>
      <c r="G139" s="302"/>
      <c r="H139" s="302" t="s">
        <v>1051</v>
      </c>
      <c r="I139" s="302" t="s">
        <v>1030</v>
      </c>
      <c r="J139" s="302"/>
      <c r="K139" s="345"/>
    </row>
    <row r="140" ht="15" customHeight="1">
      <c r="B140" s="343"/>
      <c r="C140" s="302" t="s">
        <v>1052</v>
      </c>
      <c r="D140" s="302"/>
      <c r="E140" s="302"/>
      <c r="F140" s="323" t="s">
        <v>996</v>
      </c>
      <c r="G140" s="302"/>
      <c r="H140" s="302" t="s">
        <v>1053</v>
      </c>
      <c r="I140" s="302" t="s">
        <v>1030</v>
      </c>
      <c r="J140" s="302"/>
      <c r="K140" s="345"/>
    </row>
    <row r="141" ht="15" customHeight="1">
      <c r="B141" s="346"/>
      <c r="C141" s="347"/>
      <c r="D141" s="347"/>
      <c r="E141" s="347"/>
      <c r="F141" s="347"/>
      <c r="G141" s="347"/>
      <c r="H141" s="347"/>
      <c r="I141" s="347"/>
      <c r="J141" s="347"/>
      <c r="K141" s="348"/>
    </row>
    <row r="142" ht="18.75" customHeight="1">
      <c r="B142" s="298"/>
      <c r="C142" s="298"/>
      <c r="D142" s="298"/>
      <c r="E142" s="298"/>
      <c r="F142" s="335"/>
      <c r="G142" s="298"/>
      <c r="H142" s="298"/>
      <c r="I142" s="298"/>
      <c r="J142" s="298"/>
      <c r="K142" s="298"/>
    </row>
    <row r="143" ht="18.75" customHeight="1">
      <c r="B143" s="309"/>
      <c r="C143" s="309"/>
      <c r="D143" s="309"/>
      <c r="E143" s="309"/>
      <c r="F143" s="309"/>
      <c r="G143" s="309"/>
      <c r="H143" s="309"/>
      <c r="I143" s="309"/>
      <c r="J143" s="309"/>
      <c r="K143" s="309"/>
    </row>
    <row r="144" ht="7.5" customHeight="1">
      <c r="B144" s="310"/>
      <c r="C144" s="311"/>
      <c r="D144" s="311"/>
      <c r="E144" s="311"/>
      <c r="F144" s="311"/>
      <c r="G144" s="311"/>
      <c r="H144" s="311"/>
      <c r="I144" s="311"/>
      <c r="J144" s="311"/>
      <c r="K144" s="312"/>
    </row>
    <row r="145" ht="45" customHeight="1">
      <c r="B145" s="313"/>
      <c r="C145" s="314" t="s">
        <v>1054</v>
      </c>
      <c r="D145" s="314"/>
      <c r="E145" s="314"/>
      <c r="F145" s="314"/>
      <c r="G145" s="314"/>
      <c r="H145" s="314"/>
      <c r="I145" s="314"/>
      <c r="J145" s="314"/>
      <c r="K145" s="315"/>
    </row>
    <row r="146" ht="17.25" customHeight="1">
      <c r="B146" s="313"/>
      <c r="C146" s="316" t="s">
        <v>990</v>
      </c>
      <c r="D146" s="316"/>
      <c r="E146" s="316"/>
      <c r="F146" s="316" t="s">
        <v>991</v>
      </c>
      <c r="G146" s="317"/>
      <c r="H146" s="316" t="s">
        <v>110</v>
      </c>
      <c r="I146" s="316" t="s">
        <v>57</v>
      </c>
      <c r="J146" s="316" t="s">
        <v>992</v>
      </c>
      <c r="K146" s="315"/>
    </row>
    <row r="147" ht="17.25" customHeight="1">
      <c r="B147" s="313"/>
      <c r="C147" s="318" t="s">
        <v>993</v>
      </c>
      <c r="D147" s="318"/>
      <c r="E147" s="318"/>
      <c r="F147" s="319" t="s">
        <v>994</v>
      </c>
      <c r="G147" s="320"/>
      <c r="H147" s="318"/>
      <c r="I147" s="318"/>
      <c r="J147" s="318" t="s">
        <v>995</v>
      </c>
      <c r="K147" s="315"/>
    </row>
    <row r="148" ht="5.25" customHeight="1">
      <c r="B148" s="324"/>
      <c r="C148" s="321"/>
      <c r="D148" s="321"/>
      <c r="E148" s="321"/>
      <c r="F148" s="321"/>
      <c r="G148" s="322"/>
      <c r="H148" s="321"/>
      <c r="I148" s="321"/>
      <c r="J148" s="321"/>
      <c r="K148" s="345"/>
    </row>
    <row r="149" ht="15" customHeight="1">
      <c r="B149" s="324"/>
      <c r="C149" s="349" t="s">
        <v>999</v>
      </c>
      <c r="D149" s="302"/>
      <c r="E149" s="302"/>
      <c r="F149" s="350" t="s">
        <v>996</v>
      </c>
      <c r="G149" s="302"/>
      <c r="H149" s="349" t="s">
        <v>1035</v>
      </c>
      <c r="I149" s="349" t="s">
        <v>998</v>
      </c>
      <c r="J149" s="349">
        <v>120</v>
      </c>
      <c r="K149" s="345"/>
    </row>
    <row r="150" ht="15" customHeight="1">
      <c r="B150" s="324"/>
      <c r="C150" s="349" t="s">
        <v>1044</v>
      </c>
      <c r="D150" s="302"/>
      <c r="E150" s="302"/>
      <c r="F150" s="350" t="s">
        <v>996</v>
      </c>
      <c r="G150" s="302"/>
      <c r="H150" s="349" t="s">
        <v>1055</v>
      </c>
      <c r="I150" s="349" t="s">
        <v>998</v>
      </c>
      <c r="J150" s="349" t="s">
        <v>1046</v>
      </c>
      <c r="K150" s="345"/>
    </row>
    <row r="151" ht="15" customHeight="1">
      <c r="B151" s="324"/>
      <c r="C151" s="349" t="s">
        <v>944</v>
      </c>
      <c r="D151" s="302"/>
      <c r="E151" s="302"/>
      <c r="F151" s="350" t="s">
        <v>996</v>
      </c>
      <c r="G151" s="302"/>
      <c r="H151" s="349" t="s">
        <v>1056</v>
      </c>
      <c r="I151" s="349" t="s">
        <v>998</v>
      </c>
      <c r="J151" s="349" t="s">
        <v>1046</v>
      </c>
      <c r="K151" s="345"/>
    </row>
    <row r="152" ht="15" customHeight="1">
      <c r="B152" s="324"/>
      <c r="C152" s="349" t="s">
        <v>1001</v>
      </c>
      <c r="D152" s="302"/>
      <c r="E152" s="302"/>
      <c r="F152" s="350" t="s">
        <v>1002</v>
      </c>
      <c r="G152" s="302"/>
      <c r="H152" s="349" t="s">
        <v>1035</v>
      </c>
      <c r="I152" s="349" t="s">
        <v>998</v>
      </c>
      <c r="J152" s="349">
        <v>50</v>
      </c>
      <c r="K152" s="345"/>
    </row>
    <row r="153" ht="15" customHeight="1">
      <c r="B153" s="324"/>
      <c r="C153" s="349" t="s">
        <v>1004</v>
      </c>
      <c r="D153" s="302"/>
      <c r="E153" s="302"/>
      <c r="F153" s="350" t="s">
        <v>996</v>
      </c>
      <c r="G153" s="302"/>
      <c r="H153" s="349" t="s">
        <v>1035</v>
      </c>
      <c r="I153" s="349" t="s">
        <v>1006</v>
      </c>
      <c r="J153" s="349"/>
      <c r="K153" s="345"/>
    </row>
    <row r="154" ht="15" customHeight="1">
      <c r="B154" s="324"/>
      <c r="C154" s="349" t="s">
        <v>1015</v>
      </c>
      <c r="D154" s="302"/>
      <c r="E154" s="302"/>
      <c r="F154" s="350" t="s">
        <v>1002</v>
      </c>
      <c r="G154" s="302"/>
      <c r="H154" s="349" t="s">
        <v>1035</v>
      </c>
      <c r="I154" s="349" t="s">
        <v>998</v>
      </c>
      <c r="J154" s="349">
        <v>50</v>
      </c>
      <c r="K154" s="345"/>
    </row>
    <row r="155" ht="15" customHeight="1">
      <c r="B155" s="324"/>
      <c r="C155" s="349" t="s">
        <v>1023</v>
      </c>
      <c r="D155" s="302"/>
      <c r="E155" s="302"/>
      <c r="F155" s="350" t="s">
        <v>1002</v>
      </c>
      <c r="G155" s="302"/>
      <c r="H155" s="349" t="s">
        <v>1035</v>
      </c>
      <c r="I155" s="349" t="s">
        <v>998</v>
      </c>
      <c r="J155" s="349">
        <v>50</v>
      </c>
      <c r="K155" s="345"/>
    </row>
    <row r="156" ht="15" customHeight="1">
      <c r="B156" s="324"/>
      <c r="C156" s="349" t="s">
        <v>1021</v>
      </c>
      <c r="D156" s="302"/>
      <c r="E156" s="302"/>
      <c r="F156" s="350" t="s">
        <v>1002</v>
      </c>
      <c r="G156" s="302"/>
      <c r="H156" s="349" t="s">
        <v>1035</v>
      </c>
      <c r="I156" s="349" t="s">
        <v>998</v>
      </c>
      <c r="J156" s="349">
        <v>50</v>
      </c>
      <c r="K156" s="345"/>
    </row>
    <row r="157" ht="15" customHeight="1">
      <c r="B157" s="324"/>
      <c r="C157" s="349" t="s">
        <v>98</v>
      </c>
      <c r="D157" s="302"/>
      <c r="E157" s="302"/>
      <c r="F157" s="350" t="s">
        <v>996</v>
      </c>
      <c r="G157" s="302"/>
      <c r="H157" s="349" t="s">
        <v>1057</v>
      </c>
      <c r="I157" s="349" t="s">
        <v>998</v>
      </c>
      <c r="J157" s="349" t="s">
        <v>1058</v>
      </c>
      <c r="K157" s="345"/>
    </row>
    <row r="158" ht="15" customHeight="1">
      <c r="B158" s="324"/>
      <c r="C158" s="349" t="s">
        <v>1059</v>
      </c>
      <c r="D158" s="302"/>
      <c r="E158" s="302"/>
      <c r="F158" s="350" t="s">
        <v>996</v>
      </c>
      <c r="G158" s="302"/>
      <c r="H158" s="349" t="s">
        <v>1060</v>
      </c>
      <c r="I158" s="349" t="s">
        <v>1030</v>
      </c>
      <c r="J158" s="349"/>
      <c r="K158" s="345"/>
    </row>
    <row r="159" ht="15" customHeight="1">
      <c r="B159" s="351"/>
      <c r="C159" s="333"/>
      <c r="D159" s="333"/>
      <c r="E159" s="333"/>
      <c r="F159" s="333"/>
      <c r="G159" s="333"/>
      <c r="H159" s="333"/>
      <c r="I159" s="333"/>
      <c r="J159" s="333"/>
      <c r="K159" s="352"/>
    </row>
    <row r="160" ht="18.75" customHeight="1">
      <c r="B160" s="298"/>
      <c r="C160" s="302"/>
      <c r="D160" s="302"/>
      <c r="E160" s="302"/>
      <c r="F160" s="323"/>
      <c r="G160" s="302"/>
      <c r="H160" s="302"/>
      <c r="I160" s="302"/>
      <c r="J160" s="302"/>
      <c r="K160" s="298"/>
    </row>
    <row r="161" ht="18.75" customHeight="1">
      <c r="B161" s="298"/>
      <c r="C161" s="302"/>
      <c r="D161" s="302"/>
      <c r="E161" s="302"/>
      <c r="F161" s="323"/>
      <c r="G161" s="302"/>
      <c r="H161" s="302"/>
      <c r="I161" s="302"/>
      <c r="J161" s="302"/>
      <c r="K161" s="298"/>
    </row>
    <row r="162" ht="18.75" customHeight="1">
      <c r="B162" s="298"/>
      <c r="C162" s="302"/>
      <c r="D162" s="302"/>
      <c r="E162" s="302"/>
      <c r="F162" s="323"/>
      <c r="G162" s="302"/>
      <c r="H162" s="302"/>
      <c r="I162" s="302"/>
      <c r="J162" s="302"/>
      <c r="K162" s="298"/>
    </row>
    <row r="163" ht="18.75" customHeight="1">
      <c r="B163" s="298"/>
      <c r="C163" s="302"/>
      <c r="D163" s="302"/>
      <c r="E163" s="302"/>
      <c r="F163" s="323"/>
      <c r="G163" s="302"/>
      <c r="H163" s="302"/>
      <c r="I163" s="302"/>
      <c r="J163" s="302"/>
      <c r="K163" s="298"/>
    </row>
    <row r="164" ht="18.75" customHeight="1">
      <c r="B164" s="298"/>
      <c r="C164" s="302"/>
      <c r="D164" s="302"/>
      <c r="E164" s="302"/>
      <c r="F164" s="323"/>
      <c r="G164" s="302"/>
      <c r="H164" s="302"/>
      <c r="I164" s="302"/>
      <c r="J164" s="302"/>
      <c r="K164" s="298"/>
    </row>
    <row r="165" ht="18.75" customHeight="1">
      <c r="B165" s="298"/>
      <c r="C165" s="302"/>
      <c r="D165" s="302"/>
      <c r="E165" s="302"/>
      <c r="F165" s="323"/>
      <c r="G165" s="302"/>
      <c r="H165" s="302"/>
      <c r="I165" s="302"/>
      <c r="J165" s="302"/>
      <c r="K165" s="298"/>
    </row>
    <row r="166" ht="18.75" customHeight="1">
      <c r="B166" s="298"/>
      <c r="C166" s="302"/>
      <c r="D166" s="302"/>
      <c r="E166" s="302"/>
      <c r="F166" s="323"/>
      <c r="G166" s="302"/>
      <c r="H166" s="302"/>
      <c r="I166" s="302"/>
      <c r="J166" s="302"/>
      <c r="K166" s="298"/>
    </row>
    <row r="167" ht="18.75" customHeight="1">
      <c r="B167" s="309"/>
      <c r="C167" s="309"/>
      <c r="D167" s="309"/>
      <c r="E167" s="309"/>
      <c r="F167" s="309"/>
      <c r="G167" s="309"/>
      <c r="H167" s="309"/>
      <c r="I167" s="309"/>
      <c r="J167" s="309"/>
      <c r="K167" s="309"/>
    </row>
    <row r="168" ht="7.5" customHeight="1">
      <c r="B168" s="288"/>
      <c r="C168" s="289"/>
      <c r="D168" s="289"/>
      <c r="E168" s="289"/>
      <c r="F168" s="289"/>
      <c r="G168" s="289"/>
      <c r="H168" s="289"/>
      <c r="I168" s="289"/>
      <c r="J168" s="289"/>
      <c r="K168" s="290"/>
    </row>
    <row r="169" ht="45" customHeight="1">
      <c r="B169" s="291"/>
      <c r="C169" s="292" t="s">
        <v>1061</v>
      </c>
      <c r="D169" s="292"/>
      <c r="E169" s="292"/>
      <c r="F169" s="292"/>
      <c r="G169" s="292"/>
      <c r="H169" s="292"/>
      <c r="I169" s="292"/>
      <c r="J169" s="292"/>
      <c r="K169" s="293"/>
    </row>
    <row r="170" ht="17.25" customHeight="1">
      <c r="B170" s="291"/>
      <c r="C170" s="316" t="s">
        <v>990</v>
      </c>
      <c r="D170" s="316"/>
      <c r="E170" s="316"/>
      <c r="F170" s="316" t="s">
        <v>991</v>
      </c>
      <c r="G170" s="353"/>
      <c r="H170" s="354" t="s">
        <v>110</v>
      </c>
      <c r="I170" s="354" t="s">
        <v>57</v>
      </c>
      <c r="J170" s="316" t="s">
        <v>992</v>
      </c>
      <c r="K170" s="293"/>
    </row>
    <row r="171" ht="17.25" customHeight="1">
      <c r="B171" s="294"/>
      <c r="C171" s="318" t="s">
        <v>993</v>
      </c>
      <c r="D171" s="318"/>
      <c r="E171" s="318"/>
      <c r="F171" s="319" t="s">
        <v>994</v>
      </c>
      <c r="G171" s="355"/>
      <c r="H171" s="356"/>
      <c r="I171" s="356"/>
      <c r="J171" s="318" t="s">
        <v>995</v>
      </c>
      <c r="K171" s="296"/>
    </row>
    <row r="172" ht="5.25" customHeight="1">
      <c r="B172" s="324"/>
      <c r="C172" s="321"/>
      <c r="D172" s="321"/>
      <c r="E172" s="321"/>
      <c r="F172" s="321"/>
      <c r="G172" s="322"/>
      <c r="H172" s="321"/>
      <c r="I172" s="321"/>
      <c r="J172" s="321"/>
      <c r="K172" s="345"/>
    </row>
    <row r="173" ht="15" customHeight="1">
      <c r="B173" s="324"/>
      <c r="C173" s="302" t="s">
        <v>999</v>
      </c>
      <c r="D173" s="302"/>
      <c r="E173" s="302"/>
      <c r="F173" s="323" t="s">
        <v>996</v>
      </c>
      <c r="G173" s="302"/>
      <c r="H173" s="302" t="s">
        <v>1035</v>
      </c>
      <c r="I173" s="302" t="s">
        <v>998</v>
      </c>
      <c r="J173" s="302">
        <v>120</v>
      </c>
      <c r="K173" s="345"/>
    </row>
    <row r="174" ht="15" customHeight="1">
      <c r="B174" s="324"/>
      <c r="C174" s="302" t="s">
        <v>1044</v>
      </c>
      <c r="D174" s="302"/>
      <c r="E174" s="302"/>
      <c r="F174" s="323" t="s">
        <v>996</v>
      </c>
      <c r="G174" s="302"/>
      <c r="H174" s="302" t="s">
        <v>1045</v>
      </c>
      <c r="I174" s="302" t="s">
        <v>998</v>
      </c>
      <c r="J174" s="302" t="s">
        <v>1046</v>
      </c>
      <c r="K174" s="345"/>
    </row>
    <row r="175" ht="15" customHeight="1">
      <c r="B175" s="324"/>
      <c r="C175" s="302" t="s">
        <v>944</v>
      </c>
      <c r="D175" s="302"/>
      <c r="E175" s="302"/>
      <c r="F175" s="323" t="s">
        <v>996</v>
      </c>
      <c r="G175" s="302"/>
      <c r="H175" s="302" t="s">
        <v>1062</v>
      </c>
      <c r="I175" s="302" t="s">
        <v>998</v>
      </c>
      <c r="J175" s="302" t="s">
        <v>1046</v>
      </c>
      <c r="K175" s="345"/>
    </row>
    <row r="176" ht="15" customHeight="1">
      <c r="B176" s="324"/>
      <c r="C176" s="302" t="s">
        <v>1001</v>
      </c>
      <c r="D176" s="302"/>
      <c r="E176" s="302"/>
      <c r="F176" s="323" t="s">
        <v>1002</v>
      </c>
      <c r="G176" s="302"/>
      <c r="H176" s="302" t="s">
        <v>1062</v>
      </c>
      <c r="I176" s="302" t="s">
        <v>998</v>
      </c>
      <c r="J176" s="302">
        <v>50</v>
      </c>
      <c r="K176" s="345"/>
    </row>
    <row r="177" ht="15" customHeight="1">
      <c r="B177" s="324"/>
      <c r="C177" s="302" t="s">
        <v>1004</v>
      </c>
      <c r="D177" s="302"/>
      <c r="E177" s="302"/>
      <c r="F177" s="323" t="s">
        <v>996</v>
      </c>
      <c r="G177" s="302"/>
      <c r="H177" s="302" t="s">
        <v>1062</v>
      </c>
      <c r="I177" s="302" t="s">
        <v>1006</v>
      </c>
      <c r="J177" s="302"/>
      <c r="K177" s="345"/>
    </row>
    <row r="178" ht="15" customHeight="1">
      <c r="B178" s="324"/>
      <c r="C178" s="302" t="s">
        <v>1015</v>
      </c>
      <c r="D178" s="302"/>
      <c r="E178" s="302"/>
      <c r="F178" s="323" t="s">
        <v>1002</v>
      </c>
      <c r="G178" s="302"/>
      <c r="H178" s="302" t="s">
        <v>1062</v>
      </c>
      <c r="I178" s="302" t="s">
        <v>998</v>
      </c>
      <c r="J178" s="302">
        <v>50</v>
      </c>
      <c r="K178" s="345"/>
    </row>
    <row r="179" ht="15" customHeight="1">
      <c r="B179" s="324"/>
      <c r="C179" s="302" t="s">
        <v>1023</v>
      </c>
      <c r="D179" s="302"/>
      <c r="E179" s="302"/>
      <c r="F179" s="323" t="s">
        <v>1002</v>
      </c>
      <c r="G179" s="302"/>
      <c r="H179" s="302" t="s">
        <v>1062</v>
      </c>
      <c r="I179" s="302" t="s">
        <v>998</v>
      </c>
      <c r="J179" s="302">
        <v>50</v>
      </c>
      <c r="K179" s="345"/>
    </row>
    <row r="180" ht="15" customHeight="1">
      <c r="B180" s="324"/>
      <c r="C180" s="302" t="s">
        <v>1021</v>
      </c>
      <c r="D180" s="302"/>
      <c r="E180" s="302"/>
      <c r="F180" s="323" t="s">
        <v>1002</v>
      </c>
      <c r="G180" s="302"/>
      <c r="H180" s="302" t="s">
        <v>1062</v>
      </c>
      <c r="I180" s="302" t="s">
        <v>998</v>
      </c>
      <c r="J180" s="302">
        <v>50</v>
      </c>
      <c r="K180" s="345"/>
    </row>
    <row r="181" ht="15" customHeight="1">
      <c r="B181" s="324"/>
      <c r="C181" s="302" t="s">
        <v>109</v>
      </c>
      <c r="D181" s="302"/>
      <c r="E181" s="302"/>
      <c r="F181" s="323" t="s">
        <v>996</v>
      </c>
      <c r="G181" s="302"/>
      <c r="H181" s="302" t="s">
        <v>1063</v>
      </c>
      <c r="I181" s="302" t="s">
        <v>1064</v>
      </c>
      <c r="J181" s="302"/>
      <c r="K181" s="345"/>
    </row>
    <row r="182" ht="15" customHeight="1">
      <c r="B182" s="324"/>
      <c r="C182" s="302" t="s">
        <v>57</v>
      </c>
      <c r="D182" s="302"/>
      <c r="E182" s="302"/>
      <c r="F182" s="323" t="s">
        <v>996</v>
      </c>
      <c r="G182" s="302"/>
      <c r="H182" s="302" t="s">
        <v>1065</v>
      </c>
      <c r="I182" s="302" t="s">
        <v>1066</v>
      </c>
      <c r="J182" s="302">
        <v>1</v>
      </c>
      <c r="K182" s="345"/>
    </row>
    <row r="183" ht="15" customHeight="1">
      <c r="B183" s="324"/>
      <c r="C183" s="302" t="s">
        <v>53</v>
      </c>
      <c r="D183" s="302"/>
      <c r="E183" s="302"/>
      <c r="F183" s="323" t="s">
        <v>996</v>
      </c>
      <c r="G183" s="302"/>
      <c r="H183" s="302" t="s">
        <v>1067</v>
      </c>
      <c r="I183" s="302" t="s">
        <v>998</v>
      </c>
      <c r="J183" s="302">
        <v>20</v>
      </c>
      <c r="K183" s="345"/>
    </row>
    <row r="184" ht="15" customHeight="1">
      <c r="B184" s="324"/>
      <c r="C184" s="302" t="s">
        <v>110</v>
      </c>
      <c r="D184" s="302"/>
      <c r="E184" s="302"/>
      <c r="F184" s="323" t="s">
        <v>996</v>
      </c>
      <c r="G184" s="302"/>
      <c r="H184" s="302" t="s">
        <v>1068</v>
      </c>
      <c r="I184" s="302" t="s">
        <v>998</v>
      </c>
      <c r="J184" s="302">
        <v>255</v>
      </c>
      <c r="K184" s="345"/>
    </row>
    <row r="185" ht="15" customHeight="1">
      <c r="B185" s="324"/>
      <c r="C185" s="302" t="s">
        <v>111</v>
      </c>
      <c r="D185" s="302"/>
      <c r="E185" s="302"/>
      <c r="F185" s="323" t="s">
        <v>996</v>
      </c>
      <c r="G185" s="302"/>
      <c r="H185" s="302" t="s">
        <v>960</v>
      </c>
      <c r="I185" s="302" t="s">
        <v>998</v>
      </c>
      <c r="J185" s="302">
        <v>10</v>
      </c>
      <c r="K185" s="345"/>
    </row>
    <row r="186" ht="15" customHeight="1">
      <c r="B186" s="324"/>
      <c r="C186" s="302" t="s">
        <v>112</v>
      </c>
      <c r="D186" s="302"/>
      <c r="E186" s="302"/>
      <c r="F186" s="323" t="s">
        <v>996</v>
      </c>
      <c r="G186" s="302"/>
      <c r="H186" s="302" t="s">
        <v>1069</v>
      </c>
      <c r="I186" s="302" t="s">
        <v>1030</v>
      </c>
      <c r="J186" s="302"/>
      <c r="K186" s="345"/>
    </row>
    <row r="187" ht="15" customHeight="1">
      <c r="B187" s="324"/>
      <c r="C187" s="302" t="s">
        <v>1070</v>
      </c>
      <c r="D187" s="302"/>
      <c r="E187" s="302"/>
      <c r="F187" s="323" t="s">
        <v>996</v>
      </c>
      <c r="G187" s="302"/>
      <c r="H187" s="302" t="s">
        <v>1071</v>
      </c>
      <c r="I187" s="302" t="s">
        <v>1030</v>
      </c>
      <c r="J187" s="302"/>
      <c r="K187" s="345"/>
    </row>
    <row r="188" ht="15" customHeight="1">
      <c r="B188" s="324"/>
      <c r="C188" s="302" t="s">
        <v>1059</v>
      </c>
      <c r="D188" s="302"/>
      <c r="E188" s="302"/>
      <c r="F188" s="323" t="s">
        <v>996</v>
      </c>
      <c r="G188" s="302"/>
      <c r="H188" s="302" t="s">
        <v>1072</v>
      </c>
      <c r="I188" s="302" t="s">
        <v>1030</v>
      </c>
      <c r="J188" s="302"/>
      <c r="K188" s="345"/>
    </row>
    <row r="189" ht="15" customHeight="1">
      <c r="B189" s="324"/>
      <c r="C189" s="302" t="s">
        <v>114</v>
      </c>
      <c r="D189" s="302"/>
      <c r="E189" s="302"/>
      <c r="F189" s="323" t="s">
        <v>1002</v>
      </c>
      <c r="G189" s="302"/>
      <c r="H189" s="302" t="s">
        <v>1073</v>
      </c>
      <c r="I189" s="302" t="s">
        <v>998</v>
      </c>
      <c r="J189" s="302">
        <v>50</v>
      </c>
      <c r="K189" s="345"/>
    </row>
    <row r="190" ht="15" customHeight="1">
      <c r="B190" s="324"/>
      <c r="C190" s="302" t="s">
        <v>1074</v>
      </c>
      <c r="D190" s="302"/>
      <c r="E190" s="302"/>
      <c r="F190" s="323" t="s">
        <v>1002</v>
      </c>
      <c r="G190" s="302"/>
      <c r="H190" s="302" t="s">
        <v>1075</v>
      </c>
      <c r="I190" s="302" t="s">
        <v>1076</v>
      </c>
      <c r="J190" s="302"/>
      <c r="K190" s="345"/>
    </row>
    <row r="191" ht="15" customHeight="1">
      <c r="B191" s="324"/>
      <c r="C191" s="302" t="s">
        <v>1077</v>
      </c>
      <c r="D191" s="302"/>
      <c r="E191" s="302"/>
      <c r="F191" s="323" t="s">
        <v>1002</v>
      </c>
      <c r="G191" s="302"/>
      <c r="H191" s="302" t="s">
        <v>1078</v>
      </c>
      <c r="I191" s="302" t="s">
        <v>1076</v>
      </c>
      <c r="J191" s="302"/>
      <c r="K191" s="345"/>
    </row>
    <row r="192" ht="15" customHeight="1">
      <c r="B192" s="324"/>
      <c r="C192" s="302" t="s">
        <v>1079</v>
      </c>
      <c r="D192" s="302"/>
      <c r="E192" s="302"/>
      <c r="F192" s="323" t="s">
        <v>1002</v>
      </c>
      <c r="G192" s="302"/>
      <c r="H192" s="302" t="s">
        <v>1080</v>
      </c>
      <c r="I192" s="302" t="s">
        <v>1076</v>
      </c>
      <c r="J192" s="302"/>
      <c r="K192" s="345"/>
    </row>
    <row r="193" ht="15" customHeight="1">
      <c r="B193" s="324"/>
      <c r="C193" s="357" t="s">
        <v>1081</v>
      </c>
      <c r="D193" s="302"/>
      <c r="E193" s="302"/>
      <c r="F193" s="323" t="s">
        <v>1002</v>
      </c>
      <c r="G193" s="302"/>
      <c r="H193" s="302" t="s">
        <v>1082</v>
      </c>
      <c r="I193" s="302" t="s">
        <v>1083</v>
      </c>
      <c r="J193" s="358" t="s">
        <v>1084</v>
      </c>
      <c r="K193" s="345"/>
    </row>
    <row r="194" ht="15" customHeight="1">
      <c r="B194" s="324"/>
      <c r="C194" s="308" t="s">
        <v>42</v>
      </c>
      <c r="D194" s="302"/>
      <c r="E194" s="302"/>
      <c r="F194" s="323" t="s">
        <v>996</v>
      </c>
      <c r="G194" s="302"/>
      <c r="H194" s="298" t="s">
        <v>1085</v>
      </c>
      <c r="I194" s="302" t="s">
        <v>1086</v>
      </c>
      <c r="J194" s="302"/>
      <c r="K194" s="345"/>
    </row>
    <row r="195" ht="15" customHeight="1">
      <c r="B195" s="324"/>
      <c r="C195" s="308" t="s">
        <v>1087</v>
      </c>
      <c r="D195" s="302"/>
      <c r="E195" s="302"/>
      <c r="F195" s="323" t="s">
        <v>996</v>
      </c>
      <c r="G195" s="302"/>
      <c r="H195" s="302" t="s">
        <v>1088</v>
      </c>
      <c r="I195" s="302" t="s">
        <v>1030</v>
      </c>
      <c r="J195" s="302"/>
      <c r="K195" s="345"/>
    </row>
    <row r="196" ht="15" customHeight="1">
      <c r="B196" s="324"/>
      <c r="C196" s="308" t="s">
        <v>1089</v>
      </c>
      <c r="D196" s="302"/>
      <c r="E196" s="302"/>
      <c r="F196" s="323" t="s">
        <v>996</v>
      </c>
      <c r="G196" s="302"/>
      <c r="H196" s="302" t="s">
        <v>1090</v>
      </c>
      <c r="I196" s="302" t="s">
        <v>1030</v>
      </c>
      <c r="J196" s="302"/>
      <c r="K196" s="345"/>
    </row>
    <row r="197" ht="15" customHeight="1">
      <c r="B197" s="324"/>
      <c r="C197" s="308" t="s">
        <v>1091</v>
      </c>
      <c r="D197" s="302"/>
      <c r="E197" s="302"/>
      <c r="F197" s="323" t="s">
        <v>1002</v>
      </c>
      <c r="G197" s="302"/>
      <c r="H197" s="302" t="s">
        <v>1092</v>
      </c>
      <c r="I197" s="302" t="s">
        <v>1030</v>
      </c>
      <c r="J197" s="302"/>
      <c r="K197" s="345"/>
    </row>
    <row r="198" ht="15" customHeight="1">
      <c r="B198" s="351"/>
      <c r="C198" s="359"/>
      <c r="D198" s="333"/>
      <c r="E198" s="333"/>
      <c r="F198" s="333"/>
      <c r="G198" s="333"/>
      <c r="H198" s="333"/>
      <c r="I198" s="333"/>
      <c r="J198" s="333"/>
      <c r="K198" s="352"/>
    </row>
    <row r="199" ht="18.75" customHeight="1">
      <c r="B199" s="298"/>
      <c r="C199" s="302"/>
      <c r="D199" s="302"/>
      <c r="E199" s="302"/>
      <c r="F199" s="323"/>
      <c r="G199" s="302"/>
      <c r="H199" s="302"/>
      <c r="I199" s="302"/>
      <c r="J199" s="302"/>
      <c r="K199" s="298"/>
    </row>
    <row r="200" ht="18.75" customHeight="1">
      <c r="B200" s="309"/>
      <c r="C200" s="309"/>
      <c r="D200" s="309"/>
      <c r="E200" s="309"/>
      <c r="F200" s="309"/>
      <c r="G200" s="309"/>
      <c r="H200" s="309"/>
      <c r="I200" s="309"/>
      <c r="J200" s="309"/>
      <c r="K200" s="309"/>
    </row>
    <row r="201" ht="13.5">
      <c r="B201" s="288"/>
      <c r="C201" s="289"/>
      <c r="D201" s="289"/>
      <c r="E201" s="289"/>
      <c r="F201" s="289"/>
      <c r="G201" s="289"/>
      <c r="H201" s="289"/>
      <c r="I201" s="289"/>
      <c r="J201" s="289"/>
      <c r="K201" s="290"/>
    </row>
    <row r="202" ht="21" customHeight="1">
      <c r="B202" s="291"/>
      <c r="C202" s="292" t="s">
        <v>1093</v>
      </c>
      <c r="D202" s="292"/>
      <c r="E202" s="292"/>
      <c r="F202" s="292"/>
      <c r="G202" s="292"/>
      <c r="H202" s="292"/>
      <c r="I202" s="292"/>
      <c r="J202" s="292"/>
      <c r="K202" s="293"/>
    </row>
    <row r="203" ht="25.5" customHeight="1">
      <c r="B203" s="291"/>
      <c r="C203" s="360" t="s">
        <v>1094</v>
      </c>
      <c r="D203" s="360"/>
      <c r="E203" s="360"/>
      <c r="F203" s="360" t="s">
        <v>1095</v>
      </c>
      <c r="G203" s="361"/>
      <c r="H203" s="360" t="s">
        <v>1096</v>
      </c>
      <c r="I203" s="360"/>
      <c r="J203" s="360"/>
      <c r="K203" s="293"/>
    </row>
    <row r="204" ht="5.25" customHeight="1">
      <c r="B204" s="324"/>
      <c r="C204" s="321"/>
      <c r="D204" s="321"/>
      <c r="E204" s="321"/>
      <c r="F204" s="321"/>
      <c r="G204" s="302"/>
      <c r="H204" s="321"/>
      <c r="I204" s="321"/>
      <c r="J204" s="321"/>
      <c r="K204" s="345"/>
    </row>
    <row r="205" ht="15" customHeight="1">
      <c r="B205" s="324"/>
      <c r="C205" s="302" t="s">
        <v>1086</v>
      </c>
      <c r="D205" s="302"/>
      <c r="E205" s="302"/>
      <c r="F205" s="323" t="s">
        <v>43</v>
      </c>
      <c r="G205" s="302"/>
      <c r="H205" s="302" t="s">
        <v>1097</v>
      </c>
      <c r="I205" s="302"/>
      <c r="J205" s="302"/>
      <c r="K205" s="345"/>
    </row>
    <row r="206" ht="15" customHeight="1">
      <c r="B206" s="324"/>
      <c r="C206" s="330"/>
      <c r="D206" s="302"/>
      <c r="E206" s="302"/>
      <c r="F206" s="323" t="s">
        <v>44</v>
      </c>
      <c r="G206" s="302"/>
      <c r="H206" s="302" t="s">
        <v>1098</v>
      </c>
      <c r="I206" s="302"/>
      <c r="J206" s="302"/>
      <c r="K206" s="345"/>
    </row>
    <row r="207" ht="15" customHeight="1">
      <c r="B207" s="324"/>
      <c r="C207" s="330"/>
      <c r="D207" s="302"/>
      <c r="E207" s="302"/>
      <c r="F207" s="323" t="s">
        <v>47</v>
      </c>
      <c r="G207" s="302"/>
      <c r="H207" s="302" t="s">
        <v>1099</v>
      </c>
      <c r="I207" s="302"/>
      <c r="J207" s="302"/>
      <c r="K207" s="345"/>
    </row>
    <row r="208" ht="15" customHeight="1">
      <c r="B208" s="324"/>
      <c r="C208" s="302"/>
      <c r="D208" s="302"/>
      <c r="E208" s="302"/>
      <c r="F208" s="323" t="s">
        <v>45</v>
      </c>
      <c r="G208" s="302"/>
      <c r="H208" s="302" t="s">
        <v>1100</v>
      </c>
      <c r="I208" s="302"/>
      <c r="J208" s="302"/>
      <c r="K208" s="345"/>
    </row>
    <row r="209" ht="15" customHeight="1">
      <c r="B209" s="324"/>
      <c r="C209" s="302"/>
      <c r="D209" s="302"/>
      <c r="E209" s="302"/>
      <c r="F209" s="323" t="s">
        <v>46</v>
      </c>
      <c r="G209" s="302"/>
      <c r="H209" s="302" t="s">
        <v>1101</v>
      </c>
      <c r="I209" s="302"/>
      <c r="J209" s="302"/>
      <c r="K209" s="345"/>
    </row>
    <row r="210" ht="15" customHeight="1">
      <c r="B210" s="324"/>
      <c r="C210" s="302"/>
      <c r="D210" s="302"/>
      <c r="E210" s="302"/>
      <c r="F210" s="323"/>
      <c r="G210" s="302"/>
      <c r="H210" s="302"/>
      <c r="I210" s="302"/>
      <c r="J210" s="302"/>
      <c r="K210" s="345"/>
    </row>
    <row r="211" ht="15" customHeight="1">
      <c r="B211" s="324"/>
      <c r="C211" s="302" t="s">
        <v>1042</v>
      </c>
      <c r="D211" s="302"/>
      <c r="E211" s="302"/>
      <c r="F211" s="323" t="s">
        <v>79</v>
      </c>
      <c r="G211" s="302"/>
      <c r="H211" s="302" t="s">
        <v>1102</v>
      </c>
      <c r="I211" s="302"/>
      <c r="J211" s="302"/>
      <c r="K211" s="345"/>
    </row>
    <row r="212" ht="15" customHeight="1">
      <c r="B212" s="324"/>
      <c r="C212" s="330"/>
      <c r="D212" s="302"/>
      <c r="E212" s="302"/>
      <c r="F212" s="323" t="s">
        <v>939</v>
      </c>
      <c r="G212" s="302"/>
      <c r="H212" s="302" t="s">
        <v>940</v>
      </c>
      <c r="I212" s="302"/>
      <c r="J212" s="302"/>
      <c r="K212" s="345"/>
    </row>
    <row r="213" ht="15" customHeight="1">
      <c r="B213" s="324"/>
      <c r="C213" s="302"/>
      <c r="D213" s="302"/>
      <c r="E213" s="302"/>
      <c r="F213" s="323" t="s">
        <v>937</v>
      </c>
      <c r="G213" s="302"/>
      <c r="H213" s="302" t="s">
        <v>1103</v>
      </c>
      <c r="I213" s="302"/>
      <c r="J213" s="302"/>
      <c r="K213" s="345"/>
    </row>
    <row r="214" ht="15" customHeight="1">
      <c r="B214" s="362"/>
      <c r="C214" s="330"/>
      <c r="D214" s="330"/>
      <c r="E214" s="330"/>
      <c r="F214" s="323" t="s">
        <v>941</v>
      </c>
      <c r="G214" s="308"/>
      <c r="H214" s="349" t="s">
        <v>78</v>
      </c>
      <c r="I214" s="349"/>
      <c r="J214" s="349"/>
      <c r="K214" s="363"/>
    </row>
    <row r="215" ht="15" customHeight="1">
      <c r="B215" s="362"/>
      <c r="C215" s="330"/>
      <c r="D215" s="330"/>
      <c r="E215" s="330"/>
      <c r="F215" s="323" t="s">
        <v>942</v>
      </c>
      <c r="G215" s="308"/>
      <c r="H215" s="349" t="s">
        <v>1104</v>
      </c>
      <c r="I215" s="349"/>
      <c r="J215" s="349"/>
      <c r="K215" s="363"/>
    </row>
    <row r="216" ht="15" customHeight="1">
      <c r="B216" s="362"/>
      <c r="C216" s="330"/>
      <c r="D216" s="330"/>
      <c r="E216" s="330"/>
      <c r="F216" s="364"/>
      <c r="G216" s="308"/>
      <c r="H216" s="365"/>
      <c r="I216" s="365"/>
      <c r="J216" s="365"/>
      <c r="K216" s="363"/>
    </row>
    <row r="217" ht="15" customHeight="1">
      <c r="B217" s="362"/>
      <c r="C217" s="302" t="s">
        <v>1066</v>
      </c>
      <c r="D217" s="330"/>
      <c r="E217" s="330"/>
      <c r="F217" s="323">
        <v>1</v>
      </c>
      <c r="G217" s="308"/>
      <c r="H217" s="349" t="s">
        <v>1105</v>
      </c>
      <c r="I217" s="349"/>
      <c r="J217" s="349"/>
      <c r="K217" s="363"/>
    </row>
    <row r="218" ht="15" customHeight="1">
      <c r="B218" s="362"/>
      <c r="C218" s="330"/>
      <c r="D218" s="330"/>
      <c r="E218" s="330"/>
      <c r="F218" s="323">
        <v>2</v>
      </c>
      <c r="G218" s="308"/>
      <c r="H218" s="349" t="s">
        <v>1106</v>
      </c>
      <c r="I218" s="349"/>
      <c r="J218" s="349"/>
      <c r="K218" s="363"/>
    </row>
    <row r="219" ht="15" customHeight="1">
      <c r="B219" s="362"/>
      <c r="C219" s="330"/>
      <c r="D219" s="330"/>
      <c r="E219" s="330"/>
      <c r="F219" s="323">
        <v>3</v>
      </c>
      <c r="G219" s="308"/>
      <c r="H219" s="349" t="s">
        <v>1107</v>
      </c>
      <c r="I219" s="349"/>
      <c r="J219" s="349"/>
      <c r="K219" s="363"/>
    </row>
    <row r="220" ht="15" customHeight="1">
      <c r="B220" s="362"/>
      <c r="C220" s="330"/>
      <c r="D220" s="330"/>
      <c r="E220" s="330"/>
      <c r="F220" s="323">
        <v>4</v>
      </c>
      <c r="G220" s="308"/>
      <c r="H220" s="349" t="s">
        <v>1108</v>
      </c>
      <c r="I220" s="349"/>
      <c r="J220" s="349"/>
      <c r="K220" s="363"/>
    </row>
    <row r="221" ht="12.75" customHeight="1">
      <c r="B221" s="366"/>
      <c r="C221" s="367"/>
      <c r="D221" s="367"/>
      <c r="E221" s="367"/>
      <c r="F221" s="367"/>
      <c r="G221" s="367"/>
      <c r="H221" s="367"/>
      <c r="I221" s="367"/>
      <c r="J221" s="367"/>
      <c r="K221" s="368"/>
    </row>
  </sheetData>
  <sheetProtection autoFilter="0" deleteColumns="0" deleteRows="0" formatCells="0" formatColumns="0" formatRows="0" insertColumns="0" insertHyperlinks="0" insertRows="0" pivotTables="0" sort="0"/>
  <mergeCells count="77">
    <mergeCell ref="H220:J220"/>
    <mergeCell ref="H217:J217"/>
    <mergeCell ref="H218:J218"/>
    <mergeCell ref="H219:J219"/>
    <mergeCell ref="H203:J203"/>
    <mergeCell ref="H205:J205"/>
    <mergeCell ref="H208:J208"/>
    <mergeCell ref="H209:J209"/>
    <mergeCell ref="H211:J211"/>
    <mergeCell ref="H212:J212"/>
    <mergeCell ref="H213:J213"/>
    <mergeCell ref="H214:J214"/>
    <mergeCell ref="H215:J215"/>
    <mergeCell ref="H206:J206"/>
    <mergeCell ref="H207:J207"/>
    <mergeCell ref="C202:J202"/>
    <mergeCell ref="C169:J169"/>
    <mergeCell ref="C145:J145"/>
    <mergeCell ref="C120:J120"/>
    <mergeCell ref="C100:J100"/>
    <mergeCell ref="C73:J73"/>
    <mergeCell ref="D67:J67"/>
    <mergeCell ref="D68:J68"/>
    <mergeCell ref="D60:J60"/>
    <mergeCell ref="D61:J61"/>
    <mergeCell ref="D63:J63"/>
    <mergeCell ref="D64:J64"/>
    <mergeCell ref="D65:J65"/>
    <mergeCell ref="D66:J66"/>
    <mergeCell ref="D59:J59"/>
    <mergeCell ref="D58:J58"/>
    <mergeCell ref="D57:J57"/>
    <mergeCell ref="D56:J56"/>
    <mergeCell ref="C53:J53"/>
    <mergeCell ref="C55:J55"/>
    <mergeCell ref="C52:J52"/>
    <mergeCell ref="C50:J50"/>
    <mergeCell ref="D49:J49"/>
    <mergeCell ref="E48:J48"/>
    <mergeCell ref="E47:J47"/>
    <mergeCell ref="G43:J43"/>
    <mergeCell ref="D45:J45"/>
    <mergeCell ref="E46:J46"/>
    <mergeCell ref="G42:J42"/>
    <mergeCell ref="G41:J41"/>
    <mergeCell ref="D29:J29"/>
    <mergeCell ref="D31:J31"/>
    <mergeCell ref="G37:J37"/>
    <mergeCell ref="D32:J32"/>
    <mergeCell ref="D33:J33"/>
    <mergeCell ref="G34:J34"/>
    <mergeCell ref="G35:J35"/>
    <mergeCell ref="G36:J36"/>
    <mergeCell ref="G39:J39"/>
    <mergeCell ref="G40:J40"/>
    <mergeCell ref="G38:J38"/>
    <mergeCell ref="D28:J28"/>
    <mergeCell ref="D26:J26"/>
    <mergeCell ref="D25:J25"/>
    <mergeCell ref="C24:J24"/>
    <mergeCell ref="D14:J14"/>
    <mergeCell ref="F20:J20"/>
    <mergeCell ref="F21:J21"/>
    <mergeCell ref="C23:J23"/>
    <mergeCell ref="D15:J15"/>
    <mergeCell ref="F16:J16"/>
    <mergeCell ref="F17:J17"/>
    <mergeCell ref="F18:J18"/>
    <mergeCell ref="F19:J19"/>
    <mergeCell ref="C9:J9"/>
    <mergeCell ref="D10:J10"/>
    <mergeCell ref="D11:J11"/>
    <mergeCell ref="D13:J13"/>
    <mergeCell ref="C3:J3"/>
    <mergeCell ref="C4:J4"/>
    <mergeCell ref="C6:J6"/>
    <mergeCell ref="C7:J7"/>
  </mergeCells>
  <pageSetup r:id="rId1" paperSize="9" orientation="landscape" fitToHeight="0"/>
</worksheet>
</file>

<file path=docProps/core.xml><?xml version="1.0" encoding="utf-8"?>
<cp:coreProperties xmlns:dc="http://purl.org/dc/elements/1.1/" xmlns:dcterms="http://purl.org/dc/terms/" xmlns:xsi="http://www.w3.org/2001/XMLSchema-instance" xmlns:cp="http://schemas.openxmlformats.org/package/2006/metadata/core-properties">
  <dc:creator>Martin Rousek</dc:creator>
  <cp:lastModifiedBy>Martin Rousek</cp:lastModifiedBy>
  <dcterms:created xsi:type="dcterms:W3CDTF">2019-08-29T10:45:20Z</dcterms:created>
  <dcterms:modified xsi:type="dcterms:W3CDTF">2019-08-29T10:45:27Z</dcterms:modified>
</cp:coreProperties>
</file>