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81026 - Splašková a de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'20181026 - Splašková a de...'!$C$81:$K$233</definedName>
    <definedName name="_xlnm.Print_Area" localSheetId="1">'20181026 - Splašková a de...'!$C$4:$J$34,'20181026 - Splašková a de...'!$C$40:$J$65,'20181026 - Splašková a de...'!$C$71:$K$233</definedName>
    <definedName name="_xlnm.Print_Titles" localSheetId="1">'20181026 - Splašková a de...'!$81:$81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32"/>
  <c r="BH232"/>
  <c r="BG232"/>
  <c r="BF232"/>
  <c r="T232"/>
  <c r="R232"/>
  <c r="P232"/>
  <c r="BK232"/>
  <c r="J232"/>
  <c r="BE232"/>
  <c r="BI230"/>
  <c r="BH230"/>
  <c r="BG230"/>
  <c r="BF230"/>
  <c r="T230"/>
  <c r="T229"/>
  <c r="R230"/>
  <c r="R229"/>
  <c r="P230"/>
  <c r="P229"/>
  <c r="BK230"/>
  <c r="BK229"/>
  <c r="J229"/>
  <c r="J230"/>
  <c r="BE230"/>
  <c r="J64"/>
  <c r="BI227"/>
  <c r="BH227"/>
  <c r="BG227"/>
  <c r="BF227"/>
  <c r="T227"/>
  <c r="R227"/>
  <c r="P227"/>
  <c r="BK227"/>
  <c r="J227"/>
  <c r="BE227"/>
  <c r="BI225"/>
  <c r="BH225"/>
  <c r="BG225"/>
  <c r="BF225"/>
  <c r="T225"/>
  <c r="T224"/>
  <c r="T223"/>
  <c r="R225"/>
  <c r="R224"/>
  <c r="R223"/>
  <c r="P225"/>
  <c r="P224"/>
  <c r="P223"/>
  <c r="BK225"/>
  <c r="BK224"/>
  <c r="J224"/>
  <c r="BK223"/>
  <c r="J223"/>
  <c r="J225"/>
  <c r="BE225"/>
  <c r="J63"/>
  <c r="J62"/>
  <c r="BI221"/>
  <c r="BH221"/>
  <c r="BG221"/>
  <c r="BF221"/>
  <c r="T221"/>
  <c r="T220"/>
  <c r="R221"/>
  <c r="R220"/>
  <c r="P221"/>
  <c r="P220"/>
  <c r="BK221"/>
  <c r="BK220"/>
  <c r="J220"/>
  <c r="J221"/>
  <c r="BE221"/>
  <c r="J61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1"/>
  <c r="BH211"/>
  <c r="BG211"/>
  <c r="BF211"/>
  <c r="T211"/>
  <c r="T210"/>
  <c r="R211"/>
  <c r="R210"/>
  <c r="P211"/>
  <c r="P210"/>
  <c r="BK211"/>
  <c r="BK210"/>
  <c r="J210"/>
  <c r="J211"/>
  <c r="BE211"/>
  <c r="J60"/>
  <c r="BI207"/>
  <c r="BH207"/>
  <c r="BG207"/>
  <c r="BF207"/>
  <c r="T207"/>
  <c r="R207"/>
  <c r="P207"/>
  <c r="BK207"/>
  <c r="J207"/>
  <c r="BE207"/>
  <c r="BI204"/>
  <c r="BH204"/>
  <c r="BG204"/>
  <c r="BF204"/>
  <c r="T204"/>
  <c r="T203"/>
  <c r="R204"/>
  <c r="R203"/>
  <c r="P204"/>
  <c r="P203"/>
  <c r="BK204"/>
  <c r="BK203"/>
  <c r="J203"/>
  <c r="J204"/>
  <c r="BE204"/>
  <c r="J59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70"/>
  <c r="BH170"/>
  <c r="BG170"/>
  <c r="BF170"/>
  <c r="T170"/>
  <c r="T169"/>
  <c r="R170"/>
  <c r="R169"/>
  <c r="P170"/>
  <c r="P169"/>
  <c r="BK170"/>
  <c r="BK169"/>
  <c r="J169"/>
  <c r="J170"/>
  <c r="BE170"/>
  <c r="J5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T158"/>
  <c r="R159"/>
  <c r="R158"/>
  <c r="P159"/>
  <c r="P158"/>
  <c r="BK159"/>
  <c r="BK158"/>
  <c r="J158"/>
  <c r="J159"/>
  <c r="BE159"/>
  <c r="J57"/>
  <c r="BI156"/>
  <c r="BH156"/>
  <c r="BG156"/>
  <c r="BF156"/>
  <c r="T156"/>
  <c r="R156"/>
  <c r="P156"/>
  <c r="BK156"/>
  <c r="J156"/>
  <c r="BE156"/>
  <c r="BI153"/>
  <c r="BH153"/>
  <c r="BG153"/>
  <c r="BF153"/>
  <c r="T153"/>
  <c r="T152"/>
  <c r="R153"/>
  <c r="R152"/>
  <c r="P153"/>
  <c r="P152"/>
  <c r="BK153"/>
  <c r="BK152"/>
  <c r="J152"/>
  <c r="J153"/>
  <c r="BE153"/>
  <c r="J56"/>
  <c r="BI150"/>
  <c r="BH150"/>
  <c r="BG150"/>
  <c r="BF150"/>
  <c r="T150"/>
  <c r="R150"/>
  <c r="P150"/>
  <c r="BK150"/>
  <c r="J150"/>
  <c r="BE150"/>
  <c r="BI147"/>
  <c r="BH147"/>
  <c r="BG147"/>
  <c r="BF147"/>
  <c r="T147"/>
  <c r="T146"/>
  <c r="R147"/>
  <c r="R146"/>
  <c r="P147"/>
  <c r="P146"/>
  <c r="BK147"/>
  <c r="BK146"/>
  <c r="J146"/>
  <c r="J147"/>
  <c r="BE147"/>
  <c r="J5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BH87"/>
  <c r="BG87"/>
  <c r="BF87"/>
  <c r="T87"/>
  <c r="R87"/>
  <c r="P87"/>
  <c r="BK87"/>
  <c r="J87"/>
  <c r="BE87"/>
  <c r="BI85"/>
  <c r="F32"/>
  <c i="1" r="BD52"/>
  <c i="2" r="BH85"/>
  <c r="F31"/>
  <c i="1" r="BC52"/>
  <c i="2" r="BG85"/>
  <c r="F30"/>
  <c i="1" r="BB52"/>
  <c i="2" r="BF85"/>
  <c r="J29"/>
  <c i="1" r="AW52"/>
  <c i="2" r="F29"/>
  <c i="1" r="BA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2"/>
  <c r="J25"/>
  <c i="1" r="AG52"/>
  <c i="2" r="J85"/>
  <c r="BE85"/>
  <c r="J28"/>
  <c i="1" r="AV52"/>
  <c i="2" r="F28"/>
  <c i="1" r="AZ52"/>
  <c i="2" r="J54"/>
  <c r="J53"/>
  <c r="J78"/>
  <c r="F78"/>
  <c r="F76"/>
  <c r="E74"/>
  <c r="J47"/>
  <c r="F47"/>
  <c r="F45"/>
  <c r="E43"/>
  <c r="J34"/>
  <c r="J16"/>
  <c r="E16"/>
  <c r="F79"/>
  <c r="F48"/>
  <c r="J15"/>
  <c r="J10"/>
  <c r="J76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<sst xmlns="http://schemas.openxmlformats.org/spreadsheetml/2006/main">
  <si>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</si>
  <si>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</si>
  <si>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</si>
  <si>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</si>
  <si>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</si>
  <si>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</si>
  <si>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</si>
  <si>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{ecc139e2-b126-4588-b3e5-f403ea769bb1}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</si>
  <si>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</si>
  <si>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</si>
  <si>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</si>
  <si>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</si>
  <si>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</si>
  <si>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</si>
  <si>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</si>
  <si>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</si>
  <si>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20181026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</si>
  <si>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</si>
  <si>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</si>
  <si>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Splašková a dešťová kanalizace ul. Dvorská a Čelakoviská VDF</t>
  </si>
  <si>
    <t>KSO:</t>
  </si>
  <si>
    <t/>
  </si>
  <si>
    <t>CC-CZ:</t>
  </si>
  <si>
    <t>Místo:</t>
  </si>
  <si>
    <t>Varnsdorf</t>
  </si>
  <si>
    <t>Datum:</t>
  </si>
  <si>
    <t>26. 10. 2018</t>
  </si>
  <si>
    <t>Zadavatel:</t>
  </si>
  <si>
    <t>IČ:</t>
  </si>
  <si>
    <t>Město Varnsdorf</t>
  </si>
  <si>
    <t>DIČ:</t>
  </si>
  <si>
    <t>Uchazeč:</t>
  </si>
  <si>
    <t>Vyplň údaj</t>
  </si>
  <si>
    <t>Projektant:</t>
  </si>
  <si>
    <t>Ing. Folbracht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</si>
  <si>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</si>
  <si>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</si>
  <si>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</si>
  <si>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</si>
  <si>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</si>
  <si>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</si>
  <si>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</si>
  <si>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</si>
  <si>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</si>
  <si>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</si>
  <si>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</si>
  <si>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</si>
  <si>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</si>
  <si>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</si>
  <si>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</si>
  <si>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</si>
  <si>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</si>
  <si>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</si>
  <si>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</si>
  <si>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</si>
  <si>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</si>
  <si>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</si>
  <si>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</si>
  <si>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</si>
  <si>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</si>
  <si>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</si>
  <si>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</si>
  <si>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</si>
  <si>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</si>
  <si>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</si>
  <si>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</si>
  <si>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</si>
  <si>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</si>
  <si>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</si>
  <si>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</si>
  <si>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</si>
  <si>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</si>
  <si>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</si>
  <si>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</si>
  <si>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</si>
  <si>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</si>
  <si>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</si>
  <si>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</si>
  <si>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</si>
  <si>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</si>
  <si>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</si>
  <si>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</si>
  <si>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</si>
  <si>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</si>
  <si>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</si>
  <si>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</si>
  <si>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</si>
  <si>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</si>
  <si>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</si>
  <si>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</si>
  <si>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</si>
  <si>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</si>
  <si>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</si>
  <si>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</si>
  <si>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</si>
  <si>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</si>
  <si>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</si>
  <si>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</si>
  <si>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</si>
  <si>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</si>
  <si>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</si>
  <si>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</si>
  <si>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</si>
  <si>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</si>
  <si>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</si>
  <si>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</si>
  <si>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</si>
  <si>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</si>
  <si>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</si>
  <si>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</si>
  <si>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</si>
  <si>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</si>
  <si>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</si>
  <si>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</si>
  <si>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</si>
  <si>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</si>
  <si>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</si>
  <si>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</si>
  <si>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</si>
  <si>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</si>
  <si>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</si>
  <si>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113107523</t>
  </si>
  <si>
    <t>Odstranění podkladu z kameniva drceného tl 300 mm při překopech strojně pl přes 15 m2</t>
  </si>
  <si>
    <t>m2</t>
  </si>
  <si>
    <t>CS ÚRS 2018 01</t>
  </si>
  <si>
    <t>4</t>
  </si>
  <si>
    <t>351273227</t>
  </si>
  <si>
    <t>PP</t>
  </si>
  <si>
    <t>Odstranění podkladů nebo krytů při překopech inženýrských sítí s přemístěním hmot na skládku ve vzdálenosti do 3 m nebo s naložením na dopravní prostředek strojně plochy jednotlivě přes 15 m2 z kameniva hrubého drceného, o tl. vrstvy přes 200 do 300 mm</t>
  </si>
  <si>
    <t>113107541</t>
  </si>
  <si>
    <t>Odstranění podkladu živičných tl 50 mm při překopech strojně pl přes 15 m2</t>
  </si>
  <si>
    <t>-1805078315</t>
  </si>
  <si>
    <t>Odstranění podkladů nebo krytů při překopech inženýrských sítí s přemístěním hmot na skládku ve vzdálenosti do 3 m nebo s naložením na dopravní prostředek strojně plochy jednotlivě přes 15 m2 živičných, o tl. vrstvy do 50 mm</t>
  </si>
  <si>
    <t>VV</t>
  </si>
  <si>
    <t>480,000/1,8*1,2</t>
  </si>
  <si>
    <t>3</t>
  </si>
  <si>
    <t>113107542</t>
  </si>
  <si>
    <t>Odstranění podkladu živičných tl 100 mm při překopech strojně pl přes 15 m2</t>
  </si>
  <si>
    <t>-895691774</t>
  </si>
  <si>
    <t>Odstranění podkladů nebo krytů při překopech inženýrských sítí s přemístěním hmot na skládku ve vzdálenosti do 3 m nebo s naložením na dopravní prostředek strojně plochy jednotlivě přes 15 m2 živičných, o tl. vrstvy přes 50 do 100 mm</t>
  </si>
  <si>
    <t>480</t>
  </si>
  <si>
    <t>121101101</t>
  </si>
  <si>
    <t>Sejmutí ornice s přemístěním na vzdálenost do 50 m</t>
  </si>
  <si>
    <t>m3</t>
  </si>
  <si>
    <t>-2003884536</t>
  </si>
  <si>
    <t xml:space="preserve">Sejmutí ornice nebo lesní půdy  s vodorovným přemístěním na hromady v místě upotřebení nebo na dočasné či trvalé skládky se složením, na vzdálenost do 50 m</t>
  </si>
  <si>
    <t>84*0,2</t>
  </si>
  <si>
    <t>5</t>
  </si>
  <si>
    <t>130001101</t>
  </si>
  <si>
    <t>Příplatek za ztížení vykopávky v blízkosti podzemního vedení</t>
  </si>
  <si>
    <t>2025131597</t>
  </si>
  <si>
    <t xml:space="preserve">Příplatek k cenám hloubených vykopávek za ztížení vykopávky  v blízkosti podzemního vedení nebo výbušnin pro jakoukoliv třídu horniny</t>
  </si>
  <si>
    <t>2*2*1</t>
  </si>
  <si>
    <t>6</t>
  </si>
  <si>
    <t>132201202</t>
  </si>
  <si>
    <t>Hloubení rýh š do 2000 mm v hornině tř. 3 objemu do 1000 m3</t>
  </si>
  <si>
    <t>1442747346</t>
  </si>
  <si>
    <t xml:space="preserve">Hloubení zapažených i nezapažených rýh šířky přes 600 do 2 000 mm  s urovnáním dna do předepsaného profilu a spádu v hornině tř. 3 přes 100 do 1 000 m3</t>
  </si>
  <si>
    <t>275*1*(2,5+2,48+2,14+1,74+1,86+1,68+2,15+2,1)/8</t>
  </si>
  <si>
    <t>2*1*2,2*7"šachty</t>
  </si>
  <si>
    <t>Součet</t>
  </si>
  <si>
    <t>603,144*0,5 'Přepočtené koeficientem množství</t>
  </si>
  <si>
    <t>7</t>
  </si>
  <si>
    <t>132201209</t>
  </si>
  <si>
    <t>Příplatek za lepivost k hloubení rýh š do 2000 mm v hornině tř. 3</t>
  </si>
  <si>
    <t>-37805635</t>
  </si>
  <si>
    <t xml:space="preserve">Hloubení zapažených i nezapažených rýh šířky přes 600 do 2 000 mm  s urovnáním dna do předepsaného profilu a spádu v hornině tř. 3 Příplatek k cenám za lepivost horniny tř. 3</t>
  </si>
  <si>
    <t>301,572*0,3</t>
  </si>
  <si>
    <t>8</t>
  </si>
  <si>
    <t>132301202</t>
  </si>
  <si>
    <t>Hloubení rýh š do 2000 mm v hornině tř. 4 objemu do 1000 m3</t>
  </si>
  <si>
    <t>-760636887</t>
  </si>
  <si>
    <t xml:space="preserve">Hloubení zapažených i nezapažených rýh šířky přes 600 do 2 000 mm  s urovnáním dna do předepsaného profilu a spádu v hornině tř. 4 přes 100 do 1 000 m3</t>
  </si>
  <si>
    <t>9</t>
  </si>
  <si>
    <t>132301209</t>
  </si>
  <si>
    <t>Příplatek za lepivost k hloubení rýh š do 2000 mm v hornině tř. 4</t>
  </si>
  <si>
    <t>848080715</t>
  </si>
  <si>
    <t xml:space="preserve">Hloubení zapažených i nezapažených rýh šířky přes 600 do 2 000 mm  s urovnáním dna do předepsaného profilu a spádu v hornině tř. 4 Příplatek k cenám za lepivost horniny tř. 4</t>
  </si>
  <si>
    <t>10</t>
  </si>
  <si>
    <t>162701105</t>
  </si>
  <si>
    <t>Vodorovné přemístění do 10000 m výkopku/sypaniny z horniny tř. 1 až 4</t>
  </si>
  <si>
    <t>-700804230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</si>
  <si>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</si>
  <si>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301,572*2-387,479</t>
  </si>
  <si>
    <t>11</t>
  </si>
  <si>
    <t>171201201</t>
  </si>
  <si>
    <t>Uložení sypaniny na skládky</t>
  </si>
  <si>
    <t>-1186313662</t>
  </si>
  <si>
    <t xml:space="preserve">Uložení sypaniny  na skládky</t>
  </si>
  <si>
    <t>12</t>
  </si>
  <si>
    <t>171201211</t>
  </si>
  <si>
    <t>Poplatek za uložení stavebního odpadu - zeminy a kameniva na skládce</t>
  </si>
  <si>
    <t>t</t>
  </si>
  <si>
    <t>-369154337</t>
  </si>
  <si>
    <t>Poplatek za uložení stavebního odpadu na skládce (skládkovné) zeminy a kameniva zatříděného do Katalogu odpadů pod kódem 170 504</t>
  </si>
  <si>
    <t>215,665</t>
  </si>
  <si>
    <t>215,665*1,8 'Přepočtené koeficientem množství</t>
  </si>
  <si>
    <t>13</t>
  </si>
  <si>
    <t>174101101</t>
  </si>
  <si>
    <t>Zásyp jam, šachet rýh nebo kolem objektů sypaninou se zhutněním</t>
  </si>
  <si>
    <t>-734346641</t>
  </si>
  <si>
    <t xml:space="preserve">Zásyp sypaninou z jakékoliv horniny  s uložením výkopku ve vrstvách se zhutněním jam, šachet, rýh nebo kolem objektů v těchto vykopávkách</t>
  </si>
  <si>
    <t>301,572*2-173,143-27,35</t>
  </si>
  <si>
    <t>-(PI*0,56*0,56*2,2)*7</t>
  </si>
  <si>
    <t>14</t>
  </si>
  <si>
    <t>175111101</t>
  </si>
  <si>
    <t>Obsypání potrubí ručně sypaninou bez prohození sítem, uloženou do 3 m</t>
  </si>
  <si>
    <t>-1951927707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</si>
  <si>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</si>
  <si>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273,5*1*0,655</t>
  </si>
  <si>
    <t>-(PI*0,1775*0,1775*273,5)</t>
  </si>
  <si>
    <t>M</t>
  </si>
  <si>
    <t>58337303</t>
  </si>
  <si>
    <t>štěrkopísek frakce 0-8</t>
  </si>
  <si>
    <t>-395262091</t>
  </si>
  <si>
    <t>152,072*2 'Přepočtené koeficientem množství</t>
  </si>
  <si>
    <t>16</t>
  </si>
  <si>
    <t>181301103</t>
  </si>
  <si>
    <t>Rozprostření ornice tl vrstvy do 200 mm pl do 500 m2 v rovině nebo ve svahu do 1:5</t>
  </si>
  <si>
    <t>94968154</t>
  </si>
  <si>
    <t>Rozprostření a urovnání ornice v rovině nebo ve svahu sklonu do 1:5 při souvislé ploše do 500 m2, tl. vrstvy přes 150 do 200 mm</t>
  </si>
  <si>
    <t>17</t>
  </si>
  <si>
    <t>181411121</t>
  </si>
  <si>
    <t>Založení lučního trávníku výsevem plochy do 1000 m2 v rovině a ve svahu do 1:5</t>
  </si>
  <si>
    <t>1406754239</t>
  </si>
  <si>
    <t>Založení trávníku na půdě předem připravené plochy do 1000 m2 výsevem včetně utažení lučního v rovině nebo na svahu do 1:5</t>
  </si>
  <si>
    <t>18</t>
  </si>
  <si>
    <t>00572472</t>
  </si>
  <si>
    <t>osivo směs travní krajinná-rovinná</t>
  </si>
  <si>
    <t>kg</t>
  </si>
  <si>
    <t>1312873061</t>
  </si>
  <si>
    <t>84*0,015 'Přepočtené koeficientem množství</t>
  </si>
  <si>
    <t>Svislé a kompletní konstrukce</t>
  </si>
  <si>
    <t>19</t>
  </si>
  <si>
    <t>358325114</t>
  </si>
  <si>
    <t>Bourání šachty, stoky kompletní nebo otvorů z železobetonu plochy do 4 m2</t>
  </si>
  <si>
    <t>649361415</t>
  </si>
  <si>
    <t>Bourání šachty, stoky kompletní nebo vybourání otvorů průřezové plochy do 4 m2 ve stokách ze zdiva z železobetonu</t>
  </si>
  <si>
    <t>0,3*0,3*0,12</t>
  </si>
  <si>
    <t>20</t>
  </si>
  <si>
    <t>359901211</t>
  </si>
  <si>
    <t>Monitoring stoky jakékoli výšky na nové kanalizaci</t>
  </si>
  <si>
    <t>m</t>
  </si>
  <si>
    <t>-1647358190</t>
  </si>
  <si>
    <t>Monitoring stok (kamerový systém) jakékoli výšky nová kanalizace</t>
  </si>
  <si>
    <t>Vodorovné konstrukce</t>
  </si>
  <si>
    <t>451572111</t>
  </si>
  <si>
    <t>Lože pod potrubí otevřený výkop z kameniva drobného těženého</t>
  </si>
  <si>
    <t>-1389548669</t>
  </si>
  <si>
    <t>Lože pod potrubí, stoky a drobné objekty v otevřeném výkopu z kameniva drobného těženého 0 až 4 mm</t>
  </si>
  <si>
    <t>273,5*1*0,1</t>
  </si>
  <si>
    <t>22</t>
  </si>
  <si>
    <t>452386111</t>
  </si>
  <si>
    <t>Vyrovnávací prstence z betonu prostého tř. C 25/30 v do 100 mm</t>
  </si>
  <si>
    <t>kus</t>
  </si>
  <si>
    <t>-1747492474</t>
  </si>
  <si>
    <t>Podkladní a vyrovnávací konstrukce z betonu vyrovnávací prstence z prostého betonu tř. C 25/30 pod poklopy a mříže, výšky do 100 mm</t>
  </si>
  <si>
    <t>Komunikace pozemní</t>
  </si>
  <si>
    <t>23</t>
  </si>
  <si>
    <t>566901244</t>
  </si>
  <si>
    <t>Vyspravení podkladu po překopech ing sítí plochy přes 15 m2 kamenivem hrubým drceným tl. 250 mm</t>
  </si>
  <si>
    <t>-1401346727</t>
  </si>
  <si>
    <t>Vyspravení podkladu po překopech inženýrských sítí plochy přes 15 m2 s rozprostřením a zhutněním kamenivem hrubým drceným tl. 250 mm</t>
  </si>
  <si>
    <t>24</t>
  </si>
  <si>
    <t>572331111</t>
  </si>
  <si>
    <t>Vyspravení krytu komunikací po překopech plochy přes 15 m2 obalovaným kamenivem tl 50 mm</t>
  </si>
  <si>
    <t>-379854297</t>
  </si>
  <si>
    <t>Vyspravení krytu komunikací po překopech inženýrských sítí plochy přes 15 m2 živičnou směsí z kameniva těženého nebo ze štěrkopísku obaleného asfaltem po zhutnění tl. přes 20 do 50 mm</t>
  </si>
  <si>
    <t>273,500*1,2</t>
  </si>
  <si>
    <t>25</t>
  </si>
  <si>
    <t>572341111</t>
  </si>
  <si>
    <t>Vyspravení krytu komunikací po překopech plochy přes 15 m2 asfalt betonem ACO (AB) tl 50 mm</t>
  </si>
  <si>
    <t>370189880</t>
  </si>
  <si>
    <t>Vyspravení krytu komunikací po překopech inženýrských sítí plochy přes 15 m2 asfaltovým betonem ACO (AB), po zhutnění tl. přes 30 do 50 mm</t>
  </si>
  <si>
    <t>26</t>
  </si>
  <si>
    <t>572341112</t>
  </si>
  <si>
    <t>Vyspravení krytu komunikací po překopech plochy přes 15 m2 asfalt betonem ACO (AB) tl 70 mm</t>
  </si>
  <si>
    <t>-347425998</t>
  </si>
  <si>
    <t>Vyspravení krytu komunikací po překopech inženýrských sítí plochy přes 15 m2 asfaltovým betonem ACO (AB), po zhutnění tl. přes 50 do 70 mm</t>
  </si>
  <si>
    <t>480/1,8*1,5</t>
  </si>
  <si>
    <t>Trubní vedení</t>
  </si>
  <si>
    <t>27</t>
  </si>
  <si>
    <t>831372121</t>
  </si>
  <si>
    <t>Montáž potrubí z trub kameninových hrdlových s integrovaným těsněním výkop sklon do 20 % DN 300</t>
  </si>
  <si>
    <t>87065255</t>
  </si>
  <si>
    <t xml:space="preserve">Montáž potrubí z trub kameninových  hrdlových s integrovaným těsněním v otevřeném výkopu ve sklonu do 20 % DN 300</t>
  </si>
  <si>
    <t>28</t>
  </si>
  <si>
    <t>59710711</t>
  </si>
  <si>
    <t>trouba kameninová glazovaná DN 300mm L2,50m spojovací systém C Třída 160</t>
  </si>
  <si>
    <t>-722870981</t>
  </si>
  <si>
    <t>273,5*1,015 'Přepočtené koeficientem množství</t>
  </si>
  <si>
    <t>29</t>
  </si>
  <si>
    <t>837371221</t>
  </si>
  <si>
    <t>Montáž kameninových tvarovek odbočných s integrovaným těsněním otevřený výkop DN 300</t>
  </si>
  <si>
    <t>2038677534</t>
  </si>
  <si>
    <t xml:space="preserve">Montáž kameninových tvarovek na potrubí z trub kameninových  v otevřeném výkopu s integrovaným těsněním odbočných DN 300</t>
  </si>
  <si>
    <t>30</t>
  </si>
  <si>
    <t>59711770</t>
  </si>
  <si>
    <t>odbočka kameninová glazovaná jednoduchá kolmá DN 300/150 L50cm spojovací systém C/F tř.160/-</t>
  </si>
  <si>
    <t>814637612</t>
  </si>
  <si>
    <t>31</t>
  </si>
  <si>
    <t>837372221</t>
  </si>
  <si>
    <t>Montáž kameninových tvarovek jednoosých s integrovaným těsněním otevřený výkop DN 300</t>
  </si>
  <si>
    <t>-465538891</t>
  </si>
  <si>
    <t xml:space="preserve">Montáž kameninových tvarovek na potrubí z trub kameninových  v otevřeném výkopu s integrovaným těsněním jednoosých DN 300</t>
  </si>
  <si>
    <t>32</t>
  </si>
  <si>
    <t>892372121</t>
  </si>
  <si>
    <t>Tlaková zkouška vzduchem potrubí DN 300 těsnícím vakem ucpávkovým</t>
  </si>
  <si>
    <t>úsek</t>
  </si>
  <si>
    <t>1580318710</t>
  </si>
  <si>
    <t>Tlakové zkoušky vzduchem těsnícími vaky ucpávkovými DN 300</t>
  </si>
  <si>
    <t>33</t>
  </si>
  <si>
    <t>894411311</t>
  </si>
  <si>
    <t>Osazení železobetonových dílců pro šachty skruží rovných</t>
  </si>
  <si>
    <t>1786946468</t>
  </si>
  <si>
    <t>34</t>
  </si>
  <si>
    <t>59224068</t>
  </si>
  <si>
    <t>skruž betonová DN 1000x500 PS, 100x50x12 cm</t>
  </si>
  <si>
    <t>973455579</t>
  </si>
  <si>
    <t>35</t>
  </si>
  <si>
    <t>59224069</t>
  </si>
  <si>
    <t>skruž betonová DN 1000x1000, 100x100x12 cm</t>
  </si>
  <si>
    <t>-927306714</t>
  </si>
  <si>
    <t>36</t>
  </si>
  <si>
    <t>59224066</t>
  </si>
  <si>
    <t>skruž betonová DN 1000x250 PS, 100x25x12 cm</t>
  </si>
  <si>
    <t>218940397</t>
  </si>
  <si>
    <t>37</t>
  </si>
  <si>
    <t>894412411</t>
  </si>
  <si>
    <t>Osazení železobetonových dílců pro šachty skruží přechodových</t>
  </si>
  <si>
    <t>1877247923</t>
  </si>
  <si>
    <t>38</t>
  </si>
  <si>
    <t>59224056</t>
  </si>
  <si>
    <t>kónus pro kanalizační šachty s kapsovým stupadlem 100/62,5 x 67 x 12 cm</t>
  </si>
  <si>
    <t>2001894579</t>
  </si>
  <si>
    <t>39</t>
  </si>
  <si>
    <t>894414111</t>
  </si>
  <si>
    <t>Osazení železobetonových dílců pro šachty skruží základových (dno)</t>
  </si>
  <si>
    <t>-580702239</t>
  </si>
  <si>
    <t>40</t>
  </si>
  <si>
    <t>59224029</t>
  </si>
  <si>
    <t xml:space="preserve">dno betonové šachtové DN 300 betonový žlab i nástupnice   100 x 78,5 x 15 cm</t>
  </si>
  <si>
    <t>-1091026759</t>
  </si>
  <si>
    <t>41</t>
  </si>
  <si>
    <t>899104112</t>
  </si>
  <si>
    <t>Osazení poklopů litinových nebo ocelových včetně rámů pro třídu zatížení D400, E600</t>
  </si>
  <si>
    <t>-1511424386</t>
  </si>
  <si>
    <t>Osazení poklopů litinových a ocelových včetně rámů pro třídu zatížení D400, E600</t>
  </si>
  <si>
    <t>42</t>
  </si>
  <si>
    <t>55241402</t>
  </si>
  <si>
    <t xml:space="preserve">poklop šachtový s rámem DN600 třída D 400,  bez odvětrání</t>
  </si>
  <si>
    <t>1615898973</t>
  </si>
  <si>
    <t>Ostatní konstrukce a práce, bourání</t>
  </si>
  <si>
    <t>43</t>
  </si>
  <si>
    <t>919121211</t>
  </si>
  <si>
    <t>Těsnění spár zálivkou za studena pro komůrky š 10 mm hl 15 mm bez těsnicího profilu</t>
  </si>
  <si>
    <t>-1108078471</t>
  </si>
  <si>
    <t xml:space="preserve">Utěsnění dilatačních spár zálivkou za studena  v cementobetonovém nebo živičném krytu včetně adhezního nátěru bez těsnicího profilu pod zálivkou, pro komůrky šířky 10 mm, hloubky 15 mm</t>
  </si>
  <si>
    <t>273,5*2+3,6+10</t>
  </si>
  <si>
    <t>44</t>
  </si>
  <si>
    <t>919735111</t>
  </si>
  <si>
    <t>Řezání stávajícího živičného krytu hl do 50 mm</t>
  </si>
  <si>
    <t>1428718033</t>
  </si>
  <si>
    <t xml:space="preserve">Řezání stávajícího živičného krytu nebo podkladu  hloubky do 50 mm</t>
  </si>
  <si>
    <t>273,500*2+3,6</t>
  </si>
  <si>
    <t>997</t>
  </si>
  <si>
    <t>Přesun sutě</t>
  </si>
  <si>
    <t>45</t>
  </si>
  <si>
    <t>997221561</t>
  </si>
  <si>
    <t>Vodorovná doprava suti z kusových materiálů do 1 km</t>
  </si>
  <si>
    <t>-1803522122</t>
  </si>
  <si>
    <t xml:space="preserve">Vodorovná doprava suti  bez naložení, ale se složením a s hrubým urovnáním z kusových materiálů, na vzdálenost do 1 km</t>
  </si>
  <si>
    <t>46</t>
  </si>
  <si>
    <t>997221569</t>
  </si>
  <si>
    <t>Příplatek ZKD 1 km u vodorovné dopravy suti z kusových materiálů</t>
  </si>
  <si>
    <t>-570926312</t>
  </si>
  <si>
    <t xml:space="preserve">Vodorovná doprava suti  bez naložení, ale se složením a s hrubým urovnáním Příplatek k ceně za každý další i započatý 1 km přes 1 km</t>
  </si>
  <si>
    <t>257,326*35 'Přepočtené koeficientem množství</t>
  </si>
  <si>
    <t>47</t>
  </si>
  <si>
    <t>997221845</t>
  </si>
  <si>
    <t>Poplatek za uložení na skládce (skládkovné) odpadu asfaltového bez dehtu kód odpadu 170 302</t>
  </si>
  <si>
    <t>-1419850911</t>
  </si>
  <si>
    <t>Poplatek za uložení stavebního odpadu na skládce (skládkovné) asfaltového bez obsahu dehtu zatříděného do Katalogu odpadů pod kódem 170 302</t>
  </si>
  <si>
    <t>48</t>
  </si>
  <si>
    <t>997221855</t>
  </si>
  <si>
    <t>Poplatek za uložení na skládce (skládkovné) zeminy a kameniva kód odpadu 170 504</t>
  </si>
  <si>
    <t>1172465784</t>
  </si>
  <si>
    <t>998</t>
  </si>
  <si>
    <t>Přesun hmot</t>
  </si>
  <si>
    <t>49</t>
  </si>
  <si>
    <t>998275101</t>
  </si>
  <si>
    <t>Přesun hmot pro trubní vedení z trub kameninových otevřený výkop</t>
  </si>
  <si>
    <t>-1782355604</t>
  </si>
  <si>
    <t>Přesun hmot pro trubní vedení hloubené z trub kameninových pro kanalizace v otevřeném výkopu dopravní vzdálenost do 15 m</t>
  </si>
  <si>
    <t>VRN</t>
  </si>
  <si>
    <t>Vedlejší rozpočtové náklady</t>
  </si>
  <si>
    <t>VRN1</t>
  </si>
  <si>
    <t>Průzkumné, geodetické a projektové práce</t>
  </si>
  <si>
    <t>50</t>
  </si>
  <si>
    <t>012103000</t>
  </si>
  <si>
    <t>Geodetické práce před výstavbou</t>
  </si>
  <si>
    <t>soubor</t>
  </si>
  <si>
    <t>1024</t>
  </si>
  <si>
    <t>-360011043</t>
  </si>
  <si>
    <t>51</t>
  </si>
  <si>
    <t>012303000</t>
  </si>
  <si>
    <t>Geodetické práce po výstavbě</t>
  </si>
  <si>
    <t>1396285839</t>
  </si>
  <si>
    <t>VRN3</t>
  </si>
  <si>
    <t>Zařízení staveniště</t>
  </si>
  <si>
    <t>52</t>
  </si>
  <si>
    <t>032903000</t>
  </si>
  <si>
    <t>Náklady na provoz a údržbu vybavení staveniště</t>
  </si>
  <si>
    <t>701692852</t>
  </si>
  <si>
    <t>53</t>
  </si>
  <si>
    <t>034303000</t>
  </si>
  <si>
    <t>Dopravní značení na staveništi - DIO</t>
  </si>
  <si>
    <t>581683872</t>
  </si>
  <si>
    <t>Dopravní značení na staveništi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</si>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</sst>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21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30</v>
      </c>
      <c r="AL11" s="27"/>
      <c r="AM11" s="27"/>
      <c r="AN11" s="33" t="s">
        <v>21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32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30</v>
      </c>
      <c r="AL14" s="27"/>
      <c r="AM14" s="27"/>
      <c r="AN14" s="40" t="s">
        <v>32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21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30</v>
      </c>
      <c r="AL17" s="27"/>
      <c r="AM17" s="27"/>
      <c r="AN17" s="33" t="s">
        <v>21</v>
      </c>
      <c r="AO17" s="27"/>
      <c r="AP17" s="27"/>
      <c r="AQ17" s="29"/>
      <c r="BE17" s="37"/>
      <c r="BS17" s="22" t="s">
        <v>35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4.4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38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39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40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41</v>
      </c>
      <c r="E26" s="52"/>
      <c r="F26" s="53" t="s">
        <v>42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43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44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45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46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48</v>
      </c>
      <c r="U32" s="59"/>
      <c r="V32" s="59"/>
      <c r="W32" s="59"/>
      <c r="X32" s="61" t="s">
        <v>49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20181026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Splašková a dešťová kanalizace ul. Dvorská a Čelakoviská VDF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Varnsdorf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26. 10. 2018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Město Varnsdorf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33</v>
      </c>
      <c r="AJ46" s="72"/>
      <c r="AK46" s="72"/>
      <c r="AL46" s="72"/>
      <c r="AM46" s="75" t="str">
        <f>IF(E17="","",E17)</f>
        <v>Ing. Folbracht</v>
      </c>
      <c r="AN46" s="75"/>
      <c r="AO46" s="75"/>
      <c r="AP46" s="75"/>
      <c r="AQ46" s="72"/>
      <c r="AR46" s="70"/>
      <c r="AS46" s="84" t="s">
        <v>51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31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52</v>
      </c>
      <c r="D49" s="95"/>
      <c r="E49" s="95"/>
      <c r="F49" s="95"/>
      <c r="G49" s="95"/>
      <c r="H49" s="96"/>
      <c r="I49" s="97" t="s">
        <v>53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54</v>
      </c>
      <c r="AH49" s="95"/>
      <c r="AI49" s="95"/>
      <c r="AJ49" s="95"/>
      <c r="AK49" s="95"/>
      <c r="AL49" s="95"/>
      <c r="AM49" s="95"/>
      <c r="AN49" s="97" t="s">
        <v>55</v>
      </c>
      <c r="AO49" s="95"/>
      <c r="AP49" s="95"/>
      <c r="AQ49" s="99" t="s">
        <v>56</v>
      </c>
      <c r="AR49" s="70"/>
      <c r="AS49" s="100" t="s">
        <v>57</v>
      </c>
      <c r="AT49" s="101" t="s">
        <v>58</v>
      </c>
      <c r="AU49" s="101" t="s">
        <v>59</v>
      </c>
      <c r="AV49" s="101" t="s">
        <v>60</v>
      </c>
      <c r="AW49" s="101" t="s">
        <v>61</v>
      </c>
      <c r="AX49" s="101" t="s">
        <v>62</v>
      </c>
      <c r="AY49" s="101" t="s">
        <v>63</v>
      </c>
      <c r="AZ49" s="101" t="s">
        <v>64</v>
      </c>
      <c r="BA49" s="101" t="s">
        <v>65</v>
      </c>
      <c r="BB49" s="101" t="s">
        <v>66</v>
      </c>
      <c r="BC49" s="101" t="s">
        <v>67</v>
      </c>
      <c r="BD49" s="102" t="s">
        <v>68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69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70</v>
      </c>
      <c r="BT51" s="115" t="s">
        <v>71</v>
      </c>
      <c r="BV51" s="115" t="s">
        <v>72</v>
      </c>
      <c r="BW51" s="115" t="s">
        <v>7</v>
      </c>
      <c r="BX51" s="115" t="s">
        <v>73</v>
      </c>
      <c r="CL51" s="115" t="s">
        <v>21</v>
      </c>
    </row>
    <row r="52" s="5" customFormat="1" ht="28.8" customHeight="1">
      <c r="A52" s="116" t="s">
        <v>74</v>
      </c>
      <c r="B52" s="117"/>
      <c r="C52" s="118"/>
      <c r="D52" s="119" t="s">
        <v>16</v>
      </c>
      <c r="E52" s="119"/>
      <c r="F52" s="119"/>
      <c r="G52" s="119"/>
      <c r="H52" s="119"/>
      <c r="I52" s="120"/>
      <c r="J52" s="119" t="s">
        <v>19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'20181026 - Splašková a de...'!J25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75</v>
      </c>
      <c r="AR52" s="123"/>
      <c r="AS52" s="124">
        <v>0</v>
      </c>
      <c r="AT52" s="125">
        <f>ROUND(SUM(AV52:AW52),2)</f>
        <v>0</v>
      </c>
      <c r="AU52" s="126">
        <f>'20181026 - Splašková a de...'!P82</f>
        <v>0</v>
      </c>
      <c r="AV52" s="125">
        <f>'20181026 - Splašková a de...'!J28</f>
        <v>0</v>
      </c>
      <c r="AW52" s="125">
        <f>'20181026 - Splašková a de...'!J29</f>
        <v>0</v>
      </c>
      <c r="AX52" s="125">
        <f>'20181026 - Splašková a de...'!J30</f>
        <v>0</v>
      </c>
      <c r="AY52" s="125">
        <f>'20181026 - Splašková a de...'!J31</f>
        <v>0</v>
      </c>
      <c r="AZ52" s="125">
        <f>'20181026 - Splašková a de...'!F28</f>
        <v>0</v>
      </c>
      <c r="BA52" s="125">
        <f>'20181026 - Splašková a de...'!F29</f>
        <v>0</v>
      </c>
      <c r="BB52" s="125">
        <f>'20181026 - Splašková a de...'!F30</f>
        <v>0</v>
      </c>
      <c r="BC52" s="125">
        <f>'20181026 - Splašková a de...'!F31</f>
        <v>0</v>
      </c>
      <c r="BD52" s="127">
        <f>'20181026 - Splašková a de...'!F32</f>
        <v>0</v>
      </c>
      <c r="BT52" s="128" t="s">
        <v>76</v>
      </c>
      <c r="BU52" s="128" t="s">
        <v>77</v>
      </c>
      <c r="BV52" s="128" t="s">
        <v>72</v>
      </c>
      <c r="BW52" s="128" t="s">
        <v>7</v>
      </c>
      <c r="BX52" s="128" t="s">
        <v>73</v>
      </c>
      <c r="CL52" s="128" t="s">
        <v>21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De/C3CXXyOmW23Kdm6HqSfnUW/mdPeQkTMWL2ao6j3bSrz5U8hP34SQ0BDdFkPC726YxXYk3gWlZ/xPbLEFlPw==" hashValue="0VGne3cs77uuWXPoe7f+i+n2uFqTo39y1SzrI5RYsJuVsomy2IW+hdBW8gPBvz+NU762eHxPrgGt5FsCiOt8Yw==" algorithmName="SHA-512" password="CC35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20181026 - Splašková a de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29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0"/>
      <c r="C1" s="130"/>
      <c r="D1" s="131" t="s">
        <v>1</v>
      </c>
      <c r="E1" s="130"/>
      <c r="F1" s="132" t="s">
        <v>78</v>
      </c>
      <c r="G1" s="132" t="s">
        <v>79</v>
      </c>
      <c r="H1" s="132"/>
      <c r="I1" s="133"/>
      <c r="J1" s="132" t="s">
        <v>80</v>
      </c>
      <c r="K1" s="131" t="s">
        <v>81</v>
      </c>
      <c r="L1" s="132" t="s">
        <v>82</v>
      </c>
      <c r="M1" s="132"/>
      <c r="N1" s="132"/>
      <c r="O1" s="132"/>
      <c r="P1" s="132"/>
      <c r="Q1" s="132"/>
      <c r="R1" s="132"/>
      <c r="S1" s="132"/>
      <c r="T1" s="13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</v>
      </c>
    </row>
    <row r="3" ht="6.96" customHeight="1">
      <c r="B3" s="23"/>
      <c r="C3" s="24"/>
      <c r="D3" s="24"/>
      <c r="E3" s="24"/>
      <c r="F3" s="24"/>
      <c r="G3" s="24"/>
      <c r="H3" s="24"/>
      <c r="I3" s="134"/>
      <c r="J3" s="24"/>
      <c r="K3" s="25"/>
      <c r="AT3" s="22" t="s">
        <v>83</v>
      </c>
    </row>
    <row r="4" ht="36.96" customHeight="1">
      <c r="B4" s="26"/>
      <c r="C4" s="27"/>
      <c r="D4" s="28" t="s">
        <v>84</v>
      </c>
      <c r="E4" s="27"/>
      <c r="F4" s="27"/>
      <c r="G4" s="27"/>
      <c r="H4" s="27"/>
      <c r="I4" s="135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5"/>
      <c r="J5" s="27"/>
      <c r="K5" s="29"/>
    </row>
    <row r="6" s="1" customFormat="1">
      <c r="B6" s="44"/>
      <c r="C6" s="45"/>
      <c r="D6" s="38" t="s">
        <v>18</v>
      </c>
      <c r="E6" s="45"/>
      <c r="F6" s="45"/>
      <c r="G6" s="45"/>
      <c r="H6" s="45"/>
      <c r="I6" s="136"/>
      <c r="J6" s="45"/>
      <c r="K6" s="49"/>
    </row>
    <row r="7" s="1" customFormat="1" ht="36.96" customHeight="1">
      <c r="B7" s="44"/>
      <c r="C7" s="45"/>
      <c r="D7" s="45"/>
      <c r="E7" s="137" t="s">
        <v>19</v>
      </c>
      <c r="F7" s="45"/>
      <c r="G7" s="45"/>
      <c r="H7" s="45"/>
      <c r="I7" s="136"/>
      <c r="J7" s="45"/>
      <c r="K7" s="49"/>
    </row>
    <row r="8" s="1" customFormat="1">
      <c r="B8" s="44"/>
      <c r="C8" s="45"/>
      <c r="D8" s="45"/>
      <c r="E8" s="45"/>
      <c r="F8" s="45"/>
      <c r="G8" s="45"/>
      <c r="H8" s="45"/>
      <c r="I8" s="136"/>
      <c r="J8" s="45"/>
      <c r="K8" s="49"/>
    </row>
    <row r="9" s="1" customFormat="1" ht="14.4" customHeight="1">
      <c r="B9" s="44"/>
      <c r="C9" s="45"/>
      <c r="D9" s="38" t="s">
        <v>20</v>
      </c>
      <c r="E9" s="45"/>
      <c r="F9" s="33" t="s">
        <v>21</v>
      </c>
      <c r="G9" s="45"/>
      <c r="H9" s="45"/>
      <c r="I9" s="138" t="s">
        <v>22</v>
      </c>
      <c r="J9" s="33" t="s">
        <v>21</v>
      </c>
      <c r="K9" s="49"/>
    </row>
    <row r="10" s="1" customFormat="1" ht="14.4" customHeight="1">
      <c r="B10" s="44"/>
      <c r="C10" s="45"/>
      <c r="D10" s="38" t="s">
        <v>23</v>
      </c>
      <c r="E10" s="45"/>
      <c r="F10" s="33" t="s">
        <v>24</v>
      </c>
      <c r="G10" s="45"/>
      <c r="H10" s="45"/>
      <c r="I10" s="138" t="s">
        <v>25</v>
      </c>
      <c r="J10" s="139" t="str">
        <f>'Rekapitulace stavby'!AN8</f>
        <v>26. 10. 2018</v>
      </c>
      <c r="K10" s="49"/>
    </row>
    <row r="11" s="1" customFormat="1" ht="10.8" customHeight="1">
      <c r="B11" s="44"/>
      <c r="C11" s="45"/>
      <c r="D11" s="45"/>
      <c r="E11" s="45"/>
      <c r="F11" s="45"/>
      <c r="G11" s="45"/>
      <c r="H11" s="45"/>
      <c r="I11" s="136"/>
      <c r="J11" s="45"/>
      <c r="K11" s="49"/>
    </row>
    <row r="12" s="1" customFormat="1" ht="14.4" customHeight="1">
      <c r="B12" s="44"/>
      <c r="C12" s="45"/>
      <c r="D12" s="38" t="s">
        <v>27</v>
      </c>
      <c r="E12" s="45"/>
      <c r="F12" s="45"/>
      <c r="G12" s="45"/>
      <c r="H12" s="45"/>
      <c r="I12" s="138" t="s">
        <v>28</v>
      </c>
      <c r="J12" s="33" t="s">
        <v>21</v>
      </c>
      <c r="K12" s="49"/>
    </row>
    <row r="13" s="1" customFormat="1" ht="18" customHeight="1">
      <c r="B13" s="44"/>
      <c r="C13" s="45"/>
      <c r="D13" s="45"/>
      <c r="E13" s="33" t="s">
        <v>29</v>
      </c>
      <c r="F13" s="45"/>
      <c r="G13" s="45"/>
      <c r="H13" s="45"/>
      <c r="I13" s="138" t="s">
        <v>30</v>
      </c>
      <c r="J13" s="33" t="s">
        <v>21</v>
      </c>
      <c r="K13" s="49"/>
    </row>
    <row r="14" s="1" customFormat="1" ht="6.96" customHeight="1">
      <c r="B14" s="44"/>
      <c r="C14" s="45"/>
      <c r="D14" s="45"/>
      <c r="E14" s="45"/>
      <c r="F14" s="45"/>
      <c r="G14" s="45"/>
      <c r="H14" s="45"/>
      <c r="I14" s="136"/>
      <c r="J14" s="45"/>
      <c r="K14" s="49"/>
    </row>
    <row r="15" s="1" customFormat="1" ht="14.4" customHeight="1">
      <c r="B15" s="44"/>
      <c r="C15" s="45"/>
      <c r="D15" s="38" t="s">
        <v>31</v>
      </c>
      <c r="E15" s="45"/>
      <c r="F15" s="45"/>
      <c r="G15" s="45"/>
      <c r="H15" s="45"/>
      <c r="I15" s="138" t="s">
        <v>28</v>
      </c>
      <c r="J15" s="33" t="str">
        <f>IF('Rekapitulace stavby'!AN13="Vyplň údaj","",IF('Rekapitulace stavby'!AN13="","",'Rekapitulace stavby'!AN13))</f>
        <v/>
      </c>
      <c r="K15" s="49"/>
    </row>
    <row r="16" s="1" customFormat="1" ht="18" customHeight="1">
      <c r="B16" s="44"/>
      <c r="C16" s="45"/>
      <c r="D16" s="45"/>
      <c r="E16" s="33" t="str">
        <f>IF('Rekapitulace stavby'!E14="Vyplň údaj","",IF('Rekapitulace stavby'!E14="","",'Rekapitulace stavby'!E14))</f>
        <v/>
      </c>
      <c r="F16" s="45"/>
      <c r="G16" s="45"/>
      <c r="H16" s="45"/>
      <c r="I16" s="138" t="s">
        <v>30</v>
      </c>
      <c r="J16" s="33" t="str">
        <f>IF('Rekapitulace stavby'!AN14="Vyplň údaj","",IF('Rekapitulace stavby'!AN14="","",'Rekapitulace stavby'!AN14))</f>
        <v/>
      </c>
      <c r="K16" s="49"/>
    </row>
    <row r="17" s="1" customFormat="1" ht="6.96" customHeight="1">
      <c r="B17" s="44"/>
      <c r="C17" s="45"/>
      <c r="D17" s="45"/>
      <c r="E17" s="45"/>
      <c r="F17" s="45"/>
      <c r="G17" s="45"/>
      <c r="H17" s="45"/>
      <c r="I17" s="136"/>
      <c r="J17" s="45"/>
      <c r="K17" s="49"/>
    </row>
    <row r="18" s="1" customFormat="1" ht="14.4" customHeight="1">
      <c r="B18" s="44"/>
      <c r="C18" s="45"/>
      <c r="D18" s="38" t="s">
        <v>33</v>
      </c>
      <c r="E18" s="45"/>
      <c r="F18" s="45"/>
      <c r="G18" s="45"/>
      <c r="H18" s="45"/>
      <c r="I18" s="138" t="s">
        <v>28</v>
      </c>
      <c r="J18" s="33" t="s">
        <v>21</v>
      </c>
      <c r="K18" s="49"/>
    </row>
    <row r="19" s="1" customFormat="1" ht="18" customHeight="1">
      <c r="B19" s="44"/>
      <c r="C19" s="45"/>
      <c r="D19" s="45"/>
      <c r="E19" s="33" t="s">
        <v>34</v>
      </c>
      <c r="F19" s="45"/>
      <c r="G19" s="45"/>
      <c r="H19" s="45"/>
      <c r="I19" s="138" t="s">
        <v>30</v>
      </c>
      <c r="J19" s="33" t="s">
        <v>21</v>
      </c>
      <c r="K19" s="49"/>
    </row>
    <row r="20" s="1" customFormat="1" ht="6.96" customHeight="1">
      <c r="B20" s="44"/>
      <c r="C20" s="45"/>
      <c r="D20" s="45"/>
      <c r="E20" s="45"/>
      <c r="F20" s="45"/>
      <c r="G20" s="45"/>
      <c r="H20" s="45"/>
      <c r="I20" s="136"/>
      <c r="J20" s="45"/>
      <c r="K20" s="49"/>
    </row>
    <row r="21" s="1" customFormat="1" ht="14.4" customHeight="1">
      <c r="B21" s="44"/>
      <c r="C21" s="45"/>
      <c r="D21" s="38" t="s">
        <v>36</v>
      </c>
      <c r="E21" s="45"/>
      <c r="F21" s="45"/>
      <c r="G21" s="45"/>
      <c r="H21" s="45"/>
      <c r="I21" s="136"/>
      <c r="J21" s="45"/>
      <c r="K21" s="49"/>
    </row>
    <row r="22" s="6" customFormat="1" ht="14.4" customHeight="1">
      <c r="B22" s="140"/>
      <c r="C22" s="141"/>
      <c r="D22" s="141"/>
      <c r="E22" s="42" t="s">
        <v>21</v>
      </c>
      <c r="F22" s="42"/>
      <c r="G22" s="42"/>
      <c r="H22" s="42"/>
      <c r="I22" s="142"/>
      <c r="J22" s="141"/>
      <c r="K22" s="143"/>
    </row>
    <row r="23" s="1" customFormat="1" ht="6.96" customHeight="1">
      <c r="B23" s="44"/>
      <c r="C23" s="45"/>
      <c r="D23" s="45"/>
      <c r="E23" s="45"/>
      <c r="F23" s="45"/>
      <c r="G23" s="45"/>
      <c r="H23" s="45"/>
      <c r="I23" s="136"/>
      <c r="J23" s="45"/>
      <c r="K23" s="49"/>
    </row>
    <row r="24" s="1" customFormat="1" ht="6.96" customHeight="1">
      <c r="B24" s="44"/>
      <c r="C24" s="45"/>
      <c r="D24" s="104"/>
      <c r="E24" s="104"/>
      <c r="F24" s="104"/>
      <c r="G24" s="104"/>
      <c r="H24" s="104"/>
      <c r="I24" s="144"/>
      <c r="J24" s="104"/>
      <c r="K24" s="145"/>
    </row>
    <row r="25" s="1" customFormat="1" ht="25.44" customHeight="1">
      <c r="B25" s="44"/>
      <c r="C25" s="45"/>
      <c r="D25" s="146" t="s">
        <v>37</v>
      </c>
      <c r="E25" s="45"/>
      <c r="F25" s="45"/>
      <c r="G25" s="45"/>
      <c r="H25" s="45"/>
      <c r="I25" s="136"/>
      <c r="J25" s="147">
        <f>ROUND(J82,2)</f>
        <v>0</v>
      </c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4"/>
      <c r="J26" s="104"/>
      <c r="K26" s="145"/>
    </row>
    <row r="27" s="1" customFormat="1" ht="14.4" customHeight="1">
      <c r="B27" s="44"/>
      <c r="C27" s="45"/>
      <c r="D27" s="45"/>
      <c r="E27" s="45"/>
      <c r="F27" s="50" t="s">
        <v>39</v>
      </c>
      <c r="G27" s="45"/>
      <c r="H27" s="45"/>
      <c r="I27" s="148" t="s">
        <v>38</v>
      </c>
      <c r="J27" s="50" t="s">
        <v>40</v>
      </c>
      <c r="K27" s="49"/>
    </row>
    <row r="28" s="1" customFormat="1" ht="14.4" customHeight="1">
      <c r="B28" s="44"/>
      <c r="C28" s="45"/>
      <c r="D28" s="53" t="s">
        <v>41</v>
      </c>
      <c r="E28" s="53" t="s">
        <v>42</v>
      </c>
      <c r="F28" s="149">
        <f>ROUND(SUM(BE82:BE233), 2)</f>
        <v>0</v>
      </c>
      <c r="G28" s="45"/>
      <c r="H28" s="45"/>
      <c r="I28" s="150">
        <v>0.20999999999999999</v>
      </c>
      <c r="J28" s="149">
        <f>ROUND(ROUND((SUM(BE82:BE233)), 2)*I28, 2)</f>
        <v>0</v>
      </c>
      <c r="K28" s="49"/>
    </row>
    <row r="29" s="1" customFormat="1" ht="14.4" customHeight="1">
      <c r="B29" s="44"/>
      <c r="C29" s="45"/>
      <c r="D29" s="45"/>
      <c r="E29" s="53" t="s">
        <v>43</v>
      </c>
      <c r="F29" s="149">
        <f>ROUND(SUM(BF82:BF233), 2)</f>
        <v>0</v>
      </c>
      <c r="G29" s="45"/>
      <c r="H29" s="45"/>
      <c r="I29" s="150">
        <v>0.14999999999999999</v>
      </c>
      <c r="J29" s="149">
        <f>ROUND(ROUND((SUM(BF82:BF233)), 2)*I29, 2)</f>
        <v>0</v>
      </c>
      <c r="K29" s="49"/>
    </row>
    <row r="30" hidden="1" s="1" customFormat="1" ht="14.4" customHeight="1">
      <c r="B30" s="44"/>
      <c r="C30" s="45"/>
      <c r="D30" s="45"/>
      <c r="E30" s="53" t="s">
        <v>44</v>
      </c>
      <c r="F30" s="149">
        <f>ROUND(SUM(BG82:BG233), 2)</f>
        <v>0</v>
      </c>
      <c r="G30" s="45"/>
      <c r="H30" s="45"/>
      <c r="I30" s="150">
        <v>0.20999999999999999</v>
      </c>
      <c r="J30" s="149">
        <v>0</v>
      </c>
      <c r="K30" s="49"/>
    </row>
    <row r="31" hidden="1" s="1" customFormat="1" ht="14.4" customHeight="1">
      <c r="B31" s="44"/>
      <c r="C31" s="45"/>
      <c r="D31" s="45"/>
      <c r="E31" s="53" t="s">
        <v>45</v>
      </c>
      <c r="F31" s="149">
        <f>ROUND(SUM(BH82:BH233), 2)</f>
        <v>0</v>
      </c>
      <c r="G31" s="45"/>
      <c r="H31" s="45"/>
      <c r="I31" s="150">
        <v>0.14999999999999999</v>
      </c>
      <c r="J31" s="149">
        <v>0</v>
      </c>
      <c r="K31" s="49"/>
    </row>
    <row r="32" hidden="1" s="1" customFormat="1" ht="14.4" customHeight="1">
      <c r="B32" s="44"/>
      <c r="C32" s="45"/>
      <c r="D32" s="45"/>
      <c r="E32" s="53" t="s">
        <v>46</v>
      </c>
      <c r="F32" s="149">
        <f>ROUND(SUM(BI82:BI233), 2)</f>
        <v>0</v>
      </c>
      <c r="G32" s="45"/>
      <c r="H32" s="45"/>
      <c r="I32" s="150">
        <v>0</v>
      </c>
      <c r="J32" s="149">
        <v>0</v>
      </c>
      <c r="K32" s="49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136"/>
      <c r="J33" s="45"/>
      <c r="K33" s="49"/>
    </row>
    <row r="34" s="1" customFormat="1" ht="25.44" customHeight="1">
      <c r="B34" s="44"/>
      <c r="C34" s="151"/>
      <c r="D34" s="152" t="s">
        <v>47</v>
      </c>
      <c r="E34" s="96"/>
      <c r="F34" s="96"/>
      <c r="G34" s="153" t="s">
        <v>48</v>
      </c>
      <c r="H34" s="154" t="s">
        <v>49</v>
      </c>
      <c r="I34" s="155"/>
      <c r="J34" s="156">
        <f>SUM(J25:J32)</f>
        <v>0</v>
      </c>
      <c r="K34" s="157"/>
    </row>
    <row r="35" s="1" customFormat="1" ht="14.4" customHeight="1">
      <c r="B35" s="65"/>
      <c r="C35" s="66"/>
      <c r="D35" s="66"/>
      <c r="E35" s="66"/>
      <c r="F35" s="66"/>
      <c r="G35" s="66"/>
      <c r="H35" s="66"/>
      <c r="I35" s="158"/>
      <c r="J35" s="66"/>
      <c r="K35" s="67"/>
    </row>
    <row r="39" s="1" customFormat="1" ht="6.96" customHeight="1">
      <c r="B39" s="159"/>
      <c r="C39" s="160"/>
      <c r="D39" s="160"/>
      <c r="E39" s="160"/>
      <c r="F39" s="160"/>
      <c r="G39" s="160"/>
      <c r="H39" s="160"/>
      <c r="I39" s="161"/>
      <c r="J39" s="160"/>
      <c r="K39" s="162"/>
    </row>
    <row r="40" s="1" customFormat="1" ht="36.96" customHeight="1">
      <c r="B40" s="44"/>
      <c r="C40" s="28" t="s">
        <v>85</v>
      </c>
      <c r="D40" s="45"/>
      <c r="E40" s="45"/>
      <c r="F40" s="45"/>
      <c r="G40" s="45"/>
      <c r="H40" s="45"/>
      <c r="I40" s="136"/>
      <c r="J40" s="45"/>
      <c r="K40" s="49"/>
    </row>
    <row r="41" s="1" customFormat="1" ht="6.96" customHeight="1">
      <c r="B41" s="44"/>
      <c r="C41" s="45"/>
      <c r="D41" s="45"/>
      <c r="E41" s="45"/>
      <c r="F41" s="45"/>
      <c r="G41" s="45"/>
      <c r="H41" s="45"/>
      <c r="I41" s="136"/>
      <c r="J41" s="45"/>
      <c r="K41" s="49"/>
    </row>
    <row r="42" s="1" customFormat="1" ht="14.4" customHeight="1">
      <c r="B42" s="44"/>
      <c r="C42" s="38" t="s">
        <v>18</v>
      </c>
      <c r="D42" s="45"/>
      <c r="E42" s="45"/>
      <c r="F42" s="45"/>
      <c r="G42" s="45"/>
      <c r="H42" s="45"/>
      <c r="I42" s="136"/>
      <c r="J42" s="45"/>
      <c r="K42" s="49"/>
    </row>
    <row r="43" s="1" customFormat="1" ht="16.2" customHeight="1">
      <c r="B43" s="44"/>
      <c r="C43" s="45"/>
      <c r="D43" s="45"/>
      <c r="E43" s="137" t="str">
        <f>E7</f>
        <v>Splašková a dešťová kanalizace ul. Dvorská a Čelakoviská VDF</v>
      </c>
      <c r="F43" s="45"/>
      <c r="G43" s="45"/>
      <c r="H43" s="45"/>
      <c r="I43" s="136"/>
      <c r="J43" s="45"/>
      <c r="K43" s="49"/>
    </row>
    <row r="44" s="1" customFormat="1" ht="6.96" customHeight="1">
      <c r="B44" s="44"/>
      <c r="C44" s="45"/>
      <c r="D44" s="45"/>
      <c r="E44" s="45"/>
      <c r="F44" s="45"/>
      <c r="G44" s="45"/>
      <c r="H44" s="45"/>
      <c r="I44" s="136"/>
      <c r="J44" s="45"/>
      <c r="K44" s="49"/>
    </row>
    <row r="45" s="1" customFormat="1" ht="18" customHeight="1">
      <c r="B45" s="44"/>
      <c r="C45" s="38" t="s">
        <v>23</v>
      </c>
      <c r="D45" s="45"/>
      <c r="E45" s="45"/>
      <c r="F45" s="33" t="str">
        <f>F10</f>
        <v>Varnsdorf</v>
      </c>
      <c r="G45" s="45"/>
      <c r="H45" s="45"/>
      <c r="I45" s="138" t="s">
        <v>25</v>
      </c>
      <c r="J45" s="139" t="str">
        <f>IF(J10="","",J10)</f>
        <v>26. 10. 2018</v>
      </c>
      <c r="K45" s="49"/>
    </row>
    <row r="46" s="1" customFormat="1" ht="6.96" customHeight="1">
      <c r="B46" s="44"/>
      <c r="C46" s="45"/>
      <c r="D46" s="45"/>
      <c r="E46" s="45"/>
      <c r="F46" s="45"/>
      <c r="G46" s="45"/>
      <c r="H46" s="45"/>
      <c r="I46" s="136"/>
      <c r="J46" s="45"/>
      <c r="K46" s="49"/>
    </row>
    <row r="47" s="1" customFormat="1">
      <c r="B47" s="44"/>
      <c r="C47" s="38" t="s">
        <v>27</v>
      </c>
      <c r="D47" s="45"/>
      <c r="E47" s="45"/>
      <c r="F47" s="33" t="str">
        <f>E13</f>
        <v>Město Varnsdorf</v>
      </c>
      <c r="G47" s="45"/>
      <c r="H47" s="45"/>
      <c r="I47" s="138" t="s">
        <v>33</v>
      </c>
      <c r="J47" s="42" t="str">
        <f>E19</f>
        <v>Ing. Folbracht</v>
      </c>
      <c r="K47" s="49"/>
    </row>
    <row r="48" s="1" customFormat="1" ht="14.4" customHeight="1">
      <c r="B48" s="44"/>
      <c r="C48" s="38" t="s">
        <v>31</v>
      </c>
      <c r="D48" s="45"/>
      <c r="E48" s="45"/>
      <c r="F48" s="33" t="str">
        <f>IF(E16="","",E16)</f>
        <v/>
      </c>
      <c r="G48" s="45"/>
      <c r="H48" s="45"/>
      <c r="I48" s="136"/>
      <c r="J48" s="163"/>
      <c r="K48" s="49"/>
    </row>
    <row r="49" s="1" customFormat="1" ht="10.32" customHeight="1">
      <c r="B49" s="44"/>
      <c r="C49" s="45"/>
      <c r="D49" s="45"/>
      <c r="E49" s="45"/>
      <c r="F49" s="45"/>
      <c r="G49" s="45"/>
      <c r="H49" s="45"/>
      <c r="I49" s="136"/>
      <c r="J49" s="45"/>
      <c r="K49" s="49"/>
    </row>
    <row r="50" s="1" customFormat="1" ht="29.28" customHeight="1">
      <c r="B50" s="44"/>
      <c r="C50" s="164" t="s">
        <v>86</v>
      </c>
      <c r="D50" s="151"/>
      <c r="E50" s="151"/>
      <c r="F50" s="151"/>
      <c r="G50" s="151"/>
      <c r="H50" s="151"/>
      <c r="I50" s="165"/>
      <c r="J50" s="166" t="s">
        <v>87</v>
      </c>
      <c r="K50" s="167"/>
    </row>
    <row r="51" s="1" customFormat="1" ht="10.32" customHeight="1">
      <c r="B51" s="44"/>
      <c r="C51" s="45"/>
      <c r="D51" s="45"/>
      <c r="E51" s="45"/>
      <c r="F51" s="45"/>
      <c r="G51" s="45"/>
      <c r="H51" s="45"/>
      <c r="I51" s="136"/>
      <c r="J51" s="45"/>
      <c r="K51" s="49"/>
    </row>
    <row r="52" s="1" customFormat="1" ht="29.28" customHeight="1">
      <c r="B52" s="44"/>
      <c r="C52" s="168" t="s">
        <v>88</v>
      </c>
      <c r="D52" s="45"/>
      <c r="E52" s="45"/>
      <c r="F52" s="45"/>
      <c r="G52" s="45"/>
      <c r="H52" s="45"/>
      <c r="I52" s="136"/>
      <c r="J52" s="147">
        <f>J82</f>
        <v>0</v>
      </c>
      <c r="K52" s="49"/>
      <c r="AU52" s="22" t="s">
        <v>89</v>
      </c>
    </row>
    <row r="53" s="7" customFormat="1" ht="24.96" customHeight="1">
      <c r="B53" s="169"/>
      <c r="C53" s="170"/>
      <c r="D53" s="171" t="s">
        <v>90</v>
      </c>
      <c r="E53" s="172"/>
      <c r="F53" s="172"/>
      <c r="G53" s="172"/>
      <c r="H53" s="172"/>
      <c r="I53" s="173"/>
      <c r="J53" s="174">
        <f>J83</f>
        <v>0</v>
      </c>
      <c r="K53" s="175"/>
    </row>
    <row r="54" s="8" customFormat="1" ht="19.92" customHeight="1">
      <c r="B54" s="176"/>
      <c r="C54" s="177"/>
      <c r="D54" s="178" t="s">
        <v>91</v>
      </c>
      <c r="E54" s="179"/>
      <c r="F54" s="179"/>
      <c r="G54" s="179"/>
      <c r="H54" s="179"/>
      <c r="I54" s="180"/>
      <c r="J54" s="181">
        <f>J84</f>
        <v>0</v>
      </c>
      <c r="K54" s="182"/>
    </row>
    <row r="55" s="8" customFormat="1" ht="19.92" customHeight="1">
      <c r="B55" s="176"/>
      <c r="C55" s="177"/>
      <c r="D55" s="178" t="s">
        <v>92</v>
      </c>
      <c r="E55" s="179"/>
      <c r="F55" s="179"/>
      <c r="G55" s="179"/>
      <c r="H55" s="179"/>
      <c r="I55" s="180"/>
      <c r="J55" s="181">
        <f>J146</f>
        <v>0</v>
      </c>
      <c r="K55" s="182"/>
    </row>
    <row r="56" s="8" customFormat="1" ht="19.92" customHeight="1">
      <c r="B56" s="176"/>
      <c r="C56" s="177"/>
      <c r="D56" s="178" t="s">
        <v>93</v>
      </c>
      <c r="E56" s="179"/>
      <c r="F56" s="179"/>
      <c r="G56" s="179"/>
      <c r="H56" s="179"/>
      <c r="I56" s="180"/>
      <c r="J56" s="181">
        <f>J152</f>
        <v>0</v>
      </c>
      <c r="K56" s="182"/>
    </row>
    <row r="57" s="8" customFormat="1" ht="19.92" customHeight="1">
      <c r="B57" s="176"/>
      <c r="C57" s="177"/>
      <c r="D57" s="178" t="s">
        <v>94</v>
      </c>
      <c r="E57" s="179"/>
      <c r="F57" s="179"/>
      <c r="G57" s="179"/>
      <c r="H57" s="179"/>
      <c r="I57" s="180"/>
      <c r="J57" s="181">
        <f>J158</f>
        <v>0</v>
      </c>
      <c r="K57" s="182"/>
    </row>
    <row r="58" s="8" customFormat="1" ht="19.92" customHeight="1">
      <c r="B58" s="176"/>
      <c r="C58" s="177"/>
      <c r="D58" s="178" t="s">
        <v>95</v>
      </c>
      <c r="E58" s="179"/>
      <c r="F58" s="179"/>
      <c r="G58" s="179"/>
      <c r="H58" s="179"/>
      <c r="I58" s="180"/>
      <c r="J58" s="181">
        <f>J169</f>
        <v>0</v>
      </c>
      <c r="K58" s="182"/>
    </row>
    <row r="59" s="8" customFormat="1" ht="19.92" customHeight="1">
      <c r="B59" s="176"/>
      <c r="C59" s="177"/>
      <c r="D59" s="178" t="s">
        <v>96</v>
      </c>
      <c r="E59" s="179"/>
      <c r="F59" s="179"/>
      <c r="G59" s="179"/>
      <c r="H59" s="179"/>
      <c r="I59" s="180"/>
      <c r="J59" s="181">
        <f>J203</f>
        <v>0</v>
      </c>
      <c r="K59" s="182"/>
    </row>
    <row r="60" s="8" customFormat="1" ht="19.92" customHeight="1">
      <c r="B60" s="176"/>
      <c r="C60" s="177"/>
      <c r="D60" s="178" t="s">
        <v>97</v>
      </c>
      <c r="E60" s="179"/>
      <c r="F60" s="179"/>
      <c r="G60" s="179"/>
      <c r="H60" s="179"/>
      <c r="I60" s="180"/>
      <c r="J60" s="181">
        <f>J210</f>
        <v>0</v>
      </c>
      <c r="K60" s="182"/>
    </row>
    <row r="61" s="8" customFormat="1" ht="19.92" customHeight="1">
      <c r="B61" s="176"/>
      <c r="C61" s="177"/>
      <c r="D61" s="178" t="s">
        <v>98</v>
      </c>
      <c r="E61" s="179"/>
      <c r="F61" s="179"/>
      <c r="G61" s="179"/>
      <c r="H61" s="179"/>
      <c r="I61" s="180"/>
      <c r="J61" s="181">
        <f>J220</f>
        <v>0</v>
      </c>
      <c r="K61" s="182"/>
    </row>
    <row r="62" s="7" customFormat="1" ht="24.96" customHeight="1">
      <c r="B62" s="169"/>
      <c r="C62" s="170"/>
      <c r="D62" s="171" t="s">
        <v>99</v>
      </c>
      <c r="E62" s="172"/>
      <c r="F62" s="172"/>
      <c r="G62" s="172"/>
      <c r="H62" s="172"/>
      <c r="I62" s="173"/>
      <c r="J62" s="174">
        <f>J223</f>
        <v>0</v>
      </c>
      <c r="K62" s="175"/>
    </row>
    <row r="63" s="8" customFormat="1" ht="19.92" customHeight="1">
      <c r="B63" s="176"/>
      <c r="C63" s="177"/>
      <c r="D63" s="178" t="s">
        <v>100</v>
      </c>
      <c r="E63" s="179"/>
      <c r="F63" s="179"/>
      <c r="G63" s="179"/>
      <c r="H63" s="179"/>
      <c r="I63" s="180"/>
      <c r="J63" s="181">
        <f>J224</f>
        <v>0</v>
      </c>
      <c r="K63" s="182"/>
    </row>
    <row r="64" s="8" customFormat="1" ht="19.92" customHeight="1">
      <c r="B64" s="176"/>
      <c r="C64" s="177"/>
      <c r="D64" s="178" t="s">
        <v>101</v>
      </c>
      <c r="E64" s="179"/>
      <c r="F64" s="179"/>
      <c r="G64" s="179"/>
      <c r="H64" s="179"/>
      <c r="I64" s="180"/>
      <c r="J64" s="181">
        <f>J229</f>
        <v>0</v>
      </c>
      <c r="K64" s="182"/>
    </row>
    <row r="65" s="1" customFormat="1" ht="21.84" customHeight="1">
      <c r="B65" s="44"/>
      <c r="C65" s="45"/>
      <c r="D65" s="45"/>
      <c r="E65" s="45"/>
      <c r="F65" s="45"/>
      <c r="G65" s="45"/>
      <c r="H65" s="45"/>
      <c r="I65" s="136"/>
      <c r="J65" s="45"/>
      <c r="K65" s="49"/>
    </row>
    <row r="66" s="1" customFormat="1" ht="6.96" customHeight="1">
      <c r="B66" s="65"/>
      <c r="C66" s="66"/>
      <c r="D66" s="66"/>
      <c r="E66" s="66"/>
      <c r="F66" s="66"/>
      <c r="G66" s="66"/>
      <c r="H66" s="66"/>
      <c r="I66" s="158"/>
      <c r="J66" s="66"/>
      <c r="K66" s="67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1"/>
      <c r="J70" s="69"/>
      <c r="K70" s="69"/>
      <c r="L70" s="70"/>
    </row>
    <row r="71" s="1" customFormat="1" ht="36.96" customHeight="1">
      <c r="B71" s="44"/>
      <c r="C71" s="71" t="s">
        <v>102</v>
      </c>
      <c r="D71" s="72"/>
      <c r="E71" s="72"/>
      <c r="F71" s="72"/>
      <c r="G71" s="72"/>
      <c r="H71" s="72"/>
      <c r="I71" s="183"/>
      <c r="J71" s="72"/>
      <c r="K71" s="72"/>
      <c r="L71" s="70"/>
    </row>
    <row r="72" s="1" customFormat="1" ht="6.96" customHeight="1">
      <c r="B72" s="44"/>
      <c r="C72" s="72"/>
      <c r="D72" s="72"/>
      <c r="E72" s="72"/>
      <c r="F72" s="72"/>
      <c r="G72" s="72"/>
      <c r="H72" s="72"/>
      <c r="I72" s="183"/>
      <c r="J72" s="72"/>
      <c r="K72" s="72"/>
      <c r="L72" s="70"/>
    </row>
    <row r="73" s="1" customFormat="1" ht="14.4" customHeight="1">
      <c r="B73" s="44"/>
      <c r="C73" s="74" t="s">
        <v>18</v>
      </c>
      <c r="D73" s="72"/>
      <c r="E73" s="72"/>
      <c r="F73" s="72"/>
      <c r="G73" s="72"/>
      <c r="H73" s="72"/>
      <c r="I73" s="183"/>
      <c r="J73" s="72"/>
      <c r="K73" s="72"/>
      <c r="L73" s="70"/>
    </row>
    <row r="74" s="1" customFormat="1" ht="16.2" customHeight="1">
      <c r="B74" s="44"/>
      <c r="C74" s="72"/>
      <c r="D74" s="72"/>
      <c r="E74" s="80" t="str">
        <f>E7</f>
        <v>Splašková a dešťová kanalizace ul. Dvorská a Čelakoviská VDF</v>
      </c>
      <c r="F74" s="72"/>
      <c r="G74" s="72"/>
      <c r="H74" s="72"/>
      <c r="I74" s="183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3"/>
      <c r="J75" s="72"/>
      <c r="K75" s="72"/>
      <c r="L75" s="70"/>
    </row>
    <row r="76" s="1" customFormat="1" ht="18" customHeight="1">
      <c r="B76" s="44"/>
      <c r="C76" s="74" t="s">
        <v>23</v>
      </c>
      <c r="D76" s="72"/>
      <c r="E76" s="72"/>
      <c r="F76" s="184" t="str">
        <f>F10</f>
        <v>Varnsdorf</v>
      </c>
      <c r="G76" s="72"/>
      <c r="H76" s="72"/>
      <c r="I76" s="185" t="s">
        <v>25</v>
      </c>
      <c r="J76" s="83" t="str">
        <f>IF(J10="","",J10)</f>
        <v>26. 10. 2018</v>
      </c>
      <c r="K76" s="72"/>
      <c r="L76" s="70"/>
    </row>
    <row r="77" s="1" customFormat="1" ht="6.96" customHeight="1">
      <c r="B77" s="44"/>
      <c r="C77" s="72"/>
      <c r="D77" s="72"/>
      <c r="E77" s="72"/>
      <c r="F77" s="72"/>
      <c r="G77" s="72"/>
      <c r="H77" s="72"/>
      <c r="I77" s="183"/>
      <c r="J77" s="72"/>
      <c r="K77" s="72"/>
      <c r="L77" s="70"/>
    </row>
    <row r="78" s="1" customFormat="1">
      <c r="B78" s="44"/>
      <c r="C78" s="74" t="s">
        <v>27</v>
      </c>
      <c r="D78" s="72"/>
      <c r="E78" s="72"/>
      <c r="F78" s="184" t="str">
        <f>E13</f>
        <v>Město Varnsdorf</v>
      </c>
      <c r="G78" s="72"/>
      <c r="H78" s="72"/>
      <c r="I78" s="185" t="s">
        <v>33</v>
      </c>
      <c r="J78" s="184" t="str">
        <f>E19</f>
        <v>Ing. Folbracht</v>
      </c>
      <c r="K78" s="72"/>
      <c r="L78" s="70"/>
    </row>
    <row r="79" s="1" customFormat="1" ht="14.4" customHeight="1">
      <c r="B79" s="44"/>
      <c r="C79" s="74" t="s">
        <v>31</v>
      </c>
      <c r="D79" s="72"/>
      <c r="E79" s="72"/>
      <c r="F79" s="184" t="str">
        <f>IF(E16="","",E16)</f>
        <v/>
      </c>
      <c r="G79" s="72"/>
      <c r="H79" s="72"/>
      <c r="I79" s="183"/>
      <c r="J79" s="72"/>
      <c r="K79" s="72"/>
      <c r="L79" s="70"/>
    </row>
    <row r="80" s="1" customFormat="1" ht="10.32" customHeight="1">
      <c r="B80" s="44"/>
      <c r="C80" s="72"/>
      <c r="D80" s="72"/>
      <c r="E80" s="72"/>
      <c r="F80" s="72"/>
      <c r="G80" s="72"/>
      <c r="H80" s="72"/>
      <c r="I80" s="183"/>
      <c r="J80" s="72"/>
      <c r="K80" s="72"/>
      <c r="L80" s="70"/>
    </row>
    <row r="81" s="9" customFormat="1" ht="29.28" customHeight="1">
      <c r="B81" s="186"/>
      <c r="C81" s="187" t="s">
        <v>103</v>
      </c>
      <c r="D81" s="188" t="s">
        <v>56</v>
      </c>
      <c r="E81" s="188" t="s">
        <v>52</v>
      </c>
      <c r="F81" s="188" t="s">
        <v>104</v>
      </c>
      <c r="G81" s="188" t="s">
        <v>105</v>
      </c>
      <c r="H81" s="188" t="s">
        <v>106</v>
      </c>
      <c r="I81" s="189" t="s">
        <v>107</v>
      </c>
      <c r="J81" s="188" t="s">
        <v>87</v>
      </c>
      <c r="K81" s="190" t="s">
        <v>108</v>
      </c>
      <c r="L81" s="191"/>
      <c r="M81" s="100" t="s">
        <v>109</v>
      </c>
      <c r="N81" s="101" t="s">
        <v>41</v>
      </c>
      <c r="O81" s="101" t="s">
        <v>110</v>
      </c>
      <c r="P81" s="101" t="s">
        <v>111</v>
      </c>
      <c r="Q81" s="101" t="s">
        <v>112</v>
      </c>
      <c r="R81" s="101" t="s">
        <v>113</v>
      </c>
      <c r="S81" s="101" t="s">
        <v>114</v>
      </c>
      <c r="T81" s="102" t="s">
        <v>115</v>
      </c>
    </row>
    <row r="82" s="1" customFormat="1" ht="29.28" customHeight="1">
      <c r="B82" s="44"/>
      <c r="C82" s="106" t="s">
        <v>88</v>
      </c>
      <c r="D82" s="72"/>
      <c r="E82" s="72"/>
      <c r="F82" s="72"/>
      <c r="G82" s="72"/>
      <c r="H82" s="72"/>
      <c r="I82" s="183"/>
      <c r="J82" s="192">
        <f>BK82</f>
        <v>0</v>
      </c>
      <c r="K82" s="72"/>
      <c r="L82" s="70"/>
      <c r="M82" s="103"/>
      <c r="N82" s="104"/>
      <c r="O82" s="104"/>
      <c r="P82" s="193">
        <f>P83+P223</f>
        <v>0</v>
      </c>
      <c r="Q82" s="104"/>
      <c r="R82" s="193">
        <f>R83+R223</f>
        <v>615.143238</v>
      </c>
      <c r="S82" s="104"/>
      <c r="T82" s="194">
        <f>T83+T223</f>
        <v>257.32639999999998</v>
      </c>
      <c r="AT82" s="22" t="s">
        <v>70</v>
      </c>
      <c r="AU82" s="22" t="s">
        <v>89</v>
      </c>
      <c r="BK82" s="195">
        <f>BK83+BK223</f>
        <v>0</v>
      </c>
    </row>
    <row r="83" s="10" customFormat="1" ht="37.44" customHeight="1">
      <c r="B83" s="196"/>
      <c r="C83" s="197"/>
      <c r="D83" s="198" t="s">
        <v>70</v>
      </c>
      <c r="E83" s="199" t="s">
        <v>116</v>
      </c>
      <c r="F83" s="199" t="s">
        <v>117</v>
      </c>
      <c r="G83" s="197"/>
      <c r="H83" s="197"/>
      <c r="I83" s="200"/>
      <c r="J83" s="201">
        <f>BK83</f>
        <v>0</v>
      </c>
      <c r="K83" s="197"/>
      <c r="L83" s="202"/>
      <c r="M83" s="203"/>
      <c r="N83" s="204"/>
      <c r="O83" s="204"/>
      <c r="P83" s="205">
        <f>P84+P146+P152+P158+P169+P203+P210+P220</f>
        <v>0</v>
      </c>
      <c r="Q83" s="204"/>
      <c r="R83" s="205">
        <f>R84+R146+R152+R158+R169+R203+R210+R220</f>
        <v>615.143238</v>
      </c>
      <c r="S83" s="204"/>
      <c r="T83" s="206">
        <f>T84+T146+T152+T158+T169+T203+T210+T220</f>
        <v>257.32639999999998</v>
      </c>
      <c r="AR83" s="207" t="s">
        <v>76</v>
      </c>
      <c r="AT83" s="208" t="s">
        <v>70</v>
      </c>
      <c r="AU83" s="208" t="s">
        <v>71</v>
      </c>
      <c r="AY83" s="207" t="s">
        <v>118</v>
      </c>
      <c r="BK83" s="209">
        <f>BK84+BK146+BK152+BK158+BK169+BK203+BK210+BK220</f>
        <v>0</v>
      </c>
    </row>
    <row r="84" s="10" customFormat="1" ht="19.92" customHeight="1">
      <c r="B84" s="196"/>
      <c r="C84" s="197"/>
      <c r="D84" s="198" t="s">
        <v>70</v>
      </c>
      <c r="E84" s="210" t="s">
        <v>76</v>
      </c>
      <c r="F84" s="210" t="s">
        <v>119</v>
      </c>
      <c r="G84" s="197"/>
      <c r="H84" s="197"/>
      <c r="I84" s="200"/>
      <c r="J84" s="211">
        <f>BK84</f>
        <v>0</v>
      </c>
      <c r="K84" s="197"/>
      <c r="L84" s="202"/>
      <c r="M84" s="203"/>
      <c r="N84" s="204"/>
      <c r="O84" s="204"/>
      <c r="P84" s="205">
        <f>SUM(P85:P145)</f>
        <v>0</v>
      </c>
      <c r="Q84" s="204"/>
      <c r="R84" s="205">
        <f>SUM(R85:R145)</f>
        <v>304.14526000000001</v>
      </c>
      <c r="S84" s="204"/>
      <c r="T84" s="206">
        <f>SUM(T85:T145)</f>
        <v>257.29999999999995</v>
      </c>
      <c r="AR84" s="207" t="s">
        <v>76</v>
      </c>
      <c r="AT84" s="208" t="s">
        <v>70</v>
      </c>
      <c r="AU84" s="208" t="s">
        <v>76</v>
      </c>
      <c r="AY84" s="207" t="s">
        <v>118</v>
      </c>
      <c r="BK84" s="209">
        <f>SUM(BK85:BK145)</f>
        <v>0</v>
      </c>
    </row>
    <row r="85" s="1" customFormat="1" ht="22.8" customHeight="1">
      <c r="B85" s="44"/>
      <c r="C85" s="212" t="s">
        <v>76</v>
      </c>
      <c r="D85" s="212" t="s">
        <v>120</v>
      </c>
      <c r="E85" s="213" t="s">
        <v>121</v>
      </c>
      <c r="F85" s="214" t="s">
        <v>122</v>
      </c>
      <c r="G85" s="215" t="s">
        <v>123</v>
      </c>
      <c r="H85" s="216">
        <v>273.5</v>
      </c>
      <c r="I85" s="217"/>
      <c r="J85" s="218">
        <f>ROUND(I85*H85,2)</f>
        <v>0</v>
      </c>
      <c r="K85" s="214" t="s">
        <v>124</v>
      </c>
      <c r="L85" s="70"/>
      <c r="M85" s="219" t="s">
        <v>21</v>
      </c>
      <c r="N85" s="220" t="s">
        <v>42</v>
      </c>
      <c r="O85" s="45"/>
      <c r="P85" s="221">
        <f>O85*H85</f>
        <v>0</v>
      </c>
      <c r="Q85" s="221">
        <v>0</v>
      </c>
      <c r="R85" s="221">
        <f>Q85*H85</f>
        <v>0</v>
      </c>
      <c r="S85" s="221">
        <v>0.44</v>
      </c>
      <c r="T85" s="222">
        <f>S85*H85</f>
        <v>120.34</v>
      </c>
      <c r="AR85" s="22" t="s">
        <v>125</v>
      </c>
      <c r="AT85" s="22" t="s">
        <v>120</v>
      </c>
      <c r="AU85" s="22" t="s">
        <v>83</v>
      </c>
      <c r="AY85" s="22" t="s">
        <v>118</v>
      </c>
      <c r="BE85" s="223">
        <f>IF(N85="základní",J85,0)</f>
        <v>0</v>
      </c>
      <c r="BF85" s="223">
        <f>IF(N85="snížená",J85,0)</f>
        <v>0</v>
      </c>
      <c r="BG85" s="223">
        <f>IF(N85="zákl. přenesená",J85,0)</f>
        <v>0</v>
      </c>
      <c r="BH85" s="223">
        <f>IF(N85="sníž. přenesená",J85,0)</f>
        <v>0</v>
      </c>
      <c r="BI85" s="223">
        <f>IF(N85="nulová",J85,0)</f>
        <v>0</v>
      </c>
      <c r="BJ85" s="22" t="s">
        <v>76</v>
      </c>
      <c r="BK85" s="223">
        <f>ROUND(I85*H85,2)</f>
        <v>0</v>
      </c>
      <c r="BL85" s="22" t="s">
        <v>125</v>
      </c>
      <c r="BM85" s="22" t="s">
        <v>126</v>
      </c>
    </row>
    <row r="86" s="1" customFormat="1">
      <c r="B86" s="44"/>
      <c r="C86" s="72"/>
      <c r="D86" s="224" t="s">
        <v>127</v>
      </c>
      <c r="E86" s="72"/>
      <c r="F86" s="225" t="s">
        <v>128</v>
      </c>
      <c r="G86" s="72"/>
      <c r="H86" s="72"/>
      <c r="I86" s="183"/>
      <c r="J86" s="72"/>
      <c r="K86" s="72"/>
      <c r="L86" s="70"/>
      <c r="M86" s="226"/>
      <c r="N86" s="45"/>
      <c r="O86" s="45"/>
      <c r="P86" s="45"/>
      <c r="Q86" s="45"/>
      <c r="R86" s="45"/>
      <c r="S86" s="45"/>
      <c r="T86" s="93"/>
      <c r="AT86" s="22" t="s">
        <v>127</v>
      </c>
      <c r="AU86" s="22" t="s">
        <v>83</v>
      </c>
    </row>
    <row r="87" s="1" customFormat="1" ht="22.8" customHeight="1">
      <c r="B87" s="44"/>
      <c r="C87" s="212" t="s">
        <v>83</v>
      </c>
      <c r="D87" s="212" t="s">
        <v>120</v>
      </c>
      <c r="E87" s="213" t="s">
        <v>129</v>
      </c>
      <c r="F87" s="214" t="s">
        <v>130</v>
      </c>
      <c r="G87" s="215" t="s">
        <v>123</v>
      </c>
      <c r="H87" s="216">
        <v>320</v>
      </c>
      <c r="I87" s="217"/>
      <c r="J87" s="218">
        <f>ROUND(I87*H87,2)</f>
        <v>0</v>
      </c>
      <c r="K87" s="214" t="s">
        <v>124</v>
      </c>
      <c r="L87" s="70"/>
      <c r="M87" s="219" t="s">
        <v>21</v>
      </c>
      <c r="N87" s="220" t="s">
        <v>42</v>
      </c>
      <c r="O87" s="45"/>
      <c r="P87" s="221">
        <f>O87*H87</f>
        <v>0</v>
      </c>
      <c r="Q87" s="221">
        <v>0</v>
      </c>
      <c r="R87" s="221">
        <f>Q87*H87</f>
        <v>0</v>
      </c>
      <c r="S87" s="221">
        <v>0.098000000000000004</v>
      </c>
      <c r="T87" s="222">
        <f>S87*H87</f>
        <v>31.359999999999999</v>
      </c>
      <c r="AR87" s="22" t="s">
        <v>125</v>
      </c>
      <c r="AT87" s="22" t="s">
        <v>120</v>
      </c>
      <c r="AU87" s="22" t="s">
        <v>83</v>
      </c>
      <c r="AY87" s="22" t="s">
        <v>118</v>
      </c>
      <c r="BE87" s="223">
        <f>IF(N87="základní",J87,0)</f>
        <v>0</v>
      </c>
      <c r="BF87" s="223">
        <f>IF(N87="snížená",J87,0)</f>
        <v>0</v>
      </c>
      <c r="BG87" s="223">
        <f>IF(N87="zákl. přenesená",J87,0)</f>
        <v>0</v>
      </c>
      <c r="BH87" s="223">
        <f>IF(N87="sníž. přenesená",J87,0)</f>
        <v>0</v>
      </c>
      <c r="BI87" s="223">
        <f>IF(N87="nulová",J87,0)</f>
        <v>0</v>
      </c>
      <c r="BJ87" s="22" t="s">
        <v>76</v>
      </c>
      <c r="BK87" s="223">
        <f>ROUND(I87*H87,2)</f>
        <v>0</v>
      </c>
      <c r="BL87" s="22" t="s">
        <v>125</v>
      </c>
      <c r="BM87" s="22" t="s">
        <v>131</v>
      </c>
    </row>
    <row r="88" s="1" customFormat="1">
      <c r="B88" s="44"/>
      <c r="C88" s="72"/>
      <c r="D88" s="224" t="s">
        <v>127</v>
      </c>
      <c r="E88" s="72"/>
      <c r="F88" s="225" t="s">
        <v>132</v>
      </c>
      <c r="G88" s="72"/>
      <c r="H88" s="72"/>
      <c r="I88" s="183"/>
      <c r="J88" s="72"/>
      <c r="K88" s="72"/>
      <c r="L88" s="70"/>
      <c r="M88" s="226"/>
      <c r="N88" s="45"/>
      <c r="O88" s="45"/>
      <c r="P88" s="45"/>
      <c r="Q88" s="45"/>
      <c r="R88" s="45"/>
      <c r="S88" s="45"/>
      <c r="T88" s="93"/>
      <c r="AT88" s="22" t="s">
        <v>127</v>
      </c>
      <c r="AU88" s="22" t="s">
        <v>83</v>
      </c>
    </row>
    <row r="89" s="11" customFormat="1">
      <c r="B89" s="227"/>
      <c r="C89" s="228"/>
      <c r="D89" s="224" t="s">
        <v>133</v>
      </c>
      <c r="E89" s="229" t="s">
        <v>21</v>
      </c>
      <c r="F89" s="230" t="s">
        <v>134</v>
      </c>
      <c r="G89" s="228"/>
      <c r="H89" s="231">
        <v>320</v>
      </c>
      <c r="I89" s="232"/>
      <c r="J89" s="228"/>
      <c r="K89" s="228"/>
      <c r="L89" s="233"/>
      <c r="M89" s="234"/>
      <c r="N89" s="235"/>
      <c r="O89" s="235"/>
      <c r="P89" s="235"/>
      <c r="Q89" s="235"/>
      <c r="R89" s="235"/>
      <c r="S89" s="235"/>
      <c r="T89" s="236"/>
      <c r="AT89" s="237" t="s">
        <v>133</v>
      </c>
      <c r="AU89" s="237" t="s">
        <v>83</v>
      </c>
      <c r="AV89" s="11" t="s">
        <v>83</v>
      </c>
      <c r="AW89" s="11" t="s">
        <v>35</v>
      </c>
      <c r="AX89" s="11" t="s">
        <v>76</v>
      </c>
      <c r="AY89" s="237" t="s">
        <v>118</v>
      </c>
    </row>
    <row r="90" s="1" customFormat="1" ht="22.8" customHeight="1">
      <c r="B90" s="44"/>
      <c r="C90" s="212" t="s">
        <v>135</v>
      </c>
      <c r="D90" s="212" t="s">
        <v>120</v>
      </c>
      <c r="E90" s="213" t="s">
        <v>136</v>
      </c>
      <c r="F90" s="214" t="s">
        <v>137</v>
      </c>
      <c r="G90" s="215" t="s">
        <v>123</v>
      </c>
      <c r="H90" s="216">
        <v>480</v>
      </c>
      <c r="I90" s="217"/>
      <c r="J90" s="218">
        <f>ROUND(I90*H90,2)</f>
        <v>0</v>
      </c>
      <c r="K90" s="214" t="s">
        <v>124</v>
      </c>
      <c r="L90" s="70"/>
      <c r="M90" s="219" t="s">
        <v>21</v>
      </c>
      <c r="N90" s="220" t="s">
        <v>42</v>
      </c>
      <c r="O90" s="45"/>
      <c r="P90" s="221">
        <f>O90*H90</f>
        <v>0</v>
      </c>
      <c r="Q90" s="221">
        <v>0</v>
      </c>
      <c r="R90" s="221">
        <f>Q90*H90</f>
        <v>0</v>
      </c>
      <c r="S90" s="221">
        <v>0.22</v>
      </c>
      <c r="T90" s="222">
        <f>S90*H90</f>
        <v>105.59999999999999</v>
      </c>
      <c r="AR90" s="22" t="s">
        <v>125</v>
      </c>
      <c r="AT90" s="22" t="s">
        <v>120</v>
      </c>
      <c r="AU90" s="22" t="s">
        <v>83</v>
      </c>
      <c r="AY90" s="22" t="s">
        <v>118</v>
      </c>
      <c r="BE90" s="223">
        <f>IF(N90="základní",J90,0)</f>
        <v>0</v>
      </c>
      <c r="BF90" s="223">
        <f>IF(N90="snížená",J90,0)</f>
        <v>0</v>
      </c>
      <c r="BG90" s="223">
        <f>IF(N90="zákl. přenesená",J90,0)</f>
        <v>0</v>
      </c>
      <c r="BH90" s="223">
        <f>IF(N90="sníž. přenesená",J90,0)</f>
        <v>0</v>
      </c>
      <c r="BI90" s="223">
        <f>IF(N90="nulová",J90,0)</f>
        <v>0</v>
      </c>
      <c r="BJ90" s="22" t="s">
        <v>76</v>
      </c>
      <c r="BK90" s="223">
        <f>ROUND(I90*H90,2)</f>
        <v>0</v>
      </c>
      <c r="BL90" s="22" t="s">
        <v>125</v>
      </c>
      <c r="BM90" s="22" t="s">
        <v>138</v>
      </c>
    </row>
    <row r="91" s="1" customFormat="1">
      <c r="B91" s="44"/>
      <c r="C91" s="72"/>
      <c r="D91" s="224" t="s">
        <v>127</v>
      </c>
      <c r="E91" s="72"/>
      <c r="F91" s="225" t="s">
        <v>139</v>
      </c>
      <c r="G91" s="72"/>
      <c r="H91" s="72"/>
      <c r="I91" s="183"/>
      <c r="J91" s="72"/>
      <c r="K91" s="72"/>
      <c r="L91" s="70"/>
      <c r="M91" s="226"/>
      <c r="N91" s="45"/>
      <c r="O91" s="45"/>
      <c r="P91" s="45"/>
      <c r="Q91" s="45"/>
      <c r="R91" s="45"/>
      <c r="S91" s="45"/>
      <c r="T91" s="93"/>
      <c r="AT91" s="22" t="s">
        <v>127</v>
      </c>
      <c r="AU91" s="22" t="s">
        <v>83</v>
      </c>
    </row>
    <row r="92" s="11" customFormat="1">
      <c r="B92" s="227"/>
      <c r="C92" s="228"/>
      <c r="D92" s="224" t="s">
        <v>133</v>
      </c>
      <c r="E92" s="229" t="s">
        <v>21</v>
      </c>
      <c r="F92" s="230" t="s">
        <v>140</v>
      </c>
      <c r="G92" s="228"/>
      <c r="H92" s="231">
        <v>480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133</v>
      </c>
      <c r="AU92" s="237" t="s">
        <v>83</v>
      </c>
      <c r="AV92" s="11" t="s">
        <v>83</v>
      </c>
      <c r="AW92" s="11" t="s">
        <v>35</v>
      </c>
      <c r="AX92" s="11" t="s">
        <v>76</v>
      </c>
      <c r="AY92" s="237" t="s">
        <v>118</v>
      </c>
    </row>
    <row r="93" s="1" customFormat="1" ht="14.4" customHeight="1">
      <c r="B93" s="44"/>
      <c r="C93" s="212" t="s">
        <v>125</v>
      </c>
      <c r="D93" s="212" t="s">
        <v>120</v>
      </c>
      <c r="E93" s="213" t="s">
        <v>141</v>
      </c>
      <c r="F93" s="214" t="s">
        <v>142</v>
      </c>
      <c r="G93" s="215" t="s">
        <v>143</v>
      </c>
      <c r="H93" s="216">
        <v>16.800000000000001</v>
      </c>
      <c r="I93" s="217"/>
      <c r="J93" s="218">
        <f>ROUND(I93*H93,2)</f>
        <v>0</v>
      </c>
      <c r="K93" s="214" t="s">
        <v>124</v>
      </c>
      <c r="L93" s="70"/>
      <c r="M93" s="219" t="s">
        <v>21</v>
      </c>
      <c r="N93" s="220" t="s">
        <v>42</v>
      </c>
      <c r="O93" s="45"/>
      <c r="P93" s="221">
        <f>O93*H93</f>
        <v>0</v>
      </c>
      <c r="Q93" s="221">
        <v>0</v>
      </c>
      <c r="R93" s="221">
        <f>Q93*H93</f>
        <v>0</v>
      </c>
      <c r="S93" s="221">
        <v>0</v>
      </c>
      <c r="T93" s="222">
        <f>S93*H93</f>
        <v>0</v>
      </c>
      <c r="AR93" s="22" t="s">
        <v>125</v>
      </c>
      <c r="AT93" s="22" t="s">
        <v>120</v>
      </c>
      <c r="AU93" s="22" t="s">
        <v>83</v>
      </c>
      <c r="AY93" s="22" t="s">
        <v>118</v>
      </c>
      <c r="BE93" s="223">
        <f>IF(N93="základní",J93,0)</f>
        <v>0</v>
      </c>
      <c r="BF93" s="223">
        <f>IF(N93="snížená",J93,0)</f>
        <v>0</v>
      </c>
      <c r="BG93" s="223">
        <f>IF(N93="zákl. přenesená",J93,0)</f>
        <v>0</v>
      </c>
      <c r="BH93" s="223">
        <f>IF(N93="sníž. přenesená",J93,0)</f>
        <v>0</v>
      </c>
      <c r="BI93" s="223">
        <f>IF(N93="nulová",J93,0)</f>
        <v>0</v>
      </c>
      <c r="BJ93" s="22" t="s">
        <v>76</v>
      </c>
      <c r="BK93" s="223">
        <f>ROUND(I93*H93,2)</f>
        <v>0</v>
      </c>
      <c r="BL93" s="22" t="s">
        <v>125</v>
      </c>
      <c r="BM93" s="22" t="s">
        <v>144</v>
      </c>
    </row>
    <row r="94" s="1" customFormat="1">
      <c r="B94" s="44"/>
      <c r="C94" s="72"/>
      <c r="D94" s="224" t="s">
        <v>127</v>
      </c>
      <c r="E94" s="72"/>
      <c r="F94" s="225" t="s">
        <v>145</v>
      </c>
      <c r="G94" s="72"/>
      <c r="H94" s="72"/>
      <c r="I94" s="183"/>
      <c r="J94" s="72"/>
      <c r="K94" s="72"/>
      <c r="L94" s="70"/>
      <c r="M94" s="226"/>
      <c r="N94" s="45"/>
      <c r="O94" s="45"/>
      <c r="P94" s="45"/>
      <c r="Q94" s="45"/>
      <c r="R94" s="45"/>
      <c r="S94" s="45"/>
      <c r="T94" s="93"/>
      <c r="AT94" s="22" t="s">
        <v>127</v>
      </c>
      <c r="AU94" s="22" t="s">
        <v>83</v>
      </c>
    </row>
    <row r="95" s="11" customFormat="1">
      <c r="B95" s="227"/>
      <c r="C95" s="228"/>
      <c r="D95" s="224" t="s">
        <v>133</v>
      </c>
      <c r="E95" s="229" t="s">
        <v>21</v>
      </c>
      <c r="F95" s="230" t="s">
        <v>146</v>
      </c>
      <c r="G95" s="228"/>
      <c r="H95" s="231">
        <v>16.800000000000001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133</v>
      </c>
      <c r="AU95" s="237" t="s">
        <v>83</v>
      </c>
      <c r="AV95" s="11" t="s">
        <v>83</v>
      </c>
      <c r="AW95" s="11" t="s">
        <v>35</v>
      </c>
      <c r="AX95" s="11" t="s">
        <v>76</v>
      </c>
      <c r="AY95" s="237" t="s">
        <v>118</v>
      </c>
    </row>
    <row r="96" s="1" customFormat="1" ht="14.4" customHeight="1">
      <c r="B96" s="44"/>
      <c r="C96" s="212" t="s">
        <v>147</v>
      </c>
      <c r="D96" s="212" t="s">
        <v>120</v>
      </c>
      <c r="E96" s="213" t="s">
        <v>148</v>
      </c>
      <c r="F96" s="214" t="s">
        <v>149</v>
      </c>
      <c r="G96" s="215" t="s">
        <v>143</v>
      </c>
      <c r="H96" s="216">
        <v>4</v>
      </c>
      <c r="I96" s="217"/>
      <c r="J96" s="218">
        <f>ROUND(I96*H96,2)</f>
        <v>0</v>
      </c>
      <c r="K96" s="214" t="s">
        <v>124</v>
      </c>
      <c r="L96" s="70"/>
      <c r="M96" s="219" t="s">
        <v>21</v>
      </c>
      <c r="N96" s="220" t="s">
        <v>42</v>
      </c>
      <c r="O96" s="45"/>
      <c r="P96" s="221">
        <f>O96*H96</f>
        <v>0</v>
      </c>
      <c r="Q96" s="221">
        <v>0</v>
      </c>
      <c r="R96" s="221">
        <f>Q96*H96</f>
        <v>0</v>
      </c>
      <c r="S96" s="221">
        <v>0</v>
      </c>
      <c r="T96" s="222">
        <f>S96*H96</f>
        <v>0</v>
      </c>
      <c r="AR96" s="22" t="s">
        <v>125</v>
      </c>
      <c r="AT96" s="22" t="s">
        <v>120</v>
      </c>
      <c r="AU96" s="22" t="s">
        <v>83</v>
      </c>
      <c r="AY96" s="22" t="s">
        <v>118</v>
      </c>
      <c r="BE96" s="223">
        <f>IF(N96="základní",J96,0)</f>
        <v>0</v>
      </c>
      <c r="BF96" s="223">
        <f>IF(N96="snížená",J96,0)</f>
        <v>0</v>
      </c>
      <c r="BG96" s="223">
        <f>IF(N96="zákl. přenesená",J96,0)</f>
        <v>0</v>
      </c>
      <c r="BH96" s="223">
        <f>IF(N96="sníž. přenesená",J96,0)</f>
        <v>0</v>
      </c>
      <c r="BI96" s="223">
        <f>IF(N96="nulová",J96,0)</f>
        <v>0</v>
      </c>
      <c r="BJ96" s="22" t="s">
        <v>76</v>
      </c>
      <c r="BK96" s="223">
        <f>ROUND(I96*H96,2)</f>
        <v>0</v>
      </c>
      <c r="BL96" s="22" t="s">
        <v>125</v>
      </c>
      <c r="BM96" s="22" t="s">
        <v>150</v>
      </c>
    </row>
    <row r="97" s="1" customFormat="1">
      <c r="B97" s="44"/>
      <c r="C97" s="72"/>
      <c r="D97" s="224" t="s">
        <v>127</v>
      </c>
      <c r="E97" s="72"/>
      <c r="F97" s="225" t="s">
        <v>151</v>
      </c>
      <c r="G97" s="72"/>
      <c r="H97" s="72"/>
      <c r="I97" s="183"/>
      <c r="J97" s="72"/>
      <c r="K97" s="72"/>
      <c r="L97" s="70"/>
      <c r="M97" s="226"/>
      <c r="N97" s="45"/>
      <c r="O97" s="45"/>
      <c r="P97" s="45"/>
      <c r="Q97" s="45"/>
      <c r="R97" s="45"/>
      <c r="S97" s="45"/>
      <c r="T97" s="93"/>
      <c r="AT97" s="22" t="s">
        <v>127</v>
      </c>
      <c r="AU97" s="22" t="s">
        <v>83</v>
      </c>
    </row>
    <row r="98" s="11" customFormat="1">
      <c r="B98" s="227"/>
      <c r="C98" s="228"/>
      <c r="D98" s="224" t="s">
        <v>133</v>
      </c>
      <c r="E98" s="229" t="s">
        <v>21</v>
      </c>
      <c r="F98" s="230" t="s">
        <v>152</v>
      </c>
      <c r="G98" s="228"/>
      <c r="H98" s="231">
        <v>4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133</v>
      </c>
      <c r="AU98" s="237" t="s">
        <v>83</v>
      </c>
      <c r="AV98" s="11" t="s">
        <v>83</v>
      </c>
      <c r="AW98" s="11" t="s">
        <v>35</v>
      </c>
      <c r="AX98" s="11" t="s">
        <v>76</v>
      </c>
      <c r="AY98" s="237" t="s">
        <v>118</v>
      </c>
    </row>
    <row r="99" s="1" customFormat="1" ht="22.8" customHeight="1">
      <c r="B99" s="44"/>
      <c r="C99" s="212" t="s">
        <v>153</v>
      </c>
      <c r="D99" s="212" t="s">
        <v>120</v>
      </c>
      <c r="E99" s="213" t="s">
        <v>154</v>
      </c>
      <c r="F99" s="214" t="s">
        <v>155</v>
      </c>
      <c r="G99" s="215" t="s">
        <v>143</v>
      </c>
      <c r="H99" s="216">
        <v>301.572</v>
      </c>
      <c r="I99" s="217"/>
      <c r="J99" s="218">
        <f>ROUND(I99*H99,2)</f>
        <v>0</v>
      </c>
      <c r="K99" s="214" t="s">
        <v>124</v>
      </c>
      <c r="L99" s="70"/>
      <c r="M99" s="219" t="s">
        <v>21</v>
      </c>
      <c r="N99" s="220" t="s">
        <v>42</v>
      </c>
      <c r="O99" s="45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AR99" s="22" t="s">
        <v>125</v>
      </c>
      <c r="AT99" s="22" t="s">
        <v>120</v>
      </c>
      <c r="AU99" s="22" t="s">
        <v>83</v>
      </c>
      <c r="AY99" s="22" t="s">
        <v>118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22" t="s">
        <v>76</v>
      </c>
      <c r="BK99" s="223">
        <f>ROUND(I99*H99,2)</f>
        <v>0</v>
      </c>
      <c r="BL99" s="22" t="s">
        <v>125</v>
      </c>
      <c r="BM99" s="22" t="s">
        <v>156</v>
      </c>
    </row>
    <row r="100" s="1" customFormat="1">
      <c r="B100" s="44"/>
      <c r="C100" s="72"/>
      <c r="D100" s="224" t="s">
        <v>127</v>
      </c>
      <c r="E100" s="72"/>
      <c r="F100" s="225" t="s">
        <v>157</v>
      </c>
      <c r="G100" s="72"/>
      <c r="H100" s="72"/>
      <c r="I100" s="183"/>
      <c r="J100" s="72"/>
      <c r="K100" s="72"/>
      <c r="L100" s="70"/>
      <c r="M100" s="226"/>
      <c r="N100" s="45"/>
      <c r="O100" s="45"/>
      <c r="P100" s="45"/>
      <c r="Q100" s="45"/>
      <c r="R100" s="45"/>
      <c r="S100" s="45"/>
      <c r="T100" s="93"/>
      <c r="AT100" s="22" t="s">
        <v>127</v>
      </c>
      <c r="AU100" s="22" t="s">
        <v>83</v>
      </c>
    </row>
    <row r="101" s="11" customFormat="1">
      <c r="B101" s="227"/>
      <c r="C101" s="228"/>
      <c r="D101" s="224" t="s">
        <v>133</v>
      </c>
      <c r="E101" s="229" t="s">
        <v>21</v>
      </c>
      <c r="F101" s="230" t="s">
        <v>158</v>
      </c>
      <c r="G101" s="228"/>
      <c r="H101" s="231">
        <v>572.34400000000005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133</v>
      </c>
      <c r="AU101" s="237" t="s">
        <v>83</v>
      </c>
      <c r="AV101" s="11" t="s">
        <v>83</v>
      </c>
      <c r="AW101" s="11" t="s">
        <v>35</v>
      </c>
      <c r="AX101" s="11" t="s">
        <v>71</v>
      </c>
      <c r="AY101" s="237" t="s">
        <v>118</v>
      </c>
    </row>
    <row r="102" s="11" customFormat="1">
      <c r="B102" s="227"/>
      <c r="C102" s="228"/>
      <c r="D102" s="224" t="s">
        <v>133</v>
      </c>
      <c r="E102" s="229" t="s">
        <v>21</v>
      </c>
      <c r="F102" s="230" t="s">
        <v>159</v>
      </c>
      <c r="G102" s="228"/>
      <c r="H102" s="231">
        <v>30.800000000000001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133</v>
      </c>
      <c r="AU102" s="237" t="s">
        <v>83</v>
      </c>
      <c r="AV102" s="11" t="s">
        <v>83</v>
      </c>
      <c r="AW102" s="11" t="s">
        <v>35</v>
      </c>
      <c r="AX102" s="11" t="s">
        <v>71</v>
      </c>
      <c r="AY102" s="237" t="s">
        <v>118</v>
      </c>
    </row>
    <row r="103" s="12" customFormat="1">
      <c r="B103" s="238"/>
      <c r="C103" s="239"/>
      <c r="D103" s="224" t="s">
        <v>133</v>
      </c>
      <c r="E103" s="240" t="s">
        <v>21</v>
      </c>
      <c r="F103" s="241" t="s">
        <v>160</v>
      </c>
      <c r="G103" s="239"/>
      <c r="H103" s="242">
        <v>603.14400000000001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133</v>
      </c>
      <c r="AU103" s="248" t="s">
        <v>83</v>
      </c>
      <c r="AV103" s="12" t="s">
        <v>125</v>
      </c>
      <c r="AW103" s="12" t="s">
        <v>35</v>
      </c>
      <c r="AX103" s="12" t="s">
        <v>76</v>
      </c>
      <c r="AY103" s="248" t="s">
        <v>118</v>
      </c>
    </row>
    <row r="104" s="11" customFormat="1">
      <c r="B104" s="227"/>
      <c r="C104" s="228"/>
      <c r="D104" s="224" t="s">
        <v>133</v>
      </c>
      <c r="E104" s="228"/>
      <c r="F104" s="230" t="s">
        <v>161</v>
      </c>
      <c r="G104" s="228"/>
      <c r="H104" s="231">
        <v>301.572</v>
      </c>
      <c r="I104" s="232"/>
      <c r="J104" s="228"/>
      <c r="K104" s="228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133</v>
      </c>
      <c r="AU104" s="237" t="s">
        <v>83</v>
      </c>
      <c r="AV104" s="11" t="s">
        <v>83</v>
      </c>
      <c r="AW104" s="11" t="s">
        <v>6</v>
      </c>
      <c r="AX104" s="11" t="s">
        <v>76</v>
      </c>
      <c r="AY104" s="237" t="s">
        <v>118</v>
      </c>
    </row>
    <row r="105" s="1" customFormat="1" ht="22.8" customHeight="1">
      <c r="B105" s="44"/>
      <c r="C105" s="212" t="s">
        <v>162</v>
      </c>
      <c r="D105" s="212" t="s">
        <v>120</v>
      </c>
      <c r="E105" s="213" t="s">
        <v>163</v>
      </c>
      <c r="F105" s="214" t="s">
        <v>164</v>
      </c>
      <c r="G105" s="215" t="s">
        <v>143</v>
      </c>
      <c r="H105" s="216">
        <v>90.471999999999994</v>
      </c>
      <c r="I105" s="217"/>
      <c r="J105" s="218">
        <f>ROUND(I105*H105,2)</f>
        <v>0</v>
      </c>
      <c r="K105" s="214" t="s">
        <v>124</v>
      </c>
      <c r="L105" s="70"/>
      <c r="M105" s="219" t="s">
        <v>21</v>
      </c>
      <c r="N105" s="220" t="s">
        <v>42</v>
      </c>
      <c r="O105" s="45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AR105" s="22" t="s">
        <v>125</v>
      </c>
      <c r="AT105" s="22" t="s">
        <v>120</v>
      </c>
      <c r="AU105" s="22" t="s">
        <v>83</v>
      </c>
      <c r="AY105" s="22" t="s">
        <v>118</v>
      </c>
      <c r="BE105" s="223">
        <f>IF(N105="základní",J105,0)</f>
        <v>0</v>
      </c>
      <c r="BF105" s="223">
        <f>IF(N105="snížená",J105,0)</f>
        <v>0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22" t="s">
        <v>76</v>
      </c>
      <c r="BK105" s="223">
        <f>ROUND(I105*H105,2)</f>
        <v>0</v>
      </c>
      <c r="BL105" s="22" t="s">
        <v>125</v>
      </c>
      <c r="BM105" s="22" t="s">
        <v>165</v>
      </c>
    </row>
    <row r="106" s="1" customFormat="1">
      <c r="B106" s="44"/>
      <c r="C106" s="72"/>
      <c r="D106" s="224" t="s">
        <v>127</v>
      </c>
      <c r="E106" s="72"/>
      <c r="F106" s="225" t="s">
        <v>166</v>
      </c>
      <c r="G106" s="72"/>
      <c r="H106" s="72"/>
      <c r="I106" s="183"/>
      <c r="J106" s="72"/>
      <c r="K106" s="72"/>
      <c r="L106" s="70"/>
      <c r="M106" s="226"/>
      <c r="N106" s="45"/>
      <c r="O106" s="45"/>
      <c r="P106" s="45"/>
      <c r="Q106" s="45"/>
      <c r="R106" s="45"/>
      <c r="S106" s="45"/>
      <c r="T106" s="93"/>
      <c r="AT106" s="22" t="s">
        <v>127</v>
      </c>
      <c r="AU106" s="22" t="s">
        <v>83</v>
      </c>
    </row>
    <row r="107" s="11" customFormat="1">
      <c r="B107" s="227"/>
      <c r="C107" s="228"/>
      <c r="D107" s="224" t="s">
        <v>133</v>
      </c>
      <c r="E107" s="229" t="s">
        <v>21</v>
      </c>
      <c r="F107" s="230" t="s">
        <v>167</v>
      </c>
      <c r="G107" s="228"/>
      <c r="H107" s="231">
        <v>90.471999999999994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133</v>
      </c>
      <c r="AU107" s="237" t="s">
        <v>83</v>
      </c>
      <c r="AV107" s="11" t="s">
        <v>83</v>
      </c>
      <c r="AW107" s="11" t="s">
        <v>35</v>
      </c>
      <c r="AX107" s="11" t="s">
        <v>76</v>
      </c>
      <c r="AY107" s="237" t="s">
        <v>118</v>
      </c>
    </row>
    <row r="108" s="1" customFormat="1" ht="22.8" customHeight="1">
      <c r="B108" s="44"/>
      <c r="C108" s="212" t="s">
        <v>168</v>
      </c>
      <c r="D108" s="212" t="s">
        <v>120</v>
      </c>
      <c r="E108" s="213" t="s">
        <v>169</v>
      </c>
      <c r="F108" s="214" t="s">
        <v>170</v>
      </c>
      <c r="G108" s="215" t="s">
        <v>143</v>
      </c>
      <c r="H108" s="216">
        <v>301.572</v>
      </c>
      <c r="I108" s="217"/>
      <c r="J108" s="218">
        <f>ROUND(I108*H108,2)</f>
        <v>0</v>
      </c>
      <c r="K108" s="214" t="s">
        <v>124</v>
      </c>
      <c r="L108" s="70"/>
      <c r="M108" s="219" t="s">
        <v>21</v>
      </c>
      <c r="N108" s="220" t="s">
        <v>42</v>
      </c>
      <c r="O108" s="45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AR108" s="22" t="s">
        <v>125</v>
      </c>
      <c r="AT108" s="22" t="s">
        <v>120</v>
      </c>
      <c r="AU108" s="22" t="s">
        <v>83</v>
      </c>
      <c r="AY108" s="22" t="s">
        <v>118</v>
      </c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22" t="s">
        <v>76</v>
      </c>
      <c r="BK108" s="223">
        <f>ROUND(I108*H108,2)</f>
        <v>0</v>
      </c>
      <c r="BL108" s="22" t="s">
        <v>125</v>
      </c>
      <c r="BM108" s="22" t="s">
        <v>171</v>
      </c>
    </row>
    <row r="109" s="1" customFormat="1">
      <c r="B109" s="44"/>
      <c r="C109" s="72"/>
      <c r="D109" s="224" t="s">
        <v>127</v>
      </c>
      <c r="E109" s="72"/>
      <c r="F109" s="225" t="s">
        <v>172</v>
      </c>
      <c r="G109" s="72"/>
      <c r="H109" s="72"/>
      <c r="I109" s="183"/>
      <c r="J109" s="72"/>
      <c r="K109" s="72"/>
      <c r="L109" s="70"/>
      <c r="M109" s="226"/>
      <c r="N109" s="45"/>
      <c r="O109" s="45"/>
      <c r="P109" s="45"/>
      <c r="Q109" s="45"/>
      <c r="R109" s="45"/>
      <c r="S109" s="45"/>
      <c r="T109" s="93"/>
      <c r="AT109" s="22" t="s">
        <v>127</v>
      </c>
      <c r="AU109" s="22" t="s">
        <v>83</v>
      </c>
    </row>
    <row r="110" s="11" customFormat="1">
      <c r="B110" s="227"/>
      <c r="C110" s="228"/>
      <c r="D110" s="224" t="s">
        <v>133</v>
      </c>
      <c r="E110" s="229" t="s">
        <v>21</v>
      </c>
      <c r="F110" s="230" t="s">
        <v>158</v>
      </c>
      <c r="G110" s="228"/>
      <c r="H110" s="231">
        <v>572.34400000000005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133</v>
      </c>
      <c r="AU110" s="237" t="s">
        <v>83</v>
      </c>
      <c r="AV110" s="11" t="s">
        <v>83</v>
      </c>
      <c r="AW110" s="11" t="s">
        <v>35</v>
      </c>
      <c r="AX110" s="11" t="s">
        <v>71</v>
      </c>
      <c r="AY110" s="237" t="s">
        <v>118</v>
      </c>
    </row>
    <row r="111" s="11" customFormat="1">
      <c r="B111" s="227"/>
      <c r="C111" s="228"/>
      <c r="D111" s="224" t="s">
        <v>133</v>
      </c>
      <c r="E111" s="229" t="s">
        <v>21</v>
      </c>
      <c r="F111" s="230" t="s">
        <v>159</v>
      </c>
      <c r="G111" s="228"/>
      <c r="H111" s="231">
        <v>30.800000000000001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133</v>
      </c>
      <c r="AU111" s="237" t="s">
        <v>83</v>
      </c>
      <c r="AV111" s="11" t="s">
        <v>83</v>
      </c>
      <c r="AW111" s="11" t="s">
        <v>35</v>
      </c>
      <c r="AX111" s="11" t="s">
        <v>71</v>
      </c>
      <c r="AY111" s="237" t="s">
        <v>118</v>
      </c>
    </row>
    <row r="112" s="12" customFormat="1">
      <c r="B112" s="238"/>
      <c r="C112" s="239"/>
      <c r="D112" s="224" t="s">
        <v>133</v>
      </c>
      <c r="E112" s="240" t="s">
        <v>21</v>
      </c>
      <c r="F112" s="241" t="s">
        <v>160</v>
      </c>
      <c r="G112" s="239"/>
      <c r="H112" s="242">
        <v>603.14400000000001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AT112" s="248" t="s">
        <v>133</v>
      </c>
      <c r="AU112" s="248" t="s">
        <v>83</v>
      </c>
      <c r="AV112" s="12" t="s">
        <v>125</v>
      </c>
      <c r="AW112" s="12" t="s">
        <v>35</v>
      </c>
      <c r="AX112" s="12" t="s">
        <v>76</v>
      </c>
      <c r="AY112" s="248" t="s">
        <v>118</v>
      </c>
    </row>
    <row r="113" s="11" customFormat="1">
      <c r="B113" s="227"/>
      <c r="C113" s="228"/>
      <c r="D113" s="224" t="s">
        <v>133</v>
      </c>
      <c r="E113" s="228"/>
      <c r="F113" s="230" t="s">
        <v>161</v>
      </c>
      <c r="G113" s="228"/>
      <c r="H113" s="231">
        <v>301.572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133</v>
      </c>
      <c r="AU113" s="237" t="s">
        <v>83</v>
      </c>
      <c r="AV113" s="11" t="s">
        <v>83</v>
      </c>
      <c r="AW113" s="11" t="s">
        <v>6</v>
      </c>
      <c r="AX113" s="11" t="s">
        <v>76</v>
      </c>
      <c r="AY113" s="237" t="s">
        <v>118</v>
      </c>
    </row>
    <row r="114" s="1" customFormat="1" ht="22.8" customHeight="1">
      <c r="B114" s="44"/>
      <c r="C114" s="212" t="s">
        <v>173</v>
      </c>
      <c r="D114" s="212" t="s">
        <v>120</v>
      </c>
      <c r="E114" s="213" t="s">
        <v>174</v>
      </c>
      <c r="F114" s="214" t="s">
        <v>175</v>
      </c>
      <c r="G114" s="215" t="s">
        <v>143</v>
      </c>
      <c r="H114" s="216">
        <v>90.471999999999994</v>
      </c>
      <c r="I114" s="217"/>
      <c r="J114" s="218">
        <f>ROUND(I114*H114,2)</f>
        <v>0</v>
      </c>
      <c r="K114" s="214" t="s">
        <v>124</v>
      </c>
      <c r="L114" s="70"/>
      <c r="M114" s="219" t="s">
        <v>21</v>
      </c>
      <c r="N114" s="220" t="s">
        <v>42</v>
      </c>
      <c r="O114" s="45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" t="s">
        <v>125</v>
      </c>
      <c r="AT114" s="22" t="s">
        <v>120</v>
      </c>
      <c r="AU114" s="22" t="s">
        <v>83</v>
      </c>
      <c r="AY114" s="22" t="s">
        <v>118</v>
      </c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" t="s">
        <v>76</v>
      </c>
      <c r="BK114" s="223">
        <f>ROUND(I114*H114,2)</f>
        <v>0</v>
      </c>
      <c r="BL114" s="22" t="s">
        <v>125</v>
      </c>
      <c r="BM114" s="22" t="s">
        <v>176</v>
      </c>
    </row>
    <row r="115" s="1" customFormat="1">
      <c r="B115" s="44"/>
      <c r="C115" s="72"/>
      <c r="D115" s="224" t="s">
        <v>127</v>
      </c>
      <c r="E115" s="72"/>
      <c r="F115" s="225" t="s">
        <v>177</v>
      </c>
      <c r="G115" s="72"/>
      <c r="H115" s="72"/>
      <c r="I115" s="183"/>
      <c r="J115" s="72"/>
      <c r="K115" s="72"/>
      <c r="L115" s="70"/>
      <c r="M115" s="226"/>
      <c r="N115" s="45"/>
      <c r="O115" s="45"/>
      <c r="P115" s="45"/>
      <c r="Q115" s="45"/>
      <c r="R115" s="45"/>
      <c r="S115" s="45"/>
      <c r="T115" s="93"/>
      <c r="AT115" s="22" t="s">
        <v>127</v>
      </c>
      <c r="AU115" s="22" t="s">
        <v>83</v>
      </c>
    </row>
    <row r="116" s="11" customFormat="1">
      <c r="B116" s="227"/>
      <c r="C116" s="228"/>
      <c r="D116" s="224" t="s">
        <v>133</v>
      </c>
      <c r="E116" s="229" t="s">
        <v>21</v>
      </c>
      <c r="F116" s="230" t="s">
        <v>167</v>
      </c>
      <c r="G116" s="228"/>
      <c r="H116" s="231">
        <v>90.471999999999994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133</v>
      </c>
      <c r="AU116" s="237" t="s">
        <v>83</v>
      </c>
      <c r="AV116" s="11" t="s">
        <v>83</v>
      </c>
      <c r="AW116" s="11" t="s">
        <v>35</v>
      </c>
      <c r="AX116" s="11" t="s">
        <v>76</v>
      </c>
      <c r="AY116" s="237" t="s">
        <v>118</v>
      </c>
    </row>
    <row r="117" s="1" customFormat="1" ht="22.8" customHeight="1">
      <c r="B117" s="44"/>
      <c r="C117" s="212" t="s">
        <v>178</v>
      </c>
      <c r="D117" s="212" t="s">
        <v>120</v>
      </c>
      <c r="E117" s="213" t="s">
        <v>179</v>
      </c>
      <c r="F117" s="214" t="s">
        <v>180</v>
      </c>
      <c r="G117" s="215" t="s">
        <v>143</v>
      </c>
      <c r="H117" s="216">
        <v>215.66499999999999</v>
      </c>
      <c r="I117" s="217"/>
      <c r="J117" s="218">
        <f>ROUND(I117*H117,2)</f>
        <v>0</v>
      </c>
      <c r="K117" s="214" t="s">
        <v>124</v>
      </c>
      <c r="L117" s="70"/>
      <c r="M117" s="219" t="s">
        <v>21</v>
      </c>
      <c r="N117" s="220" t="s">
        <v>42</v>
      </c>
      <c r="O117" s="45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AR117" s="22" t="s">
        <v>125</v>
      </c>
      <c r="AT117" s="22" t="s">
        <v>120</v>
      </c>
      <c r="AU117" s="22" t="s">
        <v>83</v>
      </c>
      <c r="AY117" s="22" t="s">
        <v>118</v>
      </c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22" t="s">
        <v>76</v>
      </c>
      <c r="BK117" s="223">
        <f>ROUND(I117*H117,2)</f>
        <v>0</v>
      </c>
      <c r="BL117" s="22" t="s">
        <v>125</v>
      </c>
      <c r="BM117" s="22" t="s">
        <v>181</v>
      </c>
    </row>
    <row r="118" s="1" customFormat="1">
      <c r="B118" s="44"/>
      <c r="C118" s="72"/>
      <c r="D118" s="224" t="s">
        <v>127</v>
      </c>
      <c r="E118" s="72"/>
      <c r="F118" s="225" t="s">
        <v>182</v>
      </c>
      <c r="G118" s="72"/>
      <c r="H118" s="72"/>
      <c r="I118" s="183"/>
      <c r="J118" s="72"/>
      <c r="K118" s="72"/>
      <c r="L118" s="70"/>
      <c r="M118" s="226"/>
      <c r="N118" s="45"/>
      <c r="O118" s="45"/>
      <c r="P118" s="45"/>
      <c r="Q118" s="45"/>
      <c r="R118" s="45"/>
      <c r="S118" s="45"/>
      <c r="T118" s="93"/>
      <c r="AT118" s="22" t="s">
        <v>127</v>
      </c>
      <c r="AU118" s="22" t="s">
        <v>83</v>
      </c>
    </row>
    <row r="119" s="11" customFormat="1">
      <c r="B119" s="227"/>
      <c r="C119" s="228"/>
      <c r="D119" s="224" t="s">
        <v>133</v>
      </c>
      <c r="E119" s="229" t="s">
        <v>21</v>
      </c>
      <c r="F119" s="230" t="s">
        <v>183</v>
      </c>
      <c r="G119" s="228"/>
      <c r="H119" s="231">
        <v>215.66499999999999</v>
      </c>
      <c r="I119" s="232"/>
      <c r="J119" s="228"/>
      <c r="K119" s="228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133</v>
      </c>
      <c r="AU119" s="237" t="s">
        <v>83</v>
      </c>
      <c r="AV119" s="11" t="s">
        <v>83</v>
      </c>
      <c r="AW119" s="11" t="s">
        <v>35</v>
      </c>
      <c r="AX119" s="11" t="s">
        <v>76</v>
      </c>
      <c r="AY119" s="237" t="s">
        <v>118</v>
      </c>
    </row>
    <row r="120" s="1" customFormat="1" ht="14.4" customHeight="1">
      <c r="B120" s="44"/>
      <c r="C120" s="212" t="s">
        <v>184</v>
      </c>
      <c r="D120" s="212" t="s">
        <v>120</v>
      </c>
      <c r="E120" s="213" t="s">
        <v>185</v>
      </c>
      <c r="F120" s="214" t="s">
        <v>186</v>
      </c>
      <c r="G120" s="215" t="s">
        <v>143</v>
      </c>
      <c r="H120" s="216">
        <v>215.66499999999999</v>
      </c>
      <c r="I120" s="217"/>
      <c r="J120" s="218">
        <f>ROUND(I120*H120,2)</f>
        <v>0</v>
      </c>
      <c r="K120" s="214" t="s">
        <v>124</v>
      </c>
      <c r="L120" s="70"/>
      <c r="M120" s="219" t="s">
        <v>21</v>
      </c>
      <c r="N120" s="220" t="s">
        <v>42</v>
      </c>
      <c r="O120" s="45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AR120" s="22" t="s">
        <v>125</v>
      </c>
      <c r="AT120" s="22" t="s">
        <v>120</v>
      </c>
      <c r="AU120" s="22" t="s">
        <v>83</v>
      </c>
      <c r="AY120" s="22" t="s">
        <v>118</v>
      </c>
      <c r="BE120" s="223">
        <f>IF(N120="základní",J120,0)</f>
        <v>0</v>
      </c>
      <c r="BF120" s="223">
        <f>IF(N120="snížená",J120,0)</f>
        <v>0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22" t="s">
        <v>76</v>
      </c>
      <c r="BK120" s="223">
        <f>ROUND(I120*H120,2)</f>
        <v>0</v>
      </c>
      <c r="BL120" s="22" t="s">
        <v>125</v>
      </c>
      <c r="BM120" s="22" t="s">
        <v>187</v>
      </c>
    </row>
    <row r="121" s="1" customFormat="1">
      <c r="B121" s="44"/>
      <c r="C121" s="72"/>
      <c r="D121" s="224" t="s">
        <v>127</v>
      </c>
      <c r="E121" s="72"/>
      <c r="F121" s="225" t="s">
        <v>188</v>
      </c>
      <c r="G121" s="72"/>
      <c r="H121" s="72"/>
      <c r="I121" s="183"/>
      <c r="J121" s="72"/>
      <c r="K121" s="72"/>
      <c r="L121" s="70"/>
      <c r="M121" s="226"/>
      <c r="N121" s="45"/>
      <c r="O121" s="45"/>
      <c r="P121" s="45"/>
      <c r="Q121" s="45"/>
      <c r="R121" s="45"/>
      <c r="S121" s="45"/>
      <c r="T121" s="93"/>
      <c r="AT121" s="22" t="s">
        <v>127</v>
      </c>
      <c r="AU121" s="22" t="s">
        <v>83</v>
      </c>
    </row>
    <row r="122" s="1" customFormat="1" ht="22.8" customHeight="1">
      <c r="B122" s="44"/>
      <c r="C122" s="212" t="s">
        <v>189</v>
      </c>
      <c r="D122" s="212" t="s">
        <v>120</v>
      </c>
      <c r="E122" s="213" t="s">
        <v>190</v>
      </c>
      <c r="F122" s="214" t="s">
        <v>191</v>
      </c>
      <c r="G122" s="215" t="s">
        <v>192</v>
      </c>
      <c r="H122" s="216">
        <v>388.197</v>
      </c>
      <c r="I122" s="217"/>
      <c r="J122" s="218">
        <f>ROUND(I122*H122,2)</f>
        <v>0</v>
      </c>
      <c r="K122" s="214" t="s">
        <v>124</v>
      </c>
      <c r="L122" s="70"/>
      <c r="M122" s="219" t="s">
        <v>21</v>
      </c>
      <c r="N122" s="220" t="s">
        <v>42</v>
      </c>
      <c r="O122" s="45"/>
      <c r="P122" s="221">
        <f>O122*H122</f>
        <v>0</v>
      </c>
      <c r="Q122" s="221">
        <v>0</v>
      </c>
      <c r="R122" s="221">
        <f>Q122*H122</f>
        <v>0</v>
      </c>
      <c r="S122" s="221">
        <v>0</v>
      </c>
      <c r="T122" s="222">
        <f>S122*H122</f>
        <v>0</v>
      </c>
      <c r="AR122" s="22" t="s">
        <v>125</v>
      </c>
      <c r="AT122" s="22" t="s">
        <v>120</v>
      </c>
      <c r="AU122" s="22" t="s">
        <v>83</v>
      </c>
      <c r="AY122" s="22" t="s">
        <v>118</v>
      </c>
      <c r="BE122" s="223">
        <f>IF(N122="základní",J122,0)</f>
        <v>0</v>
      </c>
      <c r="BF122" s="223">
        <f>IF(N122="snížená",J122,0)</f>
        <v>0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22" t="s">
        <v>76</v>
      </c>
      <c r="BK122" s="223">
        <f>ROUND(I122*H122,2)</f>
        <v>0</v>
      </c>
      <c r="BL122" s="22" t="s">
        <v>125</v>
      </c>
      <c r="BM122" s="22" t="s">
        <v>193</v>
      </c>
    </row>
    <row r="123" s="1" customFormat="1">
      <c r="B123" s="44"/>
      <c r="C123" s="72"/>
      <c r="D123" s="224" t="s">
        <v>127</v>
      </c>
      <c r="E123" s="72"/>
      <c r="F123" s="225" t="s">
        <v>194</v>
      </c>
      <c r="G123" s="72"/>
      <c r="H123" s="72"/>
      <c r="I123" s="183"/>
      <c r="J123" s="72"/>
      <c r="K123" s="72"/>
      <c r="L123" s="70"/>
      <c r="M123" s="226"/>
      <c r="N123" s="45"/>
      <c r="O123" s="45"/>
      <c r="P123" s="45"/>
      <c r="Q123" s="45"/>
      <c r="R123" s="45"/>
      <c r="S123" s="45"/>
      <c r="T123" s="93"/>
      <c r="AT123" s="22" t="s">
        <v>127</v>
      </c>
      <c r="AU123" s="22" t="s">
        <v>83</v>
      </c>
    </row>
    <row r="124" s="11" customFormat="1">
      <c r="B124" s="227"/>
      <c r="C124" s="228"/>
      <c r="D124" s="224" t="s">
        <v>133</v>
      </c>
      <c r="E124" s="229" t="s">
        <v>21</v>
      </c>
      <c r="F124" s="230" t="s">
        <v>195</v>
      </c>
      <c r="G124" s="228"/>
      <c r="H124" s="231">
        <v>215.66499999999999</v>
      </c>
      <c r="I124" s="232"/>
      <c r="J124" s="228"/>
      <c r="K124" s="228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133</v>
      </c>
      <c r="AU124" s="237" t="s">
        <v>83</v>
      </c>
      <c r="AV124" s="11" t="s">
        <v>83</v>
      </c>
      <c r="AW124" s="11" t="s">
        <v>35</v>
      </c>
      <c r="AX124" s="11" t="s">
        <v>76</v>
      </c>
      <c r="AY124" s="237" t="s">
        <v>118</v>
      </c>
    </row>
    <row r="125" s="11" customFormat="1">
      <c r="B125" s="227"/>
      <c r="C125" s="228"/>
      <c r="D125" s="224" t="s">
        <v>133</v>
      </c>
      <c r="E125" s="228"/>
      <c r="F125" s="230" t="s">
        <v>196</v>
      </c>
      <c r="G125" s="228"/>
      <c r="H125" s="231">
        <v>388.197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133</v>
      </c>
      <c r="AU125" s="237" t="s">
        <v>83</v>
      </c>
      <c r="AV125" s="11" t="s">
        <v>83</v>
      </c>
      <c r="AW125" s="11" t="s">
        <v>6</v>
      </c>
      <c r="AX125" s="11" t="s">
        <v>76</v>
      </c>
      <c r="AY125" s="237" t="s">
        <v>118</v>
      </c>
    </row>
    <row r="126" s="1" customFormat="1" ht="22.8" customHeight="1">
      <c r="B126" s="44"/>
      <c r="C126" s="212" t="s">
        <v>197</v>
      </c>
      <c r="D126" s="212" t="s">
        <v>120</v>
      </c>
      <c r="E126" s="213" t="s">
        <v>198</v>
      </c>
      <c r="F126" s="214" t="s">
        <v>199</v>
      </c>
      <c r="G126" s="215" t="s">
        <v>143</v>
      </c>
      <c r="H126" s="216">
        <v>387.47899999999998</v>
      </c>
      <c r="I126" s="217"/>
      <c r="J126" s="218">
        <f>ROUND(I126*H126,2)</f>
        <v>0</v>
      </c>
      <c r="K126" s="214" t="s">
        <v>124</v>
      </c>
      <c r="L126" s="70"/>
      <c r="M126" s="219" t="s">
        <v>21</v>
      </c>
      <c r="N126" s="220" t="s">
        <v>42</v>
      </c>
      <c r="O126" s="45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AR126" s="22" t="s">
        <v>125</v>
      </c>
      <c r="AT126" s="22" t="s">
        <v>120</v>
      </c>
      <c r="AU126" s="22" t="s">
        <v>83</v>
      </c>
      <c r="AY126" s="22" t="s">
        <v>118</v>
      </c>
      <c r="BE126" s="223">
        <f>IF(N126="základní",J126,0)</f>
        <v>0</v>
      </c>
      <c r="BF126" s="223">
        <f>IF(N126="snížená",J126,0)</f>
        <v>0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22" t="s">
        <v>76</v>
      </c>
      <c r="BK126" s="223">
        <f>ROUND(I126*H126,2)</f>
        <v>0</v>
      </c>
      <c r="BL126" s="22" t="s">
        <v>125</v>
      </c>
      <c r="BM126" s="22" t="s">
        <v>200</v>
      </c>
    </row>
    <row r="127" s="1" customFormat="1">
      <c r="B127" s="44"/>
      <c r="C127" s="72"/>
      <c r="D127" s="224" t="s">
        <v>127</v>
      </c>
      <c r="E127" s="72"/>
      <c r="F127" s="225" t="s">
        <v>201</v>
      </c>
      <c r="G127" s="72"/>
      <c r="H127" s="72"/>
      <c r="I127" s="183"/>
      <c r="J127" s="72"/>
      <c r="K127" s="72"/>
      <c r="L127" s="70"/>
      <c r="M127" s="226"/>
      <c r="N127" s="45"/>
      <c r="O127" s="45"/>
      <c r="P127" s="45"/>
      <c r="Q127" s="45"/>
      <c r="R127" s="45"/>
      <c r="S127" s="45"/>
      <c r="T127" s="93"/>
      <c r="AT127" s="22" t="s">
        <v>127</v>
      </c>
      <c r="AU127" s="22" t="s">
        <v>83</v>
      </c>
    </row>
    <row r="128" s="11" customFormat="1">
      <c r="B128" s="227"/>
      <c r="C128" s="228"/>
      <c r="D128" s="224" t="s">
        <v>133</v>
      </c>
      <c r="E128" s="229" t="s">
        <v>21</v>
      </c>
      <c r="F128" s="230" t="s">
        <v>202</v>
      </c>
      <c r="G128" s="228"/>
      <c r="H128" s="231">
        <v>402.65100000000001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133</v>
      </c>
      <c r="AU128" s="237" t="s">
        <v>83</v>
      </c>
      <c r="AV128" s="11" t="s">
        <v>83</v>
      </c>
      <c r="AW128" s="11" t="s">
        <v>35</v>
      </c>
      <c r="AX128" s="11" t="s">
        <v>71</v>
      </c>
      <c r="AY128" s="237" t="s">
        <v>118</v>
      </c>
    </row>
    <row r="129" s="11" customFormat="1">
      <c r="B129" s="227"/>
      <c r="C129" s="228"/>
      <c r="D129" s="224" t="s">
        <v>133</v>
      </c>
      <c r="E129" s="229" t="s">
        <v>21</v>
      </c>
      <c r="F129" s="230" t="s">
        <v>203</v>
      </c>
      <c r="G129" s="228"/>
      <c r="H129" s="231">
        <v>-15.172000000000001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133</v>
      </c>
      <c r="AU129" s="237" t="s">
        <v>83</v>
      </c>
      <c r="AV129" s="11" t="s">
        <v>83</v>
      </c>
      <c r="AW129" s="11" t="s">
        <v>35</v>
      </c>
      <c r="AX129" s="11" t="s">
        <v>71</v>
      </c>
      <c r="AY129" s="237" t="s">
        <v>118</v>
      </c>
    </row>
    <row r="130" s="12" customFormat="1">
      <c r="B130" s="238"/>
      <c r="C130" s="239"/>
      <c r="D130" s="224" t="s">
        <v>133</v>
      </c>
      <c r="E130" s="240" t="s">
        <v>21</v>
      </c>
      <c r="F130" s="241" t="s">
        <v>160</v>
      </c>
      <c r="G130" s="239"/>
      <c r="H130" s="242">
        <v>387.47899999999998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133</v>
      </c>
      <c r="AU130" s="248" t="s">
        <v>83</v>
      </c>
      <c r="AV130" s="12" t="s">
        <v>125</v>
      </c>
      <c r="AW130" s="12" t="s">
        <v>35</v>
      </c>
      <c r="AX130" s="12" t="s">
        <v>76</v>
      </c>
      <c r="AY130" s="248" t="s">
        <v>118</v>
      </c>
    </row>
    <row r="131" s="1" customFormat="1" ht="22.8" customHeight="1">
      <c r="B131" s="44"/>
      <c r="C131" s="212" t="s">
        <v>204</v>
      </c>
      <c r="D131" s="212" t="s">
        <v>120</v>
      </c>
      <c r="E131" s="213" t="s">
        <v>205</v>
      </c>
      <c r="F131" s="214" t="s">
        <v>206</v>
      </c>
      <c r="G131" s="215" t="s">
        <v>143</v>
      </c>
      <c r="H131" s="216">
        <v>152.072</v>
      </c>
      <c r="I131" s="217"/>
      <c r="J131" s="218">
        <f>ROUND(I131*H131,2)</f>
        <v>0</v>
      </c>
      <c r="K131" s="214" t="s">
        <v>124</v>
      </c>
      <c r="L131" s="70"/>
      <c r="M131" s="219" t="s">
        <v>21</v>
      </c>
      <c r="N131" s="220" t="s">
        <v>42</v>
      </c>
      <c r="O131" s="45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AR131" s="22" t="s">
        <v>125</v>
      </c>
      <c r="AT131" s="22" t="s">
        <v>120</v>
      </c>
      <c r="AU131" s="22" t="s">
        <v>83</v>
      </c>
      <c r="AY131" s="22" t="s">
        <v>118</v>
      </c>
      <c r="BE131" s="223">
        <f>IF(N131="základní",J131,0)</f>
        <v>0</v>
      </c>
      <c r="BF131" s="223">
        <f>IF(N131="snížená",J131,0)</f>
        <v>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22" t="s">
        <v>76</v>
      </c>
      <c r="BK131" s="223">
        <f>ROUND(I131*H131,2)</f>
        <v>0</v>
      </c>
      <c r="BL131" s="22" t="s">
        <v>125</v>
      </c>
      <c r="BM131" s="22" t="s">
        <v>207</v>
      </c>
    </row>
    <row r="132" s="1" customFormat="1">
      <c r="B132" s="44"/>
      <c r="C132" s="72"/>
      <c r="D132" s="224" t="s">
        <v>127</v>
      </c>
      <c r="E132" s="72"/>
      <c r="F132" s="225" t="s">
        <v>208</v>
      </c>
      <c r="G132" s="72"/>
      <c r="H132" s="72"/>
      <c r="I132" s="183"/>
      <c r="J132" s="72"/>
      <c r="K132" s="72"/>
      <c r="L132" s="70"/>
      <c r="M132" s="226"/>
      <c r="N132" s="45"/>
      <c r="O132" s="45"/>
      <c r="P132" s="45"/>
      <c r="Q132" s="45"/>
      <c r="R132" s="45"/>
      <c r="S132" s="45"/>
      <c r="T132" s="93"/>
      <c r="AT132" s="22" t="s">
        <v>127</v>
      </c>
      <c r="AU132" s="22" t="s">
        <v>83</v>
      </c>
    </row>
    <row r="133" s="11" customFormat="1">
      <c r="B133" s="227"/>
      <c r="C133" s="228"/>
      <c r="D133" s="224" t="s">
        <v>133</v>
      </c>
      <c r="E133" s="229" t="s">
        <v>21</v>
      </c>
      <c r="F133" s="230" t="s">
        <v>209</v>
      </c>
      <c r="G133" s="228"/>
      <c r="H133" s="231">
        <v>179.143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133</v>
      </c>
      <c r="AU133" s="237" t="s">
        <v>83</v>
      </c>
      <c r="AV133" s="11" t="s">
        <v>83</v>
      </c>
      <c r="AW133" s="11" t="s">
        <v>35</v>
      </c>
      <c r="AX133" s="11" t="s">
        <v>71</v>
      </c>
      <c r="AY133" s="237" t="s">
        <v>118</v>
      </c>
    </row>
    <row r="134" s="11" customFormat="1">
      <c r="B134" s="227"/>
      <c r="C134" s="228"/>
      <c r="D134" s="224" t="s">
        <v>133</v>
      </c>
      <c r="E134" s="229" t="s">
        <v>21</v>
      </c>
      <c r="F134" s="230" t="s">
        <v>210</v>
      </c>
      <c r="G134" s="228"/>
      <c r="H134" s="231">
        <v>-27.071000000000002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133</v>
      </c>
      <c r="AU134" s="237" t="s">
        <v>83</v>
      </c>
      <c r="AV134" s="11" t="s">
        <v>83</v>
      </c>
      <c r="AW134" s="11" t="s">
        <v>35</v>
      </c>
      <c r="AX134" s="11" t="s">
        <v>71</v>
      </c>
      <c r="AY134" s="237" t="s">
        <v>118</v>
      </c>
    </row>
    <row r="135" s="12" customFormat="1">
      <c r="B135" s="238"/>
      <c r="C135" s="239"/>
      <c r="D135" s="224" t="s">
        <v>133</v>
      </c>
      <c r="E135" s="240" t="s">
        <v>21</v>
      </c>
      <c r="F135" s="241" t="s">
        <v>160</v>
      </c>
      <c r="G135" s="239"/>
      <c r="H135" s="242">
        <v>152.072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133</v>
      </c>
      <c r="AU135" s="248" t="s">
        <v>83</v>
      </c>
      <c r="AV135" s="12" t="s">
        <v>125</v>
      </c>
      <c r="AW135" s="12" t="s">
        <v>35</v>
      </c>
      <c r="AX135" s="12" t="s">
        <v>76</v>
      </c>
      <c r="AY135" s="248" t="s">
        <v>118</v>
      </c>
    </row>
    <row r="136" s="1" customFormat="1" ht="14.4" customHeight="1">
      <c r="B136" s="44"/>
      <c r="C136" s="249" t="s">
        <v>10</v>
      </c>
      <c r="D136" s="249" t="s">
        <v>211</v>
      </c>
      <c r="E136" s="250" t="s">
        <v>212</v>
      </c>
      <c r="F136" s="251" t="s">
        <v>213</v>
      </c>
      <c r="G136" s="252" t="s">
        <v>192</v>
      </c>
      <c r="H136" s="253">
        <v>304.14400000000001</v>
      </c>
      <c r="I136" s="254"/>
      <c r="J136" s="255">
        <f>ROUND(I136*H136,2)</f>
        <v>0</v>
      </c>
      <c r="K136" s="251" t="s">
        <v>124</v>
      </c>
      <c r="L136" s="256"/>
      <c r="M136" s="257" t="s">
        <v>21</v>
      </c>
      <c r="N136" s="258" t="s">
        <v>42</v>
      </c>
      <c r="O136" s="45"/>
      <c r="P136" s="221">
        <f>O136*H136</f>
        <v>0</v>
      </c>
      <c r="Q136" s="221">
        <v>1</v>
      </c>
      <c r="R136" s="221">
        <f>Q136*H136</f>
        <v>304.14400000000001</v>
      </c>
      <c r="S136" s="221">
        <v>0</v>
      </c>
      <c r="T136" s="222">
        <f>S136*H136</f>
        <v>0</v>
      </c>
      <c r="AR136" s="22" t="s">
        <v>168</v>
      </c>
      <c r="AT136" s="22" t="s">
        <v>211</v>
      </c>
      <c r="AU136" s="22" t="s">
        <v>83</v>
      </c>
      <c r="AY136" s="22" t="s">
        <v>118</v>
      </c>
      <c r="BE136" s="223">
        <f>IF(N136="základní",J136,0)</f>
        <v>0</v>
      </c>
      <c r="BF136" s="223">
        <f>IF(N136="snížená",J136,0)</f>
        <v>0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22" t="s">
        <v>76</v>
      </c>
      <c r="BK136" s="223">
        <f>ROUND(I136*H136,2)</f>
        <v>0</v>
      </c>
      <c r="BL136" s="22" t="s">
        <v>125</v>
      </c>
      <c r="BM136" s="22" t="s">
        <v>214</v>
      </c>
    </row>
    <row r="137" s="1" customFormat="1">
      <c r="B137" s="44"/>
      <c r="C137" s="72"/>
      <c r="D137" s="224" t="s">
        <v>127</v>
      </c>
      <c r="E137" s="72"/>
      <c r="F137" s="225" t="s">
        <v>213</v>
      </c>
      <c r="G137" s="72"/>
      <c r="H137" s="72"/>
      <c r="I137" s="183"/>
      <c r="J137" s="72"/>
      <c r="K137" s="72"/>
      <c r="L137" s="70"/>
      <c r="M137" s="226"/>
      <c r="N137" s="45"/>
      <c r="O137" s="45"/>
      <c r="P137" s="45"/>
      <c r="Q137" s="45"/>
      <c r="R137" s="45"/>
      <c r="S137" s="45"/>
      <c r="T137" s="93"/>
      <c r="AT137" s="22" t="s">
        <v>127</v>
      </c>
      <c r="AU137" s="22" t="s">
        <v>83</v>
      </c>
    </row>
    <row r="138" s="11" customFormat="1">
      <c r="B138" s="227"/>
      <c r="C138" s="228"/>
      <c r="D138" s="224" t="s">
        <v>133</v>
      </c>
      <c r="E138" s="228"/>
      <c r="F138" s="230" t="s">
        <v>215</v>
      </c>
      <c r="G138" s="228"/>
      <c r="H138" s="231">
        <v>304.14400000000001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133</v>
      </c>
      <c r="AU138" s="237" t="s">
        <v>83</v>
      </c>
      <c r="AV138" s="11" t="s">
        <v>83</v>
      </c>
      <c r="AW138" s="11" t="s">
        <v>6</v>
      </c>
      <c r="AX138" s="11" t="s">
        <v>76</v>
      </c>
      <c r="AY138" s="237" t="s">
        <v>118</v>
      </c>
    </row>
    <row r="139" s="1" customFormat="1" ht="22.8" customHeight="1">
      <c r="B139" s="44"/>
      <c r="C139" s="212" t="s">
        <v>216</v>
      </c>
      <c r="D139" s="212" t="s">
        <v>120</v>
      </c>
      <c r="E139" s="213" t="s">
        <v>217</v>
      </c>
      <c r="F139" s="214" t="s">
        <v>218</v>
      </c>
      <c r="G139" s="215" t="s">
        <v>123</v>
      </c>
      <c r="H139" s="216">
        <v>84</v>
      </c>
      <c r="I139" s="217"/>
      <c r="J139" s="218">
        <f>ROUND(I139*H139,2)</f>
        <v>0</v>
      </c>
      <c r="K139" s="214" t="s">
        <v>124</v>
      </c>
      <c r="L139" s="70"/>
      <c r="M139" s="219" t="s">
        <v>21</v>
      </c>
      <c r="N139" s="220" t="s">
        <v>42</v>
      </c>
      <c r="O139" s="45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" t="s">
        <v>125</v>
      </c>
      <c r="AT139" s="22" t="s">
        <v>120</v>
      </c>
      <c r="AU139" s="22" t="s">
        <v>83</v>
      </c>
      <c r="AY139" s="22" t="s">
        <v>118</v>
      </c>
      <c r="BE139" s="223">
        <f>IF(N139="základní",J139,0)</f>
        <v>0</v>
      </c>
      <c r="BF139" s="223">
        <f>IF(N139="snížená",J139,0)</f>
        <v>0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22" t="s">
        <v>76</v>
      </c>
      <c r="BK139" s="223">
        <f>ROUND(I139*H139,2)</f>
        <v>0</v>
      </c>
      <c r="BL139" s="22" t="s">
        <v>125</v>
      </c>
      <c r="BM139" s="22" t="s">
        <v>219</v>
      </c>
    </row>
    <row r="140" s="1" customFormat="1">
      <c r="B140" s="44"/>
      <c r="C140" s="72"/>
      <c r="D140" s="224" t="s">
        <v>127</v>
      </c>
      <c r="E140" s="72"/>
      <c r="F140" s="225" t="s">
        <v>220</v>
      </c>
      <c r="G140" s="72"/>
      <c r="H140" s="72"/>
      <c r="I140" s="183"/>
      <c r="J140" s="72"/>
      <c r="K140" s="72"/>
      <c r="L140" s="70"/>
      <c r="M140" s="226"/>
      <c r="N140" s="45"/>
      <c r="O140" s="45"/>
      <c r="P140" s="45"/>
      <c r="Q140" s="45"/>
      <c r="R140" s="45"/>
      <c r="S140" s="45"/>
      <c r="T140" s="93"/>
      <c r="AT140" s="22" t="s">
        <v>127</v>
      </c>
      <c r="AU140" s="22" t="s">
        <v>83</v>
      </c>
    </row>
    <row r="141" s="1" customFormat="1" ht="22.8" customHeight="1">
      <c r="B141" s="44"/>
      <c r="C141" s="212" t="s">
        <v>221</v>
      </c>
      <c r="D141" s="212" t="s">
        <v>120</v>
      </c>
      <c r="E141" s="213" t="s">
        <v>222</v>
      </c>
      <c r="F141" s="214" t="s">
        <v>223</v>
      </c>
      <c r="G141" s="215" t="s">
        <v>123</v>
      </c>
      <c r="H141" s="216">
        <v>84</v>
      </c>
      <c r="I141" s="217"/>
      <c r="J141" s="218">
        <f>ROUND(I141*H141,2)</f>
        <v>0</v>
      </c>
      <c r="K141" s="214" t="s">
        <v>124</v>
      </c>
      <c r="L141" s="70"/>
      <c r="M141" s="219" t="s">
        <v>21</v>
      </c>
      <c r="N141" s="220" t="s">
        <v>42</v>
      </c>
      <c r="O141" s="45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AR141" s="22" t="s">
        <v>125</v>
      </c>
      <c r="AT141" s="22" t="s">
        <v>120</v>
      </c>
      <c r="AU141" s="22" t="s">
        <v>83</v>
      </c>
      <c r="AY141" s="22" t="s">
        <v>118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22" t="s">
        <v>76</v>
      </c>
      <c r="BK141" s="223">
        <f>ROUND(I141*H141,2)</f>
        <v>0</v>
      </c>
      <c r="BL141" s="22" t="s">
        <v>125</v>
      </c>
      <c r="BM141" s="22" t="s">
        <v>224</v>
      </c>
    </row>
    <row r="142" s="1" customFormat="1">
      <c r="B142" s="44"/>
      <c r="C142" s="72"/>
      <c r="D142" s="224" t="s">
        <v>127</v>
      </c>
      <c r="E142" s="72"/>
      <c r="F142" s="225" t="s">
        <v>225</v>
      </c>
      <c r="G142" s="72"/>
      <c r="H142" s="72"/>
      <c r="I142" s="183"/>
      <c r="J142" s="72"/>
      <c r="K142" s="72"/>
      <c r="L142" s="70"/>
      <c r="M142" s="226"/>
      <c r="N142" s="45"/>
      <c r="O142" s="45"/>
      <c r="P142" s="45"/>
      <c r="Q142" s="45"/>
      <c r="R142" s="45"/>
      <c r="S142" s="45"/>
      <c r="T142" s="93"/>
      <c r="AT142" s="22" t="s">
        <v>127</v>
      </c>
      <c r="AU142" s="22" t="s">
        <v>83</v>
      </c>
    </row>
    <row r="143" s="1" customFormat="1" ht="14.4" customHeight="1">
      <c r="B143" s="44"/>
      <c r="C143" s="249" t="s">
        <v>226</v>
      </c>
      <c r="D143" s="249" t="s">
        <v>211</v>
      </c>
      <c r="E143" s="250" t="s">
        <v>227</v>
      </c>
      <c r="F143" s="251" t="s">
        <v>228</v>
      </c>
      <c r="G143" s="252" t="s">
        <v>229</v>
      </c>
      <c r="H143" s="253">
        <v>1.26</v>
      </c>
      <c r="I143" s="254"/>
      <c r="J143" s="255">
        <f>ROUND(I143*H143,2)</f>
        <v>0</v>
      </c>
      <c r="K143" s="251" t="s">
        <v>124</v>
      </c>
      <c r="L143" s="256"/>
      <c r="M143" s="257" t="s">
        <v>21</v>
      </c>
      <c r="N143" s="258" t="s">
        <v>42</v>
      </c>
      <c r="O143" s="45"/>
      <c r="P143" s="221">
        <f>O143*H143</f>
        <v>0</v>
      </c>
      <c r="Q143" s="221">
        <v>0.001</v>
      </c>
      <c r="R143" s="221">
        <f>Q143*H143</f>
        <v>0.0012600000000000001</v>
      </c>
      <c r="S143" s="221">
        <v>0</v>
      </c>
      <c r="T143" s="222">
        <f>S143*H143</f>
        <v>0</v>
      </c>
      <c r="AR143" s="22" t="s">
        <v>168</v>
      </c>
      <c r="AT143" s="22" t="s">
        <v>211</v>
      </c>
      <c r="AU143" s="22" t="s">
        <v>83</v>
      </c>
      <c r="AY143" s="22" t="s">
        <v>118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22" t="s">
        <v>76</v>
      </c>
      <c r="BK143" s="223">
        <f>ROUND(I143*H143,2)</f>
        <v>0</v>
      </c>
      <c r="BL143" s="22" t="s">
        <v>125</v>
      </c>
      <c r="BM143" s="22" t="s">
        <v>230</v>
      </c>
    </row>
    <row r="144" s="1" customFormat="1">
      <c r="B144" s="44"/>
      <c r="C144" s="72"/>
      <c r="D144" s="224" t="s">
        <v>127</v>
      </c>
      <c r="E144" s="72"/>
      <c r="F144" s="225" t="s">
        <v>228</v>
      </c>
      <c r="G144" s="72"/>
      <c r="H144" s="72"/>
      <c r="I144" s="183"/>
      <c r="J144" s="72"/>
      <c r="K144" s="72"/>
      <c r="L144" s="70"/>
      <c r="M144" s="226"/>
      <c r="N144" s="45"/>
      <c r="O144" s="45"/>
      <c r="P144" s="45"/>
      <c r="Q144" s="45"/>
      <c r="R144" s="45"/>
      <c r="S144" s="45"/>
      <c r="T144" s="93"/>
      <c r="AT144" s="22" t="s">
        <v>127</v>
      </c>
      <c r="AU144" s="22" t="s">
        <v>83</v>
      </c>
    </row>
    <row r="145" s="11" customFormat="1">
      <c r="B145" s="227"/>
      <c r="C145" s="228"/>
      <c r="D145" s="224" t="s">
        <v>133</v>
      </c>
      <c r="E145" s="228"/>
      <c r="F145" s="230" t="s">
        <v>231</v>
      </c>
      <c r="G145" s="228"/>
      <c r="H145" s="231">
        <v>1.26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133</v>
      </c>
      <c r="AU145" s="237" t="s">
        <v>83</v>
      </c>
      <c r="AV145" s="11" t="s">
        <v>83</v>
      </c>
      <c r="AW145" s="11" t="s">
        <v>6</v>
      </c>
      <c r="AX145" s="11" t="s">
        <v>76</v>
      </c>
      <c r="AY145" s="237" t="s">
        <v>118</v>
      </c>
    </row>
    <row r="146" s="10" customFormat="1" ht="29.88" customHeight="1">
      <c r="B146" s="196"/>
      <c r="C146" s="197"/>
      <c r="D146" s="198" t="s">
        <v>70</v>
      </c>
      <c r="E146" s="210" t="s">
        <v>135</v>
      </c>
      <c r="F146" s="210" t="s">
        <v>232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SUM(P147:P151)</f>
        <v>0</v>
      </c>
      <c r="Q146" s="204"/>
      <c r="R146" s="205">
        <f>SUM(R147:R151)</f>
        <v>0</v>
      </c>
      <c r="S146" s="204"/>
      <c r="T146" s="206">
        <f>SUM(T147:T151)</f>
        <v>0.026399999999999996</v>
      </c>
      <c r="AR146" s="207" t="s">
        <v>76</v>
      </c>
      <c r="AT146" s="208" t="s">
        <v>70</v>
      </c>
      <c r="AU146" s="208" t="s">
        <v>76</v>
      </c>
      <c r="AY146" s="207" t="s">
        <v>118</v>
      </c>
      <c r="BK146" s="209">
        <f>SUM(BK147:BK151)</f>
        <v>0</v>
      </c>
    </row>
    <row r="147" s="1" customFormat="1" ht="22.8" customHeight="1">
      <c r="B147" s="44"/>
      <c r="C147" s="212" t="s">
        <v>233</v>
      </c>
      <c r="D147" s="212" t="s">
        <v>120</v>
      </c>
      <c r="E147" s="213" t="s">
        <v>234</v>
      </c>
      <c r="F147" s="214" t="s">
        <v>235</v>
      </c>
      <c r="G147" s="215" t="s">
        <v>143</v>
      </c>
      <c r="H147" s="216">
        <v>0.010999999999999999</v>
      </c>
      <c r="I147" s="217"/>
      <c r="J147" s="218">
        <f>ROUND(I147*H147,2)</f>
        <v>0</v>
      </c>
      <c r="K147" s="214" t="s">
        <v>124</v>
      </c>
      <c r="L147" s="70"/>
      <c r="M147" s="219" t="s">
        <v>21</v>
      </c>
      <c r="N147" s="220" t="s">
        <v>42</v>
      </c>
      <c r="O147" s="45"/>
      <c r="P147" s="221">
        <f>O147*H147</f>
        <v>0</v>
      </c>
      <c r="Q147" s="221">
        <v>0</v>
      </c>
      <c r="R147" s="221">
        <f>Q147*H147</f>
        <v>0</v>
      </c>
      <c r="S147" s="221">
        <v>2.3999999999999999</v>
      </c>
      <c r="T147" s="222">
        <f>S147*H147</f>
        <v>0.026399999999999996</v>
      </c>
      <c r="AR147" s="22" t="s">
        <v>125</v>
      </c>
      <c r="AT147" s="22" t="s">
        <v>120</v>
      </c>
      <c r="AU147" s="22" t="s">
        <v>83</v>
      </c>
      <c r="AY147" s="22" t="s">
        <v>118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22" t="s">
        <v>76</v>
      </c>
      <c r="BK147" s="223">
        <f>ROUND(I147*H147,2)</f>
        <v>0</v>
      </c>
      <c r="BL147" s="22" t="s">
        <v>125</v>
      </c>
      <c r="BM147" s="22" t="s">
        <v>236</v>
      </c>
    </row>
    <row r="148" s="1" customFormat="1">
      <c r="B148" s="44"/>
      <c r="C148" s="72"/>
      <c r="D148" s="224" t="s">
        <v>127</v>
      </c>
      <c r="E148" s="72"/>
      <c r="F148" s="225" t="s">
        <v>237</v>
      </c>
      <c r="G148" s="72"/>
      <c r="H148" s="72"/>
      <c r="I148" s="183"/>
      <c r="J148" s="72"/>
      <c r="K148" s="72"/>
      <c r="L148" s="70"/>
      <c r="M148" s="226"/>
      <c r="N148" s="45"/>
      <c r="O148" s="45"/>
      <c r="P148" s="45"/>
      <c r="Q148" s="45"/>
      <c r="R148" s="45"/>
      <c r="S148" s="45"/>
      <c r="T148" s="93"/>
      <c r="AT148" s="22" t="s">
        <v>127</v>
      </c>
      <c r="AU148" s="22" t="s">
        <v>83</v>
      </c>
    </row>
    <row r="149" s="11" customFormat="1">
      <c r="B149" s="227"/>
      <c r="C149" s="228"/>
      <c r="D149" s="224" t="s">
        <v>133</v>
      </c>
      <c r="E149" s="229" t="s">
        <v>21</v>
      </c>
      <c r="F149" s="230" t="s">
        <v>238</v>
      </c>
      <c r="G149" s="228"/>
      <c r="H149" s="231">
        <v>0.010999999999999999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133</v>
      </c>
      <c r="AU149" s="237" t="s">
        <v>83</v>
      </c>
      <c r="AV149" s="11" t="s">
        <v>83</v>
      </c>
      <c r="AW149" s="11" t="s">
        <v>35</v>
      </c>
      <c r="AX149" s="11" t="s">
        <v>76</v>
      </c>
      <c r="AY149" s="237" t="s">
        <v>118</v>
      </c>
    </row>
    <row r="150" s="1" customFormat="1" ht="14.4" customHeight="1">
      <c r="B150" s="44"/>
      <c r="C150" s="212" t="s">
        <v>239</v>
      </c>
      <c r="D150" s="212" t="s">
        <v>120</v>
      </c>
      <c r="E150" s="213" t="s">
        <v>240</v>
      </c>
      <c r="F150" s="214" t="s">
        <v>241</v>
      </c>
      <c r="G150" s="215" t="s">
        <v>242</v>
      </c>
      <c r="H150" s="216">
        <v>273.5</v>
      </c>
      <c r="I150" s="217"/>
      <c r="J150" s="218">
        <f>ROUND(I150*H150,2)</f>
        <v>0</v>
      </c>
      <c r="K150" s="214" t="s">
        <v>124</v>
      </c>
      <c r="L150" s="70"/>
      <c r="M150" s="219" t="s">
        <v>21</v>
      </c>
      <c r="N150" s="220" t="s">
        <v>42</v>
      </c>
      <c r="O150" s="45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AR150" s="22" t="s">
        <v>125</v>
      </c>
      <c r="AT150" s="22" t="s">
        <v>120</v>
      </c>
      <c r="AU150" s="22" t="s">
        <v>83</v>
      </c>
      <c r="AY150" s="22" t="s">
        <v>118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22" t="s">
        <v>76</v>
      </c>
      <c r="BK150" s="223">
        <f>ROUND(I150*H150,2)</f>
        <v>0</v>
      </c>
      <c r="BL150" s="22" t="s">
        <v>125</v>
      </c>
      <c r="BM150" s="22" t="s">
        <v>243</v>
      </c>
    </row>
    <row r="151" s="1" customFormat="1">
      <c r="B151" s="44"/>
      <c r="C151" s="72"/>
      <c r="D151" s="224" t="s">
        <v>127</v>
      </c>
      <c r="E151" s="72"/>
      <c r="F151" s="225" t="s">
        <v>244</v>
      </c>
      <c r="G151" s="72"/>
      <c r="H151" s="72"/>
      <c r="I151" s="183"/>
      <c r="J151" s="72"/>
      <c r="K151" s="72"/>
      <c r="L151" s="70"/>
      <c r="M151" s="226"/>
      <c r="N151" s="45"/>
      <c r="O151" s="45"/>
      <c r="P151" s="45"/>
      <c r="Q151" s="45"/>
      <c r="R151" s="45"/>
      <c r="S151" s="45"/>
      <c r="T151" s="93"/>
      <c r="AT151" s="22" t="s">
        <v>127</v>
      </c>
      <c r="AU151" s="22" t="s">
        <v>83</v>
      </c>
    </row>
    <row r="152" s="10" customFormat="1" ht="29.88" customHeight="1">
      <c r="B152" s="196"/>
      <c r="C152" s="197"/>
      <c r="D152" s="198" t="s">
        <v>70</v>
      </c>
      <c r="E152" s="210" t="s">
        <v>125</v>
      </c>
      <c r="F152" s="210" t="s">
        <v>245</v>
      </c>
      <c r="G152" s="197"/>
      <c r="H152" s="197"/>
      <c r="I152" s="200"/>
      <c r="J152" s="211">
        <f>BK152</f>
        <v>0</v>
      </c>
      <c r="K152" s="197"/>
      <c r="L152" s="202"/>
      <c r="M152" s="203"/>
      <c r="N152" s="204"/>
      <c r="O152" s="204"/>
      <c r="P152" s="205">
        <f>SUM(P153:P157)</f>
        <v>0</v>
      </c>
      <c r="Q152" s="204"/>
      <c r="R152" s="205">
        <f>SUM(R153:R157)</f>
        <v>0.61824000000000001</v>
      </c>
      <c r="S152" s="204"/>
      <c r="T152" s="206">
        <f>SUM(T153:T157)</f>
        <v>0</v>
      </c>
      <c r="AR152" s="207" t="s">
        <v>76</v>
      </c>
      <c r="AT152" s="208" t="s">
        <v>70</v>
      </c>
      <c r="AU152" s="208" t="s">
        <v>76</v>
      </c>
      <c r="AY152" s="207" t="s">
        <v>118</v>
      </c>
      <c r="BK152" s="209">
        <f>SUM(BK153:BK157)</f>
        <v>0</v>
      </c>
    </row>
    <row r="153" s="1" customFormat="1" ht="14.4" customHeight="1">
      <c r="B153" s="44"/>
      <c r="C153" s="212" t="s">
        <v>9</v>
      </c>
      <c r="D153" s="212" t="s">
        <v>120</v>
      </c>
      <c r="E153" s="213" t="s">
        <v>246</v>
      </c>
      <c r="F153" s="214" t="s">
        <v>247</v>
      </c>
      <c r="G153" s="215" t="s">
        <v>143</v>
      </c>
      <c r="H153" s="216">
        <v>27.350000000000001</v>
      </c>
      <c r="I153" s="217"/>
      <c r="J153" s="218">
        <f>ROUND(I153*H153,2)</f>
        <v>0</v>
      </c>
      <c r="K153" s="214" t="s">
        <v>124</v>
      </c>
      <c r="L153" s="70"/>
      <c r="M153" s="219" t="s">
        <v>21</v>
      </c>
      <c r="N153" s="220" t="s">
        <v>42</v>
      </c>
      <c r="O153" s="45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AR153" s="22" t="s">
        <v>125</v>
      </c>
      <c r="AT153" s="22" t="s">
        <v>120</v>
      </c>
      <c r="AU153" s="22" t="s">
        <v>83</v>
      </c>
      <c r="AY153" s="22" t="s">
        <v>118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22" t="s">
        <v>76</v>
      </c>
      <c r="BK153" s="223">
        <f>ROUND(I153*H153,2)</f>
        <v>0</v>
      </c>
      <c r="BL153" s="22" t="s">
        <v>125</v>
      </c>
      <c r="BM153" s="22" t="s">
        <v>248</v>
      </c>
    </row>
    <row r="154" s="1" customFormat="1">
      <c r="B154" s="44"/>
      <c r="C154" s="72"/>
      <c r="D154" s="224" t="s">
        <v>127</v>
      </c>
      <c r="E154" s="72"/>
      <c r="F154" s="225" t="s">
        <v>249</v>
      </c>
      <c r="G154" s="72"/>
      <c r="H154" s="72"/>
      <c r="I154" s="183"/>
      <c r="J154" s="72"/>
      <c r="K154" s="72"/>
      <c r="L154" s="70"/>
      <c r="M154" s="226"/>
      <c r="N154" s="45"/>
      <c r="O154" s="45"/>
      <c r="P154" s="45"/>
      <c r="Q154" s="45"/>
      <c r="R154" s="45"/>
      <c r="S154" s="45"/>
      <c r="T154" s="93"/>
      <c r="AT154" s="22" t="s">
        <v>127</v>
      </c>
      <c r="AU154" s="22" t="s">
        <v>83</v>
      </c>
    </row>
    <row r="155" s="11" customFormat="1">
      <c r="B155" s="227"/>
      <c r="C155" s="228"/>
      <c r="D155" s="224" t="s">
        <v>133</v>
      </c>
      <c r="E155" s="229" t="s">
        <v>21</v>
      </c>
      <c r="F155" s="230" t="s">
        <v>250</v>
      </c>
      <c r="G155" s="228"/>
      <c r="H155" s="231">
        <v>27.350000000000001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133</v>
      </c>
      <c r="AU155" s="237" t="s">
        <v>83</v>
      </c>
      <c r="AV155" s="11" t="s">
        <v>83</v>
      </c>
      <c r="AW155" s="11" t="s">
        <v>35</v>
      </c>
      <c r="AX155" s="11" t="s">
        <v>76</v>
      </c>
      <c r="AY155" s="237" t="s">
        <v>118</v>
      </c>
    </row>
    <row r="156" s="1" customFormat="1" ht="22.8" customHeight="1">
      <c r="B156" s="44"/>
      <c r="C156" s="212" t="s">
        <v>251</v>
      </c>
      <c r="D156" s="212" t="s">
        <v>120</v>
      </c>
      <c r="E156" s="213" t="s">
        <v>252</v>
      </c>
      <c r="F156" s="214" t="s">
        <v>253</v>
      </c>
      <c r="G156" s="215" t="s">
        <v>254</v>
      </c>
      <c r="H156" s="216">
        <v>7</v>
      </c>
      <c r="I156" s="217"/>
      <c r="J156" s="218">
        <f>ROUND(I156*H156,2)</f>
        <v>0</v>
      </c>
      <c r="K156" s="214" t="s">
        <v>124</v>
      </c>
      <c r="L156" s="70"/>
      <c r="M156" s="219" t="s">
        <v>21</v>
      </c>
      <c r="N156" s="220" t="s">
        <v>42</v>
      </c>
      <c r="O156" s="45"/>
      <c r="P156" s="221">
        <f>O156*H156</f>
        <v>0</v>
      </c>
      <c r="Q156" s="221">
        <v>0.088319999999999996</v>
      </c>
      <c r="R156" s="221">
        <f>Q156*H156</f>
        <v>0.61824000000000001</v>
      </c>
      <c r="S156" s="221">
        <v>0</v>
      </c>
      <c r="T156" s="222">
        <f>S156*H156</f>
        <v>0</v>
      </c>
      <c r="AR156" s="22" t="s">
        <v>125</v>
      </c>
      <c r="AT156" s="22" t="s">
        <v>120</v>
      </c>
      <c r="AU156" s="22" t="s">
        <v>83</v>
      </c>
      <c r="AY156" s="22" t="s">
        <v>118</v>
      </c>
      <c r="BE156" s="223">
        <f>IF(N156="základní",J156,0)</f>
        <v>0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22" t="s">
        <v>76</v>
      </c>
      <c r="BK156" s="223">
        <f>ROUND(I156*H156,2)</f>
        <v>0</v>
      </c>
      <c r="BL156" s="22" t="s">
        <v>125</v>
      </c>
      <c r="BM156" s="22" t="s">
        <v>255</v>
      </c>
    </row>
    <row r="157" s="1" customFormat="1">
      <c r="B157" s="44"/>
      <c r="C157" s="72"/>
      <c r="D157" s="224" t="s">
        <v>127</v>
      </c>
      <c r="E157" s="72"/>
      <c r="F157" s="225" t="s">
        <v>256</v>
      </c>
      <c r="G157" s="72"/>
      <c r="H157" s="72"/>
      <c r="I157" s="183"/>
      <c r="J157" s="72"/>
      <c r="K157" s="72"/>
      <c r="L157" s="70"/>
      <c r="M157" s="226"/>
      <c r="N157" s="45"/>
      <c r="O157" s="45"/>
      <c r="P157" s="45"/>
      <c r="Q157" s="45"/>
      <c r="R157" s="45"/>
      <c r="S157" s="45"/>
      <c r="T157" s="93"/>
      <c r="AT157" s="22" t="s">
        <v>127</v>
      </c>
      <c r="AU157" s="22" t="s">
        <v>83</v>
      </c>
    </row>
    <row r="158" s="10" customFormat="1" ht="29.88" customHeight="1">
      <c r="B158" s="196"/>
      <c r="C158" s="197"/>
      <c r="D158" s="198" t="s">
        <v>70</v>
      </c>
      <c r="E158" s="210" t="s">
        <v>147</v>
      </c>
      <c r="F158" s="210" t="s">
        <v>257</v>
      </c>
      <c r="G158" s="197"/>
      <c r="H158" s="197"/>
      <c r="I158" s="200"/>
      <c r="J158" s="211">
        <f>BK158</f>
        <v>0</v>
      </c>
      <c r="K158" s="197"/>
      <c r="L158" s="202"/>
      <c r="M158" s="203"/>
      <c r="N158" s="204"/>
      <c r="O158" s="204"/>
      <c r="P158" s="205">
        <f>SUM(P159:P168)</f>
        <v>0</v>
      </c>
      <c r="Q158" s="204"/>
      <c r="R158" s="205">
        <f>SUM(R159:R168)</f>
        <v>265.32596599999999</v>
      </c>
      <c r="S158" s="204"/>
      <c r="T158" s="206">
        <f>SUM(T159:T168)</f>
        <v>0</v>
      </c>
      <c r="AR158" s="207" t="s">
        <v>76</v>
      </c>
      <c r="AT158" s="208" t="s">
        <v>70</v>
      </c>
      <c r="AU158" s="208" t="s">
        <v>76</v>
      </c>
      <c r="AY158" s="207" t="s">
        <v>118</v>
      </c>
      <c r="BK158" s="209">
        <f>SUM(BK159:BK168)</f>
        <v>0</v>
      </c>
    </row>
    <row r="159" s="1" customFormat="1" ht="22.8" customHeight="1">
      <c r="B159" s="44"/>
      <c r="C159" s="212" t="s">
        <v>258</v>
      </c>
      <c r="D159" s="212" t="s">
        <v>120</v>
      </c>
      <c r="E159" s="213" t="s">
        <v>259</v>
      </c>
      <c r="F159" s="214" t="s">
        <v>260</v>
      </c>
      <c r="G159" s="215" t="s">
        <v>123</v>
      </c>
      <c r="H159" s="216">
        <v>273.5</v>
      </c>
      <c r="I159" s="217"/>
      <c r="J159" s="218">
        <f>ROUND(I159*H159,2)</f>
        <v>0</v>
      </c>
      <c r="K159" s="214" t="s">
        <v>124</v>
      </c>
      <c r="L159" s="70"/>
      <c r="M159" s="219" t="s">
        <v>21</v>
      </c>
      <c r="N159" s="220" t="s">
        <v>42</v>
      </c>
      <c r="O159" s="45"/>
      <c r="P159" s="221">
        <f>O159*H159</f>
        <v>0</v>
      </c>
      <c r="Q159" s="221">
        <v>0.28089999999999998</v>
      </c>
      <c r="R159" s="221">
        <f>Q159*H159</f>
        <v>76.826149999999998</v>
      </c>
      <c r="S159" s="221">
        <v>0</v>
      </c>
      <c r="T159" s="222">
        <f>S159*H159</f>
        <v>0</v>
      </c>
      <c r="AR159" s="22" t="s">
        <v>125</v>
      </c>
      <c r="AT159" s="22" t="s">
        <v>120</v>
      </c>
      <c r="AU159" s="22" t="s">
        <v>83</v>
      </c>
      <c r="AY159" s="22" t="s">
        <v>118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22" t="s">
        <v>76</v>
      </c>
      <c r="BK159" s="223">
        <f>ROUND(I159*H159,2)</f>
        <v>0</v>
      </c>
      <c r="BL159" s="22" t="s">
        <v>125</v>
      </c>
      <c r="BM159" s="22" t="s">
        <v>261</v>
      </c>
    </row>
    <row r="160" s="1" customFormat="1">
      <c r="B160" s="44"/>
      <c r="C160" s="72"/>
      <c r="D160" s="224" t="s">
        <v>127</v>
      </c>
      <c r="E160" s="72"/>
      <c r="F160" s="225" t="s">
        <v>262</v>
      </c>
      <c r="G160" s="72"/>
      <c r="H160" s="72"/>
      <c r="I160" s="183"/>
      <c r="J160" s="72"/>
      <c r="K160" s="72"/>
      <c r="L160" s="70"/>
      <c r="M160" s="226"/>
      <c r="N160" s="45"/>
      <c r="O160" s="45"/>
      <c r="P160" s="45"/>
      <c r="Q160" s="45"/>
      <c r="R160" s="45"/>
      <c r="S160" s="45"/>
      <c r="T160" s="93"/>
      <c r="AT160" s="22" t="s">
        <v>127</v>
      </c>
      <c r="AU160" s="22" t="s">
        <v>83</v>
      </c>
    </row>
    <row r="161" s="1" customFormat="1" ht="22.8" customHeight="1">
      <c r="B161" s="44"/>
      <c r="C161" s="212" t="s">
        <v>263</v>
      </c>
      <c r="D161" s="212" t="s">
        <v>120</v>
      </c>
      <c r="E161" s="213" t="s">
        <v>264</v>
      </c>
      <c r="F161" s="214" t="s">
        <v>265</v>
      </c>
      <c r="G161" s="215" t="s">
        <v>123</v>
      </c>
      <c r="H161" s="216">
        <v>328.19999999999999</v>
      </c>
      <c r="I161" s="217"/>
      <c r="J161" s="218">
        <f>ROUND(I161*H161,2)</f>
        <v>0</v>
      </c>
      <c r="K161" s="214" t="s">
        <v>124</v>
      </c>
      <c r="L161" s="70"/>
      <c r="M161" s="219" t="s">
        <v>21</v>
      </c>
      <c r="N161" s="220" t="s">
        <v>42</v>
      </c>
      <c r="O161" s="45"/>
      <c r="P161" s="221">
        <f>O161*H161</f>
        <v>0</v>
      </c>
      <c r="Q161" s="221">
        <v>0.13188</v>
      </c>
      <c r="R161" s="221">
        <f>Q161*H161</f>
        <v>43.283015999999996</v>
      </c>
      <c r="S161" s="221">
        <v>0</v>
      </c>
      <c r="T161" s="222">
        <f>S161*H161</f>
        <v>0</v>
      </c>
      <c r="AR161" s="22" t="s">
        <v>125</v>
      </c>
      <c r="AT161" s="22" t="s">
        <v>120</v>
      </c>
      <c r="AU161" s="22" t="s">
        <v>83</v>
      </c>
      <c r="AY161" s="22" t="s">
        <v>118</v>
      </c>
      <c r="BE161" s="223">
        <f>IF(N161="základní",J161,0)</f>
        <v>0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22" t="s">
        <v>76</v>
      </c>
      <c r="BK161" s="223">
        <f>ROUND(I161*H161,2)</f>
        <v>0</v>
      </c>
      <c r="BL161" s="22" t="s">
        <v>125</v>
      </c>
      <c r="BM161" s="22" t="s">
        <v>266</v>
      </c>
    </row>
    <row r="162" s="1" customFormat="1">
      <c r="B162" s="44"/>
      <c r="C162" s="72"/>
      <c r="D162" s="224" t="s">
        <v>127</v>
      </c>
      <c r="E162" s="72"/>
      <c r="F162" s="225" t="s">
        <v>267</v>
      </c>
      <c r="G162" s="72"/>
      <c r="H162" s="72"/>
      <c r="I162" s="183"/>
      <c r="J162" s="72"/>
      <c r="K162" s="72"/>
      <c r="L162" s="70"/>
      <c r="M162" s="226"/>
      <c r="N162" s="45"/>
      <c r="O162" s="45"/>
      <c r="P162" s="45"/>
      <c r="Q162" s="45"/>
      <c r="R162" s="45"/>
      <c r="S162" s="45"/>
      <c r="T162" s="93"/>
      <c r="AT162" s="22" t="s">
        <v>127</v>
      </c>
      <c r="AU162" s="22" t="s">
        <v>83</v>
      </c>
    </row>
    <row r="163" s="11" customFormat="1">
      <c r="B163" s="227"/>
      <c r="C163" s="228"/>
      <c r="D163" s="224" t="s">
        <v>133</v>
      </c>
      <c r="E163" s="229" t="s">
        <v>21</v>
      </c>
      <c r="F163" s="230" t="s">
        <v>268</v>
      </c>
      <c r="G163" s="228"/>
      <c r="H163" s="231">
        <v>328.19999999999999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133</v>
      </c>
      <c r="AU163" s="237" t="s">
        <v>83</v>
      </c>
      <c r="AV163" s="11" t="s">
        <v>83</v>
      </c>
      <c r="AW163" s="11" t="s">
        <v>35</v>
      </c>
      <c r="AX163" s="11" t="s">
        <v>76</v>
      </c>
      <c r="AY163" s="237" t="s">
        <v>118</v>
      </c>
    </row>
    <row r="164" s="1" customFormat="1" ht="22.8" customHeight="1">
      <c r="B164" s="44"/>
      <c r="C164" s="212" t="s">
        <v>269</v>
      </c>
      <c r="D164" s="212" t="s">
        <v>120</v>
      </c>
      <c r="E164" s="213" t="s">
        <v>270</v>
      </c>
      <c r="F164" s="214" t="s">
        <v>271</v>
      </c>
      <c r="G164" s="215" t="s">
        <v>123</v>
      </c>
      <c r="H164" s="216">
        <v>480</v>
      </c>
      <c r="I164" s="217"/>
      <c r="J164" s="218">
        <f>ROUND(I164*H164,2)</f>
        <v>0</v>
      </c>
      <c r="K164" s="214" t="s">
        <v>124</v>
      </c>
      <c r="L164" s="70"/>
      <c r="M164" s="219" t="s">
        <v>21</v>
      </c>
      <c r="N164" s="220" t="s">
        <v>42</v>
      </c>
      <c r="O164" s="45"/>
      <c r="P164" s="221">
        <f>O164*H164</f>
        <v>0</v>
      </c>
      <c r="Q164" s="221">
        <v>0.12966</v>
      </c>
      <c r="R164" s="221">
        <f>Q164*H164</f>
        <v>62.236800000000002</v>
      </c>
      <c r="S164" s="221">
        <v>0</v>
      </c>
      <c r="T164" s="222">
        <f>S164*H164</f>
        <v>0</v>
      </c>
      <c r="AR164" s="22" t="s">
        <v>125</v>
      </c>
      <c r="AT164" s="22" t="s">
        <v>120</v>
      </c>
      <c r="AU164" s="22" t="s">
        <v>83</v>
      </c>
      <c r="AY164" s="22" t="s">
        <v>118</v>
      </c>
      <c r="BE164" s="223">
        <f>IF(N164="základní",J164,0)</f>
        <v>0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22" t="s">
        <v>76</v>
      </c>
      <c r="BK164" s="223">
        <f>ROUND(I164*H164,2)</f>
        <v>0</v>
      </c>
      <c r="BL164" s="22" t="s">
        <v>125</v>
      </c>
      <c r="BM164" s="22" t="s">
        <v>272</v>
      </c>
    </row>
    <row r="165" s="1" customFormat="1">
      <c r="B165" s="44"/>
      <c r="C165" s="72"/>
      <c r="D165" s="224" t="s">
        <v>127</v>
      </c>
      <c r="E165" s="72"/>
      <c r="F165" s="225" t="s">
        <v>273</v>
      </c>
      <c r="G165" s="72"/>
      <c r="H165" s="72"/>
      <c r="I165" s="183"/>
      <c r="J165" s="72"/>
      <c r="K165" s="72"/>
      <c r="L165" s="70"/>
      <c r="M165" s="226"/>
      <c r="N165" s="45"/>
      <c r="O165" s="45"/>
      <c r="P165" s="45"/>
      <c r="Q165" s="45"/>
      <c r="R165" s="45"/>
      <c r="S165" s="45"/>
      <c r="T165" s="93"/>
      <c r="AT165" s="22" t="s">
        <v>127</v>
      </c>
      <c r="AU165" s="22" t="s">
        <v>83</v>
      </c>
    </row>
    <row r="166" s="1" customFormat="1" ht="22.8" customHeight="1">
      <c r="B166" s="44"/>
      <c r="C166" s="212" t="s">
        <v>274</v>
      </c>
      <c r="D166" s="212" t="s">
        <v>120</v>
      </c>
      <c r="E166" s="213" t="s">
        <v>275</v>
      </c>
      <c r="F166" s="214" t="s">
        <v>276</v>
      </c>
      <c r="G166" s="215" t="s">
        <v>123</v>
      </c>
      <c r="H166" s="216">
        <v>400</v>
      </c>
      <c r="I166" s="217"/>
      <c r="J166" s="218">
        <f>ROUND(I166*H166,2)</f>
        <v>0</v>
      </c>
      <c r="K166" s="214" t="s">
        <v>124</v>
      </c>
      <c r="L166" s="70"/>
      <c r="M166" s="219" t="s">
        <v>21</v>
      </c>
      <c r="N166" s="220" t="s">
        <v>42</v>
      </c>
      <c r="O166" s="45"/>
      <c r="P166" s="221">
        <f>O166*H166</f>
        <v>0</v>
      </c>
      <c r="Q166" s="221">
        <v>0.20745</v>
      </c>
      <c r="R166" s="221">
        <f>Q166*H166</f>
        <v>82.980000000000004</v>
      </c>
      <c r="S166" s="221">
        <v>0</v>
      </c>
      <c r="T166" s="222">
        <f>S166*H166</f>
        <v>0</v>
      </c>
      <c r="AR166" s="22" t="s">
        <v>125</v>
      </c>
      <c r="AT166" s="22" t="s">
        <v>120</v>
      </c>
      <c r="AU166" s="22" t="s">
        <v>83</v>
      </c>
      <c r="AY166" s="22" t="s">
        <v>118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22" t="s">
        <v>76</v>
      </c>
      <c r="BK166" s="223">
        <f>ROUND(I166*H166,2)</f>
        <v>0</v>
      </c>
      <c r="BL166" s="22" t="s">
        <v>125</v>
      </c>
      <c r="BM166" s="22" t="s">
        <v>277</v>
      </c>
    </row>
    <row r="167" s="1" customFormat="1">
      <c r="B167" s="44"/>
      <c r="C167" s="72"/>
      <c r="D167" s="224" t="s">
        <v>127</v>
      </c>
      <c r="E167" s="72"/>
      <c r="F167" s="225" t="s">
        <v>278</v>
      </c>
      <c r="G167" s="72"/>
      <c r="H167" s="72"/>
      <c r="I167" s="183"/>
      <c r="J167" s="72"/>
      <c r="K167" s="72"/>
      <c r="L167" s="70"/>
      <c r="M167" s="226"/>
      <c r="N167" s="45"/>
      <c r="O167" s="45"/>
      <c r="P167" s="45"/>
      <c r="Q167" s="45"/>
      <c r="R167" s="45"/>
      <c r="S167" s="45"/>
      <c r="T167" s="93"/>
      <c r="AT167" s="22" t="s">
        <v>127</v>
      </c>
      <c r="AU167" s="22" t="s">
        <v>83</v>
      </c>
    </row>
    <row r="168" s="11" customFormat="1">
      <c r="B168" s="227"/>
      <c r="C168" s="228"/>
      <c r="D168" s="224" t="s">
        <v>133</v>
      </c>
      <c r="E168" s="229" t="s">
        <v>21</v>
      </c>
      <c r="F168" s="230" t="s">
        <v>279</v>
      </c>
      <c r="G168" s="228"/>
      <c r="H168" s="231">
        <v>400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133</v>
      </c>
      <c r="AU168" s="237" t="s">
        <v>83</v>
      </c>
      <c r="AV168" s="11" t="s">
        <v>83</v>
      </c>
      <c r="AW168" s="11" t="s">
        <v>35</v>
      </c>
      <c r="AX168" s="11" t="s">
        <v>76</v>
      </c>
      <c r="AY168" s="237" t="s">
        <v>118</v>
      </c>
    </row>
    <row r="169" s="10" customFormat="1" ht="29.88" customHeight="1">
      <c r="B169" s="196"/>
      <c r="C169" s="197"/>
      <c r="D169" s="198" t="s">
        <v>70</v>
      </c>
      <c r="E169" s="210" t="s">
        <v>168</v>
      </c>
      <c r="F169" s="210" t="s">
        <v>280</v>
      </c>
      <c r="G169" s="197"/>
      <c r="H169" s="197"/>
      <c r="I169" s="200"/>
      <c r="J169" s="211">
        <f>BK169</f>
        <v>0</v>
      </c>
      <c r="K169" s="197"/>
      <c r="L169" s="202"/>
      <c r="M169" s="203"/>
      <c r="N169" s="204"/>
      <c r="O169" s="204"/>
      <c r="P169" s="205">
        <f>SUM(P170:P202)</f>
        <v>0</v>
      </c>
      <c r="Q169" s="204"/>
      <c r="R169" s="205">
        <f>SUM(R170:R202)</f>
        <v>44.964075999999999</v>
      </c>
      <c r="S169" s="204"/>
      <c r="T169" s="206">
        <f>SUM(T170:T202)</f>
        <v>0</v>
      </c>
      <c r="AR169" s="207" t="s">
        <v>76</v>
      </c>
      <c r="AT169" s="208" t="s">
        <v>70</v>
      </c>
      <c r="AU169" s="208" t="s">
        <v>76</v>
      </c>
      <c r="AY169" s="207" t="s">
        <v>118</v>
      </c>
      <c r="BK169" s="209">
        <f>SUM(BK170:BK202)</f>
        <v>0</v>
      </c>
    </row>
    <row r="170" s="1" customFormat="1" ht="22.8" customHeight="1">
      <c r="B170" s="44"/>
      <c r="C170" s="212" t="s">
        <v>281</v>
      </c>
      <c r="D170" s="212" t="s">
        <v>120</v>
      </c>
      <c r="E170" s="213" t="s">
        <v>282</v>
      </c>
      <c r="F170" s="214" t="s">
        <v>283</v>
      </c>
      <c r="G170" s="215" t="s">
        <v>242</v>
      </c>
      <c r="H170" s="216">
        <v>273.5</v>
      </c>
      <c r="I170" s="217"/>
      <c r="J170" s="218">
        <f>ROUND(I170*H170,2)</f>
        <v>0</v>
      </c>
      <c r="K170" s="214" t="s">
        <v>124</v>
      </c>
      <c r="L170" s="70"/>
      <c r="M170" s="219" t="s">
        <v>21</v>
      </c>
      <c r="N170" s="220" t="s">
        <v>42</v>
      </c>
      <c r="O170" s="45"/>
      <c r="P170" s="221">
        <f>O170*H170</f>
        <v>0</v>
      </c>
      <c r="Q170" s="221">
        <v>8.0000000000000007E-05</v>
      </c>
      <c r="R170" s="221">
        <f>Q170*H170</f>
        <v>0.02188</v>
      </c>
      <c r="S170" s="221">
        <v>0</v>
      </c>
      <c r="T170" s="222">
        <f>S170*H170</f>
        <v>0</v>
      </c>
      <c r="AR170" s="22" t="s">
        <v>125</v>
      </c>
      <c r="AT170" s="22" t="s">
        <v>120</v>
      </c>
      <c r="AU170" s="22" t="s">
        <v>83</v>
      </c>
      <c r="AY170" s="22" t="s">
        <v>118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22" t="s">
        <v>76</v>
      </c>
      <c r="BK170" s="223">
        <f>ROUND(I170*H170,2)</f>
        <v>0</v>
      </c>
      <c r="BL170" s="22" t="s">
        <v>125</v>
      </c>
      <c r="BM170" s="22" t="s">
        <v>284</v>
      </c>
    </row>
    <row r="171" s="1" customFormat="1">
      <c r="B171" s="44"/>
      <c r="C171" s="72"/>
      <c r="D171" s="224" t="s">
        <v>127</v>
      </c>
      <c r="E171" s="72"/>
      <c r="F171" s="225" t="s">
        <v>285</v>
      </c>
      <c r="G171" s="72"/>
      <c r="H171" s="72"/>
      <c r="I171" s="183"/>
      <c r="J171" s="72"/>
      <c r="K171" s="72"/>
      <c r="L171" s="70"/>
      <c r="M171" s="226"/>
      <c r="N171" s="45"/>
      <c r="O171" s="45"/>
      <c r="P171" s="45"/>
      <c r="Q171" s="45"/>
      <c r="R171" s="45"/>
      <c r="S171" s="45"/>
      <c r="T171" s="93"/>
      <c r="AT171" s="22" t="s">
        <v>127</v>
      </c>
      <c r="AU171" s="22" t="s">
        <v>83</v>
      </c>
    </row>
    <row r="172" s="1" customFormat="1" ht="22.8" customHeight="1">
      <c r="B172" s="44"/>
      <c r="C172" s="249" t="s">
        <v>286</v>
      </c>
      <c r="D172" s="249" t="s">
        <v>211</v>
      </c>
      <c r="E172" s="250" t="s">
        <v>287</v>
      </c>
      <c r="F172" s="251" t="s">
        <v>288</v>
      </c>
      <c r="G172" s="252" t="s">
        <v>242</v>
      </c>
      <c r="H172" s="253">
        <v>277.60300000000001</v>
      </c>
      <c r="I172" s="254"/>
      <c r="J172" s="255">
        <f>ROUND(I172*H172,2)</f>
        <v>0</v>
      </c>
      <c r="K172" s="251" t="s">
        <v>124</v>
      </c>
      <c r="L172" s="256"/>
      <c r="M172" s="257" t="s">
        <v>21</v>
      </c>
      <c r="N172" s="258" t="s">
        <v>42</v>
      </c>
      <c r="O172" s="45"/>
      <c r="P172" s="221">
        <f>O172*H172</f>
        <v>0</v>
      </c>
      <c r="Q172" s="221">
        <v>0.071999999999999995</v>
      </c>
      <c r="R172" s="221">
        <f>Q172*H172</f>
        <v>19.987416</v>
      </c>
      <c r="S172" s="221">
        <v>0</v>
      </c>
      <c r="T172" s="222">
        <f>S172*H172</f>
        <v>0</v>
      </c>
      <c r="AR172" s="22" t="s">
        <v>168</v>
      </c>
      <c r="AT172" s="22" t="s">
        <v>211</v>
      </c>
      <c r="AU172" s="22" t="s">
        <v>83</v>
      </c>
      <c r="AY172" s="22" t="s">
        <v>118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22" t="s">
        <v>76</v>
      </c>
      <c r="BK172" s="223">
        <f>ROUND(I172*H172,2)</f>
        <v>0</v>
      </c>
      <c r="BL172" s="22" t="s">
        <v>125</v>
      </c>
      <c r="BM172" s="22" t="s">
        <v>289</v>
      </c>
    </row>
    <row r="173" s="1" customFormat="1">
      <c r="B173" s="44"/>
      <c r="C173" s="72"/>
      <c r="D173" s="224" t="s">
        <v>127</v>
      </c>
      <c r="E173" s="72"/>
      <c r="F173" s="225" t="s">
        <v>288</v>
      </c>
      <c r="G173" s="72"/>
      <c r="H173" s="72"/>
      <c r="I173" s="183"/>
      <c r="J173" s="72"/>
      <c r="K173" s="72"/>
      <c r="L173" s="70"/>
      <c r="M173" s="226"/>
      <c r="N173" s="45"/>
      <c r="O173" s="45"/>
      <c r="P173" s="45"/>
      <c r="Q173" s="45"/>
      <c r="R173" s="45"/>
      <c r="S173" s="45"/>
      <c r="T173" s="93"/>
      <c r="AT173" s="22" t="s">
        <v>127</v>
      </c>
      <c r="AU173" s="22" t="s">
        <v>83</v>
      </c>
    </row>
    <row r="174" s="11" customFormat="1">
      <c r="B174" s="227"/>
      <c r="C174" s="228"/>
      <c r="D174" s="224" t="s">
        <v>133</v>
      </c>
      <c r="E174" s="228"/>
      <c r="F174" s="230" t="s">
        <v>290</v>
      </c>
      <c r="G174" s="228"/>
      <c r="H174" s="231">
        <v>277.60300000000001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133</v>
      </c>
      <c r="AU174" s="237" t="s">
        <v>83</v>
      </c>
      <c r="AV174" s="11" t="s">
        <v>83</v>
      </c>
      <c r="AW174" s="11" t="s">
        <v>6</v>
      </c>
      <c r="AX174" s="11" t="s">
        <v>76</v>
      </c>
      <c r="AY174" s="237" t="s">
        <v>118</v>
      </c>
    </row>
    <row r="175" s="1" customFormat="1" ht="22.8" customHeight="1">
      <c r="B175" s="44"/>
      <c r="C175" s="212" t="s">
        <v>291</v>
      </c>
      <c r="D175" s="212" t="s">
        <v>120</v>
      </c>
      <c r="E175" s="213" t="s">
        <v>292</v>
      </c>
      <c r="F175" s="214" t="s">
        <v>293</v>
      </c>
      <c r="G175" s="215" t="s">
        <v>254</v>
      </c>
      <c r="H175" s="216">
        <v>3</v>
      </c>
      <c r="I175" s="217"/>
      <c r="J175" s="218">
        <f>ROUND(I175*H175,2)</f>
        <v>0</v>
      </c>
      <c r="K175" s="214" t="s">
        <v>124</v>
      </c>
      <c r="L175" s="70"/>
      <c r="M175" s="219" t="s">
        <v>21</v>
      </c>
      <c r="N175" s="220" t="s">
        <v>42</v>
      </c>
      <c r="O175" s="45"/>
      <c r="P175" s="221">
        <f>O175*H175</f>
        <v>0</v>
      </c>
      <c r="Q175" s="221">
        <v>0.00016000000000000001</v>
      </c>
      <c r="R175" s="221">
        <f>Q175*H175</f>
        <v>0.00048000000000000007</v>
      </c>
      <c r="S175" s="221">
        <v>0</v>
      </c>
      <c r="T175" s="222">
        <f>S175*H175</f>
        <v>0</v>
      </c>
      <c r="AR175" s="22" t="s">
        <v>125</v>
      </c>
      <c r="AT175" s="22" t="s">
        <v>120</v>
      </c>
      <c r="AU175" s="22" t="s">
        <v>83</v>
      </c>
      <c r="AY175" s="22" t="s">
        <v>118</v>
      </c>
      <c r="BE175" s="223">
        <f>IF(N175="základní",J175,0)</f>
        <v>0</v>
      </c>
      <c r="BF175" s="223">
        <f>IF(N175="snížená",J175,0)</f>
        <v>0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22" t="s">
        <v>76</v>
      </c>
      <c r="BK175" s="223">
        <f>ROUND(I175*H175,2)</f>
        <v>0</v>
      </c>
      <c r="BL175" s="22" t="s">
        <v>125</v>
      </c>
      <c r="BM175" s="22" t="s">
        <v>294</v>
      </c>
    </row>
    <row r="176" s="1" customFormat="1">
      <c r="B176" s="44"/>
      <c r="C176" s="72"/>
      <c r="D176" s="224" t="s">
        <v>127</v>
      </c>
      <c r="E176" s="72"/>
      <c r="F176" s="225" t="s">
        <v>295</v>
      </c>
      <c r="G176" s="72"/>
      <c r="H176" s="72"/>
      <c r="I176" s="183"/>
      <c r="J176" s="72"/>
      <c r="K176" s="72"/>
      <c r="L176" s="70"/>
      <c r="M176" s="226"/>
      <c r="N176" s="45"/>
      <c r="O176" s="45"/>
      <c r="P176" s="45"/>
      <c r="Q176" s="45"/>
      <c r="R176" s="45"/>
      <c r="S176" s="45"/>
      <c r="T176" s="93"/>
      <c r="AT176" s="22" t="s">
        <v>127</v>
      </c>
      <c r="AU176" s="22" t="s">
        <v>83</v>
      </c>
    </row>
    <row r="177" s="1" customFormat="1" ht="22.8" customHeight="1">
      <c r="B177" s="44"/>
      <c r="C177" s="249" t="s">
        <v>296</v>
      </c>
      <c r="D177" s="249" t="s">
        <v>211</v>
      </c>
      <c r="E177" s="250" t="s">
        <v>297</v>
      </c>
      <c r="F177" s="251" t="s">
        <v>298</v>
      </c>
      <c r="G177" s="252" t="s">
        <v>254</v>
      </c>
      <c r="H177" s="253">
        <v>3</v>
      </c>
      <c r="I177" s="254"/>
      <c r="J177" s="255">
        <f>ROUND(I177*H177,2)</f>
        <v>0</v>
      </c>
      <c r="K177" s="251" t="s">
        <v>124</v>
      </c>
      <c r="L177" s="256"/>
      <c r="M177" s="257" t="s">
        <v>21</v>
      </c>
      <c r="N177" s="258" t="s">
        <v>42</v>
      </c>
      <c r="O177" s="45"/>
      <c r="P177" s="221">
        <f>O177*H177</f>
        <v>0</v>
      </c>
      <c r="Q177" s="221">
        <v>0.072999999999999995</v>
      </c>
      <c r="R177" s="221">
        <f>Q177*H177</f>
        <v>0.21899999999999997</v>
      </c>
      <c r="S177" s="221">
        <v>0</v>
      </c>
      <c r="T177" s="222">
        <f>S177*H177</f>
        <v>0</v>
      </c>
      <c r="AR177" s="22" t="s">
        <v>168</v>
      </c>
      <c r="AT177" s="22" t="s">
        <v>211</v>
      </c>
      <c r="AU177" s="22" t="s">
        <v>83</v>
      </c>
      <c r="AY177" s="22" t="s">
        <v>118</v>
      </c>
      <c r="BE177" s="223">
        <f>IF(N177="základní",J177,0)</f>
        <v>0</v>
      </c>
      <c r="BF177" s="223">
        <f>IF(N177="snížená",J177,0)</f>
        <v>0</v>
      </c>
      <c r="BG177" s="223">
        <f>IF(N177="zákl. přenesená",J177,0)</f>
        <v>0</v>
      </c>
      <c r="BH177" s="223">
        <f>IF(N177="sníž. přenesená",J177,0)</f>
        <v>0</v>
      </c>
      <c r="BI177" s="223">
        <f>IF(N177="nulová",J177,0)</f>
        <v>0</v>
      </c>
      <c r="BJ177" s="22" t="s">
        <v>76</v>
      </c>
      <c r="BK177" s="223">
        <f>ROUND(I177*H177,2)</f>
        <v>0</v>
      </c>
      <c r="BL177" s="22" t="s">
        <v>125</v>
      </c>
      <c r="BM177" s="22" t="s">
        <v>299</v>
      </c>
    </row>
    <row r="178" s="1" customFormat="1">
      <c r="B178" s="44"/>
      <c r="C178" s="72"/>
      <c r="D178" s="224" t="s">
        <v>127</v>
      </c>
      <c r="E178" s="72"/>
      <c r="F178" s="225" t="s">
        <v>298</v>
      </c>
      <c r="G178" s="72"/>
      <c r="H178" s="72"/>
      <c r="I178" s="183"/>
      <c r="J178" s="72"/>
      <c r="K178" s="72"/>
      <c r="L178" s="70"/>
      <c r="M178" s="226"/>
      <c r="N178" s="45"/>
      <c r="O178" s="45"/>
      <c r="P178" s="45"/>
      <c r="Q178" s="45"/>
      <c r="R178" s="45"/>
      <c r="S178" s="45"/>
      <c r="T178" s="93"/>
      <c r="AT178" s="22" t="s">
        <v>127</v>
      </c>
      <c r="AU178" s="22" t="s">
        <v>83</v>
      </c>
    </row>
    <row r="179" s="1" customFormat="1" ht="22.8" customHeight="1">
      <c r="B179" s="44"/>
      <c r="C179" s="212" t="s">
        <v>300</v>
      </c>
      <c r="D179" s="212" t="s">
        <v>120</v>
      </c>
      <c r="E179" s="213" t="s">
        <v>301</v>
      </c>
      <c r="F179" s="214" t="s">
        <v>302</v>
      </c>
      <c r="G179" s="215" t="s">
        <v>254</v>
      </c>
      <c r="H179" s="216">
        <v>14</v>
      </c>
      <c r="I179" s="217"/>
      <c r="J179" s="218">
        <f>ROUND(I179*H179,2)</f>
        <v>0</v>
      </c>
      <c r="K179" s="214" t="s">
        <v>124</v>
      </c>
      <c r="L179" s="70"/>
      <c r="M179" s="219" t="s">
        <v>21</v>
      </c>
      <c r="N179" s="220" t="s">
        <v>42</v>
      </c>
      <c r="O179" s="45"/>
      <c r="P179" s="221">
        <f>O179*H179</f>
        <v>0</v>
      </c>
      <c r="Q179" s="221">
        <v>9.0000000000000006E-05</v>
      </c>
      <c r="R179" s="221">
        <f>Q179*H179</f>
        <v>0.0012600000000000001</v>
      </c>
      <c r="S179" s="221">
        <v>0</v>
      </c>
      <c r="T179" s="222">
        <f>S179*H179</f>
        <v>0</v>
      </c>
      <c r="AR179" s="22" t="s">
        <v>125</v>
      </c>
      <c r="AT179" s="22" t="s">
        <v>120</v>
      </c>
      <c r="AU179" s="22" t="s">
        <v>83</v>
      </c>
      <c r="AY179" s="22" t="s">
        <v>118</v>
      </c>
      <c r="BE179" s="223">
        <f>IF(N179="základní",J179,0)</f>
        <v>0</v>
      </c>
      <c r="BF179" s="223">
        <f>IF(N179="snížená",J179,0)</f>
        <v>0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22" t="s">
        <v>76</v>
      </c>
      <c r="BK179" s="223">
        <f>ROUND(I179*H179,2)</f>
        <v>0</v>
      </c>
      <c r="BL179" s="22" t="s">
        <v>125</v>
      </c>
      <c r="BM179" s="22" t="s">
        <v>303</v>
      </c>
    </row>
    <row r="180" s="1" customFormat="1">
      <c r="B180" s="44"/>
      <c r="C180" s="72"/>
      <c r="D180" s="224" t="s">
        <v>127</v>
      </c>
      <c r="E180" s="72"/>
      <c r="F180" s="225" t="s">
        <v>304</v>
      </c>
      <c r="G180" s="72"/>
      <c r="H180" s="72"/>
      <c r="I180" s="183"/>
      <c r="J180" s="72"/>
      <c r="K180" s="72"/>
      <c r="L180" s="70"/>
      <c r="M180" s="226"/>
      <c r="N180" s="45"/>
      <c r="O180" s="45"/>
      <c r="P180" s="45"/>
      <c r="Q180" s="45"/>
      <c r="R180" s="45"/>
      <c r="S180" s="45"/>
      <c r="T180" s="93"/>
      <c r="AT180" s="22" t="s">
        <v>127</v>
      </c>
      <c r="AU180" s="22" t="s">
        <v>83</v>
      </c>
    </row>
    <row r="181" s="1" customFormat="1" ht="22.8" customHeight="1">
      <c r="B181" s="44"/>
      <c r="C181" s="212" t="s">
        <v>305</v>
      </c>
      <c r="D181" s="212" t="s">
        <v>120</v>
      </c>
      <c r="E181" s="213" t="s">
        <v>306</v>
      </c>
      <c r="F181" s="214" t="s">
        <v>307</v>
      </c>
      <c r="G181" s="215" t="s">
        <v>308</v>
      </c>
      <c r="H181" s="216">
        <v>6</v>
      </c>
      <c r="I181" s="217"/>
      <c r="J181" s="218">
        <f>ROUND(I181*H181,2)</f>
        <v>0</v>
      </c>
      <c r="K181" s="214" t="s">
        <v>124</v>
      </c>
      <c r="L181" s="70"/>
      <c r="M181" s="219" t="s">
        <v>21</v>
      </c>
      <c r="N181" s="220" t="s">
        <v>42</v>
      </c>
      <c r="O181" s="45"/>
      <c r="P181" s="221">
        <f>O181*H181</f>
        <v>0</v>
      </c>
      <c r="Q181" s="221">
        <v>0.00031</v>
      </c>
      <c r="R181" s="221">
        <f>Q181*H181</f>
        <v>0.0018600000000000001</v>
      </c>
      <c r="S181" s="221">
        <v>0</v>
      </c>
      <c r="T181" s="222">
        <f>S181*H181</f>
        <v>0</v>
      </c>
      <c r="AR181" s="22" t="s">
        <v>125</v>
      </c>
      <c r="AT181" s="22" t="s">
        <v>120</v>
      </c>
      <c r="AU181" s="22" t="s">
        <v>83</v>
      </c>
      <c r="AY181" s="22" t="s">
        <v>118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22" t="s">
        <v>76</v>
      </c>
      <c r="BK181" s="223">
        <f>ROUND(I181*H181,2)</f>
        <v>0</v>
      </c>
      <c r="BL181" s="22" t="s">
        <v>125</v>
      </c>
      <c r="BM181" s="22" t="s">
        <v>309</v>
      </c>
    </row>
    <row r="182" s="1" customFormat="1">
      <c r="B182" s="44"/>
      <c r="C182" s="72"/>
      <c r="D182" s="224" t="s">
        <v>127</v>
      </c>
      <c r="E182" s="72"/>
      <c r="F182" s="225" t="s">
        <v>310</v>
      </c>
      <c r="G182" s="72"/>
      <c r="H182" s="72"/>
      <c r="I182" s="183"/>
      <c r="J182" s="72"/>
      <c r="K182" s="72"/>
      <c r="L182" s="70"/>
      <c r="M182" s="226"/>
      <c r="N182" s="45"/>
      <c r="O182" s="45"/>
      <c r="P182" s="45"/>
      <c r="Q182" s="45"/>
      <c r="R182" s="45"/>
      <c r="S182" s="45"/>
      <c r="T182" s="93"/>
      <c r="AT182" s="22" t="s">
        <v>127</v>
      </c>
      <c r="AU182" s="22" t="s">
        <v>83</v>
      </c>
    </row>
    <row r="183" s="1" customFormat="1" ht="14.4" customHeight="1">
      <c r="B183" s="44"/>
      <c r="C183" s="212" t="s">
        <v>311</v>
      </c>
      <c r="D183" s="212" t="s">
        <v>120</v>
      </c>
      <c r="E183" s="213" t="s">
        <v>312</v>
      </c>
      <c r="F183" s="214" t="s">
        <v>313</v>
      </c>
      <c r="G183" s="215" t="s">
        <v>254</v>
      </c>
      <c r="H183" s="216">
        <v>10</v>
      </c>
      <c r="I183" s="217"/>
      <c r="J183" s="218">
        <f>ROUND(I183*H183,2)</f>
        <v>0</v>
      </c>
      <c r="K183" s="214" t="s">
        <v>124</v>
      </c>
      <c r="L183" s="70"/>
      <c r="M183" s="219" t="s">
        <v>21</v>
      </c>
      <c r="N183" s="220" t="s">
        <v>42</v>
      </c>
      <c r="O183" s="45"/>
      <c r="P183" s="221">
        <f>O183*H183</f>
        <v>0</v>
      </c>
      <c r="Q183" s="221">
        <v>0.0091800000000000007</v>
      </c>
      <c r="R183" s="221">
        <f>Q183*H183</f>
        <v>0.091800000000000007</v>
      </c>
      <c r="S183" s="221">
        <v>0</v>
      </c>
      <c r="T183" s="222">
        <f>S183*H183</f>
        <v>0</v>
      </c>
      <c r="AR183" s="22" t="s">
        <v>125</v>
      </c>
      <c r="AT183" s="22" t="s">
        <v>120</v>
      </c>
      <c r="AU183" s="22" t="s">
        <v>83</v>
      </c>
      <c r="AY183" s="22" t="s">
        <v>118</v>
      </c>
      <c r="BE183" s="223">
        <f>IF(N183="základní",J183,0)</f>
        <v>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22" t="s">
        <v>76</v>
      </c>
      <c r="BK183" s="223">
        <f>ROUND(I183*H183,2)</f>
        <v>0</v>
      </c>
      <c r="BL183" s="22" t="s">
        <v>125</v>
      </c>
      <c r="BM183" s="22" t="s">
        <v>314</v>
      </c>
    </row>
    <row r="184" s="1" customFormat="1">
      <c r="B184" s="44"/>
      <c r="C184" s="72"/>
      <c r="D184" s="224" t="s">
        <v>127</v>
      </c>
      <c r="E184" s="72"/>
      <c r="F184" s="225" t="s">
        <v>313</v>
      </c>
      <c r="G184" s="72"/>
      <c r="H184" s="72"/>
      <c r="I184" s="183"/>
      <c r="J184" s="72"/>
      <c r="K184" s="72"/>
      <c r="L184" s="70"/>
      <c r="M184" s="226"/>
      <c r="N184" s="45"/>
      <c r="O184" s="45"/>
      <c r="P184" s="45"/>
      <c r="Q184" s="45"/>
      <c r="R184" s="45"/>
      <c r="S184" s="45"/>
      <c r="T184" s="93"/>
      <c r="AT184" s="22" t="s">
        <v>127</v>
      </c>
      <c r="AU184" s="22" t="s">
        <v>83</v>
      </c>
    </row>
    <row r="185" s="1" customFormat="1" ht="14.4" customHeight="1">
      <c r="B185" s="44"/>
      <c r="C185" s="249" t="s">
        <v>315</v>
      </c>
      <c r="D185" s="249" t="s">
        <v>211</v>
      </c>
      <c r="E185" s="250" t="s">
        <v>316</v>
      </c>
      <c r="F185" s="251" t="s">
        <v>317</v>
      </c>
      <c r="G185" s="252" t="s">
        <v>254</v>
      </c>
      <c r="H185" s="253">
        <v>4</v>
      </c>
      <c r="I185" s="254"/>
      <c r="J185" s="255">
        <f>ROUND(I185*H185,2)</f>
        <v>0</v>
      </c>
      <c r="K185" s="251" t="s">
        <v>124</v>
      </c>
      <c r="L185" s="256"/>
      <c r="M185" s="257" t="s">
        <v>21</v>
      </c>
      <c r="N185" s="258" t="s">
        <v>42</v>
      </c>
      <c r="O185" s="45"/>
      <c r="P185" s="221">
        <f>O185*H185</f>
        <v>0</v>
      </c>
      <c r="Q185" s="221">
        <v>0.52600000000000002</v>
      </c>
      <c r="R185" s="221">
        <f>Q185*H185</f>
        <v>2.1040000000000001</v>
      </c>
      <c r="S185" s="221">
        <v>0</v>
      </c>
      <c r="T185" s="222">
        <f>S185*H185</f>
        <v>0</v>
      </c>
      <c r="AR185" s="22" t="s">
        <v>168</v>
      </c>
      <c r="AT185" s="22" t="s">
        <v>211</v>
      </c>
      <c r="AU185" s="22" t="s">
        <v>83</v>
      </c>
      <c r="AY185" s="22" t="s">
        <v>118</v>
      </c>
      <c r="BE185" s="223">
        <f>IF(N185="základní",J185,0)</f>
        <v>0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22" t="s">
        <v>76</v>
      </c>
      <c r="BK185" s="223">
        <f>ROUND(I185*H185,2)</f>
        <v>0</v>
      </c>
      <c r="BL185" s="22" t="s">
        <v>125</v>
      </c>
      <c r="BM185" s="22" t="s">
        <v>318</v>
      </c>
    </row>
    <row r="186" s="1" customFormat="1">
      <c r="B186" s="44"/>
      <c r="C186" s="72"/>
      <c r="D186" s="224" t="s">
        <v>127</v>
      </c>
      <c r="E186" s="72"/>
      <c r="F186" s="225" t="s">
        <v>317</v>
      </c>
      <c r="G186" s="72"/>
      <c r="H186" s="72"/>
      <c r="I186" s="183"/>
      <c r="J186" s="72"/>
      <c r="K186" s="72"/>
      <c r="L186" s="70"/>
      <c r="M186" s="226"/>
      <c r="N186" s="45"/>
      <c r="O186" s="45"/>
      <c r="P186" s="45"/>
      <c r="Q186" s="45"/>
      <c r="R186" s="45"/>
      <c r="S186" s="45"/>
      <c r="T186" s="93"/>
      <c r="AT186" s="22" t="s">
        <v>127</v>
      </c>
      <c r="AU186" s="22" t="s">
        <v>83</v>
      </c>
    </row>
    <row r="187" s="1" customFormat="1" ht="14.4" customHeight="1">
      <c r="B187" s="44"/>
      <c r="C187" s="249" t="s">
        <v>319</v>
      </c>
      <c r="D187" s="249" t="s">
        <v>211</v>
      </c>
      <c r="E187" s="250" t="s">
        <v>320</v>
      </c>
      <c r="F187" s="251" t="s">
        <v>321</v>
      </c>
      <c r="G187" s="252" t="s">
        <v>254</v>
      </c>
      <c r="H187" s="253">
        <v>4</v>
      </c>
      <c r="I187" s="254"/>
      <c r="J187" s="255">
        <f>ROUND(I187*H187,2)</f>
        <v>0</v>
      </c>
      <c r="K187" s="251" t="s">
        <v>124</v>
      </c>
      <c r="L187" s="256"/>
      <c r="M187" s="257" t="s">
        <v>21</v>
      </c>
      <c r="N187" s="258" t="s">
        <v>42</v>
      </c>
      <c r="O187" s="45"/>
      <c r="P187" s="221">
        <f>O187*H187</f>
        <v>0</v>
      </c>
      <c r="Q187" s="221">
        <v>1.0540000000000001</v>
      </c>
      <c r="R187" s="221">
        <f>Q187*H187</f>
        <v>4.2160000000000002</v>
      </c>
      <c r="S187" s="221">
        <v>0</v>
      </c>
      <c r="T187" s="222">
        <f>S187*H187</f>
        <v>0</v>
      </c>
      <c r="AR187" s="22" t="s">
        <v>168</v>
      </c>
      <c r="AT187" s="22" t="s">
        <v>211</v>
      </c>
      <c r="AU187" s="22" t="s">
        <v>83</v>
      </c>
      <c r="AY187" s="22" t="s">
        <v>118</v>
      </c>
      <c r="BE187" s="223">
        <f>IF(N187="základní",J187,0)</f>
        <v>0</v>
      </c>
      <c r="BF187" s="223">
        <f>IF(N187="snížená",J187,0)</f>
        <v>0</v>
      </c>
      <c r="BG187" s="223">
        <f>IF(N187="zákl. přenesená",J187,0)</f>
        <v>0</v>
      </c>
      <c r="BH187" s="223">
        <f>IF(N187="sníž. přenesená",J187,0)</f>
        <v>0</v>
      </c>
      <c r="BI187" s="223">
        <f>IF(N187="nulová",J187,0)</f>
        <v>0</v>
      </c>
      <c r="BJ187" s="22" t="s">
        <v>76</v>
      </c>
      <c r="BK187" s="223">
        <f>ROUND(I187*H187,2)</f>
        <v>0</v>
      </c>
      <c r="BL187" s="22" t="s">
        <v>125</v>
      </c>
      <c r="BM187" s="22" t="s">
        <v>322</v>
      </c>
    </row>
    <row r="188" s="1" customFormat="1">
      <c r="B188" s="44"/>
      <c r="C188" s="72"/>
      <c r="D188" s="224" t="s">
        <v>127</v>
      </c>
      <c r="E188" s="72"/>
      <c r="F188" s="225" t="s">
        <v>321</v>
      </c>
      <c r="G188" s="72"/>
      <c r="H188" s="72"/>
      <c r="I188" s="183"/>
      <c r="J188" s="72"/>
      <c r="K188" s="72"/>
      <c r="L188" s="70"/>
      <c r="M188" s="226"/>
      <c r="N188" s="45"/>
      <c r="O188" s="45"/>
      <c r="P188" s="45"/>
      <c r="Q188" s="45"/>
      <c r="R188" s="45"/>
      <c r="S188" s="45"/>
      <c r="T188" s="93"/>
      <c r="AT188" s="22" t="s">
        <v>127</v>
      </c>
      <c r="AU188" s="22" t="s">
        <v>83</v>
      </c>
    </row>
    <row r="189" s="1" customFormat="1" ht="14.4" customHeight="1">
      <c r="B189" s="44"/>
      <c r="C189" s="249" t="s">
        <v>323</v>
      </c>
      <c r="D189" s="249" t="s">
        <v>211</v>
      </c>
      <c r="E189" s="250" t="s">
        <v>324</v>
      </c>
      <c r="F189" s="251" t="s">
        <v>325</v>
      </c>
      <c r="G189" s="252" t="s">
        <v>254</v>
      </c>
      <c r="H189" s="253">
        <v>2</v>
      </c>
      <c r="I189" s="254"/>
      <c r="J189" s="255">
        <f>ROUND(I189*H189,2)</f>
        <v>0</v>
      </c>
      <c r="K189" s="251" t="s">
        <v>124</v>
      </c>
      <c r="L189" s="256"/>
      <c r="M189" s="257" t="s">
        <v>21</v>
      </c>
      <c r="N189" s="258" t="s">
        <v>42</v>
      </c>
      <c r="O189" s="45"/>
      <c r="P189" s="221">
        <f>O189*H189</f>
        <v>0</v>
      </c>
      <c r="Q189" s="221">
        <v>0.26200000000000001</v>
      </c>
      <c r="R189" s="221">
        <f>Q189*H189</f>
        <v>0.52400000000000002</v>
      </c>
      <c r="S189" s="221">
        <v>0</v>
      </c>
      <c r="T189" s="222">
        <f>S189*H189</f>
        <v>0</v>
      </c>
      <c r="AR189" s="22" t="s">
        <v>168</v>
      </c>
      <c r="AT189" s="22" t="s">
        <v>211</v>
      </c>
      <c r="AU189" s="22" t="s">
        <v>83</v>
      </c>
      <c r="AY189" s="22" t="s">
        <v>118</v>
      </c>
      <c r="BE189" s="223">
        <f>IF(N189="základní",J189,0)</f>
        <v>0</v>
      </c>
      <c r="BF189" s="223">
        <f>IF(N189="snížená",J189,0)</f>
        <v>0</v>
      </c>
      <c r="BG189" s="223">
        <f>IF(N189="zákl. přenesená",J189,0)</f>
        <v>0</v>
      </c>
      <c r="BH189" s="223">
        <f>IF(N189="sníž. přenesená",J189,0)</f>
        <v>0</v>
      </c>
      <c r="BI189" s="223">
        <f>IF(N189="nulová",J189,0)</f>
        <v>0</v>
      </c>
      <c r="BJ189" s="22" t="s">
        <v>76</v>
      </c>
      <c r="BK189" s="223">
        <f>ROUND(I189*H189,2)</f>
        <v>0</v>
      </c>
      <c r="BL189" s="22" t="s">
        <v>125</v>
      </c>
      <c r="BM189" s="22" t="s">
        <v>326</v>
      </c>
    </row>
    <row r="190" s="1" customFormat="1">
      <c r="B190" s="44"/>
      <c r="C190" s="72"/>
      <c r="D190" s="224" t="s">
        <v>127</v>
      </c>
      <c r="E190" s="72"/>
      <c r="F190" s="225" t="s">
        <v>325</v>
      </c>
      <c r="G190" s="72"/>
      <c r="H190" s="72"/>
      <c r="I190" s="183"/>
      <c r="J190" s="72"/>
      <c r="K190" s="72"/>
      <c r="L190" s="70"/>
      <c r="M190" s="226"/>
      <c r="N190" s="45"/>
      <c r="O190" s="45"/>
      <c r="P190" s="45"/>
      <c r="Q190" s="45"/>
      <c r="R190" s="45"/>
      <c r="S190" s="45"/>
      <c r="T190" s="93"/>
      <c r="AT190" s="22" t="s">
        <v>127</v>
      </c>
      <c r="AU190" s="22" t="s">
        <v>83</v>
      </c>
    </row>
    <row r="191" s="1" customFormat="1" ht="14.4" customHeight="1">
      <c r="B191" s="44"/>
      <c r="C191" s="212" t="s">
        <v>327</v>
      </c>
      <c r="D191" s="212" t="s">
        <v>120</v>
      </c>
      <c r="E191" s="213" t="s">
        <v>328</v>
      </c>
      <c r="F191" s="214" t="s">
        <v>329</v>
      </c>
      <c r="G191" s="215" t="s">
        <v>254</v>
      </c>
      <c r="H191" s="216">
        <v>7</v>
      </c>
      <c r="I191" s="217"/>
      <c r="J191" s="218">
        <f>ROUND(I191*H191,2)</f>
        <v>0</v>
      </c>
      <c r="K191" s="214" t="s">
        <v>124</v>
      </c>
      <c r="L191" s="70"/>
      <c r="M191" s="219" t="s">
        <v>21</v>
      </c>
      <c r="N191" s="220" t="s">
        <v>42</v>
      </c>
      <c r="O191" s="45"/>
      <c r="P191" s="221">
        <f>O191*H191</f>
        <v>0</v>
      </c>
      <c r="Q191" s="221">
        <v>0.011469999999999999</v>
      </c>
      <c r="R191" s="221">
        <f>Q191*H191</f>
        <v>0.08029</v>
      </c>
      <c r="S191" s="221">
        <v>0</v>
      </c>
      <c r="T191" s="222">
        <f>S191*H191</f>
        <v>0</v>
      </c>
      <c r="AR191" s="22" t="s">
        <v>125</v>
      </c>
      <c r="AT191" s="22" t="s">
        <v>120</v>
      </c>
      <c r="AU191" s="22" t="s">
        <v>83</v>
      </c>
      <c r="AY191" s="22" t="s">
        <v>118</v>
      </c>
      <c r="BE191" s="223">
        <f>IF(N191="základní",J191,0)</f>
        <v>0</v>
      </c>
      <c r="BF191" s="223">
        <f>IF(N191="snížená",J191,0)</f>
        <v>0</v>
      </c>
      <c r="BG191" s="223">
        <f>IF(N191="zákl. přenesená",J191,0)</f>
        <v>0</v>
      </c>
      <c r="BH191" s="223">
        <f>IF(N191="sníž. přenesená",J191,0)</f>
        <v>0</v>
      </c>
      <c r="BI191" s="223">
        <f>IF(N191="nulová",J191,0)</f>
        <v>0</v>
      </c>
      <c r="BJ191" s="22" t="s">
        <v>76</v>
      </c>
      <c r="BK191" s="223">
        <f>ROUND(I191*H191,2)</f>
        <v>0</v>
      </c>
      <c r="BL191" s="22" t="s">
        <v>125</v>
      </c>
      <c r="BM191" s="22" t="s">
        <v>330</v>
      </c>
    </row>
    <row r="192" s="1" customFormat="1">
      <c r="B192" s="44"/>
      <c r="C192" s="72"/>
      <c r="D192" s="224" t="s">
        <v>127</v>
      </c>
      <c r="E192" s="72"/>
      <c r="F192" s="225" t="s">
        <v>329</v>
      </c>
      <c r="G192" s="72"/>
      <c r="H192" s="72"/>
      <c r="I192" s="183"/>
      <c r="J192" s="72"/>
      <c r="K192" s="72"/>
      <c r="L192" s="70"/>
      <c r="M192" s="226"/>
      <c r="N192" s="45"/>
      <c r="O192" s="45"/>
      <c r="P192" s="45"/>
      <c r="Q192" s="45"/>
      <c r="R192" s="45"/>
      <c r="S192" s="45"/>
      <c r="T192" s="93"/>
      <c r="AT192" s="22" t="s">
        <v>127</v>
      </c>
      <c r="AU192" s="22" t="s">
        <v>83</v>
      </c>
    </row>
    <row r="193" s="1" customFormat="1" ht="22.8" customHeight="1">
      <c r="B193" s="44"/>
      <c r="C193" s="249" t="s">
        <v>331</v>
      </c>
      <c r="D193" s="249" t="s">
        <v>211</v>
      </c>
      <c r="E193" s="250" t="s">
        <v>332</v>
      </c>
      <c r="F193" s="251" t="s">
        <v>333</v>
      </c>
      <c r="G193" s="252" t="s">
        <v>254</v>
      </c>
      <c r="H193" s="253">
        <v>7</v>
      </c>
      <c r="I193" s="254"/>
      <c r="J193" s="255">
        <f>ROUND(I193*H193,2)</f>
        <v>0</v>
      </c>
      <c r="K193" s="251" t="s">
        <v>124</v>
      </c>
      <c r="L193" s="256"/>
      <c r="M193" s="257" t="s">
        <v>21</v>
      </c>
      <c r="N193" s="258" t="s">
        <v>42</v>
      </c>
      <c r="O193" s="45"/>
      <c r="P193" s="221">
        <f>O193*H193</f>
        <v>0</v>
      </c>
      <c r="Q193" s="221">
        <v>0.56999999999999995</v>
      </c>
      <c r="R193" s="221">
        <f>Q193*H193</f>
        <v>3.9899999999999998</v>
      </c>
      <c r="S193" s="221">
        <v>0</v>
      </c>
      <c r="T193" s="222">
        <f>S193*H193</f>
        <v>0</v>
      </c>
      <c r="AR193" s="22" t="s">
        <v>168</v>
      </c>
      <c r="AT193" s="22" t="s">
        <v>211</v>
      </c>
      <c r="AU193" s="22" t="s">
        <v>83</v>
      </c>
      <c r="AY193" s="22" t="s">
        <v>118</v>
      </c>
      <c r="BE193" s="223">
        <f>IF(N193="základní",J193,0)</f>
        <v>0</v>
      </c>
      <c r="BF193" s="223">
        <f>IF(N193="snížená",J193,0)</f>
        <v>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22" t="s">
        <v>76</v>
      </c>
      <c r="BK193" s="223">
        <f>ROUND(I193*H193,2)</f>
        <v>0</v>
      </c>
      <c r="BL193" s="22" t="s">
        <v>125</v>
      </c>
      <c r="BM193" s="22" t="s">
        <v>334</v>
      </c>
    </row>
    <row r="194" s="1" customFormat="1">
      <c r="B194" s="44"/>
      <c r="C194" s="72"/>
      <c r="D194" s="224" t="s">
        <v>127</v>
      </c>
      <c r="E194" s="72"/>
      <c r="F194" s="225" t="s">
        <v>333</v>
      </c>
      <c r="G194" s="72"/>
      <c r="H194" s="72"/>
      <c r="I194" s="183"/>
      <c r="J194" s="72"/>
      <c r="K194" s="72"/>
      <c r="L194" s="70"/>
      <c r="M194" s="226"/>
      <c r="N194" s="45"/>
      <c r="O194" s="45"/>
      <c r="P194" s="45"/>
      <c r="Q194" s="45"/>
      <c r="R194" s="45"/>
      <c r="S194" s="45"/>
      <c r="T194" s="93"/>
      <c r="AT194" s="22" t="s">
        <v>127</v>
      </c>
      <c r="AU194" s="22" t="s">
        <v>83</v>
      </c>
    </row>
    <row r="195" s="1" customFormat="1" ht="22.8" customHeight="1">
      <c r="B195" s="44"/>
      <c r="C195" s="212" t="s">
        <v>335</v>
      </c>
      <c r="D195" s="212" t="s">
        <v>120</v>
      </c>
      <c r="E195" s="213" t="s">
        <v>336</v>
      </c>
      <c r="F195" s="214" t="s">
        <v>337</v>
      </c>
      <c r="G195" s="215" t="s">
        <v>254</v>
      </c>
      <c r="H195" s="216">
        <v>7</v>
      </c>
      <c r="I195" s="217"/>
      <c r="J195" s="218">
        <f>ROUND(I195*H195,2)</f>
        <v>0</v>
      </c>
      <c r="K195" s="214" t="s">
        <v>124</v>
      </c>
      <c r="L195" s="70"/>
      <c r="M195" s="219" t="s">
        <v>21</v>
      </c>
      <c r="N195" s="220" t="s">
        <v>42</v>
      </c>
      <c r="O195" s="45"/>
      <c r="P195" s="221">
        <f>O195*H195</f>
        <v>0</v>
      </c>
      <c r="Q195" s="221">
        <v>0.027529999999999999</v>
      </c>
      <c r="R195" s="221">
        <f>Q195*H195</f>
        <v>0.19270999999999999</v>
      </c>
      <c r="S195" s="221">
        <v>0</v>
      </c>
      <c r="T195" s="222">
        <f>S195*H195</f>
        <v>0</v>
      </c>
      <c r="AR195" s="22" t="s">
        <v>125</v>
      </c>
      <c r="AT195" s="22" t="s">
        <v>120</v>
      </c>
      <c r="AU195" s="22" t="s">
        <v>83</v>
      </c>
      <c r="AY195" s="22" t="s">
        <v>118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22" t="s">
        <v>76</v>
      </c>
      <c r="BK195" s="223">
        <f>ROUND(I195*H195,2)</f>
        <v>0</v>
      </c>
      <c r="BL195" s="22" t="s">
        <v>125</v>
      </c>
      <c r="BM195" s="22" t="s">
        <v>338</v>
      </c>
    </row>
    <row r="196" s="1" customFormat="1">
      <c r="B196" s="44"/>
      <c r="C196" s="72"/>
      <c r="D196" s="224" t="s">
        <v>127</v>
      </c>
      <c r="E196" s="72"/>
      <c r="F196" s="225" t="s">
        <v>337</v>
      </c>
      <c r="G196" s="72"/>
      <c r="H196" s="72"/>
      <c r="I196" s="183"/>
      <c r="J196" s="72"/>
      <c r="K196" s="72"/>
      <c r="L196" s="70"/>
      <c r="M196" s="226"/>
      <c r="N196" s="45"/>
      <c r="O196" s="45"/>
      <c r="P196" s="45"/>
      <c r="Q196" s="45"/>
      <c r="R196" s="45"/>
      <c r="S196" s="45"/>
      <c r="T196" s="93"/>
      <c r="AT196" s="22" t="s">
        <v>127</v>
      </c>
      <c r="AU196" s="22" t="s">
        <v>83</v>
      </c>
    </row>
    <row r="197" s="1" customFormat="1" ht="22.8" customHeight="1">
      <c r="B197" s="44"/>
      <c r="C197" s="249" t="s">
        <v>339</v>
      </c>
      <c r="D197" s="249" t="s">
        <v>211</v>
      </c>
      <c r="E197" s="250" t="s">
        <v>340</v>
      </c>
      <c r="F197" s="251" t="s">
        <v>341</v>
      </c>
      <c r="G197" s="252" t="s">
        <v>254</v>
      </c>
      <c r="H197" s="253">
        <v>7</v>
      </c>
      <c r="I197" s="254"/>
      <c r="J197" s="255">
        <f>ROUND(I197*H197,2)</f>
        <v>0</v>
      </c>
      <c r="K197" s="251" t="s">
        <v>124</v>
      </c>
      <c r="L197" s="256"/>
      <c r="M197" s="257" t="s">
        <v>21</v>
      </c>
      <c r="N197" s="258" t="s">
        <v>42</v>
      </c>
      <c r="O197" s="45"/>
      <c r="P197" s="221">
        <f>O197*H197</f>
        <v>0</v>
      </c>
      <c r="Q197" s="221">
        <v>1.6140000000000001</v>
      </c>
      <c r="R197" s="221">
        <f>Q197*H197</f>
        <v>11.298</v>
      </c>
      <c r="S197" s="221">
        <v>0</v>
      </c>
      <c r="T197" s="222">
        <f>S197*H197</f>
        <v>0</v>
      </c>
      <c r="AR197" s="22" t="s">
        <v>168</v>
      </c>
      <c r="AT197" s="22" t="s">
        <v>211</v>
      </c>
      <c r="AU197" s="22" t="s">
        <v>83</v>
      </c>
      <c r="AY197" s="22" t="s">
        <v>118</v>
      </c>
      <c r="BE197" s="223">
        <f>IF(N197="základní",J197,0)</f>
        <v>0</v>
      </c>
      <c r="BF197" s="223">
        <f>IF(N197="snížená",J197,0)</f>
        <v>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22" t="s">
        <v>76</v>
      </c>
      <c r="BK197" s="223">
        <f>ROUND(I197*H197,2)</f>
        <v>0</v>
      </c>
      <c r="BL197" s="22" t="s">
        <v>125</v>
      </c>
      <c r="BM197" s="22" t="s">
        <v>342</v>
      </c>
    </row>
    <row r="198" s="1" customFormat="1">
      <c r="B198" s="44"/>
      <c r="C198" s="72"/>
      <c r="D198" s="224" t="s">
        <v>127</v>
      </c>
      <c r="E198" s="72"/>
      <c r="F198" s="225" t="s">
        <v>341</v>
      </c>
      <c r="G198" s="72"/>
      <c r="H198" s="72"/>
      <c r="I198" s="183"/>
      <c r="J198" s="72"/>
      <c r="K198" s="72"/>
      <c r="L198" s="70"/>
      <c r="M198" s="226"/>
      <c r="N198" s="45"/>
      <c r="O198" s="45"/>
      <c r="P198" s="45"/>
      <c r="Q198" s="45"/>
      <c r="R198" s="45"/>
      <c r="S198" s="45"/>
      <c r="T198" s="93"/>
      <c r="AT198" s="22" t="s">
        <v>127</v>
      </c>
      <c r="AU198" s="22" t="s">
        <v>83</v>
      </c>
    </row>
    <row r="199" s="1" customFormat="1" ht="22.8" customHeight="1">
      <c r="B199" s="44"/>
      <c r="C199" s="212" t="s">
        <v>343</v>
      </c>
      <c r="D199" s="212" t="s">
        <v>120</v>
      </c>
      <c r="E199" s="213" t="s">
        <v>344</v>
      </c>
      <c r="F199" s="214" t="s">
        <v>345</v>
      </c>
      <c r="G199" s="215" t="s">
        <v>254</v>
      </c>
      <c r="H199" s="216">
        <v>7</v>
      </c>
      <c r="I199" s="217"/>
      <c r="J199" s="218">
        <f>ROUND(I199*H199,2)</f>
        <v>0</v>
      </c>
      <c r="K199" s="214" t="s">
        <v>124</v>
      </c>
      <c r="L199" s="70"/>
      <c r="M199" s="219" t="s">
        <v>21</v>
      </c>
      <c r="N199" s="220" t="s">
        <v>42</v>
      </c>
      <c r="O199" s="45"/>
      <c r="P199" s="221">
        <f>O199*H199</f>
        <v>0</v>
      </c>
      <c r="Q199" s="221">
        <v>0.21734000000000001</v>
      </c>
      <c r="R199" s="221">
        <f>Q199*H199</f>
        <v>1.52138</v>
      </c>
      <c r="S199" s="221">
        <v>0</v>
      </c>
      <c r="T199" s="222">
        <f>S199*H199</f>
        <v>0</v>
      </c>
      <c r="AR199" s="22" t="s">
        <v>125</v>
      </c>
      <c r="AT199" s="22" t="s">
        <v>120</v>
      </c>
      <c r="AU199" s="22" t="s">
        <v>83</v>
      </c>
      <c r="AY199" s="22" t="s">
        <v>118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22" t="s">
        <v>76</v>
      </c>
      <c r="BK199" s="223">
        <f>ROUND(I199*H199,2)</f>
        <v>0</v>
      </c>
      <c r="BL199" s="22" t="s">
        <v>125</v>
      </c>
      <c r="BM199" s="22" t="s">
        <v>346</v>
      </c>
    </row>
    <row r="200" s="1" customFormat="1">
      <c r="B200" s="44"/>
      <c r="C200" s="72"/>
      <c r="D200" s="224" t="s">
        <v>127</v>
      </c>
      <c r="E200" s="72"/>
      <c r="F200" s="225" t="s">
        <v>347</v>
      </c>
      <c r="G200" s="72"/>
      <c r="H200" s="72"/>
      <c r="I200" s="183"/>
      <c r="J200" s="72"/>
      <c r="K200" s="72"/>
      <c r="L200" s="70"/>
      <c r="M200" s="226"/>
      <c r="N200" s="45"/>
      <c r="O200" s="45"/>
      <c r="P200" s="45"/>
      <c r="Q200" s="45"/>
      <c r="R200" s="45"/>
      <c r="S200" s="45"/>
      <c r="T200" s="93"/>
      <c r="AT200" s="22" t="s">
        <v>127</v>
      </c>
      <c r="AU200" s="22" t="s">
        <v>83</v>
      </c>
    </row>
    <row r="201" s="1" customFormat="1" ht="14.4" customHeight="1">
      <c r="B201" s="44"/>
      <c r="C201" s="249" t="s">
        <v>348</v>
      </c>
      <c r="D201" s="249" t="s">
        <v>211</v>
      </c>
      <c r="E201" s="250" t="s">
        <v>349</v>
      </c>
      <c r="F201" s="251" t="s">
        <v>350</v>
      </c>
      <c r="G201" s="252" t="s">
        <v>254</v>
      </c>
      <c r="H201" s="253">
        <v>7</v>
      </c>
      <c r="I201" s="254"/>
      <c r="J201" s="255">
        <f>ROUND(I201*H201,2)</f>
        <v>0</v>
      </c>
      <c r="K201" s="251" t="s">
        <v>124</v>
      </c>
      <c r="L201" s="256"/>
      <c r="M201" s="257" t="s">
        <v>21</v>
      </c>
      <c r="N201" s="258" t="s">
        <v>42</v>
      </c>
      <c r="O201" s="45"/>
      <c r="P201" s="221">
        <f>O201*H201</f>
        <v>0</v>
      </c>
      <c r="Q201" s="221">
        <v>0.10199999999999999</v>
      </c>
      <c r="R201" s="221">
        <f>Q201*H201</f>
        <v>0.71399999999999997</v>
      </c>
      <c r="S201" s="221">
        <v>0</v>
      </c>
      <c r="T201" s="222">
        <f>S201*H201</f>
        <v>0</v>
      </c>
      <c r="AR201" s="22" t="s">
        <v>168</v>
      </c>
      <c r="AT201" s="22" t="s">
        <v>211</v>
      </c>
      <c r="AU201" s="22" t="s">
        <v>83</v>
      </c>
      <c r="AY201" s="22" t="s">
        <v>118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22" t="s">
        <v>76</v>
      </c>
      <c r="BK201" s="223">
        <f>ROUND(I201*H201,2)</f>
        <v>0</v>
      </c>
      <c r="BL201" s="22" t="s">
        <v>125</v>
      </c>
      <c r="BM201" s="22" t="s">
        <v>351</v>
      </c>
    </row>
    <row r="202" s="1" customFormat="1">
      <c r="B202" s="44"/>
      <c r="C202" s="72"/>
      <c r="D202" s="224" t="s">
        <v>127</v>
      </c>
      <c r="E202" s="72"/>
      <c r="F202" s="225" t="s">
        <v>350</v>
      </c>
      <c r="G202" s="72"/>
      <c r="H202" s="72"/>
      <c r="I202" s="183"/>
      <c r="J202" s="72"/>
      <c r="K202" s="72"/>
      <c r="L202" s="70"/>
      <c r="M202" s="226"/>
      <c r="N202" s="45"/>
      <c r="O202" s="45"/>
      <c r="P202" s="45"/>
      <c r="Q202" s="45"/>
      <c r="R202" s="45"/>
      <c r="S202" s="45"/>
      <c r="T202" s="93"/>
      <c r="AT202" s="22" t="s">
        <v>127</v>
      </c>
      <c r="AU202" s="22" t="s">
        <v>83</v>
      </c>
    </row>
    <row r="203" s="10" customFormat="1" ht="29.88" customHeight="1">
      <c r="B203" s="196"/>
      <c r="C203" s="197"/>
      <c r="D203" s="198" t="s">
        <v>70</v>
      </c>
      <c r="E203" s="210" t="s">
        <v>173</v>
      </c>
      <c r="F203" s="210" t="s">
        <v>352</v>
      </c>
      <c r="G203" s="197"/>
      <c r="H203" s="197"/>
      <c r="I203" s="200"/>
      <c r="J203" s="211">
        <f>BK203</f>
        <v>0</v>
      </c>
      <c r="K203" s="197"/>
      <c r="L203" s="202"/>
      <c r="M203" s="203"/>
      <c r="N203" s="204"/>
      <c r="O203" s="204"/>
      <c r="P203" s="205">
        <f>SUM(P204:P209)</f>
        <v>0</v>
      </c>
      <c r="Q203" s="204"/>
      <c r="R203" s="205">
        <f>SUM(R204:R209)</f>
        <v>0.089696000000000012</v>
      </c>
      <c r="S203" s="204"/>
      <c r="T203" s="206">
        <f>SUM(T204:T209)</f>
        <v>0</v>
      </c>
      <c r="AR203" s="207" t="s">
        <v>76</v>
      </c>
      <c r="AT203" s="208" t="s">
        <v>70</v>
      </c>
      <c r="AU203" s="208" t="s">
        <v>76</v>
      </c>
      <c r="AY203" s="207" t="s">
        <v>118</v>
      </c>
      <c r="BK203" s="209">
        <f>SUM(BK204:BK209)</f>
        <v>0</v>
      </c>
    </row>
    <row r="204" s="1" customFormat="1" ht="22.8" customHeight="1">
      <c r="B204" s="44"/>
      <c r="C204" s="212" t="s">
        <v>353</v>
      </c>
      <c r="D204" s="212" t="s">
        <v>120</v>
      </c>
      <c r="E204" s="213" t="s">
        <v>354</v>
      </c>
      <c r="F204" s="214" t="s">
        <v>355</v>
      </c>
      <c r="G204" s="215" t="s">
        <v>242</v>
      </c>
      <c r="H204" s="216">
        <v>560.60000000000002</v>
      </c>
      <c r="I204" s="217"/>
      <c r="J204" s="218">
        <f>ROUND(I204*H204,2)</f>
        <v>0</v>
      </c>
      <c r="K204" s="214" t="s">
        <v>124</v>
      </c>
      <c r="L204" s="70"/>
      <c r="M204" s="219" t="s">
        <v>21</v>
      </c>
      <c r="N204" s="220" t="s">
        <v>42</v>
      </c>
      <c r="O204" s="45"/>
      <c r="P204" s="221">
        <f>O204*H204</f>
        <v>0</v>
      </c>
      <c r="Q204" s="221">
        <v>0.00016000000000000001</v>
      </c>
      <c r="R204" s="221">
        <f>Q204*H204</f>
        <v>0.089696000000000012</v>
      </c>
      <c r="S204" s="221">
        <v>0</v>
      </c>
      <c r="T204" s="222">
        <f>S204*H204</f>
        <v>0</v>
      </c>
      <c r="AR204" s="22" t="s">
        <v>125</v>
      </c>
      <c r="AT204" s="22" t="s">
        <v>120</v>
      </c>
      <c r="AU204" s="22" t="s">
        <v>83</v>
      </c>
      <c r="AY204" s="22" t="s">
        <v>118</v>
      </c>
      <c r="BE204" s="223">
        <f>IF(N204="základní",J204,0)</f>
        <v>0</v>
      </c>
      <c r="BF204" s="223">
        <f>IF(N204="snížená",J204,0)</f>
        <v>0</v>
      </c>
      <c r="BG204" s="223">
        <f>IF(N204="zákl. přenesená",J204,0)</f>
        <v>0</v>
      </c>
      <c r="BH204" s="223">
        <f>IF(N204="sníž. přenesená",J204,0)</f>
        <v>0</v>
      </c>
      <c r="BI204" s="223">
        <f>IF(N204="nulová",J204,0)</f>
        <v>0</v>
      </c>
      <c r="BJ204" s="22" t="s">
        <v>76</v>
      </c>
      <c r="BK204" s="223">
        <f>ROUND(I204*H204,2)</f>
        <v>0</v>
      </c>
      <c r="BL204" s="22" t="s">
        <v>125</v>
      </c>
      <c r="BM204" s="22" t="s">
        <v>356</v>
      </c>
    </row>
    <row r="205" s="1" customFormat="1">
      <c r="B205" s="44"/>
      <c r="C205" s="72"/>
      <c r="D205" s="224" t="s">
        <v>127</v>
      </c>
      <c r="E205" s="72"/>
      <c r="F205" s="225" t="s">
        <v>357</v>
      </c>
      <c r="G205" s="72"/>
      <c r="H205" s="72"/>
      <c r="I205" s="183"/>
      <c r="J205" s="72"/>
      <c r="K205" s="72"/>
      <c r="L205" s="70"/>
      <c r="M205" s="226"/>
      <c r="N205" s="45"/>
      <c r="O205" s="45"/>
      <c r="P205" s="45"/>
      <c r="Q205" s="45"/>
      <c r="R205" s="45"/>
      <c r="S205" s="45"/>
      <c r="T205" s="93"/>
      <c r="AT205" s="22" t="s">
        <v>127</v>
      </c>
      <c r="AU205" s="22" t="s">
        <v>83</v>
      </c>
    </row>
    <row r="206" s="11" customFormat="1">
      <c r="B206" s="227"/>
      <c r="C206" s="228"/>
      <c r="D206" s="224" t="s">
        <v>133</v>
      </c>
      <c r="E206" s="229" t="s">
        <v>21</v>
      </c>
      <c r="F206" s="230" t="s">
        <v>358</v>
      </c>
      <c r="G206" s="228"/>
      <c r="H206" s="231">
        <v>560.60000000000002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133</v>
      </c>
      <c r="AU206" s="237" t="s">
        <v>83</v>
      </c>
      <c r="AV206" s="11" t="s">
        <v>83</v>
      </c>
      <c r="AW206" s="11" t="s">
        <v>35</v>
      </c>
      <c r="AX206" s="11" t="s">
        <v>76</v>
      </c>
      <c r="AY206" s="237" t="s">
        <v>118</v>
      </c>
    </row>
    <row r="207" s="1" customFormat="1" ht="14.4" customHeight="1">
      <c r="B207" s="44"/>
      <c r="C207" s="212" t="s">
        <v>359</v>
      </c>
      <c r="D207" s="212" t="s">
        <v>120</v>
      </c>
      <c r="E207" s="213" t="s">
        <v>360</v>
      </c>
      <c r="F207" s="214" t="s">
        <v>361</v>
      </c>
      <c r="G207" s="215" t="s">
        <v>242</v>
      </c>
      <c r="H207" s="216">
        <v>550.60000000000002</v>
      </c>
      <c r="I207" s="217"/>
      <c r="J207" s="218">
        <f>ROUND(I207*H207,2)</f>
        <v>0</v>
      </c>
      <c r="K207" s="214" t="s">
        <v>124</v>
      </c>
      <c r="L207" s="70"/>
      <c r="M207" s="219" t="s">
        <v>21</v>
      </c>
      <c r="N207" s="220" t="s">
        <v>42</v>
      </c>
      <c r="O207" s="45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AR207" s="22" t="s">
        <v>125</v>
      </c>
      <c r="AT207" s="22" t="s">
        <v>120</v>
      </c>
      <c r="AU207" s="22" t="s">
        <v>83</v>
      </c>
      <c r="AY207" s="22" t="s">
        <v>118</v>
      </c>
      <c r="BE207" s="223">
        <f>IF(N207="základní",J207,0)</f>
        <v>0</v>
      </c>
      <c r="BF207" s="223">
        <f>IF(N207="snížená",J207,0)</f>
        <v>0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22" t="s">
        <v>76</v>
      </c>
      <c r="BK207" s="223">
        <f>ROUND(I207*H207,2)</f>
        <v>0</v>
      </c>
      <c r="BL207" s="22" t="s">
        <v>125</v>
      </c>
      <c r="BM207" s="22" t="s">
        <v>362</v>
      </c>
    </row>
    <row r="208" s="1" customFormat="1">
      <c r="B208" s="44"/>
      <c r="C208" s="72"/>
      <c r="D208" s="224" t="s">
        <v>127</v>
      </c>
      <c r="E208" s="72"/>
      <c r="F208" s="225" t="s">
        <v>363</v>
      </c>
      <c r="G208" s="72"/>
      <c r="H208" s="72"/>
      <c r="I208" s="183"/>
      <c r="J208" s="72"/>
      <c r="K208" s="72"/>
      <c r="L208" s="70"/>
      <c r="M208" s="226"/>
      <c r="N208" s="45"/>
      <c r="O208" s="45"/>
      <c r="P208" s="45"/>
      <c r="Q208" s="45"/>
      <c r="R208" s="45"/>
      <c r="S208" s="45"/>
      <c r="T208" s="93"/>
      <c r="AT208" s="22" t="s">
        <v>127</v>
      </c>
      <c r="AU208" s="22" t="s">
        <v>83</v>
      </c>
    </row>
    <row r="209" s="11" customFormat="1">
      <c r="B209" s="227"/>
      <c r="C209" s="228"/>
      <c r="D209" s="224" t="s">
        <v>133</v>
      </c>
      <c r="E209" s="229" t="s">
        <v>21</v>
      </c>
      <c r="F209" s="230" t="s">
        <v>364</v>
      </c>
      <c r="G209" s="228"/>
      <c r="H209" s="231">
        <v>550.60000000000002</v>
      </c>
      <c r="I209" s="232"/>
      <c r="J209" s="228"/>
      <c r="K209" s="228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133</v>
      </c>
      <c r="AU209" s="237" t="s">
        <v>83</v>
      </c>
      <c r="AV209" s="11" t="s">
        <v>83</v>
      </c>
      <c r="AW209" s="11" t="s">
        <v>35</v>
      </c>
      <c r="AX209" s="11" t="s">
        <v>76</v>
      </c>
      <c r="AY209" s="237" t="s">
        <v>118</v>
      </c>
    </row>
    <row r="210" s="10" customFormat="1" ht="29.88" customHeight="1">
      <c r="B210" s="196"/>
      <c r="C210" s="197"/>
      <c r="D210" s="198" t="s">
        <v>70</v>
      </c>
      <c r="E210" s="210" t="s">
        <v>365</v>
      </c>
      <c r="F210" s="210" t="s">
        <v>366</v>
      </c>
      <c r="G210" s="197"/>
      <c r="H210" s="197"/>
      <c r="I210" s="200"/>
      <c r="J210" s="211">
        <f>BK210</f>
        <v>0</v>
      </c>
      <c r="K210" s="197"/>
      <c r="L210" s="202"/>
      <c r="M210" s="203"/>
      <c r="N210" s="204"/>
      <c r="O210" s="204"/>
      <c r="P210" s="205">
        <f>SUM(P211:P219)</f>
        <v>0</v>
      </c>
      <c r="Q210" s="204"/>
      <c r="R210" s="205">
        <f>SUM(R211:R219)</f>
        <v>0</v>
      </c>
      <c r="S210" s="204"/>
      <c r="T210" s="206">
        <f>SUM(T211:T219)</f>
        <v>0</v>
      </c>
      <c r="AR210" s="207" t="s">
        <v>76</v>
      </c>
      <c r="AT210" s="208" t="s">
        <v>70</v>
      </c>
      <c r="AU210" s="208" t="s">
        <v>76</v>
      </c>
      <c r="AY210" s="207" t="s">
        <v>118</v>
      </c>
      <c r="BK210" s="209">
        <f>SUM(BK211:BK219)</f>
        <v>0</v>
      </c>
    </row>
    <row r="211" s="1" customFormat="1" ht="14.4" customHeight="1">
      <c r="B211" s="44"/>
      <c r="C211" s="212" t="s">
        <v>367</v>
      </c>
      <c r="D211" s="212" t="s">
        <v>120</v>
      </c>
      <c r="E211" s="213" t="s">
        <v>368</v>
      </c>
      <c r="F211" s="214" t="s">
        <v>369</v>
      </c>
      <c r="G211" s="215" t="s">
        <v>192</v>
      </c>
      <c r="H211" s="216">
        <v>257.32600000000002</v>
      </c>
      <c r="I211" s="217"/>
      <c r="J211" s="218">
        <f>ROUND(I211*H211,2)</f>
        <v>0</v>
      </c>
      <c r="K211" s="214" t="s">
        <v>124</v>
      </c>
      <c r="L211" s="70"/>
      <c r="M211" s="219" t="s">
        <v>21</v>
      </c>
      <c r="N211" s="220" t="s">
        <v>42</v>
      </c>
      <c r="O211" s="45"/>
      <c r="P211" s="221">
        <f>O211*H211</f>
        <v>0</v>
      </c>
      <c r="Q211" s="221">
        <v>0</v>
      </c>
      <c r="R211" s="221">
        <f>Q211*H211</f>
        <v>0</v>
      </c>
      <c r="S211" s="221">
        <v>0</v>
      </c>
      <c r="T211" s="222">
        <f>S211*H211</f>
        <v>0</v>
      </c>
      <c r="AR211" s="22" t="s">
        <v>125</v>
      </c>
      <c r="AT211" s="22" t="s">
        <v>120</v>
      </c>
      <c r="AU211" s="22" t="s">
        <v>83</v>
      </c>
      <c r="AY211" s="22" t="s">
        <v>118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22" t="s">
        <v>76</v>
      </c>
      <c r="BK211" s="223">
        <f>ROUND(I211*H211,2)</f>
        <v>0</v>
      </c>
      <c r="BL211" s="22" t="s">
        <v>125</v>
      </c>
      <c r="BM211" s="22" t="s">
        <v>370</v>
      </c>
    </row>
    <row r="212" s="1" customFormat="1">
      <c r="B212" s="44"/>
      <c r="C212" s="72"/>
      <c r="D212" s="224" t="s">
        <v>127</v>
      </c>
      <c r="E212" s="72"/>
      <c r="F212" s="225" t="s">
        <v>371</v>
      </c>
      <c r="G212" s="72"/>
      <c r="H212" s="72"/>
      <c r="I212" s="183"/>
      <c r="J212" s="72"/>
      <c r="K212" s="72"/>
      <c r="L212" s="70"/>
      <c r="M212" s="226"/>
      <c r="N212" s="45"/>
      <c r="O212" s="45"/>
      <c r="P212" s="45"/>
      <c r="Q212" s="45"/>
      <c r="R212" s="45"/>
      <c r="S212" s="45"/>
      <c r="T212" s="93"/>
      <c r="AT212" s="22" t="s">
        <v>127</v>
      </c>
      <c r="AU212" s="22" t="s">
        <v>83</v>
      </c>
    </row>
    <row r="213" s="1" customFormat="1" ht="22.8" customHeight="1">
      <c r="B213" s="44"/>
      <c r="C213" s="212" t="s">
        <v>372</v>
      </c>
      <c r="D213" s="212" t="s">
        <v>120</v>
      </c>
      <c r="E213" s="213" t="s">
        <v>373</v>
      </c>
      <c r="F213" s="214" t="s">
        <v>374</v>
      </c>
      <c r="G213" s="215" t="s">
        <v>192</v>
      </c>
      <c r="H213" s="216">
        <v>9006.4099999999999</v>
      </c>
      <c r="I213" s="217"/>
      <c r="J213" s="218">
        <f>ROUND(I213*H213,2)</f>
        <v>0</v>
      </c>
      <c r="K213" s="214" t="s">
        <v>124</v>
      </c>
      <c r="L213" s="70"/>
      <c r="M213" s="219" t="s">
        <v>21</v>
      </c>
      <c r="N213" s="220" t="s">
        <v>42</v>
      </c>
      <c r="O213" s="45"/>
      <c r="P213" s="221">
        <f>O213*H213</f>
        <v>0</v>
      </c>
      <c r="Q213" s="221">
        <v>0</v>
      </c>
      <c r="R213" s="221">
        <f>Q213*H213</f>
        <v>0</v>
      </c>
      <c r="S213" s="221">
        <v>0</v>
      </c>
      <c r="T213" s="222">
        <f>S213*H213</f>
        <v>0</v>
      </c>
      <c r="AR213" s="22" t="s">
        <v>125</v>
      </c>
      <c r="AT213" s="22" t="s">
        <v>120</v>
      </c>
      <c r="AU213" s="22" t="s">
        <v>83</v>
      </c>
      <c r="AY213" s="22" t="s">
        <v>118</v>
      </c>
      <c r="BE213" s="223">
        <f>IF(N213="základní",J213,0)</f>
        <v>0</v>
      </c>
      <c r="BF213" s="223">
        <f>IF(N213="snížená",J213,0)</f>
        <v>0</v>
      </c>
      <c r="BG213" s="223">
        <f>IF(N213="zákl. přenesená",J213,0)</f>
        <v>0</v>
      </c>
      <c r="BH213" s="223">
        <f>IF(N213="sníž. přenesená",J213,0)</f>
        <v>0</v>
      </c>
      <c r="BI213" s="223">
        <f>IF(N213="nulová",J213,0)</f>
        <v>0</v>
      </c>
      <c r="BJ213" s="22" t="s">
        <v>76</v>
      </c>
      <c r="BK213" s="223">
        <f>ROUND(I213*H213,2)</f>
        <v>0</v>
      </c>
      <c r="BL213" s="22" t="s">
        <v>125</v>
      </c>
      <c r="BM213" s="22" t="s">
        <v>375</v>
      </c>
    </row>
    <row r="214" s="1" customFormat="1">
      <c r="B214" s="44"/>
      <c r="C214" s="72"/>
      <c r="D214" s="224" t="s">
        <v>127</v>
      </c>
      <c r="E214" s="72"/>
      <c r="F214" s="225" t="s">
        <v>376</v>
      </c>
      <c r="G214" s="72"/>
      <c r="H214" s="72"/>
      <c r="I214" s="183"/>
      <c r="J214" s="72"/>
      <c r="K214" s="72"/>
      <c r="L214" s="70"/>
      <c r="M214" s="226"/>
      <c r="N214" s="45"/>
      <c r="O214" s="45"/>
      <c r="P214" s="45"/>
      <c r="Q214" s="45"/>
      <c r="R214" s="45"/>
      <c r="S214" s="45"/>
      <c r="T214" s="93"/>
      <c r="AT214" s="22" t="s">
        <v>127</v>
      </c>
      <c r="AU214" s="22" t="s">
        <v>83</v>
      </c>
    </row>
    <row r="215" s="11" customFormat="1">
      <c r="B215" s="227"/>
      <c r="C215" s="228"/>
      <c r="D215" s="224" t="s">
        <v>133</v>
      </c>
      <c r="E215" s="228"/>
      <c r="F215" s="230" t="s">
        <v>377</v>
      </c>
      <c r="G215" s="228"/>
      <c r="H215" s="231">
        <v>9006.4099999999999</v>
      </c>
      <c r="I215" s="232"/>
      <c r="J215" s="228"/>
      <c r="K215" s="228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133</v>
      </c>
      <c r="AU215" s="237" t="s">
        <v>83</v>
      </c>
      <c r="AV215" s="11" t="s">
        <v>83</v>
      </c>
      <c r="AW215" s="11" t="s">
        <v>6</v>
      </c>
      <c r="AX215" s="11" t="s">
        <v>76</v>
      </c>
      <c r="AY215" s="237" t="s">
        <v>118</v>
      </c>
    </row>
    <row r="216" s="1" customFormat="1" ht="22.8" customHeight="1">
      <c r="B216" s="44"/>
      <c r="C216" s="212" t="s">
        <v>378</v>
      </c>
      <c r="D216" s="212" t="s">
        <v>120</v>
      </c>
      <c r="E216" s="213" t="s">
        <v>379</v>
      </c>
      <c r="F216" s="214" t="s">
        <v>380</v>
      </c>
      <c r="G216" s="215" t="s">
        <v>192</v>
      </c>
      <c r="H216" s="216">
        <v>137</v>
      </c>
      <c r="I216" s="217"/>
      <c r="J216" s="218">
        <f>ROUND(I216*H216,2)</f>
        <v>0</v>
      </c>
      <c r="K216" s="214" t="s">
        <v>124</v>
      </c>
      <c r="L216" s="70"/>
      <c r="M216" s="219" t="s">
        <v>21</v>
      </c>
      <c r="N216" s="220" t="s">
        <v>42</v>
      </c>
      <c r="O216" s="45"/>
      <c r="P216" s="221">
        <f>O216*H216</f>
        <v>0</v>
      </c>
      <c r="Q216" s="221">
        <v>0</v>
      </c>
      <c r="R216" s="221">
        <f>Q216*H216</f>
        <v>0</v>
      </c>
      <c r="S216" s="221">
        <v>0</v>
      </c>
      <c r="T216" s="222">
        <f>S216*H216</f>
        <v>0</v>
      </c>
      <c r="AR216" s="22" t="s">
        <v>125</v>
      </c>
      <c r="AT216" s="22" t="s">
        <v>120</v>
      </c>
      <c r="AU216" s="22" t="s">
        <v>83</v>
      </c>
      <c r="AY216" s="22" t="s">
        <v>118</v>
      </c>
      <c r="BE216" s="223">
        <f>IF(N216="základní",J216,0)</f>
        <v>0</v>
      </c>
      <c r="BF216" s="223">
        <f>IF(N216="snížená",J216,0)</f>
        <v>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22" t="s">
        <v>76</v>
      </c>
      <c r="BK216" s="223">
        <f>ROUND(I216*H216,2)</f>
        <v>0</v>
      </c>
      <c r="BL216" s="22" t="s">
        <v>125</v>
      </c>
      <c r="BM216" s="22" t="s">
        <v>381</v>
      </c>
    </row>
    <row r="217" s="1" customFormat="1">
      <c r="B217" s="44"/>
      <c r="C217" s="72"/>
      <c r="D217" s="224" t="s">
        <v>127</v>
      </c>
      <c r="E217" s="72"/>
      <c r="F217" s="225" t="s">
        <v>382</v>
      </c>
      <c r="G217" s="72"/>
      <c r="H217" s="72"/>
      <c r="I217" s="183"/>
      <c r="J217" s="72"/>
      <c r="K217" s="72"/>
      <c r="L217" s="70"/>
      <c r="M217" s="226"/>
      <c r="N217" s="45"/>
      <c r="O217" s="45"/>
      <c r="P217" s="45"/>
      <c r="Q217" s="45"/>
      <c r="R217" s="45"/>
      <c r="S217" s="45"/>
      <c r="T217" s="93"/>
      <c r="AT217" s="22" t="s">
        <v>127</v>
      </c>
      <c r="AU217" s="22" t="s">
        <v>83</v>
      </c>
    </row>
    <row r="218" s="1" customFormat="1" ht="22.8" customHeight="1">
      <c r="B218" s="44"/>
      <c r="C218" s="212" t="s">
        <v>383</v>
      </c>
      <c r="D218" s="212" t="s">
        <v>120</v>
      </c>
      <c r="E218" s="213" t="s">
        <v>384</v>
      </c>
      <c r="F218" s="214" t="s">
        <v>385</v>
      </c>
      <c r="G218" s="215" t="s">
        <v>192</v>
      </c>
      <c r="H218" s="216">
        <v>120.32599999999999</v>
      </c>
      <c r="I218" s="217"/>
      <c r="J218" s="218">
        <f>ROUND(I218*H218,2)</f>
        <v>0</v>
      </c>
      <c r="K218" s="214" t="s">
        <v>124</v>
      </c>
      <c r="L218" s="70"/>
      <c r="M218" s="219" t="s">
        <v>21</v>
      </c>
      <c r="N218" s="220" t="s">
        <v>42</v>
      </c>
      <c r="O218" s="45"/>
      <c r="P218" s="221">
        <f>O218*H218</f>
        <v>0</v>
      </c>
      <c r="Q218" s="221">
        <v>0</v>
      </c>
      <c r="R218" s="221">
        <f>Q218*H218</f>
        <v>0</v>
      </c>
      <c r="S218" s="221">
        <v>0</v>
      </c>
      <c r="T218" s="222">
        <f>S218*H218</f>
        <v>0</v>
      </c>
      <c r="AR218" s="22" t="s">
        <v>125</v>
      </c>
      <c r="AT218" s="22" t="s">
        <v>120</v>
      </c>
      <c r="AU218" s="22" t="s">
        <v>83</v>
      </c>
      <c r="AY218" s="22" t="s">
        <v>118</v>
      </c>
      <c r="BE218" s="223">
        <f>IF(N218="základní",J218,0)</f>
        <v>0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22" t="s">
        <v>76</v>
      </c>
      <c r="BK218" s="223">
        <f>ROUND(I218*H218,2)</f>
        <v>0</v>
      </c>
      <c r="BL218" s="22" t="s">
        <v>125</v>
      </c>
      <c r="BM218" s="22" t="s">
        <v>386</v>
      </c>
    </row>
    <row r="219" s="1" customFormat="1">
      <c r="B219" s="44"/>
      <c r="C219" s="72"/>
      <c r="D219" s="224" t="s">
        <v>127</v>
      </c>
      <c r="E219" s="72"/>
      <c r="F219" s="225" t="s">
        <v>194</v>
      </c>
      <c r="G219" s="72"/>
      <c r="H219" s="72"/>
      <c r="I219" s="183"/>
      <c r="J219" s="72"/>
      <c r="K219" s="72"/>
      <c r="L219" s="70"/>
      <c r="M219" s="226"/>
      <c r="N219" s="45"/>
      <c r="O219" s="45"/>
      <c r="P219" s="45"/>
      <c r="Q219" s="45"/>
      <c r="R219" s="45"/>
      <c r="S219" s="45"/>
      <c r="T219" s="93"/>
      <c r="AT219" s="22" t="s">
        <v>127</v>
      </c>
      <c r="AU219" s="22" t="s">
        <v>83</v>
      </c>
    </row>
    <row r="220" s="10" customFormat="1" ht="29.88" customHeight="1">
      <c r="B220" s="196"/>
      <c r="C220" s="197"/>
      <c r="D220" s="198" t="s">
        <v>70</v>
      </c>
      <c r="E220" s="210" t="s">
        <v>387</v>
      </c>
      <c r="F220" s="210" t="s">
        <v>388</v>
      </c>
      <c r="G220" s="197"/>
      <c r="H220" s="197"/>
      <c r="I220" s="200"/>
      <c r="J220" s="211">
        <f>BK220</f>
        <v>0</v>
      </c>
      <c r="K220" s="197"/>
      <c r="L220" s="202"/>
      <c r="M220" s="203"/>
      <c r="N220" s="204"/>
      <c r="O220" s="204"/>
      <c r="P220" s="205">
        <f>SUM(P221:P222)</f>
        <v>0</v>
      </c>
      <c r="Q220" s="204"/>
      <c r="R220" s="205">
        <f>SUM(R221:R222)</f>
        <v>0</v>
      </c>
      <c r="S220" s="204"/>
      <c r="T220" s="206">
        <f>SUM(T221:T222)</f>
        <v>0</v>
      </c>
      <c r="AR220" s="207" t="s">
        <v>76</v>
      </c>
      <c r="AT220" s="208" t="s">
        <v>70</v>
      </c>
      <c r="AU220" s="208" t="s">
        <v>76</v>
      </c>
      <c r="AY220" s="207" t="s">
        <v>118</v>
      </c>
      <c r="BK220" s="209">
        <f>SUM(BK221:BK222)</f>
        <v>0</v>
      </c>
    </row>
    <row r="221" s="1" customFormat="1" ht="22.8" customHeight="1">
      <c r="B221" s="44"/>
      <c r="C221" s="212" t="s">
        <v>389</v>
      </c>
      <c r="D221" s="212" t="s">
        <v>120</v>
      </c>
      <c r="E221" s="213" t="s">
        <v>390</v>
      </c>
      <c r="F221" s="214" t="s">
        <v>391</v>
      </c>
      <c r="G221" s="215" t="s">
        <v>192</v>
      </c>
      <c r="H221" s="216">
        <v>615.14300000000003</v>
      </c>
      <c r="I221" s="217"/>
      <c r="J221" s="218">
        <f>ROUND(I221*H221,2)</f>
        <v>0</v>
      </c>
      <c r="K221" s="214" t="s">
        <v>124</v>
      </c>
      <c r="L221" s="70"/>
      <c r="M221" s="219" t="s">
        <v>21</v>
      </c>
      <c r="N221" s="220" t="s">
        <v>42</v>
      </c>
      <c r="O221" s="45"/>
      <c r="P221" s="221">
        <f>O221*H221</f>
        <v>0</v>
      </c>
      <c r="Q221" s="221">
        <v>0</v>
      </c>
      <c r="R221" s="221">
        <f>Q221*H221</f>
        <v>0</v>
      </c>
      <c r="S221" s="221">
        <v>0</v>
      </c>
      <c r="T221" s="222">
        <f>S221*H221</f>
        <v>0</v>
      </c>
      <c r="AR221" s="22" t="s">
        <v>125</v>
      </c>
      <c r="AT221" s="22" t="s">
        <v>120</v>
      </c>
      <c r="AU221" s="22" t="s">
        <v>83</v>
      </c>
      <c r="AY221" s="22" t="s">
        <v>118</v>
      </c>
      <c r="BE221" s="223">
        <f>IF(N221="základní",J221,0)</f>
        <v>0</v>
      </c>
      <c r="BF221" s="223">
        <f>IF(N221="snížená",J221,0)</f>
        <v>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22" t="s">
        <v>76</v>
      </c>
      <c r="BK221" s="223">
        <f>ROUND(I221*H221,2)</f>
        <v>0</v>
      </c>
      <c r="BL221" s="22" t="s">
        <v>125</v>
      </c>
      <c r="BM221" s="22" t="s">
        <v>392</v>
      </c>
    </row>
    <row r="222" s="1" customFormat="1">
      <c r="B222" s="44"/>
      <c r="C222" s="72"/>
      <c r="D222" s="224" t="s">
        <v>127</v>
      </c>
      <c r="E222" s="72"/>
      <c r="F222" s="225" t="s">
        <v>393</v>
      </c>
      <c r="G222" s="72"/>
      <c r="H222" s="72"/>
      <c r="I222" s="183"/>
      <c r="J222" s="72"/>
      <c r="K222" s="72"/>
      <c r="L222" s="70"/>
      <c r="M222" s="226"/>
      <c r="N222" s="45"/>
      <c r="O222" s="45"/>
      <c r="P222" s="45"/>
      <c r="Q222" s="45"/>
      <c r="R222" s="45"/>
      <c r="S222" s="45"/>
      <c r="T222" s="93"/>
      <c r="AT222" s="22" t="s">
        <v>127</v>
      </c>
      <c r="AU222" s="22" t="s">
        <v>83</v>
      </c>
    </row>
    <row r="223" s="10" customFormat="1" ht="37.44" customHeight="1">
      <c r="B223" s="196"/>
      <c r="C223" s="197"/>
      <c r="D223" s="198" t="s">
        <v>70</v>
      </c>
      <c r="E223" s="199" t="s">
        <v>394</v>
      </c>
      <c r="F223" s="199" t="s">
        <v>395</v>
      </c>
      <c r="G223" s="197"/>
      <c r="H223" s="197"/>
      <c r="I223" s="200"/>
      <c r="J223" s="201">
        <f>BK223</f>
        <v>0</v>
      </c>
      <c r="K223" s="197"/>
      <c r="L223" s="202"/>
      <c r="M223" s="203"/>
      <c r="N223" s="204"/>
      <c r="O223" s="204"/>
      <c r="P223" s="205">
        <f>P224+P229</f>
        <v>0</v>
      </c>
      <c r="Q223" s="204"/>
      <c r="R223" s="205">
        <f>R224+R229</f>
        <v>0</v>
      </c>
      <c r="S223" s="204"/>
      <c r="T223" s="206">
        <f>T224+T229</f>
        <v>0</v>
      </c>
      <c r="AR223" s="207" t="s">
        <v>147</v>
      </c>
      <c r="AT223" s="208" t="s">
        <v>70</v>
      </c>
      <c r="AU223" s="208" t="s">
        <v>71</v>
      </c>
      <c r="AY223" s="207" t="s">
        <v>118</v>
      </c>
      <c r="BK223" s="209">
        <f>BK224+BK229</f>
        <v>0</v>
      </c>
    </row>
    <row r="224" s="10" customFormat="1" ht="19.92" customHeight="1">
      <c r="B224" s="196"/>
      <c r="C224" s="197"/>
      <c r="D224" s="198" t="s">
        <v>70</v>
      </c>
      <c r="E224" s="210" t="s">
        <v>396</v>
      </c>
      <c r="F224" s="210" t="s">
        <v>397</v>
      </c>
      <c r="G224" s="197"/>
      <c r="H224" s="197"/>
      <c r="I224" s="200"/>
      <c r="J224" s="211">
        <f>BK224</f>
        <v>0</v>
      </c>
      <c r="K224" s="197"/>
      <c r="L224" s="202"/>
      <c r="M224" s="203"/>
      <c r="N224" s="204"/>
      <c r="O224" s="204"/>
      <c r="P224" s="205">
        <f>SUM(P225:P228)</f>
        <v>0</v>
      </c>
      <c r="Q224" s="204"/>
      <c r="R224" s="205">
        <f>SUM(R225:R228)</f>
        <v>0</v>
      </c>
      <c r="S224" s="204"/>
      <c r="T224" s="206">
        <f>SUM(T225:T228)</f>
        <v>0</v>
      </c>
      <c r="AR224" s="207" t="s">
        <v>147</v>
      </c>
      <c r="AT224" s="208" t="s">
        <v>70</v>
      </c>
      <c r="AU224" s="208" t="s">
        <v>76</v>
      </c>
      <c r="AY224" s="207" t="s">
        <v>118</v>
      </c>
      <c r="BK224" s="209">
        <f>SUM(BK225:BK228)</f>
        <v>0</v>
      </c>
    </row>
    <row r="225" s="1" customFormat="1" ht="14.4" customHeight="1">
      <c r="B225" s="44"/>
      <c r="C225" s="212" t="s">
        <v>398</v>
      </c>
      <c r="D225" s="212" t="s">
        <v>120</v>
      </c>
      <c r="E225" s="213" t="s">
        <v>399</v>
      </c>
      <c r="F225" s="214" t="s">
        <v>400</v>
      </c>
      <c r="G225" s="215" t="s">
        <v>401</v>
      </c>
      <c r="H225" s="216">
        <v>1</v>
      </c>
      <c r="I225" s="217"/>
      <c r="J225" s="218">
        <f>ROUND(I225*H225,2)</f>
        <v>0</v>
      </c>
      <c r="K225" s="214" t="s">
        <v>124</v>
      </c>
      <c r="L225" s="70"/>
      <c r="M225" s="219" t="s">
        <v>21</v>
      </c>
      <c r="N225" s="220" t="s">
        <v>42</v>
      </c>
      <c r="O225" s="45"/>
      <c r="P225" s="221">
        <f>O225*H225</f>
        <v>0</v>
      </c>
      <c r="Q225" s="221">
        <v>0</v>
      </c>
      <c r="R225" s="221">
        <f>Q225*H225</f>
        <v>0</v>
      </c>
      <c r="S225" s="221">
        <v>0</v>
      </c>
      <c r="T225" s="222">
        <f>S225*H225</f>
        <v>0</v>
      </c>
      <c r="AR225" s="22" t="s">
        <v>402</v>
      </c>
      <c r="AT225" s="22" t="s">
        <v>120</v>
      </c>
      <c r="AU225" s="22" t="s">
        <v>83</v>
      </c>
      <c r="AY225" s="22" t="s">
        <v>118</v>
      </c>
      <c r="BE225" s="223">
        <f>IF(N225="základní",J225,0)</f>
        <v>0</v>
      </c>
      <c r="BF225" s="223">
        <f>IF(N225="snížená",J225,0)</f>
        <v>0</v>
      </c>
      <c r="BG225" s="223">
        <f>IF(N225="zákl. přenesená",J225,0)</f>
        <v>0</v>
      </c>
      <c r="BH225" s="223">
        <f>IF(N225="sníž. přenesená",J225,0)</f>
        <v>0</v>
      </c>
      <c r="BI225" s="223">
        <f>IF(N225="nulová",J225,0)</f>
        <v>0</v>
      </c>
      <c r="BJ225" s="22" t="s">
        <v>76</v>
      </c>
      <c r="BK225" s="223">
        <f>ROUND(I225*H225,2)</f>
        <v>0</v>
      </c>
      <c r="BL225" s="22" t="s">
        <v>402</v>
      </c>
      <c r="BM225" s="22" t="s">
        <v>403</v>
      </c>
    </row>
    <row r="226" s="1" customFormat="1">
      <c r="B226" s="44"/>
      <c r="C226" s="72"/>
      <c r="D226" s="224" t="s">
        <v>127</v>
      </c>
      <c r="E226" s="72"/>
      <c r="F226" s="225" t="s">
        <v>400</v>
      </c>
      <c r="G226" s="72"/>
      <c r="H226" s="72"/>
      <c r="I226" s="183"/>
      <c r="J226" s="72"/>
      <c r="K226" s="72"/>
      <c r="L226" s="70"/>
      <c r="M226" s="226"/>
      <c r="N226" s="45"/>
      <c r="O226" s="45"/>
      <c r="P226" s="45"/>
      <c r="Q226" s="45"/>
      <c r="R226" s="45"/>
      <c r="S226" s="45"/>
      <c r="T226" s="93"/>
      <c r="AT226" s="22" t="s">
        <v>127</v>
      </c>
      <c r="AU226" s="22" t="s">
        <v>83</v>
      </c>
    </row>
    <row r="227" s="1" customFormat="1" ht="14.4" customHeight="1">
      <c r="B227" s="44"/>
      <c r="C227" s="212" t="s">
        <v>404</v>
      </c>
      <c r="D227" s="212" t="s">
        <v>120</v>
      </c>
      <c r="E227" s="213" t="s">
        <v>405</v>
      </c>
      <c r="F227" s="214" t="s">
        <v>406</v>
      </c>
      <c r="G227" s="215" t="s">
        <v>401</v>
      </c>
      <c r="H227" s="216">
        <v>1</v>
      </c>
      <c r="I227" s="217"/>
      <c r="J227" s="218">
        <f>ROUND(I227*H227,2)</f>
        <v>0</v>
      </c>
      <c r="K227" s="214" t="s">
        <v>124</v>
      </c>
      <c r="L227" s="70"/>
      <c r="M227" s="219" t="s">
        <v>21</v>
      </c>
      <c r="N227" s="220" t="s">
        <v>42</v>
      </c>
      <c r="O227" s="45"/>
      <c r="P227" s="221">
        <f>O227*H227</f>
        <v>0</v>
      </c>
      <c r="Q227" s="221">
        <v>0</v>
      </c>
      <c r="R227" s="221">
        <f>Q227*H227</f>
        <v>0</v>
      </c>
      <c r="S227" s="221">
        <v>0</v>
      </c>
      <c r="T227" s="222">
        <f>S227*H227</f>
        <v>0</v>
      </c>
      <c r="AR227" s="22" t="s">
        <v>402</v>
      </c>
      <c r="AT227" s="22" t="s">
        <v>120</v>
      </c>
      <c r="AU227" s="22" t="s">
        <v>83</v>
      </c>
      <c r="AY227" s="22" t="s">
        <v>118</v>
      </c>
      <c r="BE227" s="223">
        <f>IF(N227="základní",J227,0)</f>
        <v>0</v>
      </c>
      <c r="BF227" s="223">
        <f>IF(N227="snížená",J227,0)</f>
        <v>0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22" t="s">
        <v>76</v>
      </c>
      <c r="BK227" s="223">
        <f>ROUND(I227*H227,2)</f>
        <v>0</v>
      </c>
      <c r="BL227" s="22" t="s">
        <v>402</v>
      </c>
      <c r="BM227" s="22" t="s">
        <v>407</v>
      </c>
    </row>
    <row r="228" s="1" customFormat="1">
      <c r="B228" s="44"/>
      <c r="C228" s="72"/>
      <c r="D228" s="224" t="s">
        <v>127</v>
      </c>
      <c r="E228" s="72"/>
      <c r="F228" s="225" t="s">
        <v>406</v>
      </c>
      <c r="G228" s="72"/>
      <c r="H228" s="72"/>
      <c r="I228" s="183"/>
      <c r="J228" s="72"/>
      <c r="K228" s="72"/>
      <c r="L228" s="70"/>
      <c r="M228" s="226"/>
      <c r="N228" s="45"/>
      <c r="O228" s="45"/>
      <c r="P228" s="45"/>
      <c r="Q228" s="45"/>
      <c r="R228" s="45"/>
      <c r="S228" s="45"/>
      <c r="T228" s="93"/>
      <c r="AT228" s="22" t="s">
        <v>127</v>
      </c>
      <c r="AU228" s="22" t="s">
        <v>83</v>
      </c>
    </row>
    <row r="229" s="10" customFormat="1" ht="29.88" customHeight="1">
      <c r="B229" s="196"/>
      <c r="C229" s="197"/>
      <c r="D229" s="198" t="s">
        <v>70</v>
      </c>
      <c r="E229" s="210" t="s">
        <v>408</v>
      </c>
      <c r="F229" s="210" t="s">
        <v>409</v>
      </c>
      <c r="G229" s="197"/>
      <c r="H229" s="197"/>
      <c r="I229" s="200"/>
      <c r="J229" s="211">
        <f>BK229</f>
        <v>0</v>
      </c>
      <c r="K229" s="197"/>
      <c r="L229" s="202"/>
      <c r="M229" s="203"/>
      <c r="N229" s="204"/>
      <c r="O229" s="204"/>
      <c r="P229" s="205">
        <f>SUM(P230:P233)</f>
        <v>0</v>
      </c>
      <c r="Q229" s="204"/>
      <c r="R229" s="205">
        <f>SUM(R230:R233)</f>
        <v>0</v>
      </c>
      <c r="S229" s="204"/>
      <c r="T229" s="206">
        <f>SUM(T230:T233)</f>
        <v>0</v>
      </c>
      <c r="AR229" s="207" t="s">
        <v>147</v>
      </c>
      <c r="AT229" s="208" t="s">
        <v>70</v>
      </c>
      <c r="AU229" s="208" t="s">
        <v>76</v>
      </c>
      <c r="AY229" s="207" t="s">
        <v>118</v>
      </c>
      <c r="BK229" s="209">
        <f>SUM(BK230:BK233)</f>
        <v>0</v>
      </c>
    </row>
    <row r="230" s="1" customFormat="1" ht="14.4" customHeight="1">
      <c r="B230" s="44"/>
      <c r="C230" s="212" t="s">
        <v>410</v>
      </c>
      <c r="D230" s="212" t="s">
        <v>120</v>
      </c>
      <c r="E230" s="213" t="s">
        <v>411</v>
      </c>
      <c r="F230" s="214" t="s">
        <v>412</v>
      </c>
      <c r="G230" s="215" t="s">
        <v>401</v>
      </c>
      <c r="H230" s="216">
        <v>1</v>
      </c>
      <c r="I230" s="217"/>
      <c r="J230" s="218">
        <f>ROUND(I230*H230,2)</f>
        <v>0</v>
      </c>
      <c r="K230" s="214" t="s">
        <v>124</v>
      </c>
      <c r="L230" s="70"/>
      <c r="M230" s="219" t="s">
        <v>21</v>
      </c>
      <c r="N230" s="220" t="s">
        <v>42</v>
      </c>
      <c r="O230" s="45"/>
      <c r="P230" s="221">
        <f>O230*H230</f>
        <v>0</v>
      </c>
      <c r="Q230" s="221">
        <v>0</v>
      </c>
      <c r="R230" s="221">
        <f>Q230*H230</f>
        <v>0</v>
      </c>
      <c r="S230" s="221">
        <v>0</v>
      </c>
      <c r="T230" s="222">
        <f>S230*H230</f>
        <v>0</v>
      </c>
      <c r="AR230" s="22" t="s">
        <v>402</v>
      </c>
      <c r="AT230" s="22" t="s">
        <v>120</v>
      </c>
      <c r="AU230" s="22" t="s">
        <v>83</v>
      </c>
      <c r="AY230" s="22" t="s">
        <v>118</v>
      </c>
      <c r="BE230" s="223">
        <f>IF(N230="základní",J230,0)</f>
        <v>0</v>
      </c>
      <c r="BF230" s="223">
        <f>IF(N230="snížená",J230,0)</f>
        <v>0</v>
      </c>
      <c r="BG230" s="223">
        <f>IF(N230="zákl. přenesená",J230,0)</f>
        <v>0</v>
      </c>
      <c r="BH230" s="223">
        <f>IF(N230="sníž. přenesená",J230,0)</f>
        <v>0</v>
      </c>
      <c r="BI230" s="223">
        <f>IF(N230="nulová",J230,0)</f>
        <v>0</v>
      </c>
      <c r="BJ230" s="22" t="s">
        <v>76</v>
      </c>
      <c r="BK230" s="223">
        <f>ROUND(I230*H230,2)</f>
        <v>0</v>
      </c>
      <c r="BL230" s="22" t="s">
        <v>402</v>
      </c>
      <c r="BM230" s="22" t="s">
        <v>413</v>
      </c>
    </row>
    <row r="231" s="1" customFormat="1">
      <c r="B231" s="44"/>
      <c r="C231" s="72"/>
      <c r="D231" s="224" t="s">
        <v>127</v>
      </c>
      <c r="E231" s="72"/>
      <c r="F231" s="225" t="s">
        <v>412</v>
      </c>
      <c r="G231" s="72"/>
      <c r="H231" s="72"/>
      <c r="I231" s="183"/>
      <c r="J231" s="72"/>
      <c r="K231" s="72"/>
      <c r="L231" s="70"/>
      <c r="M231" s="226"/>
      <c r="N231" s="45"/>
      <c r="O231" s="45"/>
      <c r="P231" s="45"/>
      <c r="Q231" s="45"/>
      <c r="R231" s="45"/>
      <c r="S231" s="45"/>
      <c r="T231" s="93"/>
      <c r="AT231" s="22" t="s">
        <v>127</v>
      </c>
      <c r="AU231" s="22" t="s">
        <v>83</v>
      </c>
    </row>
    <row r="232" s="1" customFormat="1" ht="14.4" customHeight="1">
      <c r="B232" s="44"/>
      <c r="C232" s="212" t="s">
        <v>414</v>
      </c>
      <c r="D232" s="212" t="s">
        <v>120</v>
      </c>
      <c r="E232" s="213" t="s">
        <v>415</v>
      </c>
      <c r="F232" s="214" t="s">
        <v>416</v>
      </c>
      <c r="G232" s="215" t="s">
        <v>401</v>
      </c>
      <c r="H232" s="216">
        <v>1</v>
      </c>
      <c r="I232" s="217"/>
      <c r="J232" s="218">
        <f>ROUND(I232*H232,2)</f>
        <v>0</v>
      </c>
      <c r="K232" s="214" t="s">
        <v>124</v>
      </c>
      <c r="L232" s="70"/>
      <c r="M232" s="219" t="s">
        <v>21</v>
      </c>
      <c r="N232" s="220" t="s">
        <v>42</v>
      </c>
      <c r="O232" s="45"/>
      <c r="P232" s="221">
        <f>O232*H232</f>
        <v>0</v>
      </c>
      <c r="Q232" s="221">
        <v>0</v>
      </c>
      <c r="R232" s="221">
        <f>Q232*H232</f>
        <v>0</v>
      </c>
      <c r="S232" s="221">
        <v>0</v>
      </c>
      <c r="T232" s="222">
        <f>S232*H232</f>
        <v>0</v>
      </c>
      <c r="AR232" s="22" t="s">
        <v>402</v>
      </c>
      <c r="AT232" s="22" t="s">
        <v>120</v>
      </c>
      <c r="AU232" s="22" t="s">
        <v>83</v>
      </c>
      <c r="AY232" s="22" t="s">
        <v>118</v>
      </c>
      <c r="BE232" s="223">
        <f>IF(N232="základní",J232,0)</f>
        <v>0</v>
      </c>
      <c r="BF232" s="223">
        <f>IF(N232="snížená",J232,0)</f>
        <v>0</v>
      </c>
      <c r="BG232" s="223">
        <f>IF(N232="zákl. přenesená",J232,0)</f>
        <v>0</v>
      </c>
      <c r="BH232" s="223">
        <f>IF(N232="sníž. přenesená",J232,0)</f>
        <v>0</v>
      </c>
      <c r="BI232" s="223">
        <f>IF(N232="nulová",J232,0)</f>
        <v>0</v>
      </c>
      <c r="BJ232" s="22" t="s">
        <v>76</v>
      </c>
      <c r="BK232" s="223">
        <f>ROUND(I232*H232,2)</f>
        <v>0</v>
      </c>
      <c r="BL232" s="22" t="s">
        <v>402</v>
      </c>
      <c r="BM232" s="22" t="s">
        <v>417</v>
      </c>
    </row>
    <row r="233" s="1" customFormat="1">
      <c r="B233" s="44"/>
      <c r="C233" s="72"/>
      <c r="D233" s="224" t="s">
        <v>127</v>
      </c>
      <c r="E233" s="72"/>
      <c r="F233" s="225" t="s">
        <v>418</v>
      </c>
      <c r="G233" s="72"/>
      <c r="H233" s="72"/>
      <c r="I233" s="183"/>
      <c r="J233" s="72"/>
      <c r="K233" s="72"/>
      <c r="L233" s="70"/>
      <c r="M233" s="259"/>
      <c r="N233" s="260"/>
      <c r="O233" s="260"/>
      <c r="P233" s="260"/>
      <c r="Q233" s="260"/>
      <c r="R233" s="260"/>
      <c r="S233" s="260"/>
      <c r="T233" s="261"/>
      <c r="AT233" s="22" t="s">
        <v>127</v>
      </c>
      <c r="AU233" s="22" t="s">
        <v>83</v>
      </c>
    </row>
    <row r="234" s="1" customFormat="1" ht="6.96" customHeight="1">
      <c r="B234" s="65"/>
      <c r="C234" s="66"/>
      <c r="D234" s="66"/>
      <c r="E234" s="66"/>
      <c r="F234" s="66"/>
      <c r="G234" s="66"/>
      <c r="H234" s="66"/>
      <c r="I234" s="158"/>
      <c r="J234" s="66"/>
      <c r="K234" s="66"/>
      <c r="L234" s="70"/>
    </row>
  </sheetData>
  <sheetProtection sheet="1" autoFilter="0" formatColumns="0" formatRows="0" objects="1" scenarios="1" spinCount="100000" saltValue="bWoUQpJ6aR3UJMEcBMt0q9wqEhtLi/lwDa62yFbrIgrWypwwhz+m/h8YDPLijft9IjrmJTmCYqPw1hI4d/z7Lw==" hashValue="S5/bPl+bdUcQ4Qaus8gY9NWe93aGzogXQ0rOqiq1A8PNZ+TASeXkf7tthMxav6KHYi0oT/50zDeXpjySliy2bw==" algorithmName="SHA-512" password="CC35"/>
  <autoFilter ref="C81:K233"/>
  <mergeCells count="7">
    <mergeCell ref="E7:H7"/>
    <mergeCell ref="E22:H22"/>
    <mergeCell ref="E43:H43"/>
    <mergeCell ref="J47:J48"/>
    <mergeCell ref="E74:H74"/>
    <mergeCell ref="G1:H1"/>
    <mergeCell ref="L2:V2"/>
  </mergeCells>
  <hyperlinks>
    <hyperlink ref="F1:G1" location="C2" display="1) Krycí list soupisu"/>
    <hyperlink ref="G1:H1" location="C50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62" customWidth="1"/>
    <col min="2" max="2" width="1.664063" style="262" customWidth="1"/>
    <col min="3" max="4" width="5" style="262" customWidth="1"/>
    <col min="5" max="5" width="11.71" style="262" customWidth="1"/>
    <col min="6" max="6" width="9.14" style="262" customWidth="1"/>
    <col min="7" max="7" width="5" style="262" customWidth="1"/>
    <col min="8" max="8" width="77.86" style="262" customWidth="1"/>
    <col min="9" max="10" width="20" style="262" customWidth="1"/>
    <col min="11" max="11" width="1.664063" style="262" customWidth="1"/>
  </cols>
  <sheetData>
    <row r="1" ht="37.5" customHeight="1"/>
    <row r="2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="13" customFormat="1" ht="45" customHeight="1">
      <c r="B3" s="266"/>
      <c r="C3" s="267" t="s">
        <v>419</v>
      </c>
      <c r="D3" s="267"/>
      <c r="E3" s="267"/>
      <c r="F3" s="267"/>
      <c r="G3" s="267"/>
      <c r="H3" s="267"/>
      <c r="I3" s="267"/>
      <c r="J3" s="267"/>
      <c r="K3" s="268"/>
    </row>
    <row r="4" ht="25.5" customHeight="1">
      <c r="B4" s="269"/>
      <c r="C4" s="270" t="s">
        <v>420</v>
      </c>
      <c r="D4" s="270"/>
      <c r="E4" s="270"/>
      <c r="F4" s="270"/>
      <c r="G4" s="270"/>
      <c r="H4" s="270"/>
      <c r="I4" s="270"/>
      <c r="J4" s="270"/>
      <c r="K4" s="271"/>
    </row>
    <row r="5" ht="5.25" customHeight="1">
      <c r="B5" s="269"/>
      <c r="C5" s="272"/>
      <c r="D5" s="272"/>
      <c r="E5" s="272"/>
      <c r="F5" s="272"/>
      <c r="G5" s="272"/>
      <c r="H5" s="272"/>
      <c r="I5" s="272"/>
      <c r="J5" s="272"/>
      <c r="K5" s="271"/>
    </row>
    <row r="6" ht="15" customHeight="1">
      <c r="B6" s="269"/>
      <c r="C6" s="273" t="s">
        <v>421</v>
      </c>
      <c r="D6" s="273"/>
      <c r="E6" s="273"/>
      <c r="F6" s="273"/>
      <c r="G6" s="273"/>
      <c r="H6" s="273"/>
      <c r="I6" s="273"/>
      <c r="J6" s="273"/>
      <c r="K6" s="271"/>
    </row>
    <row r="7" ht="15" customHeight="1">
      <c r="B7" s="274"/>
      <c r="C7" s="273" t="s">
        <v>422</v>
      </c>
      <c r="D7" s="273"/>
      <c r="E7" s="273"/>
      <c r="F7" s="273"/>
      <c r="G7" s="273"/>
      <c r="H7" s="273"/>
      <c r="I7" s="273"/>
      <c r="J7" s="273"/>
      <c r="K7" s="271"/>
    </row>
    <row r="8" ht="12.75" customHeight="1">
      <c r="B8" s="274"/>
      <c r="C8" s="273"/>
      <c r="D8" s="273"/>
      <c r="E8" s="273"/>
      <c r="F8" s="273"/>
      <c r="G8" s="273"/>
      <c r="H8" s="273"/>
      <c r="I8" s="273"/>
      <c r="J8" s="273"/>
      <c r="K8" s="271"/>
    </row>
    <row r="9" ht="15" customHeight="1">
      <c r="B9" s="274"/>
      <c r="C9" s="273" t="s">
        <v>423</v>
      </c>
      <c r="D9" s="273"/>
      <c r="E9" s="273"/>
      <c r="F9" s="273"/>
      <c r="G9" s="273"/>
      <c r="H9" s="273"/>
      <c r="I9" s="273"/>
      <c r="J9" s="273"/>
      <c r="K9" s="271"/>
    </row>
    <row r="10" ht="15" customHeight="1">
      <c r="B10" s="274"/>
      <c r="C10" s="273"/>
      <c r="D10" s="273" t="s">
        <v>424</v>
      </c>
      <c r="E10" s="273"/>
      <c r="F10" s="273"/>
      <c r="G10" s="273"/>
      <c r="H10" s="273"/>
      <c r="I10" s="273"/>
      <c r="J10" s="273"/>
      <c r="K10" s="271"/>
    </row>
    <row r="11" ht="15" customHeight="1">
      <c r="B11" s="274"/>
      <c r="C11" s="275"/>
      <c r="D11" s="273" t="s">
        <v>425</v>
      </c>
      <c r="E11" s="273"/>
      <c r="F11" s="273"/>
      <c r="G11" s="273"/>
      <c r="H11" s="273"/>
      <c r="I11" s="273"/>
      <c r="J11" s="273"/>
      <c r="K11" s="271"/>
    </row>
    <row r="12" ht="12.75" customHeight="1">
      <c r="B12" s="274"/>
      <c r="C12" s="275"/>
      <c r="D12" s="275"/>
      <c r="E12" s="275"/>
      <c r="F12" s="275"/>
      <c r="G12" s="275"/>
      <c r="H12" s="275"/>
      <c r="I12" s="275"/>
      <c r="J12" s="275"/>
      <c r="K12" s="271"/>
    </row>
    <row r="13" ht="15" customHeight="1">
      <c r="B13" s="274"/>
      <c r="C13" s="275"/>
      <c r="D13" s="273" t="s">
        <v>426</v>
      </c>
      <c r="E13" s="273"/>
      <c r="F13" s="273"/>
      <c r="G13" s="273"/>
      <c r="H13" s="273"/>
      <c r="I13" s="273"/>
      <c r="J13" s="273"/>
      <c r="K13" s="271"/>
    </row>
    <row r="14" ht="15" customHeight="1">
      <c r="B14" s="274"/>
      <c r="C14" s="275"/>
      <c r="D14" s="273" t="s">
        <v>427</v>
      </c>
      <c r="E14" s="273"/>
      <c r="F14" s="273"/>
      <c r="G14" s="273"/>
      <c r="H14" s="273"/>
      <c r="I14" s="273"/>
      <c r="J14" s="273"/>
      <c r="K14" s="271"/>
    </row>
    <row r="15" ht="15" customHeight="1">
      <c r="B15" s="274"/>
      <c r="C15" s="275"/>
      <c r="D15" s="273" t="s">
        <v>428</v>
      </c>
      <c r="E15" s="273"/>
      <c r="F15" s="273"/>
      <c r="G15" s="273"/>
      <c r="H15" s="273"/>
      <c r="I15" s="273"/>
      <c r="J15" s="273"/>
      <c r="K15" s="271"/>
    </row>
    <row r="16" ht="15" customHeight="1">
      <c r="B16" s="274"/>
      <c r="C16" s="275"/>
      <c r="D16" s="275"/>
      <c r="E16" s="276" t="s">
        <v>75</v>
      </c>
      <c r="F16" s="273" t="s">
        <v>429</v>
      </c>
      <c r="G16" s="273"/>
      <c r="H16" s="273"/>
      <c r="I16" s="273"/>
      <c r="J16" s="273"/>
      <c r="K16" s="271"/>
    </row>
    <row r="17" ht="15" customHeight="1">
      <c r="B17" s="274"/>
      <c r="C17" s="275"/>
      <c r="D17" s="275"/>
      <c r="E17" s="276" t="s">
        <v>430</v>
      </c>
      <c r="F17" s="273" t="s">
        <v>431</v>
      </c>
      <c r="G17" s="273"/>
      <c r="H17" s="273"/>
      <c r="I17" s="273"/>
      <c r="J17" s="273"/>
      <c r="K17" s="271"/>
    </row>
    <row r="18" ht="15" customHeight="1">
      <c r="B18" s="274"/>
      <c r="C18" s="275"/>
      <c r="D18" s="275"/>
      <c r="E18" s="276" t="s">
        <v>432</v>
      </c>
      <c r="F18" s="273" t="s">
        <v>433</v>
      </c>
      <c r="G18" s="273"/>
      <c r="H18" s="273"/>
      <c r="I18" s="273"/>
      <c r="J18" s="273"/>
      <c r="K18" s="271"/>
    </row>
    <row r="19" ht="15" customHeight="1">
      <c r="B19" s="274"/>
      <c r="C19" s="275"/>
      <c r="D19" s="275"/>
      <c r="E19" s="276" t="s">
        <v>434</v>
      </c>
      <c r="F19" s="273" t="s">
        <v>435</v>
      </c>
      <c r="G19" s="273"/>
      <c r="H19" s="273"/>
      <c r="I19" s="273"/>
      <c r="J19" s="273"/>
      <c r="K19" s="271"/>
    </row>
    <row r="20" ht="15" customHeight="1">
      <c r="B20" s="274"/>
      <c r="C20" s="275"/>
      <c r="D20" s="275"/>
      <c r="E20" s="276" t="s">
        <v>436</v>
      </c>
      <c r="F20" s="273" t="s">
        <v>437</v>
      </c>
      <c r="G20" s="273"/>
      <c r="H20" s="273"/>
      <c r="I20" s="273"/>
      <c r="J20" s="273"/>
      <c r="K20" s="271"/>
    </row>
    <row r="21" ht="15" customHeight="1">
      <c r="B21" s="274"/>
      <c r="C21" s="275"/>
      <c r="D21" s="275"/>
      <c r="E21" s="276" t="s">
        <v>438</v>
      </c>
      <c r="F21" s="273" t="s">
        <v>439</v>
      </c>
      <c r="G21" s="273"/>
      <c r="H21" s="273"/>
      <c r="I21" s="273"/>
      <c r="J21" s="273"/>
      <c r="K21" s="271"/>
    </row>
    <row r="22" ht="12.75" customHeight="1">
      <c r="B22" s="274"/>
      <c r="C22" s="275"/>
      <c r="D22" s="275"/>
      <c r="E22" s="275"/>
      <c r="F22" s="275"/>
      <c r="G22" s="275"/>
      <c r="H22" s="275"/>
      <c r="I22" s="275"/>
      <c r="J22" s="275"/>
      <c r="K22" s="271"/>
    </row>
    <row r="23" ht="15" customHeight="1">
      <c r="B23" s="274"/>
      <c r="C23" s="273" t="s">
        <v>440</v>
      </c>
      <c r="D23" s="273"/>
      <c r="E23" s="273"/>
      <c r="F23" s="273"/>
      <c r="G23" s="273"/>
      <c r="H23" s="273"/>
      <c r="I23" s="273"/>
      <c r="J23" s="273"/>
      <c r="K23" s="271"/>
    </row>
    <row r="24" ht="15" customHeight="1">
      <c r="B24" s="274"/>
      <c r="C24" s="273" t="s">
        <v>441</v>
      </c>
      <c r="D24" s="273"/>
      <c r="E24" s="273"/>
      <c r="F24" s="273"/>
      <c r="G24" s="273"/>
      <c r="H24" s="273"/>
      <c r="I24" s="273"/>
      <c r="J24" s="273"/>
      <c r="K24" s="271"/>
    </row>
    <row r="25" ht="15" customHeight="1">
      <c r="B25" s="274"/>
      <c r="C25" s="273"/>
      <c r="D25" s="273" t="s">
        <v>442</v>
      </c>
      <c r="E25" s="273"/>
      <c r="F25" s="273"/>
      <c r="G25" s="273"/>
      <c r="H25" s="273"/>
      <c r="I25" s="273"/>
      <c r="J25" s="273"/>
      <c r="K25" s="271"/>
    </row>
    <row r="26" ht="15" customHeight="1">
      <c r="B26" s="274"/>
      <c r="C26" s="275"/>
      <c r="D26" s="273" t="s">
        <v>443</v>
      </c>
      <c r="E26" s="273"/>
      <c r="F26" s="273"/>
      <c r="G26" s="273"/>
      <c r="H26" s="273"/>
      <c r="I26" s="273"/>
      <c r="J26" s="273"/>
      <c r="K26" s="271"/>
    </row>
    <row r="27" ht="12.75" customHeight="1">
      <c r="B27" s="274"/>
      <c r="C27" s="275"/>
      <c r="D27" s="275"/>
      <c r="E27" s="275"/>
      <c r="F27" s="275"/>
      <c r="G27" s="275"/>
      <c r="H27" s="275"/>
      <c r="I27" s="275"/>
      <c r="J27" s="275"/>
      <c r="K27" s="271"/>
    </row>
    <row r="28" ht="15" customHeight="1">
      <c r="B28" s="274"/>
      <c r="C28" s="275"/>
      <c r="D28" s="273" t="s">
        <v>444</v>
      </c>
      <c r="E28" s="273"/>
      <c r="F28" s="273"/>
      <c r="G28" s="273"/>
      <c r="H28" s="273"/>
      <c r="I28" s="273"/>
      <c r="J28" s="273"/>
      <c r="K28" s="271"/>
    </row>
    <row r="29" ht="15" customHeight="1">
      <c r="B29" s="274"/>
      <c r="C29" s="275"/>
      <c r="D29" s="273" t="s">
        <v>445</v>
      </c>
      <c r="E29" s="273"/>
      <c r="F29" s="273"/>
      <c r="G29" s="273"/>
      <c r="H29" s="273"/>
      <c r="I29" s="273"/>
      <c r="J29" s="273"/>
      <c r="K29" s="271"/>
    </row>
    <row r="30" ht="12.75" customHeight="1">
      <c r="B30" s="274"/>
      <c r="C30" s="275"/>
      <c r="D30" s="275"/>
      <c r="E30" s="275"/>
      <c r="F30" s="275"/>
      <c r="G30" s="275"/>
      <c r="H30" s="275"/>
      <c r="I30" s="275"/>
      <c r="J30" s="275"/>
      <c r="K30" s="271"/>
    </row>
    <row r="31" ht="15" customHeight="1">
      <c r="B31" s="274"/>
      <c r="C31" s="275"/>
      <c r="D31" s="273" t="s">
        <v>446</v>
      </c>
      <c r="E31" s="273"/>
      <c r="F31" s="273"/>
      <c r="G31" s="273"/>
      <c r="H31" s="273"/>
      <c r="I31" s="273"/>
      <c r="J31" s="273"/>
      <c r="K31" s="271"/>
    </row>
    <row r="32" ht="15" customHeight="1">
      <c r="B32" s="274"/>
      <c r="C32" s="275"/>
      <c r="D32" s="273" t="s">
        <v>447</v>
      </c>
      <c r="E32" s="273"/>
      <c r="F32" s="273"/>
      <c r="G32" s="273"/>
      <c r="H32" s="273"/>
      <c r="I32" s="273"/>
      <c r="J32" s="273"/>
      <c r="K32" s="271"/>
    </row>
    <row r="33" ht="15" customHeight="1">
      <c r="B33" s="274"/>
      <c r="C33" s="275"/>
      <c r="D33" s="273" t="s">
        <v>448</v>
      </c>
      <c r="E33" s="273"/>
      <c r="F33" s="273"/>
      <c r="G33" s="273"/>
      <c r="H33" s="273"/>
      <c r="I33" s="273"/>
      <c r="J33" s="273"/>
      <c r="K33" s="271"/>
    </row>
    <row r="34" ht="15" customHeight="1">
      <c r="B34" s="274"/>
      <c r="C34" s="275"/>
      <c r="D34" s="273"/>
      <c r="E34" s="277" t="s">
        <v>103</v>
      </c>
      <c r="F34" s="273"/>
      <c r="G34" s="273" t="s">
        <v>449</v>
      </c>
      <c r="H34" s="273"/>
      <c r="I34" s="273"/>
      <c r="J34" s="273"/>
      <c r="K34" s="271"/>
    </row>
    <row r="35" ht="30.75" customHeight="1">
      <c r="B35" s="274"/>
      <c r="C35" s="275"/>
      <c r="D35" s="273"/>
      <c r="E35" s="277" t="s">
        <v>450</v>
      </c>
      <c r="F35" s="273"/>
      <c r="G35" s="273" t="s">
        <v>451</v>
      </c>
      <c r="H35" s="273"/>
      <c r="I35" s="273"/>
      <c r="J35" s="273"/>
      <c r="K35" s="271"/>
    </row>
    <row r="36" ht="15" customHeight="1">
      <c r="B36" s="274"/>
      <c r="C36" s="275"/>
      <c r="D36" s="273"/>
      <c r="E36" s="277" t="s">
        <v>52</v>
      </c>
      <c r="F36" s="273"/>
      <c r="G36" s="273" t="s">
        <v>452</v>
      </c>
      <c r="H36" s="273"/>
      <c r="I36" s="273"/>
      <c r="J36" s="273"/>
      <c r="K36" s="271"/>
    </row>
    <row r="37" ht="15" customHeight="1">
      <c r="B37" s="274"/>
      <c r="C37" s="275"/>
      <c r="D37" s="273"/>
      <c r="E37" s="277" t="s">
        <v>104</v>
      </c>
      <c r="F37" s="273"/>
      <c r="G37" s="273" t="s">
        <v>453</v>
      </c>
      <c r="H37" s="273"/>
      <c r="I37" s="273"/>
      <c r="J37" s="273"/>
      <c r="K37" s="271"/>
    </row>
    <row r="38" ht="15" customHeight="1">
      <c r="B38" s="274"/>
      <c r="C38" s="275"/>
      <c r="D38" s="273"/>
      <c r="E38" s="277" t="s">
        <v>105</v>
      </c>
      <c r="F38" s="273"/>
      <c r="G38" s="273" t="s">
        <v>454</v>
      </c>
      <c r="H38" s="273"/>
      <c r="I38" s="273"/>
      <c r="J38" s="273"/>
      <c r="K38" s="271"/>
    </row>
    <row r="39" ht="15" customHeight="1">
      <c r="B39" s="274"/>
      <c r="C39" s="275"/>
      <c r="D39" s="273"/>
      <c r="E39" s="277" t="s">
        <v>106</v>
      </c>
      <c r="F39" s="273"/>
      <c r="G39" s="273" t="s">
        <v>455</v>
      </c>
      <c r="H39" s="273"/>
      <c r="I39" s="273"/>
      <c r="J39" s="273"/>
      <c r="K39" s="271"/>
    </row>
    <row r="40" ht="15" customHeight="1">
      <c r="B40" s="274"/>
      <c r="C40" s="275"/>
      <c r="D40" s="273"/>
      <c r="E40" s="277" t="s">
        <v>456</v>
      </c>
      <c r="F40" s="273"/>
      <c r="G40" s="273" t="s">
        <v>457</v>
      </c>
      <c r="H40" s="273"/>
      <c r="I40" s="273"/>
      <c r="J40" s="273"/>
      <c r="K40" s="271"/>
    </row>
    <row r="41" ht="15" customHeight="1">
      <c r="B41" s="274"/>
      <c r="C41" s="275"/>
      <c r="D41" s="273"/>
      <c r="E41" s="277"/>
      <c r="F41" s="273"/>
      <c r="G41" s="273" t="s">
        <v>458</v>
      </c>
      <c r="H41" s="273"/>
      <c r="I41" s="273"/>
      <c r="J41" s="273"/>
      <c r="K41" s="271"/>
    </row>
    <row r="42" ht="15" customHeight="1">
      <c r="B42" s="274"/>
      <c r="C42" s="275"/>
      <c r="D42" s="273"/>
      <c r="E42" s="277" t="s">
        <v>459</v>
      </c>
      <c r="F42" s="273"/>
      <c r="G42" s="273" t="s">
        <v>460</v>
      </c>
      <c r="H42" s="273"/>
      <c r="I42" s="273"/>
      <c r="J42" s="273"/>
      <c r="K42" s="271"/>
    </row>
    <row r="43" ht="15" customHeight="1">
      <c r="B43" s="274"/>
      <c r="C43" s="275"/>
      <c r="D43" s="273"/>
      <c r="E43" s="277" t="s">
        <v>108</v>
      </c>
      <c r="F43" s="273"/>
      <c r="G43" s="273" t="s">
        <v>461</v>
      </c>
      <c r="H43" s="273"/>
      <c r="I43" s="273"/>
      <c r="J43" s="273"/>
      <c r="K43" s="271"/>
    </row>
    <row r="44" ht="12.75" customHeight="1">
      <c r="B44" s="274"/>
      <c r="C44" s="275"/>
      <c r="D44" s="273"/>
      <c r="E44" s="273"/>
      <c r="F44" s="273"/>
      <c r="G44" s="273"/>
      <c r="H44" s="273"/>
      <c r="I44" s="273"/>
      <c r="J44" s="273"/>
      <c r="K44" s="271"/>
    </row>
    <row r="45" ht="15" customHeight="1">
      <c r="B45" s="274"/>
      <c r="C45" s="275"/>
      <c r="D45" s="273" t="s">
        <v>462</v>
      </c>
      <c r="E45" s="273"/>
      <c r="F45" s="273"/>
      <c r="G45" s="273"/>
      <c r="H45" s="273"/>
      <c r="I45" s="273"/>
      <c r="J45" s="273"/>
      <c r="K45" s="271"/>
    </row>
    <row r="46" ht="15" customHeight="1">
      <c r="B46" s="274"/>
      <c r="C46" s="275"/>
      <c r="D46" s="275"/>
      <c r="E46" s="273" t="s">
        <v>463</v>
      </c>
      <c r="F46" s="273"/>
      <c r="G46" s="273"/>
      <c r="H46" s="273"/>
      <c r="I46" s="273"/>
      <c r="J46" s="273"/>
      <c r="K46" s="271"/>
    </row>
    <row r="47" ht="15" customHeight="1">
      <c r="B47" s="274"/>
      <c r="C47" s="275"/>
      <c r="D47" s="275"/>
      <c r="E47" s="273" t="s">
        <v>464</v>
      </c>
      <c r="F47" s="273"/>
      <c r="G47" s="273"/>
      <c r="H47" s="273"/>
      <c r="I47" s="273"/>
      <c r="J47" s="273"/>
      <c r="K47" s="271"/>
    </row>
    <row r="48" ht="15" customHeight="1">
      <c r="B48" s="274"/>
      <c r="C48" s="275"/>
      <c r="D48" s="275"/>
      <c r="E48" s="273" t="s">
        <v>465</v>
      </c>
      <c r="F48" s="273"/>
      <c r="G48" s="273"/>
      <c r="H48" s="273"/>
      <c r="I48" s="273"/>
      <c r="J48" s="273"/>
      <c r="K48" s="271"/>
    </row>
    <row r="49" ht="15" customHeight="1">
      <c r="B49" s="274"/>
      <c r="C49" s="275"/>
      <c r="D49" s="273" t="s">
        <v>466</v>
      </c>
      <c r="E49" s="273"/>
      <c r="F49" s="273"/>
      <c r="G49" s="273"/>
      <c r="H49" s="273"/>
      <c r="I49" s="273"/>
      <c r="J49" s="273"/>
      <c r="K49" s="271"/>
    </row>
    <row r="50" ht="25.5" customHeight="1">
      <c r="B50" s="269"/>
      <c r="C50" s="270" t="s">
        <v>467</v>
      </c>
      <c r="D50" s="270"/>
      <c r="E50" s="270"/>
      <c r="F50" s="270"/>
      <c r="G50" s="270"/>
      <c r="H50" s="270"/>
      <c r="I50" s="270"/>
      <c r="J50" s="270"/>
      <c r="K50" s="271"/>
    </row>
    <row r="51" ht="5.25" customHeight="1">
      <c r="B51" s="269"/>
      <c r="C51" s="272"/>
      <c r="D51" s="272"/>
      <c r="E51" s="272"/>
      <c r="F51" s="272"/>
      <c r="G51" s="272"/>
      <c r="H51" s="272"/>
      <c r="I51" s="272"/>
      <c r="J51" s="272"/>
      <c r="K51" s="271"/>
    </row>
    <row r="52" ht="15" customHeight="1">
      <c r="B52" s="269"/>
      <c r="C52" s="273" t="s">
        <v>468</v>
      </c>
      <c r="D52" s="273"/>
      <c r="E52" s="273"/>
      <c r="F52" s="273"/>
      <c r="G52" s="273"/>
      <c r="H52" s="273"/>
      <c r="I52" s="273"/>
      <c r="J52" s="273"/>
      <c r="K52" s="271"/>
    </row>
    <row r="53" ht="15" customHeight="1">
      <c r="B53" s="269"/>
      <c r="C53" s="273" t="s">
        <v>469</v>
      </c>
      <c r="D53" s="273"/>
      <c r="E53" s="273"/>
      <c r="F53" s="273"/>
      <c r="G53" s="273"/>
      <c r="H53" s="273"/>
      <c r="I53" s="273"/>
      <c r="J53" s="273"/>
      <c r="K53" s="271"/>
    </row>
    <row r="54" ht="12.75" customHeight="1">
      <c r="B54" s="269"/>
      <c r="C54" s="273"/>
      <c r="D54" s="273"/>
      <c r="E54" s="273"/>
      <c r="F54" s="273"/>
      <c r="G54" s="273"/>
      <c r="H54" s="273"/>
      <c r="I54" s="273"/>
      <c r="J54" s="273"/>
      <c r="K54" s="271"/>
    </row>
    <row r="55" ht="15" customHeight="1">
      <c r="B55" s="269"/>
      <c r="C55" s="273" t="s">
        <v>470</v>
      </c>
      <c r="D55" s="273"/>
      <c r="E55" s="273"/>
      <c r="F55" s="273"/>
      <c r="G55" s="273"/>
      <c r="H55" s="273"/>
      <c r="I55" s="273"/>
      <c r="J55" s="273"/>
      <c r="K55" s="271"/>
    </row>
    <row r="56" ht="15" customHeight="1">
      <c r="B56" s="269"/>
      <c r="C56" s="275"/>
      <c r="D56" s="273" t="s">
        <v>471</v>
      </c>
      <c r="E56" s="273"/>
      <c r="F56" s="273"/>
      <c r="G56" s="273"/>
      <c r="H56" s="273"/>
      <c r="I56" s="273"/>
      <c r="J56" s="273"/>
      <c r="K56" s="271"/>
    </row>
    <row r="57" ht="15" customHeight="1">
      <c r="B57" s="269"/>
      <c r="C57" s="275"/>
      <c r="D57" s="273" t="s">
        <v>472</v>
      </c>
      <c r="E57" s="273"/>
      <c r="F57" s="273"/>
      <c r="G57" s="273"/>
      <c r="H57" s="273"/>
      <c r="I57" s="273"/>
      <c r="J57" s="273"/>
      <c r="K57" s="271"/>
    </row>
    <row r="58" ht="15" customHeight="1">
      <c r="B58" s="269"/>
      <c r="C58" s="275"/>
      <c r="D58" s="273" t="s">
        <v>473</v>
      </c>
      <c r="E58" s="273"/>
      <c r="F58" s="273"/>
      <c r="G58" s="273"/>
      <c r="H58" s="273"/>
      <c r="I58" s="273"/>
      <c r="J58" s="273"/>
      <c r="K58" s="271"/>
    </row>
    <row r="59" ht="15" customHeight="1">
      <c r="B59" s="269"/>
      <c r="C59" s="275"/>
      <c r="D59" s="273" t="s">
        <v>474</v>
      </c>
      <c r="E59" s="273"/>
      <c r="F59" s="273"/>
      <c r="G59" s="273"/>
      <c r="H59" s="273"/>
      <c r="I59" s="273"/>
      <c r="J59" s="273"/>
      <c r="K59" s="271"/>
    </row>
    <row r="60" ht="15" customHeight="1">
      <c r="B60" s="269"/>
      <c r="C60" s="275"/>
      <c r="D60" s="278" t="s">
        <v>475</v>
      </c>
      <c r="E60" s="278"/>
      <c r="F60" s="278"/>
      <c r="G60" s="278"/>
      <c r="H60" s="278"/>
      <c r="I60" s="278"/>
      <c r="J60" s="278"/>
      <c r="K60" s="271"/>
    </row>
    <row r="61" ht="15" customHeight="1">
      <c r="B61" s="269"/>
      <c r="C61" s="275"/>
      <c r="D61" s="273" t="s">
        <v>476</v>
      </c>
      <c r="E61" s="273"/>
      <c r="F61" s="273"/>
      <c r="G61" s="273"/>
      <c r="H61" s="273"/>
      <c r="I61" s="273"/>
      <c r="J61" s="273"/>
      <c r="K61" s="271"/>
    </row>
    <row r="62" ht="12.75" customHeight="1">
      <c r="B62" s="269"/>
      <c r="C62" s="275"/>
      <c r="D62" s="275"/>
      <c r="E62" s="279"/>
      <c r="F62" s="275"/>
      <c r="G62" s="275"/>
      <c r="H62" s="275"/>
      <c r="I62" s="275"/>
      <c r="J62" s="275"/>
      <c r="K62" s="271"/>
    </row>
    <row r="63" ht="15" customHeight="1">
      <c r="B63" s="269"/>
      <c r="C63" s="275"/>
      <c r="D63" s="273" t="s">
        <v>477</v>
      </c>
      <c r="E63" s="273"/>
      <c r="F63" s="273"/>
      <c r="G63" s="273"/>
      <c r="H63" s="273"/>
      <c r="I63" s="273"/>
      <c r="J63" s="273"/>
      <c r="K63" s="271"/>
    </row>
    <row r="64" ht="15" customHeight="1">
      <c r="B64" s="269"/>
      <c r="C64" s="275"/>
      <c r="D64" s="278" t="s">
        <v>478</v>
      </c>
      <c r="E64" s="278"/>
      <c r="F64" s="278"/>
      <c r="G64" s="278"/>
      <c r="H64" s="278"/>
      <c r="I64" s="278"/>
      <c r="J64" s="278"/>
      <c r="K64" s="271"/>
    </row>
    <row r="65" ht="15" customHeight="1">
      <c r="B65" s="269"/>
      <c r="C65" s="275"/>
      <c r="D65" s="273" t="s">
        <v>479</v>
      </c>
      <c r="E65" s="273"/>
      <c r="F65" s="273"/>
      <c r="G65" s="273"/>
      <c r="H65" s="273"/>
      <c r="I65" s="273"/>
      <c r="J65" s="273"/>
      <c r="K65" s="271"/>
    </row>
    <row r="66" ht="15" customHeight="1">
      <c r="B66" s="269"/>
      <c r="C66" s="275"/>
      <c r="D66" s="273" t="s">
        <v>480</v>
      </c>
      <c r="E66" s="273"/>
      <c r="F66" s="273"/>
      <c r="G66" s="273"/>
      <c r="H66" s="273"/>
      <c r="I66" s="273"/>
      <c r="J66" s="273"/>
      <c r="K66" s="271"/>
    </row>
    <row r="67" ht="15" customHeight="1">
      <c r="B67" s="269"/>
      <c r="C67" s="275"/>
      <c r="D67" s="273" t="s">
        <v>481</v>
      </c>
      <c r="E67" s="273"/>
      <c r="F67" s="273"/>
      <c r="G67" s="273"/>
      <c r="H67" s="273"/>
      <c r="I67" s="273"/>
      <c r="J67" s="273"/>
      <c r="K67" s="271"/>
    </row>
    <row r="68" ht="15" customHeight="1">
      <c r="B68" s="269"/>
      <c r="C68" s="275"/>
      <c r="D68" s="273" t="s">
        <v>482</v>
      </c>
      <c r="E68" s="273"/>
      <c r="F68" s="273"/>
      <c r="G68" s="273"/>
      <c r="H68" s="273"/>
      <c r="I68" s="273"/>
      <c r="J68" s="273"/>
      <c r="K68" s="271"/>
    </row>
    <row r="69" ht="12.75" customHeight="1">
      <c r="B69" s="280"/>
      <c r="C69" s="281"/>
      <c r="D69" s="281"/>
      <c r="E69" s="281"/>
      <c r="F69" s="281"/>
      <c r="G69" s="281"/>
      <c r="H69" s="281"/>
      <c r="I69" s="281"/>
      <c r="J69" s="281"/>
      <c r="K69" s="282"/>
    </row>
    <row r="70" ht="18.75" customHeight="1">
      <c r="B70" s="283"/>
      <c r="C70" s="283"/>
      <c r="D70" s="283"/>
      <c r="E70" s="283"/>
      <c r="F70" s="283"/>
      <c r="G70" s="283"/>
      <c r="H70" s="283"/>
      <c r="I70" s="283"/>
      <c r="J70" s="283"/>
      <c r="K70" s="284"/>
    </row>
    <row r="71" ht="18.75" customHeight="1">
      <c r="B71" s="284"/>
      <c r="C71" s="284"/>
      <c r="D71" s="284"/>
      <c r="E71" s="284"/>
      <c r="F71" s="284"/>
      <c r="G71" s="284"/>
      <c r="H71" s="284"/>
      <c r="I71" s="284"/>
      <c r="J71" s="284"/>
      <c r="K71" s="284"/>
    </row>
    <row r="72" ht="7.5" customHeight="1">
      <c r="B72" s="285"/>
      <c r="C72" s="286"/>
      <c r="D72" s="286"/>
      <c r="E72" s="286"/>
      <c r="F72" s="286"/>
      <c r="G72" s="286"/>
      <c r="H72" s="286"/>
      <c r="I72" s="286"/>
      <c r="J72" s="286"/>
      <c r="K72" s="287"/>
    </row>
    <row r="73" ht="45" customHeight="1">
      <c r="B73" s="288"/>
      <c r="C73" s="289" t="s">
        <v>82</v>
      </c>
      <c r="D73" s="289"/>
      <c r="E73" s="289"/>
      <c r="F73" s="289"/>
      <c r="G73" s="289"/>
      <c r="H73" s="289"/>
      <c r="I73" s="289"/>
      <c r="J73" s="289"/>
      <c r="K73" s="290"/>
    </row>
    <row r="74" ht="17.25" customHeight="1">
      <c r="B74" s="288"/>
      <c r="C74" s="291" t="s">
        <v>483</v>
      </c>
      <c r="D74" s="291"/>
      <c r="E74" s="291"/>
      <c r="F74" s="291" t="s">
        <v>484</v>
      </c>
      <c r="G74" s="292"/>
      <c r="H74" s="291" t="s">
        <v>104</v>
      </c>
      <c r="I74" s="291" t="s">
        <v>56</v>
      </c>
      <c r="J74" s="291" t="s">
        <v>485</v>
      </c>
      <c r="K74" s="290"/>
    </row>
    <row r="75" ht="17.25" customHeight="1">
      <c r="B75" s="288"/>
      <c r="C75" s="293" t="s">
        <v>486</v>
      </c>
      <c r="D75" s="293"/>
      <c r="E75" s="293"/>
      <c r="F75" s="294" t="s">
        <v>487</v>
      </c>
      <c r="G75" s="295"/>
      <c r="H75" s="293"/>
      <c r="I75" s="293"/>
      <c r="J75" s="293" t="s">
        <v>488</v>
      </c>
      <c r="K75" s="290"/>
    </row>
    <row r="76" ht="5.25" customHeight="1">
      <c r="B76" s="288"/>
      <c r="C76" s="296"/>
      <c r="D76" s="296"/>
      <c r="E76" s="296"/>
      <c r="F76" s="296"/>
      <c r="G76" s="297"/>
      <c r="H76" s="296"/>
      <c r="I76" s="296"/>
      <c r="J76" s="296"/>
      <c r="K76" s="290"/>
    </row>
    <row r="77" ht="15" customHeight="1">
      <c r="B77" s="288"/>
      <c r="C77" s="277" t="s">
        <v>52</v>
      </c>
      <c r="D77" s="296"/>
      <c r="E77" s="296"/>
      <c r="F77" s="298" t="s">
        <v>489</v>
      </c>
      <c r="G77" s="297"/>
      <c r="H77" s="277" t="s">
        <v>490</v>
      </c>
      <c r="I77" s="277" t="s">
        <v>491</v>
      </c>
      <c r="J77" s="277">
        <v>20</v>
      </c>
      <c r="K77" s="290"/>
    </row>
    <row r="78" ht="15" customHeight="1">
      <c r="B78" s="288"/>
      <c r="C78" s="277" t="s">
        <v>492</v>
      </c>
      <c r="D78" s="277"/>
      <c r="E78" s="277"/>
      <c r="F78" s="298" t="s">
        <v>489</v>
      </c>
      <c r="G78" s="297"/>
      <c r="H78" s="277" t="s">
        <v>493</v>
      </c>
      <c r="I78" s="277" t="s">
        <v>491</v>
      </c>
      <c r="J78" s="277">
        <v>120</v>
      </c>
      <c r="K78" s="290"/>
    </row>
    <row r="79" ht="15" customHeight="1">
      <c r="B79" s="299"/>
      <c r="C79" s="277" t="s">
        <v>494</v>
      </c>
      <c r="D79" s="277"/>
      <c r="E79" s="277"/>
      <c r="F79" s="298" t="s">
        <v>495</v>
      </c>
      <c r="G79" s="297"/>
      <c r="H79" s="277" t="s">
        <v>496</v>
      </c>
      <c r="I79" s="277" t="s">
        <v>491</v>
      </c>
      <c r="J79" s="277">
        <v>50</v>
      </c>
      <c r="K79" s="290"/>
    </row>
    <row r="80" ht="15" customHeight="1">
      <c r="B80" s="299"/>
      <c r="C80" s="277" t="s">
        <v>497</v>
      </c>
      <c r="D80" s="277"/>
      <c r="E80" s="277"/>
      <c r="F80" s="298" t="s">
        <v>489</v>
      </c>
      <c r="G80" s="297"/>
      <c r="H80" s="277" t="s">
        <v>498</v>
      </c>
      <c r="I80" s="277" t="s">
        <v>499</v>
      </c>
      <c r="J80" s="277"/>
      <c r="K80" s="290"/>
    </row>
    <row r="81" ht="15" customHeight="1">
      <c r="B81" s="299"/>
      <c r="C81" s="300" t="s">
        <v>500</v>
      </c>
      <c r="D81" s="300"/>
      <c r="E81" s="300"/>
      <c r="F81" s="301" t="s">
        <v>495</v>
      </c>
      <c r="G81" s="300"/>
      <c r="H81" s="300" t="s">
        <v>501</v>
      </c>
      <c r="I81" s="300" t="s">
        <v>491</v>
      </c>
      <c r="J81" s="300">
        <v>15</v>
      </c>
      <c r="K81" s="290"/>
    </row>
    <row r="82" ht="15" customHeight="1">
      <c r="B82" s="299"/>
      <c r="C82" s="300" t="s">
        <v>502</v>
      </c>
      <c r="D82" s="300"/>
      <c r="E82" s="300"/>
      <c r="F82" s="301" t="s">
        <v>495</v>
      </c>
      <c r="G82" s="300"/>
      <c r="H82" s="300" t="s">
        <v>503</v>
      </c>
      <c r="I82" s="300" t="s">
        <v>491</v>
      </c>
      <c r="J82" s="300">
        <v>15</v>
      </c>
      <c r="K82" s="290"/>
    </row>
    <row r="83" ht="15" customHeight="1">
      <c r="B83" s="299"/>
      <c r="C83" s="300" t="s">
        <v>504</v>
      </c>
      <c r="D83" s="300"/>
      <c r="E83" s="300"/>
      <c r="F83" s="301" t="s">
        <v>495</v>
      </c>
      <c r="G83" s="300"/>
      <c r="H83" s="300" t="s">
        <v>505</v>
      </c>
      <c r="I83" s="300" t="s">
        <v>491</v>
      </c>
      <c r="J83" s="300">
        <v>20</v>
      </c>
      <c r="K83" s="290"/>
    </row>
    <row r="84" ht="15" customHeight="1">
      <c r="B84" s="299"/>
      <c r="C84" s="300" t="s">
        <v>506</v>
      </c>
      <c r="D84" s="300"/>
      <c r="E84" s="300"/>
      <c r="F84" s="301" t="s">
        <v>495</v>
      </c>
      <c r="G84" s="300"/>
      <c r="H84" s="300" t="s">
        <v>507</v>
      </c>
      <c r="I84" s="300" t="s">
        <v>491</v>
      </c>
      <c r="J84" s="300">
        <v>20</v>
      </c>
      <c r="K84" s="290"/>
    </row>
    <row r="85" ht="15" customHeight="1">
      <c r="B85" s="299"/>
      <c r="C85" s="277" t="s">
        <v>508</v>
      </c>
      <c r="D85" s="277"/>
      <c r="E85" s="277"/>
      <c r="F85" s="298" t="s">
        <v>495</v>
      </c>
      <c r="G85" s="297"/>
      <c r="H85" s="277" t="s">
        <v>509</v>
      </c>
      <c r="I85" s="277" t="s">
        <v>491</v>
      </c>
      <c r="J85" s="277">
        <v>50</v>
      </c>
      <c r="K85" s="290"/>
    </row>
    <row r="86" ht="15" customHeight="1">
      <c r="B86" s="299"/>
      <c r="C86" s="277" t="s">
        <v>510</v>
      </c>
      <c r="D86" s="277"/>
      <c r="E86" s="277"/>
      <c r="F86" s="298" t="s">
        <v>495</v>
      </c>
      <c r="G86" s="297"/>
      <c r="H86" s="277" t="s">
        <v>511</v>
      </c>
      <c r="I86" s="277" t="s">
        <v>491</v>
      </c>
      <c r="J86" s="277">
        <v>20</v>
      </c>
      <c r="K86" s="290"/>
    </row>
    <row r="87" ht="15" customHeight="1">
      <c r="B87" s="299"/>
      <c r="C87" s="277" t="s">
        <v>512</v>
      </c>
      <c r="D87" s="277"/>
      <c r="E87" s="277"/>
      <c r="F87" s="298" t="s">
        <v>495</v>
      </c>
      <c r="G87" s="297"/>
      <c r="H87" s="277" t="s">
        <v>513</v>
      </c>
      <c r="I87" s="277" t="s">
        <v>491</v>
      </c>
      <c r="J87" s="277">
        <v>20</v>
      </c>
      <c r="K87" s="290"/>
    </row>
    <row r="88" ht="15" customHeight="1">
      <c r="B88" s="299"/>
      <c r="C88" s="277" t="s">
        <v>514</v>
      </c>
      <c r="D88" s="277"/>
      <c r="E88" s="277"/>
      <c r="F88" s="298" t="s">
        <v>495</v>
      </c>
      <c r="G88" s="297"/>
      <c r="H88" s="277" t="s">
        <v>515</v>
      </c>
      <c r="I88" s="277" t="s">
        <v>491</v>
      </c>
      <c r="J88" s="277">
        <v>50</v>
      </c>
      <c r="K88" s="290"/>
    </row>
    <row r="89" ht="15" customHeight="1">
      <c r="B89" s="299"/>
      <c r="C89" s="277" t="s">
        <v>516</v>
      </c>
      <c r="D89" s="277"/>
      <c r="E89" s="277"/>
      <c r="F89" s="298" t="s">
        <v>495</v>
      </c>
      <c r="G89" s="297"/>
      <c r="H89" s="277" t="s">
        <v>516</v>
      </c>
      <c r="I89" s="277" t="s">
        <v>491</v>
      </c>
      <c r="J89" s="277">
        <v>50</v>
      </c>
      <c r="K89" s="290"/>
    </row>
    <row r="90" ht="15" customHeight="1">
      <c r="B90" s="299"/>
      <c r="C90" s="277" t="s">
        <v>109</v>
      </c>
      <c r="D90" s="277"/>
      <c r="E90" s="277"/>
      <c r="F90" s="298" t="s">
        <v>495</v>
      </c>
      <c r="G90" s="297"/>
      <c r="H90" s="277" t="s">
        <v>517</v>
      </c>
      <c r="I90" s="277" t="s">
        <v>491</v>
      </c>
      <c r="J90" s="277">
        <v>255</v>
      </c>
      <c r="K90" s="290"/>
    </row>
    <row r="91" ht="15" customHeight="1">
      <c r="B91" s="299"/>
      <c r="C91" s="277" t="s">
        <v>518</v>
      </c>
      <c r="D91" s="277"/>
      <c r="E91" s="277"/>
      <c r="F91" s="298" t="s">
        <v>489</v>
      </c>
      <c r="G91" s="297"/>
      <c r="H91" s="277" t="s">
        <v>519</v>
      </c>
      <c r="I91" s="277" t="s">
        <v>520</v>
      </c>
      <c r="J91" s="277"/>
      <c r="K91" s="290"/>
    </row>
    <row r="92" ht="15" customHeight="1">
      <c r="B92" s="299"/>
      <c r="C92" s="277" t="s">
        <v>521</v>
      </c>
      <c r="D92" s="277"/>
      <c r="E92" s="277"/>
      <c r="F92" s="298" t="s">
        <v>489</v>
      </c>
      <c r="G92" s="297"/>
      <c r="H92" s="277" t="s">
        <v>522</v>
      </c>
      <c r="I92" s="277" t="s">
        <v>523</v>
      </c>
      <c r="J92" s="277"/>
      <c r="K92" s="290"/>
    </row>
    <row r="93" ht="15" customHeight="1">
      <c r="B93" s="299"/>
      <c r="C93" s="277" t="s">
        <v>524</v>
      </c>
      <c r="D93" s="277"/>
      <c r="E93" s="277"/>
      <c r="F93" s="298" t="s">
        <v>489</v>
      </c>
      <c r="G93" s="297"/>
      <c r="H93" s="277" t="s">
        <v>524</v>
      </c>
      <c r="I93" s="277" t="s">
        <v>523</v>
      </c>
      <c r="J93" s="277"/>
      <c r="K93" s="290"/>
    </row>
    <row r="94" ht="15" customHeight="1">
      <c r="B94" s="299"/>
      <c r="C94" s="277" t="s">
        <v>37</v>
      </c>
      <c r="D94" s="277"/>
      <c r="E94" s="277"/>
      <c r="F94" s="298" t="s">
        <v>489</v>
      </c>
      <c r="G94" s="297"/>
      <c r="H94" s="277" t="s">
        <v>525</v>
      </c>
      <c r="I94" s="277" t="s">
        <v>523</v>
      </c>
      <c r="J94" s="277"/>
      <c r="K94" s="290"/>
    </row>
    <row r="95" ht="15" customHeight="1">
      <c r="B95" s="299"/>
      <c r="C95" s="277" t="s">
        <v>47</v>
      </c>
      <c r="D95" s="277"/>
      <c r="E95" s="277"/>
      <c r="F95" s="298" t="s">
        <v>489</v>
      </c>
      <c r="G95" s="297"/>
      <c r="H95" s="277" t="s">
        <v>526</v>
      </c>
      <c r="I95" s="277" t="s">
        <v>523</v>
      </c>
      <c r="J95" s="277"/>
      <c r="K95" s="290"/>
    </row>
    <row r="96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ht="18.75" customHeight="1">
      <c r="B98" s="284"/>
      <c r="C98" s="284"/>
      <c r="D98" s="284"/>
      <c r="E98" s="284"/>
      <c r="F98" s="284"/>
      <c r="G98" s="284"/>
      <c r="H98" s="284"/>
      <c r="I98" s="284"/>
      <c r="J98" s="284"/>
      <c r="K98" s="284"/>
    </row>
    <row r="99" ht="7.5" customHeight="1">
      <c r="B99" s="285"/>
      <c r="C99" s="286"/>
      <c r="D99" s="286"/>
      <c r="E99" s="286"/>
      <c r="F99" s="286"/>
      <c r="G99" s="286"/>
      <c r="H99" s="286"/>
      <c r="I99" s="286"/>
      <c r="J99" s="286"/>
      <c r="K99" s="287"/>
    </row>
    <row r="100" ht="45" customHeight="1">
      <c r="B100" s="288"/>
      <c r="C100" s="289" t="s">
        <v>527</v>
      </c>
      <c r="D100" s="289"/>
      <c r="E100" s="289"/>
      <c r="F100" s="289"/>
      <c r="G100" s="289"/>
      <c r="H100" s="289"/>
      <c r="I100" s="289"/>
      <c r="J100" s="289"/>
      <c r="K100" s="290"/>
    </row>
    <row r="101" ht="17.25" customHeight="1">
      <c r="B101" s="288"/>
      <c r="C101" s="291" t="s">
        <v>483</v>
      </c>
      <c r="D101" s="291"/>
      <c r="E101" s="291"/>
      <c r="F101" s="291" t="s">
        <v>484</v>
      </c>
      <c r="G101" s="292"/>
      <c r="H101" s="291" t="s">
        <v>104</v>
      </c>
      <c r="I101" s="291" t="s">
        <v>56</v>
      </c>
      <c r="J101" s="291" t="s">
        <v>485</v>
      </c>
      <c r="K101" s="290"/>
    </row>
    <row r="102" ht="17.25" customHeight="1">
      <c r="B102" s="288"/>
      <c r="C102" s="293" t="s">
        <v>486</v>
      </c>
      <c r="D102" s="293"/>
      <c r="E102" s="293"/>
      <c r="F102" s="294" t="s">
        <v>487</v>
      </c>
      <c r="G102" s="295"/>
      <c r="H102" s="293"/>
      <c r="I102" s="293"/>
      <c r="J102" s="293" t="s">
        <v>488</v>
      </c>
      <c r="K102" s="290"/>
    </row>
    <row r="103" ht="5.25" customHeight="1">
      <c r="B103" s="288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ht="15" customHeight="1">
      <c r="B104" s="288"/>
      <c r="C104" s="277" t="s">
        <v>52</v>
      </c>
      <c r="D104" s="296"/>
      <c r="E104" s="296"/>
      <c r="F104" s="298" t="s">
        <v>489</v>
      </c>
      <c r="G104" s="307"/>
      <c r="H104" s="277" t="s">
        <v>528</v>
      </c>
      <c r="I104" s="277" t="s">
        <v>491</v>
      </c>
      <c r="J104" s="277">
        <v>20</v>
      </c>
      <c r="K104" s="290"/>
    </row>
    <row r="105" ht="15" customHeight="1">
      <c r="B105" s="288"/>
      <c r="C105" s="277" t="s">
        <v>492</v>
      </c>
      <c r="D105" s="277"/>
      <c r="E105" s="277"/>
      <c r="F105" s="298" t="s">
        <v>489</v>
      </c>
      <c r="G105" s="277"/>
      <c r="H105" s="277" t="s">
        <v>528</v>
      </c>
      <c r="I105" s="277" t="s">
        <v>491</v>
      </c>
      <c r="J105" s="277">
        <v>120</v>
      </c>
      <c r="K105" s="290"/>
    </row>
    <row r="106" ht="15" customHeight="1">
      <c r="B106" s="299"/>
      <c r="C106" s="277" t="s">
        <v>494</v>
      </c>
      <c r="D106" s="277"/>
      <c r="E106" s="277"/>
      <c r="F106" s="298" t="s">
        <v>495</v>
      </c>
      <c r="G106" s="277"/>
      <c r="H106" s="277" t="s">
        <v>528</v>
      </c>
      <c r="I106" s="277" t="s">
        <v>491</v>
      </c>
      <c r="J106" s="277">
        <v>50</v>
      </c>
      <c r="K106" s="290"/>
    </row>
    <row r="107" ht="15" customHeight="1">
      <c r="B107" s="299"/>
      <c r="C107" s="277" t="s">
        <v>497</v>
      </c>
      <c r="D107" s="277"/>
      <c r="E107" s="277"/>
      <c r="F107" s="298" t="s">
        <v>489</v>
      </c>
      <c r="G107" s="277"/>
      <c r="H107" s="277" t="s">
        <v>528</v>
      </c>
      <c r="I107" s="277" t="s">
        <v>499</v>
      </c>
      <c r="J107" s="277"/>
      <c r="K107" s="290"/>
    </row>
    <row r="108" ht="15" customHeight="1">
      <c r="B108" s="299"/>
      <c r="C108" s="277" t="s">
        <v>508</v>
      </c>
      <c r="D108" s="277"/>
      <c r="E108" s="277"/>
      <c r="F108" s="298" t="s">
        <v>495</v>
      </c>
      <c r="G108" s="277"/>
      <c r="H108" s="277" t="s">
        <v>528</v>
      </c>
      <c r="I108" s="277" t="s">
        <v>491</v>
      </c>
      <c r="J108" s="277">
        <v>50</v>
      </c>
      <c r="K108" s="290"/>
    </row>
    <row r="109" ht="15" customHeight="1">
      <c r="B109" s="299"/>
      <c r="C109" s="277" t="s">
        <v>516</v>
      </c>
      <c r="D109" s="277"/>
      <c r="E109" s="277"/>
      <c r="F109" s="298" t="s">
        <v>495</v>
      </c>
      <c r="G109" s="277"/>
      <c r="H109" s="277" t="s">
        <v>528</v>
      </c>
      <c r="I109" s="277" t="s">
        <v>491</v>
      </c>
      <c r="J109" s="277">
        <v>50</v>
      </c>
      <c r="K109" s="290"/>
    </row>
    <row r="110" ht="15" customHeight="1">
      <c r="B110" s="299"/>
      <c r="C110" s="277" t="s">
        <v>514</v>
      </c>
      <c r="D110" s="277"/>
      <c r="E110" s="277"/>
      <c r="F110" s="298" t="s">
        <v>495</v>
      </c>
      <c r="G110" s="277"/>
      <c r="H110" s="277" t="s">
        <v>528</v>
      </c>
      <c r="I110" s="277" t="s">
        <v>491</v>
      </c>
      <c r="J110" s="277">
        <v>50</v>
      </c>
      <c r="K110" s="290"/>
    </row>
    <row r="111" ht="15" customHeight="1">
      <c r="B111" s="299"/>
      <c r="C111" s="277" t="s">
        <v>52</v>
      </c>
      <c r="D111" s="277"/>
      <c r="E111" s="277"/>
      <c r="F111" s="298" t="s">
        <v>489</v>
      </c>
      <c r="G111" s="277"/>
      <c r="H111" s="277" t="s">
        <v>529</v>
      </c>
      <c r="I111" s="277" t="s">
        <v>491</v>
      </c>
      <c r="J111" s="277">
        <v>20</v>
      </c>
      <c r="K111" s="290"/>
    </row>
    <row r="112" ht="15" customHeight="1">
      <c r="B112" s="299"/>
      <c r="C112" s="277" t="s">
        <v>530</v>
      </c>
      <c r="D112" s="277"/>
      <c r="E112" s="277"/>
      <c r="F112" s="298" t="s">
        <v>489</v>
      </c>
      <c r="G112" s="277"/>
      <c r="H112" s="277" t="s">
        <v>531</v>
      </c>
      <c r="I112" s="277" t="s">
        <v>491</v>
      </c>
      <c r="J112" s="277">
        <v>120</v>
      </c>
      <c r="K112" s="290"/>
    </row>
    <row r="113" ht="15" customHeight="1">
      <c r="B113" s="299"/>
      <c r="C113" s="277" t="s">
        <v>37</v>
      </c>
      <c r="D113" s="277"/>
      <c r="E113" s="277"/>
      <c r="F113" s="298" t="s">
        <v>489</v>
      </c>
      <c r="G113" s="277"/>
      <c r="H113" s="277" t="s">
        <v>532</v>
      </c>
      <c r="I113" s="277" t="s">
        <v>523</v>
      </c>
      <c r="J113" s="277"/>
      <c r="K113" s="290"/>
    </row>
    <row r="114" ht="15" customHeight="1">
      <c r="B114" s="299"/>
      <c r="C114" s="277" t="s">
        <v>47</v>
      </c>
      <c r="D114" s="277"/>
      <c r="E114" s="277"/>
      <c r="F114" s="298" t="s">
        <v>489</v>
      </c>
      <c r="G114" s="277"/>
      <c r="H114" s="277" t="s">
        <v>533</v>
      </c>
      <c r="I114" s="277" t="s">
        <v>523</v>
      </c>
      <c r="J114" s="277"/>
      <c r="K114" s="290"/>
    </row>
    <row r="115" ht="15" customHeight="1">
      <c r="B115" s="299"/>
      <c r="C115" s="277" t="s">
        <v>56</v>
      </c>
      <c r="D115" s="277"/>
      <c r="E115" s="277"/>
      <c r="F115" s="298" t="s">
        <v>489</v>
      </c>
      <c r="G115" s="277"/>
      <c r="H115" s="277" t="s">
        <v>534</v>
      </c>
      <c r="I115" s="277" t="s">
        <v>535</v>
      </c>
      <c r="J115" s="277"/>
      <c r="K115" s="290"/>
    </row>
    <row r="116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ht="18.75" customHeight="1">
      <c r="B117" s="309"/>
      <c r="C117" s="273"/>
      <c r="D117" s="273"/>
      <c r="E117" s="273"/>
      <c r="F117" s="310"/>
      <c r="G117" s="273"/>
      <c r="H117" s="273"/>
      <c r="I117" s="273"/>
      <c r="J117" s="273"/>
      <c r="K117" s="309"/>
    </row>
    <row r="118" ht="18.75" customHeight="1"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</row>
    <row r="119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ht="45" customHeight="1">
      <c r="B120" s="314"/>
      <c r="C120" s="267" t="s">
        <v>536</v>
      </c>
      <c r="D120" s="267"/>
      <c r="E120" s="267"/>
      <c r="F120" s="267"/>
      <c r="G120" s="267"/>
      <c r="H120" s="267"/>
      <c r="I120" s="267"/>
      <c r="J120" s="267"/>
      <c r="K120" s="315"/>
    </row>
    <row r="121" ht="17.25" customHeight="1">
      <c r="B121" s="316"/>
      <c r="C121" s="291" t="s">
        <v>483</v>
      </c>
      <c r="D121" s="291"/>
      <c r="E121" s="291"/>
      <c r="F121" s="291" t="s">
        <v>484</v>
      </c>
      <c r="G121" s="292"/>
      <c r="H121" s="291" t="s">
        <v>104</v>
      </c>
      <c r="I121" s="291" t="s">
        <v>56</v>
      </c>
      <c r="J121" s="291" t="s">
        <v>485</v>
      </c>
      <c r="K121" s="317"/>
    </row>
    <row r="122" ht="17.25" customHeight="1">
      <c r="B122" s="316"/>
      <c r="C122" s="293" t="s">
        <v>486</v>
      </c>
      <c r="D122" s="293"/>
      <c r="E122" s="293"/>
      <c r="F122" s="294" t="s">
        <v>487</v>
      </c>
      <c r="G122" s="295"/>
      <c r="H122" s="293"/>
      <c r="I122" s="293"/>
      <c r="J122" s="293" t="s">
        <v>488</v>
      </c>
      <c r="K122" s="317"/>
    </row>
    <row r="123" ht="5.25" customHeight="1">
      <c r="B123" s="318"/>
      <c r="C123" s="296"/>
      <c r="D123" s="296"/>
      <c r="E123" s="296"/>
      <c r="F123" s="296"/>
      <c r="G123" s="277"/>
      <c r="H123" s="296"/>
      <c r="I123" s="296"/>
      <c r="J123" s="296"/>
      <c r="K123" s="319"/>
    </row>
    <row r="124" ht="15" customHeight="1">
      <c r="B124" s="318"/>
      <c r="C124" s="277" t="s">
        <v>492</v>
      </c>
      <c r="D124" s="296"/>
      <c r="E124" s="296"/>
      <c r="F124" s="298" t="s">
        <v>489</v>
      </c>
      <c r="G124" s="277"/>
      <c r="H124" s="277" t="s">
        <v>528</v>
      </c>
      <c r="I124" s="277" t="s">
        <v>491</v>
      </c>
      <c r="J124" s="277">
        <v>120</v>
      </c>
      <c r="K124" s="320"/>
    </row>
    <row r="125" ht="15" customHeight="1">
      <c r="B125" s="318"/>
      <c r="C125" s="277" t="s">
        <v>537</v>
      </c>
      <c r="D125" s="277"/>
      <c r="E125" s="277"/>
      <c r="F125" s="298" t="s">
        <v>489</v>
      </c>
      <c r="G125" s="277"/>
      <c r="H125" s="277" t="s">
        <v>538</v>
      </c>
      <c r="I125" s="277" t="s">
        <v>491</v>
      </c>
      <c r="J125" s="277" t="s">
        <v>539</v>
      </c>
      <c r="K125" s="320"/>
    </row>
    <row r="126" ht="15" customHeight="1">
      <c r="B126" s="318"/>
      <c r="C126" s="277" t="s">
        <v>438</v>
      </c>
      <c r="D126" s="277"/>
      <c r="E126" s="277"/>
      <c r="F126" s="298" t="s">
        <v>489</v>
      </c>
      <c r="G126" s="277"/>
      <c r="H126" s="277" t="s">
        <v>540</v>
      </c>
      <c r="I126" s="277" t="s">
        <v>491</v>
      </c>
      <c r="J126" s="277" t="s">
        <v>539</v>
      </c>
      <c r="K126" s="320"/>
    </row>
    <row r="127" ht="15" customHeight="1">
      <c r="B127" s="318"/>
      <c r="C127" s="277" t="s">
        <v>500</v>
      </c>
      <c r="D127" s="277"/>
      <c r="E127" s="277"/>
      <c r="F127" s="298" t="s">
        <v>495</v>
      </c>
      <c r="G127" s="277"/>
      <c r="H127" s="277" t="s">
        <v>501</v>
      </c>
      <c r="I127" s="277" t="s">
        <v>491</v>
      </c>
      <c r="J127" s="277">
        <v>15</v>
      </c>
      <c r="K127" s="320"/>
    </row>
    <row r="128" ht="15" customHeight="1">
      <c r="B128" s="318"/>
      <c r="C128" s="300" t="s">
        <v>502</v>
      </c>
      <c r="D128" s="300"/>
      <c r="E128" s="300"/>
      <c r="F128" s="301" t="s">
        <v>495</v>
      </c>
      <c r="G128" s="300"/>
      <c r="H128" s="300" t="s">
        <v>503</v>
      </c>
      <c r="I128" s="300" t="s">
        <v>491</v>
      </c>
      <c r="J128" s="300">
        <v>15</v>
      </c>
      <c r="K128" s="320"/>
    </row>
    <row r="129" ht="15" customHeight="1">
      <c r="B129" s="318"/>
      <c r="C129" s="300" t="s">
        <v>504</v>
      </c>
      <c r="D129" s="300"/>
      <c r="E129" s="300"/>
      <c r="F129" s="301" t="s">
        <v>495</v>
      </c>
      <c r="G129" s="300"/>
      <c r="H129" s="300" t="s">
        <v>505</v>
      </c>
      <c r="I129" s="300" t="s">
        <v>491</v>
      </c>
      <c r="J129" s="300">
        <v>20</v>
      </c>
      <c r="K129" s="320"/>
    </row>
    <row r="130" ht="15" customHeight="1">
      <c r="B130" s="318"/>
      <c r="C130" s="300" t="s">
        <v>506</v>
      </c>
      <c r="D130" s="300"/>
      <c r="E130" s="300"/>
      <c r="F130" s="301" t="s">
        <v>495</v>
      </c>
      <c r="G130" s="300"/>
      <c r="H130" s="300" t="s">
        <v>507</v>
      </c>
      <c r="I130" s="300" t="s">
        <v>491</v>
      </c>
      <c r="J130" s="300">
        <v>20</v>
      </c>
      <c r="K130" s="320"/>
    </row>
    <row r="131" ht="15" customHeight="1">
      <c r="B131" s="318"/>
      <c r="C131" s="277" t="s">
        <v>494</v>
      </c>
      <c r="D131" s="277"/>
      <c r="E131" s="277"/>
      <c r="F131" s="298" t="s">
        <v>495</v>
      </c>
      <c r="G131" s="277"/>
      <c r="H131" s="277" t="s">
        <v>528</v>
      </c>
      <c r="I131" s="277" t="s">
        <v>491</v>
      </c>
      <c r="J131" s="277">
        <v>50</v>
      </c>
      <c r="K131" s="320"/>
    </row>
    <row r="132" ht="15" customHeight="1">
      <c r="B132" s="318"/>
      <c r="C132" s="277" t="s">
        <v>508</v>
      </c>
      <c r="D132" s="277"/>
      <c r="E132" s="277"/>
      <c r="F132" s="298" t="s">
        <v>495</v>
      </c>
      <c r="G132" s="277"/>
      <c r="H132" s="277" t="s">
        <v>528</v>
      </c>
      <c r="I132" s="277" t="s">
        <v>491</v>
      </c>
      <c r="J132" s="277">
        <v>50</v>
      </c>
      <c r="K132" s="320"/>
    </row>
    <row r="133" ht="15" customHeight="1">
      <c r="B133" s="318"/>
      <c r="C133" s="277" t="s">
        <v>514</v>
      </c>
      <c r="D133" s="277"/>
      <c r="E133" s="277"/>
      <c r="F133" s="298" t="s">
        <v>495</v>
      </c>
      <c r="G133" s="277"/>
      <c r="H133" s="277" t="s">
        <v>528</v>
      </c>
      <c r="I133" s="277" t="s">
        <v>491</v>
      </c>
      <c r="J133" s="277">
        <v>50</v>
      </c>
      <c r="K133" s="320"/>
    </row>
    <row r="134" ht="15" customHeight="1">
      <c r="B134" s="318"/>
      <c r="C134" s="277" t="s">
        <v>516</v>
      </c>
      <c r="D134" s="277"/>
      <c r="E134" s="277"/>
      <c r="F134" s="298" t="s">
        <v>495</v>
      </c>
      <c r="G134" s="277"/>
      <c r="H134" s="277" t="s">
        <v>528</v>
      </c>
      <c r="I134" s="277" t="s">
        <v>491</v>
      </c>
      <c r="J134" s="277">
        <v>50</v>
      </c>
      <c r="K134" s="320"/>
    </row>
    <row r="135" ht="15" customHeight="1">
      <c r="B135" s="318"/>
      <c r="C135" s="277" t="s">
        <v>109</v>
      </c>
      <c r="D135" s="277"/>
      <c r="E135" s="277"/>
      <c r="F135" s="298" t="s">
        <v>495</v>
      </c>
      <c r="G135" s="277"/>
      <c r="H135" s="277" t="s">
        <v>541</v>
      </c>
      <c r="I135" s="277" t="s">
        <v>491</v>
      </c>
      <c r="J135" s="277">
        <v>255</v>
      </c>
      <c r="K135" s="320"/>
    </row>
    <row r="136" ht="15" customHeight="1">
      <c r="B136" s="318"/>
      <c r="C136" s="277" t="s">
        <v>518</v>
      </c>
      <c r="D136" s="277"/>
      <c r="E136" s="277"/>
      <c r="F136" s="298" t="s">
        <v>489</v>
      </c>
      <c r="G136" s="277"/>
      <c r="H136" s="277" t="s">
        <v>542</v>
      </c>
      <c r="I136" s="277" t="s">
        <v>520</v>
      </c>
      <c r="J136" s="277"/>
      <c r="K136" s="320"/>
    </row>
    <row r="137" ht="15" customHeight="1">
      <c r="B137" s="318"/>
      <c r="C137" s="277" t="s">
        <v>521</v>
      </c>
      <c r="D137" s="277"/>
      <c r="E137" s="277"/>
      <c r="F137" s="298" t="s">
        <v>489</v>
      </c>
      <c r="G137" s="277"/>
      <c r="H137" s="277" t="s">
        <v>543</v>
      </c>
      <c r="I137" s="277" t="s">
        <v>523</v>
      </c>
      <c r="J137" s="277"/>
      <c r="K137" s="320"/>
    </row>
    <row r="138" ht="15" customHeight="1">
      <c r="B138" s="318"/>
      <c r="C138" s="277" t="s">
        <v>524</v>
      </c>
      <c r="D138" s="277"/>
      <c r="E138" s="277"/>
      <c r="F138" s="298" t="s">
        <v>489</v>
      </c>
      <c r="G138" s="277"/>
      <c r="H138" s="277" t="s">
        <v>524</v>
      </c>
      <c r="I138" s="277" t="s">
        <v>523</v>
      </c>
      <c r="J138" s="277"/>
      <c r="K138" s="320"/>
    </row>
    <row r="139" ht="15" customHeight="1">
      <c r="B139" s="318"/>
      <c r="C139" s="277" t="s">
        <v>37</v>
      </c>
      <c r="D139" s="277"/>
      <c r="E139" s="277"/>
      <c r="F139" s="298" t="s">
        <v>489</v>
      </c>
      <c r="G139" s="277"/>
      <c r="H139" s="277" t="s">
        <v>544</v>
      </c>
      <c r="I139" s="277" t="s">
        <v>523</v>
      </c>
      <c r="J139" s="277"/>
      <c r="K139" s="320"/>
    </row>
    <row r="140" ht="15" customHeight="1">
      <c r="B140" s="318"/>
      <c r="C140" s="277" t="s">
        <v>545</v>
      </c>
      <c r="D140" s="277"/>
      <c r="E140" s="277"/>
      <c r="F140" s="298" t="s">
        <v>489</v>
      </c>
      <c r="G140" s="277"/>
      <c r="H140" s="277" t="s">
        <v>546</v>
      </c>
      <c r="I140" s="277" t="s">
        <v>523</v>
      </c>
      <c r="J140" s="277"/>
      <c r="K140" s="320"/>
    </row>
    <row r="14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ht="18.75" customHeight="1">
      <c r="B142" s="273"/>
      <c r="C142" s="273"/>
      <c r="D142" s="273"/>
      <c r="E142" s="273"/>
      <c r="F142" s="310"/>
      <c r="G142" s="273"/>
      <c r="H142" s="273"/>
      <c r="I142" s="273"/>
      <c r="J142" s="273"/>
      <c r="K142" s="273"/>
    </row>
    <row r="143" ht="18.75" customHeight="1"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</row>
    <row r="144" ht="7.5" customHeight="1">
      <c r="B144" s="285"/>
      <c r="C144" s="286"/>
      <c r="D144" s="286"/>
      <c r="E144" s="286"/>
      <c r="F144" s="286"/>
      <c r="G144" s="286"/>
      <c r="H144" s="286"/>
      <c r="I144" s="286"/>
      <c r="J144" s="286"/>
      <c r="K144" s="287"/>
    </row>
    <row r="145" ht="45" customHeight="1">
      <c r="B145" s="288"/>
      <c r="C145" s="289" t="s">
        <v>547</v>
      </c>
      <c r="D145" s="289"/>
      <c r="E145" s="289"/>
      <c r="F145" s="289"/>
      <c r="G145" s="289"/>
      <c r="H145" s="289"/>
      <c r="I145" s="289"/>
      <c r="J145" s="289"/>
      <c r="K145" s="290"/>
    </row>
    <row r="146" ht="17.25" customHeight="1">
      <c r="B146" s="288"/>
      <c r="C146" s="291" t="s">
        <v>483</v>
      </c>
      <c r="D146" s="291"/>
      <c r="E146" s="291"/>
      <c r="F146" s="291" t="s">
        <v>484</v>
      </c>
      <c r="G146" s="292"/>
      <c r="H146" s="291" t="s">
        <v>104</v>
      </c>
      <c r="I146" s="291" t="s">
        <v>56</v>
      </c>
      <c r="J146" s="291" t="s">
        <v>485</v>
      </c>
      <c r="K146" s="290"/>
    </row>
    <row r="147" ht="17.25" customHeight="1">
      <c r="B147" s="288"/>
      <c r="C147" s="293" t="s">
        <v>486</v>
      </c>
      <c r="D147" s="293"/>
      <c r="E147" s="293"/>
      <c r="F147" s="294" t="s">
        <v>487</v>
      </c>
      <c r="G147" s="295"/>
      <c r="H147" s="293"/>
      <c r="I147" s="293"/>
      <c r="J147" s="293" t="s">
        <v>488</v>
      </c>
      <c r="K147" s="290"/>
    </row>
    <row r="148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ht="15" customHeight="1">
      <c r="B149" s="299"/>
      <c r="C149" s="324" t="s">
        <v>492</v>
      </c>
      <c r="D149" s="277"/>
      <c r="E149" s="277"/>
      <c r="F149" s="325" t="s">
        <v>489</v>
      </c>
      <c r="G149" s="277"/>
      <c r="H149" s="324" t="s">
        <v>528</v>
      </c>
      <c r="I149" s="324" t="s">
        <v>491</v>
      </c>
      <c r="J149" s="324">
        <v>120</v>
      </c>
      <c r="K149" s="320"/>
    </row>
    <row r="150" ht="15" customHeight="1">
      <c r="B150" s="299"/>
      <c r="C150" s="324" t="s">
        <v>537</v>
      </c>
      <c r="D150" s="277"/>
      <c r="E150" s="277"/>
      <c r="F150" s="325" t="s">
        <v>489</v>
      </c>
      <c r="G150" s="277"/>
      <c r="H150" s="324" t="s">
        <v>548</v>
      </c>
      <c r="I150" s="324" t="s">
        <v>491</v>
      </c>
      <c r="J150" s="324" t="s">
        <v>539</v>
      </c>
      <c r="K150" s="320"/>
    </row>
    <row r="151" ht="15" customHeight="1">
      <c r="B151" s="299"/>
      <c r="C151" s="324" t="s">
        <v>438</v>
      </c>
      <c r="D151" s="277"/>
      <c r="E151" s="277"/>
      <c r="F151" s="325" t="s">
        <v>489</v>
      </c>
      <c r="G151" s="277"/>
      <c r="H151" s="324" t="s">
        <v>549</v>
      </c>
      <c r="I151" s="324" t="s">
        <v>491</v>
      </c>
      <c r="J151" s="324" t="s">
        <v>539</v>
      </c>
      <c r="K151" s="320"/>
    </row>
    <row r="152" ht="15" customHeight="1">
      <c r="B152" s="299"/>
      <c r="C152" s="324" t="s">
        <v>494</v>
      </c>
      <c r="D152" s="277"/>
      <c r="E152" s="277"/>
      <c r="F152" s="325" t="s">
        <v>495</v>
      </c>
      <c r="G152" s="277"/>
      <c r="H152" s="324" t="s">
        <v>528</v>
      </c>
      <c r="I152" s="324" t="s">
        <v>491</v>
      </c>
      <c r="J152" s="324">
        <v>50</v>
      </c>
      <c r="K152" s="320"/>
    </row>
    <row r="153" ht="15" customHeight="1">
      <c r="B153" s="299"/>
      <c r="C153" s="324" t="s">
        <v>497</v>
      </c>
      <c r="D153" s="277"/>
      <c r="E153" s="277"/>
      <c r="F153" s="325" t="s">
        <v>489</v>
      </c>
      <c r="G153" s="277"/>
      <c r="H153" s="324" t="s">
        <v>528</v>
      </c>
      <c r="I153" s="324" t="s">
        <v>499</v>
      </c>
      <c r="J153" s="324"/>
      <c r="K153" s="320"/>
    </row>
    <row r="154" ht="15" customHeight="1">
      <c r="B154" s="299"/>
      <c r="C154" s="324" t="s">
        <v>508</v>
      </c>
      <c r="D154" s="277"/>
      <c r="E154" s="277"/>
      <c r="F154" s="325" t="s">
        <v>495</v>
      </c>
      <c r="G154" s="277"/>
      <c r="H154" s="324" t="s">
        <v>528</v>
      </c>
      <c r="I154" s="324" t="s">
        <v>491</v>
      </c>
      <c r="J154" s="324">
        <v>50</v>
      </c>
      <c r="K154" s="320"/>
    </row>
    <row r="155" ht="15" customHeight="1">
      <c r="B155" s="299"/>
      <c r="C155" s="324" t="s">
        <v>516</v>
      </c>
      <c r="D155" s="277"/>
      <c r="E155" s="277"/>
      <c r="F155" s="325" t="s">
        <v>495</v>
      </c>
      <c r="G155" s="277"/>
      <c r="H155" s="324" t="s">
        <v>528</v>
      </c>
      <c r="I155" s="324" t="s">
        <v>491</v>
      </c>
      <c r="J155" s="324">
        <v>50</v>
      </c>
      <c r="K155" s="320"/>
    </row>
    <row r="156" ht="15" customHeight="1">
      <c r="B156" s="299"/>
      <c r="C156" s="324" t="s">
        <v>514</v>
      </c>
      <c r="D156" s="277"/>
      <c r="E156" s="277"/>
      <c r="F156" s="325" t="s">
        <v>495</v>
      </c>
      <c r="G156" s="277"/>
      <c r="H156" s="324" t="s">
        <v>528</v>
      </c>
      <c r="I156" s="324" t="s">
        <v>491</v>
      </c>
      <c r="J156" s="324">
        <v>50</v>
      </c>
      <c r="K156" s="320"/>
    </row>
    <row r="157" ht="15" customHeight="1">
      <c r="B157" s="299"/>
      <c r="C157" s="324" t="s">
        <v>86</v>
      </c>
      <c r="D157" s="277"/>
      <c r="E157" s="277"/>
      <c r="F157" s="325" t="s">
        <v>489</v>
      </c>
      <c r="G157" s="277"/>
      <c r="H157" s="324" t="s">
        <v>550</v>
      </c>
      <c r="I157" s="324" t="s">
        <v>491</v>
      </c>
      <c r="J157" s="324" t="s">
        <v>551</v>
      </c>
      <c r="K157" s="320"/>
    </row>
    <row r="158" ht="15" customHeight="1">
      <c r="B158" s="299"/>
      <c r="C158" s="324" t="s">
        <v>552</v>
      </c>
      <c r="D158" s="277"/>
      <c r="E158" s="277"/>
      <c r="F158" s="325" t="s">
        <v>489</v>
      </c>
      <c r="G158" s="277"/>
      <c r="H158" s="324" t="s">
        <v>553</v>
      </c>
      <c r="I158" s="324" t="s">
        <v>523</v>
      </c>
      <c r="J158" s="324"/>
      <c r="K158" s="320"/>
    </row>
    <row r="159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ht="18.75" customHeight="1">
      <c r="B160" s="273"/>
      <c r="C160" s="277"/>
      <c r="D160" s="277"/>
      <c r="E160" s="277"/>
      <c r="F160" s="298"/>
      <c r="G160" s="277"/>
      <c r="H160" s="277"/>
      <c r="I160" s="277"/>
      <c r="J160" s="277"/>
      <c r="K160" s="273"/>
    </row>
    <row r="161" ht="18.75" customHeight="1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</row>
    <row r="162" ht="7.5" customHeight="1">
      <c r="B162" s="263"/>
      <c r="C162" s="264"/>
      <c r="D162" s="264"/>
      <c r="E162" s="264"/>
      <c r="F162" s="264"/>
      <c r="G162" s="264"/>
      <c r="H162" s="264"/>
      <c r="I162" s="264"/>
      <c r="J162" s="264"/>
      <c r="K162" s="265"/>
    </row>
    <row r="163" ht="45" customHeight="1">
      <c r="B163" s="266"/>
      <c r="C163" s="267" t="s">
        <v>554</v>
      </c>
      <c r="D163" s="267"/>
      <c r="E163" s="267"/>
      <c r="F163" s="267"/>
      <c r="G163" s="267"/>
      <c r="H163" s="267"/>
      <c r="I163" s="267"/>
      <c r="J163" s="267"/>
      <c r="K163" s="268"/>
    </row>
    <row r="164" ht="17.25" customHeight="1">
      <c r="B164" s="266"/>
      <c r="C164" s="291" t="s">
        <v>483</v>
      </c>
      <c r="D164" s="291"/>
      <c r="E164" s="291"/>
      <c r="F164" s="291" t="s">
        <v>484</v>
      </c>
      <c r="G164" s="328"/>
      <c r="H164" s="329" t="s">
        <v>104</v>
      </c>
      <c r="I164" s="329" t="s">
        <v>56</v>
      </c>
      <c r="J164" s="291" t="s">
        <v>485</v>
      </c>
      <c r="K164" s="268"/>
    </row>
    <row r="165" ht="17.25" customHeight="1">
      <c r="B165" s="269"/>
      <c r="C165" s="293" t="s">
        <v>486</v>
      </c>
      <c r="D165" s="293"/>
      <c r="E165" s="293"/>
      <c r="F165" s="294" t="s">
        <v>487</v>
      </c>
      <c r="G165" s="330"/>
      <c r="H165" s="331"/>
      <c r="I165" s="331"/>
      <c r="J165" s="293" t="s">
        <v>488</v>
      </c>
      <c r="K165" s="271"/>
    </row>
    <row r="166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ht="15" customHeight="1">
      <c r="B167" s="299"/>
      <c r="C167" s="277" t="s">
        <v>492</v>
      </c>
      <c r="D167" s="277"/>
      <c r="E167" s="277"/>
      <c r="F167" s="298" t="s">
        <v>489</v>
      </c>
      <c r="G167" s="277"/>
      <c r="H167" s="277" t="s">
        <v>528</v>
      </c>
      <c r="I167" s="277" t="s">
        <v>491</v>
      </c>
      <c r="J167" s="277">
        <v>120</v>
      </c>
      <c r="K167" s="320"/>
    </row>
    <row r="168" ht="15" customHeight="1">
      <c r="B168" s="299"/>
      <c r="C168" s="277" t="s">
        <v>537</v>
      </c>
      <c r="D168" s="277"/>
      <c r="E168" s="277"/>
      <c r="F168" s="298" t="s">
        <v>489</v>
      </c>
      <c r="G168" s="277"/>
      <c r="H168" s="277" t="s">
        <v>538</v>
      </c>
      <c r="I168" s="277" t="s">
        <v>491</v>
      </c>
      <c r="J168" s="277" t="s">
        <v>539</v>
      </c>
      <c r="K168" s="320"/>
    </row>
    <row r="169" ht="15" customHeight="1">
      <c r="B169" s="299"/>
      <c r="C169" s="277" t="s">
        <v>438</v>
      </c>
      <c r="D169" s="277"/>
      <c r="E169" s="277"/>
      <c r="F169" s="298" t="s">
        <v>489</v>
      </c>
      <c r="G169" s="277"/>
      <c r="H169" s="277" t="s">
        <v>555</v>
      </c>
      <c r="I169" s="277" t="s">
        <v>491</v>
      </c>
      <c r="J169" s="277" t="s">
        <v>539</v>
      </c>
      <c r="K169" s="320"/>
    </row>
    <row r="170" ht="15" customHeight="1">
      <c r="B170" s="299"/>
      <c r="C170" s="277" t="s">
        <v>494</v>
      </c>
      <c r="D170" s="277"/>
      <c r="E170" s="277"/>
      <c r="F170" s="298" t="s">
        <v>495</v>
      </c>
      <c r="G170" s="277"/>
      <c r="H170" s="277" t="s">
        <v>555</v>
      </c>
      <c r="I170" s="277" t="s">
        <v>491</v>
      </c>
      <c r="J170" s="277">
        <v>50</v>
      </c>
      <c r="K170" s="320"/>
    </row>
    <row r="171" ht="15" customHeight="1">
      <c r="B171" s="299"/>
      <c r="C171" s="277" t="s">
        <v>497</v>
      </c>
      <c r="D171" s="277"/>
      <c r="E171" s="277"/>
      <c r="F171" s="298" t="s">
        <v>489</v>
      </c>
      <c r="G171" s="277"/>
      <c r="H171" s="277" t="s">
        <v>555</v>
      </c>
      <c r="I171" s="277" t="s">
        <v>499</v>
      </c>
      <c r="J171" s="277"/>
      <c r="K171" s="320"/>
    </row>
    <row r="172" ht="15" customHeight="1">
      <c r="B172" s="299"/>
      <c r="C172" s="277" t="s">
        <v>508</v>
      </c>
      <c r="D172" s="277"/>
      <c r="E172" s="277"/>
      <c r="F172" s="298" t="s">
        <v>495</v>
      </c>
      <c r="G172" s="277"/>
      <c r="H172" s="277" t="s">
        <v>555</v>
      </c>
      <c r="I172" s="277" t="s">
        <v>491</v>
      </c>
      <c r="J172" s="277">
        <v>50</v>
      </c>
      <c r="K172" s="320"/>
    </row>
    <row r="173" ht="15" customHeight="1">
      <c r="B173" s="299"/>
      <c r="C173" s="277" t="s">
        <v>516</v>
      </c>
      <c r="D173" s="277"/>
      <c r="E173" s="277"/>
      <c r="F173" s="298" t="s">
        <v>495</v>
      </c>
      <c r="G173" s="277"/>
      <c r="H173" s="277" t="s">
        <v>555</v>
      </c>
      <c r="I173" s="277" t="s">
        <v>491</v>
      </c>
      <c r="J173" s="277">
        <v>50</v>
      </c>
      <c r="K173" s="320"/>
    </row>
    <row r="174" ht="15" customHeight="1">
      <c r="B174" s="299"/>
      <c r="C174" s="277" t="s">
        <v>514</v>
      </c>
      <c r="D174" s="277"/>
      <c r="E174" s="277"/>
      <c r="F174" s="298" t="s">
        <v>495</v>
      </c>
      <c r="G174" s="277"/>
      <c r="H174" s="277" t="s">
        <v>555</v>
      </c>
      <c r="I174" s="277" t="s">
        <v>491</v>
      </c>
      <c r="J174" s="277">
        <v>50</v>
      </c>
      <c r="K174" s="320"/>
    </row>
    <row r="175" ht="15" customHeight="1">
      <c r="B175" s="299"/>
      <c r="C175" s="277" t="s">
        <v>103</v>
      </c>
      <c r="D175" s="277"/>
      <c r="E175" s="277"/>
      <c r="F175" s="298" t="s">
        <v>489</v>
      </c>
      <c r="G175" s="277"/>
      <c r="H175" s="277" t="s">
        <v>556</v>
      </c>
      <c r="I175" s="277" t="s">
        <v>557</v>
      </c>
      <c r="J175" s="277"/>
      <c r="K175" s="320"/>
    </row>
    <row r="176" ht="15" customHeight="1">
      <c r="B176" s="299"/>
      <c r="C176" s="277" t="s">
        <v>56</v>
      </c>
      <c r="D176" s="277"/>
      <c r="E176" s="277"/>
      <c r="F176" s="298" t="s">
        <v>489</v>
      </c>
      <c r="G176" s="277"/>
      <c r="H176" s="277" t="s">
        <v>558</v>
      </c>
      <c r="I176" s="277" t="s">
        <v>559</v>
      </c>
      <c r="J176" s="277">
        <v>1</v>
      </c>
      <c r="K176" s="320"/>
    </row>
    <row r="177" ht="15" customHeight="1">
      <c r="B177" s="299"/>
      <c r="C177" s="277" t="s">
        <v>52</v>
      </c>
      <c r="D177" s="277"/>
      <c r="E177" s="277"/>
      <c r="F177" s="298" t="s">
        <v>489</v>
      </c>
      <c r="G177" s="277"/>
      <c r="H177" s="277" t="s">
        <v>560</v>
      </c>
      <c r="I177" s="277" t="s">
        <v>491</v>
      </c>
      <c r="J177" s="277">
        <v>20</v>
      </c>
      <c r="K177" s="320"/>
    </row>
    <row r="178" ht="15" customHeight="1">
      <c r="B178" s="299"/>
      <c r="C178" s="277" t="s">
        <v>104</v>
      </c>
      <c r="D178" s="277"/>
      <c r="E178" s="277"/>
      <c r="F178" s="298" t="s">
        <v>489</v>
      </c>
      <c r="G178" s="277"/>
      <c r="H178" s="277" t="s">
        <v>561</v>
      </c>
      <c r="I178" s="277" t="s">
        <v>491</v>
      </c>
      <c r="J178" s="277">
        <v>255</v>
      </c>
      <c r="K178" s="320"/>
    </row>
    <row r="179" ht="15" customHeight="1">
      <c r="B179" s="299"/>
      <c r="C179" s="277" t="s">
        <v>105</v>
      </c>
      <c r="D179" s="277"/>
      <c r="E179" s="277"/>
      <c r="F179" s="298" t="s">
        <v>489</v>
      </c>
      <c r="G179" s="277"/>
      <c r="H179" s="277" t="s">
        <v>454</v>
      </c>
      <c r="I179" s="277" t="s">
        <v>491</v>
      </c>
      <c r="J179" s="277">
        <v>10</v>
      </c>
      <c r="K179" s="320"/>
    </row>
    <row r="180" ht="15" customHeight="1">
      <c r="B180" s="299"/>
      <c r="C180" s="277" t="s">
        <v>106</v>
      </c>
      <c r="D180" s="277"/>
      <c r="E180" s="277"/>
      <c r="F180" s="298" t="s">
        <v>489</v>
      </c>
      <c r="G180" s="277"/>
      <c r="H180" s="277" t="s">
        <v>562</v>
      </c>
      <c r="I180" s="277" t="s">
        <v>523</v>
      </c>
      <c r="J180" s="277"/>
      <c r="K180" s="320"/>
    </row>
    <row r="181" ht="15" customHeight="1">
      <c r="B181" s="299"/>
      <c r="C181" s="277" t="s">
        <v>563</v>
      </c>
      <c r="D181" s="277"/>
      <c r="E181" s="277"/>
      <c r="F181" s="298" t="s">
        <v>489</v>
      </c>
      <c r="G181" s="277"/>
      <c r="H181" s="277" t="s">
        <v>564</v>
      </c>
      <c r="I181" s="277" t="s">
        <v>523</v>
      </c>
      <c r="J181" s="277"/>
      <c r="K181" s="320"/>
    </row>
    <row r="182" ht="15" customHeight="1">
      <c r="B182" s="299"/>
      <c r="C182" s="277" t="s">
        <v>552</v>
      </c>
      <c r="D182" s="277"/>
      <c r="E182" s="277"/>
      <c r="F182" s="298" t="s">
        <v>489</v>
      </c>
      <c r="G182" s="277"/>
      <c r="H182" s="277" t="s">
        <v>565</v>
      </c>
      <c r="I182" s="277" t="s">
        <v>523</v>
      </c>
      <c r="J182" s="277"/>
      <c r="K182" s="320"/>
    </row>
    <row r="183" ht="15" customHeight="1">
      <c r="B183" s="299"/>
      <c r="C183" s="277" t="s">
        <v>108</v>
      </c>
      <c r="D183" s="277"/>
      <c r="E183" s="277"/>
      <c r="F183" s="298" t="s">
        <v>495</v>
      </c>
      <c r="G183" s="277"/>
      <c r="H183" s="277" t="s">
        <v>566</v>
      </c>
      <c r="I183" s="277" t="s">
        <v>491</v>
      </c>
      <c r="J183" s="277">
        <v>50</v>
      </c>
      <c r="K183" s="320"/>
    </row>
    <row r="184" ht="15" customHeight="1">
      <c r="B184" s="299"/>
      <c r="C184" s="277" t="s">
        <v>567</v>
      </c>
      <c r="D184" s="277"/>
      <c r="E184" s="277"/>
      <c r="F184" s="298" t="s">
        <v>495</v>
      </c>
      <c r="G184" s="277"/>
      <c r="H184" s="277" t="s">
        <v>568</v>
      </c>
      <c r="I184" s="277" t="s">
        <v>569</v>
      </c>
      <c r="J184" s="277"/>
      <c r="K184" s="320"/>
    </row>
    <row r="185" ht="15" customHeight="1">
      <c r="B185" s="299"/>
      <c r="C185" s="277" t="s">
        <v>570</v>
      </c>
      <c r="D185" s="277"/>
      <c r="E185" s="277"/>
      <c r="F185" s="298" t="s">
        <v>495</v>
      </c>
      <c r="G185" s="277"/>
      <c r="H185" s="277" t="s">
        <v>571</v>
      </c>
      <c r="I185" s="277" t="s">
        <v>569</v>
      </c>
      <c r="J185" s="277"/>
      <c r="K185" s="320"/>
    </row>
    <row r="186" ht="15" customHeight="1">
      <c r="B186" s="299"/>
      <c r="C186" s="277" t="s">
        <v>572</v>
      </c>
      <c r="D186" s="277"/>
      <c r="E186" s="277"/>
      <c r="F186" s="298" t="s">
        <v>495</v>
      </c>
      <c r="G186" s="277"/>
      <c r="H186" s="277" t="s">
        <v>573</v>
      </c>
      <c r="I186" s="277" t="s">
        <v>569</v>
      </c>
      <c r="J186" s="277"/>
      <c r="K186" s="320"/>
    </row>
    <row r="187" ht="15" customHeight="1">
      <c r="B187" s="299"/>
      <c r="C187" s="332" t="s">
        <v>574</v>
      </c>
      <c r="D187" s="277"/>
      <c r="E187" s="277"/>
      <c r="F187" s="298" t="s">
        <v>495</v>
      </c>
      <c r="G187" s="277"/>
      <c r="H187" s="277" t="s">
        <v>575</v>
      </c>
      <c r="I187" s="277" t="s">
        <v>576</v>
      </c>
      <c r="J187" s="333" t="s">
        <v>577</v>
      </c>
      <c r="K187" s="320"/>
    </row>
    <row r="188" ht="15" customHeight="1">
      <c r="B188" s="299"/>
      <c r="C188" s="283" t="s">
        <v>41</v>
      </c>
      <c r="D188" s="277"/>
      <c r="E188" s="277"/>
      <c r="F188" s="298" t="s">
        <v>489</v>
      </c>
      <c r="G188" s="277"/>
      <c r="H188" s="273" t="s">
        <v>578</v>
      </c>
      <c r="I188" s="277" t="s">
        <v>579</v>
      </c>
      <c r="J188" s="277"/>
      <c r="K188" s="320"/>
    </row>
    <row r="189" ht="15" customHeight="1">
      <c r="B189" s="299"/>
      <c r="C189" s="283" t="s">
        <v>580</v>
      </c>
      <c r="D189" s="277"/>
      <c r="E189" s="277"/>
      <c r="F189" s="298" t="s">
        <v>489</v>
      </c>
      <c r="G189" s="277"/>
      <c r="H189" s="277" t="s">
        <v>581</v>
      </c>
      <c r="I189" s="277" t="s">
        <v>523</v>
      </c>
      <c r="J189" s="277"/>
      <c r="K189" s="320"/>
    </row>
    <row r="190" ht="15" customHeight="1">
      <c r="B190" s="299"/>
      <c r="C190" s="283" t="s">
        <v>582</v>
      </c>
      <c r="D190" s="277"/>
      <c r="E190" s="277"/>
      <c r="F190" s="298" t="s">
        <v>489</v>
      </c>
      <c r="G190" s="277"/>
      <c r="H190" s="277" t="s">
        <v>583</v>
      </c>
      <c r="I190" s="277" t="s">
        <v>523</v>
      </c>
      <c r="J190" s="277"/>
      <c r="K190" s="320"/>
    </row>
    <row r="191" ht="15" customHeight="1">
      <c r="B191" s="299"/>
      <c r="C191" s="283" t="s">
        <v>584</v>
      </c>
      <c r="D191" s="277"/>
      <c r="E191" s="277"/>
      <c r="F191" s="298" t="s">
        <v>495</v>
      </c>
      <c r="G191" s="277"/>
      <c r="H191" s="277" t="s">
        <v>585</v>
      </c>
      <c r="I191" s="277" t="s">
        <v>523</v>
      </c>
      <c r="J191" s="277"/>
      <c r="K191" s="320"/>
    </row>
    <row r="192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ht="18.75" customHeight="1">
      <c r="B193" s="273"/>
      <c r="C193" s="277"/>
      <c r="D193" s="277"/>
      <c r="E193" s="277"/>
      <c r="F193" s="298"/>
      <c r="G193" s="277"/>
      <c r="H193" s="277"/>
      <c r="I193" s="277"/>
      <c r="J193" s="277"/>
      <c r="K193" s="273"/>
    </row>
    <row r="194" ht="18.75" customHeight="1">
      <c r="B194" s="273"/>
      <c r="C194" s="277"/>
      <c r="D194" s="277"/>
      <c r="E194" s="277"/>
      <c r="F194" s="298"/>
      <c r="G194" s="277"/>
      <c r="H194" s="277"/>
      <c r="I194" s="277"/>
      <c r="J194" s="277"/>
      <c r="K194" s="273"/>
    </row>
    <row r="195" ht="18.75" customHeight="1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</row>
    <row r="196" ht="13.5">
      <c r="B196" s="263"/>
      <c r="C196" s="264"/>
      <c r="D196" s="264"/>
      <c r="E196" s="264"/>
      <c r="F196" s="264"/>
      <c r="G196" s="264"/>
      <c r="H196" s="264"/>
      <c r="I196" s="264"/>
      <c r="J196" s="264"/>
      <c r="K196" s="265"/>
    </row>
    <row r="197" ht="21">
      <c r="B197" s="266"/>
      <c r="C197" s="267" t="s">
        <v>586</v>
      </c>
      <c r="D197" s="267"/>
      <c r="E197" s="267"/>
      <c r="F197" s="267"/>
      <c r="G197" s="267"/>
      <c r="H197" s="267"/>
      <c r="I197" s="267"/>
      <c r="J197" s="267"/>
      <c r="K197" s="268"/>
    </row>
    <row r="198" ht="25.5" customHeight="1">
      <c r="B198" s="266"/>
      <c r="C198" s="335" t="s">
        <v>587</v>
      </c>
      <c r="D198" s="335"/>
      <c r="E198" s="335"/>
      <c r="F198" s="335" t="s">
        <v>588</v>
      </c>
      <c r="G198" s="336"/>
      <c r="H198" s="335" t="s">
        <v>589</v>
      </c>
      <c r="I198" s="335"/>
      <c r="J198" s="335"/>
      <c r="K198" s="268"/>
    </row>
    <row r="199" ht="5.25" customHeight="1">
      <c r="B199" s="299"/>
      <c r="C199" s="296"/>
      <c r="D199" s="296"/>
      <c r="E199" s="296"/>
      <c r="F199" s="296"/>
      <c r="G199" s="277"/>
      <c r="H199" s="296"/>
      <c r="I199" s="296"/>
      <c r="J199" s="296"/>
      <c r="K199" s="320"/>
    </row>
    <row r="200" ht="15" customHeight="1">
      <c r="B200" s="299"/>
      <c r="C200" s="277" t="s">
        <v>579</v>
      </c>
      <c r="D200" s="277"/>
      <c r="E200" s="277"/>
      <c r="F200" s="298" t="s">
        <v>42</v>
      </c>
      <c r="G200" s="277"/>
      <c r="H200" s="277" t="s">
        <v>590</v>
      </c>
      <c r="I200" s="277"/>
      <c r="J200" s="277"/>
      <c r="K200" s="320"/>
    </row>
    <row r="201" ht="15" customHeight="1">
      <c r="B201" s="299"/>
      <c r="C201" s="305"/>
      <c r="D201" s="277"/>
      <c r="E201" s="277"/>
      <c r="F201" s="298" t="s">
        <v>43</v>
      </c>
      <c r="G201" s="277"/>
      <c r="H201" s="277" t="s">
        <v>591</v>
      </c>
      <c r="I201" s="277"/>
      <c r="J201" s="277"/>
      <c r="K201" s="320"/>
    </row>
    <row r="202" ht="15" customHeight="1">
      <c r="B202" s="299"/>
      <c r="C202" s="305"/>
      <c r="D202" s="277"/>
      <c r="E202" s="277"/>
      <c r="F202" s="298" t="s">
        <v>46</v>
      </c>
      <c r="G202" s="277"/>
      <c r="H202" s="277" t="s">
        <v>592</v>
      </c>
      <c r="I202" s="277"/>
      <c r="J202" s="277"/>
      <c r="K202" s="320"/>
    </row>
    <row r="203" ht="15" customHeight="1">
      <c r="B203" s="299"/>
      <c r="C203" s="277"/>
      <c r="D203" s="277"/>
      <c r="E203" s="277"/>
      <c r="F203" s="298" t="s">
        <v>44</v>
      </c>
      <c r="G203" s="277"/>
      <c r="H203" s="277" t="s">
        <v>593</v>
      </c>
      <c r="I203" s="277"/>
      <c r="J203" s="277"/>
      <c r="K203" s="320"/>
    </row>
    <row r="204" ht="15" customHeight="1">
      <c r="B204" s="299"/>
      <c r="C204" s="277"/>
      <c r="D204" s="277"/>
      <c r="E204" s="277"/>
      <c r="F204" s="298" t="s">
        <v>45</v>
      </c>
      <c r="G204" s="277"/>
      <c r="H204" s="277" t="s">
        <v>594</v>
      </c>
      <c r="I204" s="277"/>
      <c r="J204" s="277"/>
      <c r="K204" s="320"/>
    </row>
    <row r="205" ht="15" customHeight="1">
      <c r="B205" s="299"/>
      <c r="C205" s="277"/>
      <c r="D205" s="277"/>
      <c r="E205" s="277"/>
      <c r="F205" s="298"/>
      <c r="G205" s="277"/>
      <c r="H205" s="277"/>
      <c r="I205" s="277"/>
      <c r="J205" s="277"/>
      <c r="K205" s="320"/>
    </row>
    <row r="206" ht="15" customHeight="1">
      <c r="B206" s="299"/>
      <c r="C206" s="277" t="s">
        <v>535</v>
      </c>
      <c r="D206" s="277"/>
      <c r="E206" s="277"/>
      <c r="F206" s="298" t="s">
        <v>75</v>
      </c>
      <c r="G206" s="277"/>
      <c r="H206" s="277" t="s">
        <v>595</v>
      </c>
      <c r="I206" s="277"/>
      <c r="J206" s="277"/>
      <c r="K206" s="320"/>
    </row>
    <row r="207" ht="15" customHeight="1">
      <c r="B207" s="299"/>
      <c r="C207" s="305"/>
      <c r="D207" s="277"/>
      <c r="E207" s="277"/>
      <c r="F207" s="298" t="s">
        <v>432</v>
      </c>
      <c r="G207" s="277"/>
      <c r="H207" s="277" t="s">
        <v>433</v>
      </c>
      <c r="I207" s="277"/>
      <c r="J207" s="277"/>
      <c r="K207" s="320"/>
    </row>
    <row r="208" ht="15" customHeight="1">
      <c r="B208" s="299"/>
      <c r="C208" s="277"/>
      <c r="D208" s="277"/>
      <c r="E208" s="277"/>
      <c r="F208" s="298" t="s">
        <v>430</v>
      </c>
      <c r="G208" s="277"/>
      <c r="H208" s="277" t="s">
        <v>596</v>
      </c>
      <c r="I208" s="277"/>
      <c r="J208" s="277"/>
      <c r="K208" s="320"/>
    </row>
    <row r="209" ht="15" customHeight="1">
      <c r="B209" s="337"/>
      <c r="C209" s="305"/>
      <c r="D209" s="305"/>
      <c r="E209" s="305"/>
      <c r="F209" s="298" t="s">
        <v>434</v>
      </c>
      <c r="G209" s="283"/>
      <c r="H209" s="324" t="s">
        <v>435</v>
      </c>
      <c r="I209" s="324"/>
      <c r="J209" s="324"/>
      <c r="K209" s="338"/>
    </row>
    <row r="210" ht="15" customHeight="1">
      <c r="B210" s="337"/>
      <c r="C210" s="305"/>
      <c r="D210" s="305"/>
      <c r="E210" s="305"/>
      <c r="F210" s="298" t="s">
        <v>436</v>
      </c>
      <c r="G210" s="283"/>
      <c r="H210" s="324" t="s">
        <v>597</v>
      </c>
      <c r="I210" s="324"/>
      <c r="J210" s="324"/>
      <c r="K210" s="338"/>
    </row>
    <row r="211" ht="15" customHeight="1">
      <c r="B211" s="337"/>
      <c r="C211" s="305"/>
      <c r="D211" s="305"/>
      <c r="E211" s="305"/>
      <c r="F211" s="339"/>
      <c r="G211" s="283"/>
      <c r="H211" s="340"/>
      <c r="I211" s="340"/>
      <c r="J211" s="340"/>
      <c r="K211" s="338"/>
    </row>
    <row r="212" ht="15" customHeight="1">
      <c r="B212" s="337"/>
      <c r="C212" s="277" t="s">
        <v>559</v>
      </c>
      <c r="D212" s="305"/>
      <c r="E212" s="305"/>
      <c r="F212" s="298">
        <v>1</v>
      </c>
      <c r="G212" s="283"/>
      <c r="H212" s="324" t="s">
        <v>598</v>
      </c>
      <c r="I212" s="324"/>
      <c r="J212" s="324"/>
      <c r="K212" s="338"/>
    </row>
    <row r="213" ht="15" customHeight="1">
      <c r="B213" s="337"/>
      <c r="C213" s="305"/>
      <c r="D213" s="305"/>
      <c r="E213" s="305"/>
      <c r="F213" s="298">
        <v>2</v>
      </c>
      <c r="G213" s="283"/>
      <c r="H213" s="324" t="s">
        <v>599</v>
      </c>
      <c r="I213" s="324"/>
      <c r="J213" s="324"/>
      <c r="K213" s="338"/>
    </row>
    <row r="214" ht="15" customHeight="1">
      <c r="B214" s="337"/>
      <c r="C214" s="305"/>
      <c r="D214" s="305"/>
      <c r="E214" s="305"/>
      <c r="F214" s="298">
        <v>3</v>
      </c>
      <c r="G214" s="283"/>
      <c r="H214" s="324" t="s">
        <v>600</v>
      </c>
      <c r="I214" s="324"/>
      <c r="J214" s="324"/>
      <c r="K214" s="338"/>
    </row>
    <row r="215" ht="15" customHeight="1">
      <c r="B215" s="337"/>
      <c r="C215" s="305"/>
      <c r="D215" s="305"/>
      <c r="E215" s="305"/>
      <c r="F215" s="298">
        <v>4</v>
      </c>
      <c r="G215" s="283"/>
      <c r="H215" s="324" t="s">
        <v>601</v>
      </c>
      <c r="I215" s="324"/>
      <c r="J215" s="324"/>
      <c r="K215" s="338"/>
    </row>
    <row r="216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2018-10-26T06:33:55Z</dcterms:created>
  <dcterms:modified xsi:type="dcterms:W3CDTF">2018-10-26T06:33:58Z</dcterms:modified>
</cp:coreProperties>
</file>