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IO 01 - Splaskova_kanalizace" sheetId="2" r:id="rId2"/>
    <sheet name="IO 02 - destova_kanalizace" sheetId="3" r:id="rId3"/>
    <sheet name="03 - vodovod" sheetId="4" r:id="rId4"/>
    <sheet name="04a - oprava_povrchu_spla..." sheetId="5" r:id="rId5"/>
    <sheet name="04b - oprava_povrchu_ostatni" sheetId="6" r:id="rId6"/>
    <sheet name="05a - VRN_splaskova" sheetId="7" r:id="rId7"/>
    <sheet name="05b - VRN_ostatni" sheetId="8" r:id="rId8"/>
    <sheet name="Pokyny pro vyplnění" sheetId="9" r:id="rId9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'IO 01 - Splaskova_kanalizace'!$C$83:$K$248</definedName>
    <definedName name="_xlnm.Print_Area" localSheetId="1">'IO 01 - Splaskova_kanalizace'!$C$4:$J$36,'IO 01 - Splaskova_kanalizace'!$C$42:$J$65,'IO 01 - Splaskova_kanalizace'!$C$71:$K$248</definedName>
    <definedName name="_xlnm.Print_Titles" localSheetId="1">'IO 01 - Splaskova_kanalizace'!$83:$83</definedName>
    <definedName name="_xlnm._FilterDatabase" localSheetId="2" hidden="1">'IO 02 - destova_kanalizace'!$C$81:$K$193</definedName>
    <definedName name="_xlnm.Print_Area" localSheetId="2">'IO 02 - destova_kanalizace'!$C$4:$J$36,'IO 02 - destova_kanalizace'!$C$42:$J$63,'IO 02 - destova_kanalizace'!$C$69:$K$193</definedName>
    <definedName name="_xlnm.Print_Titles" localSheetId="2">'IO 02 - destova_kanalizace'!$81:$81</definedName>
    <definedName name="_xlnm._FilterDatabase" localSheetId="3" hidden="1">'03 - vodovod'!$C$81:$K$243</definedName>
    <definedName name="_xlnm.Print_Area" localSheetId="3">'03 - vodovod'!$C$4:$J$36,'03 - vodovod'!$C$42:$J$63,'03 - vodovod'!$C$69:$K$243</definedName>
    <definedName name="_xlnm.Print_Titles" localSheetId="3">'03 - vodovod'!$81:$81</definedName>
    <definedName name="_xlnm._FilterDatabase" localSheetId="4" hidden="1">'04a - oprava_povrchu_spla...'!$C$81:$K$133</definedName>
    <definedName name="_xlnm.Print_Area" localSheetId="4">'04a - oprava_povrchu_spla...'!$C$4:$J$36,'04a - oprava_povrchu_spla...'!$C$42:$J$63,'04a - oprava_povrchu_spla...'!$C$69:$K$133</definedName>
    <definedName name="_xlnm.Print_Titles" localSheetId="4">'04a - oprava_povrchu_spla...'!$81:$81</definedName>
    <definedName name="_xlnm._FilterDatabase" localSheetId="5" hidden="1">'04b - oprava_povrchu_ostatni'!$C$82:$K$160</definedName>
    <definedName name="_xlnm.Print_Area" localSheetId="5">'04b - oprava_povrchu_ostatni'!$C$4:$J$36,'04b - oprava_povrchu_ostatni'!$C$42:$J$64,'04b - oprava_povrchu_ostatni'!$C$70:$K$160</definedName>
    <definedName name="_xlnm.Print_Titles" localSheetId="5">'04b - oprava_povrchu_ostatni'!$82:$82</definedName>
    <definedName name="_xlnm._FilterDatabase" localSheetId="6" hidden="1">'05a - VRN_splaskova'!$C$78:$K$94</definedName>
    <definedName name="_xlnm.Print_Area" localSheetId="6">'05a - VRN_splaskova'!$C$4:$J$36,'05a - VRN_splaskova'!$C$42:$J$60,'05a - VRN_splaskova'!$C$66:$K$94</definedName>
    <definedName name="_xlnm.Print_Titles" localSheetId="6">'05a - VRN_splaskova'!$78:$78</definedName>
    <definedName name="_xlnm._FilterDatabase" localSheetId="7" hidden="1">'05b - VRN_ostatni'!$C$78:$K$94</definedName>
    <definedName name="_xlnm.Print_Area" localSheetId="7">'05b - VRN_ostatni'!$C$4:$J$36,'05b - VRN_ostatni'!$C$42:$J$60,'05b - VRN_ostatni'!$C$66:$K$94</definedName>
    <definedName name="_xlnm.Print_Titles" localSheetId="7">'05b - VRN_ostatni'!$78:$78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8"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/>
  <c r="J91"/>
  <c r="BE91"/>
  <c r="J5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58"/>
  <c i="8" r="BH82"/>
  <c r="F33"/>
  <c i="1" r="BC58"/>
  <c i="8" r="BG82"/>
  <c r="F32"/>
  <c i="1" r="BB58"/>
  <c i="8" r="BF82"/>
  <c r="J31"/>
  <c i="1" r="AW58"/>
  <c i="8" r="F31"/>
  <c i="1" r="BA58"/>
  <c i="8" r="T82"/>
  <c r="T81"/>
  <c r="T80"/>
  <c r="T79"/>
  <c r="R82"/>
  <c r="R81"/>
  <c r="R80"/>
  <c r="R79"/>
  <c r="P82"/>
  <c r="P81"/>
  <c r="P80"/>
  <c r="P79"/>
  <c i="1" r="AU58"/>
  <c i="8" r="BK82"/>
  <c r="BK81"/>
  <c r="J81"/>
  <c r="BK80"/>
  <c r="J80"/>
  <c r="BK79"/>
  <c r="J79"/>
  <c r="J56"/>
  <c r="J27"/>
  <c i="1" r="AG58"/>
  <c i="8" r="J82"/>
  <c r="BE82"/>
  <c r="J30"/>
  <c i="1" r="AV58"/>
  <c i="8" r="F30"/>
  <c i="1" r="AZ58"/>
  <c i="8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7"/>
  <c r="AX57"/>
  <c i="7"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/>
  <c r="J91"/>
  <c r="BE91"/>
  <c r="J5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57"/>
  <c i="7" r="BH82"/>
  <c r="F33"/>
  <c i="1" r="BC57"/>
  <c i="7" r="BG82"/>
  <c r="F32"/>
  <c i="1" r="BB57"/>
  <c i="7" r="BF82"/>
  <c r="J31"/>
  <c i="1" r="AW57"/>
  <c i="7" r="F31"/>
  <c i="1" r="BA57"/>
  <c i="7" r="T82"/>
  <c r="T81"/>
  <c r="T80"/>
  <c r="T79"/>
  <c r="R82"/>
  <c r="R81"/>
  <c r="R80"/>
  <c r="R79"/>
  <c r="P82"/>
  <c r="P81"/>
  <c r="P80"/>
  <c r="P79"/>
  <c i="1" r="AU57"/>
  <c i="7" r="BK82"/>
  <c r="BK81"/>
  <c r="J81"/>
  <c r="BK80"/>
  <c r="J80"/>
  <c r="BK79"/>
  <c r="J79"/>
  <c r="J56"/>
  <c r="J27"/>
  <c i="1" r="AG57"/>
  <c i="7" r="J82"/>
  <c r="BE82"/>
  <c r="J30"/>
  <c i="1" r="AV57"/>
  <c i="7" r="F30"/>
  <c i="1" r="AZ57"/>
  <c i="7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6"/>
  <c r="AX56"/>
  <c i="6" r="BI159"/>
  <c r="BH159"/>
  <c r="BG159"/>
  <c r="BF159"/>
  <c r="T159"/>
  <c r="T158"/>
  <c r="R159"/>
  <c r="R158"/>
  <c r="P159"/>
  <c r="P158"/>
  <c r="BK159"/>
  <c r="BK158"/>
  <c r="J158"/>
  <c r="J159"/>
  <c r="BE159"/>
  <c r="J63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2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1"/>
  <c r="BH141"/>
  <c r="BG141"/>
  <c r="BF141"/>
  <c r="T141"/>
  <c r="T140"/>
  <c r="R141"/>
  <c r="R140"/>
  <c r="P141"/>
  <c r="P140"/>
  <c r="BK141"/>
  <c r="BK140"/>
  <c r="J140"/>
  <c r="J141"/>
  <c r="BE141"/>
  <c r="J61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P123"/>
  <c r="BK124"/>
  <c r="BK123"/>
  <c r="J123"/>
  <c r="J124"/>
  <c r="BE124"/>
  <c r="J60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T107"/>
  <c r="R108"/>
  <c r="R107"/>
  <c r="P108"/>
  <c r="P107"/>
  <c r="BK108"/>
  <c r="BK107"/>
  <c r="J107"/>
  <c r="J108"/>
  <c r="BE108"/>
  <c r="J59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6"/>
  <c r="F34"/>
  <c i="1" r="BD56"/>
  <c i="6" r="BH86"/>
  <c r="F33"/>
  <c i="1" r="BC56"/>
  <c i="6" r="BG86"/>
  <c r="F32"/>
  <c i="1" r="BB56"/>
  <c i="6" r="BF86"/>
  <c r="J31"/>
  <c i="1" r="AW56"/>
  <c i="6" r="F31"/>
  <c i="1" r="BA56"/>
  <c i="6" r="T86"/>
  <c r="T85"/>
  <c r="T84"/>
  <c r="T83"/>
  <c r="R86"/>
  <c r="R85"/>
  <c r="R84"/>
  <c r="R83"/>
  <c r="P86"/>
  <c r="P85"/>
  <c r="P84"/>
  <c r="P83"/>
  <c i="1" r="AU56"/>
  <c i="6" r="BK86"/>
  <c r="BK85"/>
  <c r="J85"/>
  <c r="BK84"/>
  <c r="J84"/>
  <c r="BK83"/>
  <c r="J83"/>
  <c r="J56"/>
  <c r="J27"/>
  <c i="1" r="AG56"/>
  <c i="6" r="J86"/>
  <c r="BE86"/>
  <c r="J30"/>
  <c i="1" r="AV56"/>
  <c i="6" r="F30"/>
  <c i="1" r="AZ56"/>
  <c i="6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5"/>
  <c r="AX55"/>
  <c i="5" r="BI132"/>
  <c r="BH132"/>
  <c r="BG132"/>
  <c r="BF132"/>
  <c r="T132"/>
  <c r="T131"/>
  <c r="R132"/>
  <c r="R131"/>
  <c r="P132"/>
  <c r="P131"/>
  <c r="BK132"/>
  <c r="BK131"/>
  <c r="J131"/>
  <c r="J132"/>
  <c r="BE132"/>
  <c r="J6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T121"/>
  <c r="R122"/>
  <c r="R121"/>
  <c r="P122"/>
  <c r="P121"/>
  <c r="BK122"/>
  <c r="BK121"/>
  <c r="J121"/>
  <c r="J122"/>
  <c r="BE122"/>
  <c r="J6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T113"/>
  <c r="R114"/>
  <c r="R113"/>
  <c r="P114"/>
  <c r="P113"/>
  <c r="BK114"/>
  <c r="BK113"/>
  <c r="J113"/>
  <c r="J114"/>
  <c r="BE114"/>
  <c r="J60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T97"/>
  <c r="R98"/>
  <c r="R97"/>
  <c r="P98"/>
  <c r="P97"/>
  <c r="BK98"/>
  <c r="BK97"/>
  <c r="J97"/>
  <c r="J98"/>
  <c r="BE98"/>
  <c r="J5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5"/>
  <c r="F34"/>
  <c i="1" r="BD55"/>
  <c i="5" r="BH85"/>
  <c r="F33"/>
  <c i="1" r="BC55"/>
  <c i="5" r="BG85"/>
  <c r="F32"/>
  <c i="1" r="BB55"/>
  <c i="5" r="BF85"/>
  <c r="J31"/>
  <c i="1" r="AW55"/>
  <c i="5" r="F31"/>
  <c i="1" r="BA55"/>
  <c i="5" r="T85"/>
  <c r="T84"/>
  <c r="T83"/>
  <c r="T82"/>
  <c r="R85"/>
  <c r="R84"/>
  <c r="R83"/>
  <c r="R82"/>
  <c r="P85"/>
  <c r="P84"/>
  <c r="P83"/>
  <c r="P82"/>
  <c i="1" r="AU55"/>
  <c i="5" r="BK85"/>
  <c r="BK84"/>
  <c r="J84"/>
  <c r="BK83"/>
  <c r="J83"/>
  <c r="BK82"/>
  <c r="J82"/>
  <c r="J56"/>
  <c r="J27"/>
  <c i="1" r="AG55"/>
  <c i="5" r="J85"/>
  <c r="BE85"/>
  <c r="J30"/>
  <c i="1" r="AV55"/>
  <c i="5" r="F30"/>
  <c i="1" r="AZ55"/>
  <c i="5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4"/>
  <c r="AX54"/>
  <c i="4" r="BI242"/>
  <c r="BH242"/>
  <c r="BG242"/>
  <c r="BF242"/>
  <c r="T242"/>
  <c r="T241"/>
  <c r="R242"/>
  <c r="R241"/>
  <c r="P242"/>
  <c r="P241"/>
  <c r="BK242"/>
  <c r="BK241"/>
  <c r="J241"/>
  <c r="J242"/>
  <c r="BE242"/>
  <c r="J62"/>
  <c r="BI239"/>
  <c r="BH239"/>
  <c r="BG239"/>
  <c r="BF239"/>
  <c r="T239"/>
  <c r="T238"/>
  <c r="R239"/>
  <c r="R238"/>
  <c r="P239"/>
  <c r="P238"/>
  <c r="BK239"/>
  <c r="BK238"/>
  <c r="J238"/>
  <c r="J239"/>
  <c r="BE239"/>
  <c r="J61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0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T138"/>
  <c r="R139"/>
  <c r="R138"/>
  <c r="P139"/>
  <c r="P138"/>
  <c r="BK139"/>
  <c r="BK138"/>
  <c r="J138"/>
  <c r="J139"/>
  <c r="BE139"/>
  <c r="J59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4"/>
  <c i="1" r="BD54"/>
  <c i="4" r="BH85"/>
  <c r="F33"/>
  <c i="1" r="BC54"/>
  <c i="4" r="BG85"/>
  <c r="F32"/>
  <c i="1" r="BB54"/>
  <c i="4" r="BF85"/>
  <c r="J31"/>
  <c i="1" r="AW54"/>
  <c i="4" r="F31"/>
  <c i="1" r="BA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E85"/>
  <c r="J30"/>
  <c i="1" r="AV54"/>
  <c i="4" r="F30"/>
  <c i="1" r="AZ54"/>
  <c i="4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3"/>
  <c r="AX53"/>
  <c i="3" r="BI192"/>
  <c r="BH192"/>
  <c r="BG192"/>
  <c r="BF192"/>
  <c r="T192"/>
  <c r="T191"/>
  <c r="R192"/>
  <c r="R191"/>
  <c r="P192"/>
  <c r="P191"/>
  <c r="BK192"/>
  <c r="BK191"/>
  <c r="J191"/>
  <c r="J192"/>
  <c r="BE192"/>
  <c r="J62"/>
  <c r="BI189"/>
  <c r="BH189"/>
  <c r="BG189"/>
  <c r="BF189"/>
  <c r="T189"/>
  <c r="T188"/>
  <c r="R189"/>
  <c r="R188"/>
  <c r="P189"/>
  <c r="P188"/>
  <c r="BK189"/>
  <c r="BK188"/>
  <c r="J188"/>
  <c r="J189"/>
  <c r="BE189"/>
  <c r="J6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59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4"/>
  <c i="1" r="BD53"/>
  <c i="3" r="BH85"/>
  <c r="F33"/>
  <c i="1" r="BC53"/>
  <c i="3" r="BG85"/>
  <c r="F32"/>
  <c i="1" r="BB53"/>
  <c i="3" r="BF85"/>
  <c r="J31"/>
  <c i="1" r="AW53"/>
  <c i="3" r="F31"/>
  <c i="1" r="BA53"/>
  <c i="3" r="T85"/>
  <c r="T84"/>
  <c r="T83"/>
  <c r="T82"/>
  <c r="R85"/>
  <c r="R84"/>
  <c r="R83"/>
  <c r="R82"/>
  <c r="P85"/>
  <c r="P84"/>
  <c r="P83"/>
  <c r="P82"/>
  <c i="1" r="AU53"/>
  <c i="3" r="BK85"/>
  <c r="BK84"/>
  <c r="J84"/>
  <c r="BK83"/>
  <c r="J83"/>
  <c r="BK82"/>
  <c r="J82"/>
  <c r="J56"/>
  <c r="J27"/>
  <c i="1" r="AG53"/>
  <c i="3" r="J85"/>
  <c r="BE85"/>
  <c r="J30"/>
  <c i="1" r="AV53"/>
  <c i="3" r="F30"/>
  <c i="1" r="AZ53"/>
  <c i="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2"/>
  <c r="AX52"/>
  <c i="2" r="BI247"/>
  <c r="BH247"/>
  <c r="BG247"/>
  <c r="BF247"/>
  <c r="T247"/>
  <c r="T246"/>
  <c r="R247"/>
  <c r="R246"/>
  <c r="P247"/>
  <c r="P246"/>
  <c r="BK247"/>
  <c r="BK246"/>
  <c r="J246"/>
  <c r="J247"/>
  <c r="BE247"/>
  <c r="J64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T236"/>
  <c r="R237"/>
  <c r="R236"/>
  <c r="P237"/>
  <c r="P236"/>
  <c r="BK237"/>
  <c r="BK236"/>
  <c r="J236"/>
  <c r="J237"/>
  <c r="BE237"/>
  <c r="J63"/>
  <c r="BI234"/>
  <c r="BH234"/>
  <c r="BG234"/>
  <c r="BF234"/>
  <c r="T234"/>
  <c r="T233"/>
  <c r="R234"/>
  <c r="R233"/>
  <c r="P234"/>
  <c r="P233"/>
  <c r="BK234"/>
  <c r="BK233"/>
  <c r="J233"/>
  <c r="J234"/>
  <c r="BE234"/>
  <c r="J6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1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T157"/>
  <c r="R158"/>
  <c r="R157"/>
  <c r="P158"/>
  <c r="P157"/>
  <c r="BK158"/>
  <c r="BK157"/>
  <c r="J157"/>
  <c r="J158"/>
  <c r="BE158"/>
  <c r="J60"/>
  <c r="BI154"/>
  <c r="BH154"/>
  <c r="BG154"/>
  <c r="BF154"/>
  <c r="T154"/>
  <c r="T153"/>
  <c r="R154"/>
  <c r="R153"/>
  <c r="P154"/>
  <c r="P153"/>
  <c r="BK154"/>
  <c r="BK153"/>
  <c r="J153"/>
  <c r="J154"/>
  <c r="BE154"/>
  <c r="J59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4"/>
  <c i="1" r="BD52"/>
  <c i="2" r="BH87"/>
  <c r="F33"/>
  <c i="1" r="BC52"/>
  <c i="2" r="BG87"/>
  <c r="F32"/>
  <c i="1" r="BB52"/>
  <c i="2" r="BF87"/>
  <c r="J31"/>
  <c i="1" r="AW52"/>
  <c i="2" r="F31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E87"/>
  <c r="J30"/>
  <c i="1" r="AV52"/>
  <c i="2" r="F30"/>
  <c i="1" r="AZ52"/>
  <c i="2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<sst xmlns="http://schemas.openxmlformats.org/spreadsheetml/2006/main">
  <si>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</si>
  <si>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</si>
  <si>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</si>
  <si>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</si>
  <si>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</si>
  <si>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</si>
  <si>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</si>
  <si>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{d5fd558e-c5b1-4671-bc31-162c0473b9f7}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</si>
  <si>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</si>
  <si>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</si>
  <si>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</si>
  <si>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</si>
  <si>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</si>
  <si>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</si>
  <si>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</si>
  <si>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</si>
  <si>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10243_4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</si>
  <si>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</si>
  <si>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</si>
  <si>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DC052085_VDF_Jiraska_RK_R2</t>
  </si>
  <si>
    <t>KSO:</t>
  </si>
  <si>
    <t>827 21 52</t>
  </si>
  <si>
    <t>CC-CZ:</t>
  </si>
  <si>
    <t>22231</t>
  </si>
  <si>
    <t>Místo:</t>
  </si>
  <si>
    <t>Varnsdorf</t>
  </si>
  <si>
    <t>Datum:</t>
  </si>
  <si>
    <t>29. 11. 2017</t>
  </si>
  <si>
    <t>CZ-CPA:</t>
  </si>
  <si>
    <t>42.21.12</t>
  </si>
  <si>
    <t>Zadavatel:</t>
  </si>
  <si>
    <t>IČ:</t>
  </si>
  <si>
    <t/>
  </si>
  <si>
    <t>SVS a.s.</t>
  </si>
  <si>
    <t>DIČ:</t>
  </si>
  <si>
    <t>Uchazeč:</t>
  </si>
  <si>
    <t>Vyplň údaj</t>
  </si>
  <si>
    <t>Projektant:</t>
  </si>
  <si>
    <t>Ing. Folbrecht</t>
  </si>
  <si>
    <t>True</t>
  </si>
  <si>
    <t>Poznámka:</t>
  </si>
  <si>
    <t xml:space="preserve"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</si>
  <si>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</si>
  <si>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</si>
  <si>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</si>
  <si>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</si>
  <si>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</si>
  <si>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</si>
  <si>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</si>
  <si>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</si>
  <si>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</si>
  <si>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</si>
  <si>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</si>
  <si>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</si>
  <si>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</si>
  <si>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</si>
  <si>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</si>
  <si>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</si>
  <si>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</si>
  <si>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</si>
  <si>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</si>
  <si>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</si>
  <si>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</si>
  <si>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</si>
  <si>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</si>
  <si>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</si>
  <si>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</si>
  <si>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</si>
  <si>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</si>
  <si>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</si>
  <si>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</si>
  <si>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</si>
  <si>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</si>
  <si>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</si>
  <si>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</si>
  <si>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</si>
  <si>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</si>
  <si>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</si>
  <si>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</si>
  <si>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</si>
  <si>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</si>
  <si>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</si>
  <si>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Splaskova_kanalizace</t>
  </si>
  <si>
    <t>STA</t>
  </si>
  <si>
    <t>1</t>
  </si>
  <si>
    <t>{63f63b76-2a98-4bcc-b440-0403f46a55b2}</t>
  </si>
  <si>
    <t>2</t>
  </si>
  <si>
    <t>IO 02</t>
  </si>
  <si>
    <t>destova_kanalizace</t>
  </si>
  <si>
    <t>{6b0ae340-30ca-4ec0-97b8-e58b00b190aa}</t>
  </si>
  <si>
    <t>03</t>
  </si>
  <si>
    <t>vodovod</t>
  </si>
  <si>
    <t>{e7880ec7-5c50-428a-a1fb-8eddf163c574}</t>
  </si>
  <si>
    <t>04a</t>
  </si>
  <si>
    <t>oprava_povrchu_splaskova</t>
  </si>
  <si>
    <t>{6580acf1-4ad0-4707-94ff-69d91ade6e2a}</t>
  </si>
  <si>
    <t>04b</t>
  </si>
  <si>
    <t>oprava_povrchu_ostatni</t>
  </si>
  <si>
    <t>{e82ed148-6899-4b58-9190-603812a93cc6}</t>
  </si>
  <si>
    <t>05a</t>
  </si>
  <si>
    <t>VRN_splaskova</t>
  </si>
  <si>
    <t>{3133162b-10a3-4e54-836f-b7b8f707055e}</t>
  </si>
  <si>
    <t>05b</t>
  </si>
  <si>
    <t>VRN_ostatni</t>
  </si>
  <si>
    <t>{9782a664-337a-4701-9f8a-0213bb6f3788}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</si>
  <si>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</si>
  <si>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</si>
  <si>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</si>
  <si>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</si>
  <si>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</si>
  <si>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</si>
  <si>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</si>
  <si>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IO 01 - Splaskova_kanalizace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</si>
  <si>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</si>
  <si>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</si>
  <si>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</si>
  <si>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</si>
  <si>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</si>
  <si>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</si>
  <si>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</si>
  <si>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</si>
  <si>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</si>
  <si>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</si>
  <si>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</si>
  <si>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</si>
  <si>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</si>
  <si>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</si>
  <si>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</si>
  <si>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</si>
  <si>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</si>
  <si>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</si>
  <si>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</si>
  <si>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</si>
  <si>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</si>
  <si>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</si>
  <si>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</si>
  <si>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</si>
  <si>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</si>
  <si>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</si>
  <si>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</si>
  <si>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</si>
  <si>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</si>
  <si>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</si>
  <si>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</si>
  <si>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</si>
  <si>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115001102</t>
  </si>
  <si>
    <t>Převedení vody potrubím DN do 150</t>
  </si>
  <si>
    <t>m</t>
  </si>
  <si>
    <t>CS ÚRS 2018 01</t>
  </si>
  <si>
    <t>4</t>
  </si>
  <si>
    <t>200717110</t>
  </si>
  <si>
    <t>PP</t>
  </si>
  <si>
    <t>Převedení vody potrubím průměru DN přes 100 do 150</t>
  </si>
  <si>
    <t>VV</t>
  </si>
  <si>
    <t>252"převedení čerpaných splašků</t>
  </si>
  <si>
    <t>1151012.R</t>
  </si>
  <si>
    <t>Čerpání vody na dopravní výšku do 10 m průměrný přítok do 500 l/min - odpadní voda</t>
  </si>
  <si>
    <t>hod</t>
  </si>
  <si>
    <t>-1907352510</t>
  </si>
  <si>
    <t>Čerpání odpadní vody na dopravní výšku do 10 m s uvažovaným průměrným přítokem do 500 l/min - odpadní voda</t>
  </si>
  <si>
    <t>100"čerpání dešťové a odpadní vody</t>
  </si>
  <si>
    <t>3</t>
  </si>
  <si>
    <t>115101301</t>
  </si>
  <si>
    <t>Pohotovost čerpací soupravy pro dopravní výšku do 10 m přítok do 500 l/min</t>
  </si>
  <si>
    <t>den</t>
  </si>
  <si>
    <t>831592210</t>
  </si>
  <si>
    <t>Pohotovost záložní čerpací soupravy pro dopravní výšku do 10 m s uvažovaným průměrným přítokem do 500 l/min</t>
  </si>
  <si>
    <t>132201202</t>
  </si>
  <si>
    <t>Hloubení rýh š do 2000 mm v hornině tř. 3 objemu do 1000 m3</t>
  </si>
  <si>
    <t>m3</t>
  </si>
  <si>
    <t>484446998</t>
  </si>
  <si>
    <t>Hloubení zapažených i nezapažených rýh šířky přes 600 do 2 000 mm s urovnáním dna do předepsaného profilu a spádu v hornině tř. 3 přes 100 do 1 000 m3</t>
  </si>
  <si>
    <t>231*1,05*(1,9+2,05+1,9+1,85+1,9+1,94+1,87)/7</t>
  </si>
  <si>
    <t>2*1*2*8"šachty</t>
  </si>
  <si>
    <t>Součet</t>
  </si>
  <si>
    <t>496,657*0,5 'Přepočtené koeficientem množství</t>
  </si>
  <si>
    <t>5</t>
  </si>
  <si>
    <t>132201209</t>
  </si>
  <si>
    <t>Příplatek za lepivost k hloubení rýh š do 2000 mm v hornině tř. 3</t>
  </si>
  <si>
    <t>-965602292</t>
  </si>
  <si>
    <t>Hloubení zapažených i nezapažených rýh šířky přes 600 do 2 000 mm s urovnáním dna do předepsaného profilu a spádu v hornině tř. 3 Příplatek k cenám za lepivost horniny tř. 3</t>
  </si>
  <si>
    <t>248,329*0,3</t>
  </si>
  <si>
    <t>6</t>
  </si>
  <si>
    <t>132301202</t>
  </si>
  <si>
    <t>Hloubení rýh š do 2000 mm v hornině tř. 4 objemu do 1000 m3</t>
  </si>
  <si>
    <t>694131151</t>
  </si>
  <si>
    <t>Hloubení zapažených i nezapažených rýh šířky přes 600 do 2 000 mm s urovnáním dna do předepsaného profilu a spádu v hornině tř. 4 přes 100 do 1 000 m3</t>
  </si>
  <si>
    <t>7</t>
  </si>
  <si>
    <t>132301209</t>
  </si>
  <si>
    <t>Příplatek za lepivost k hloubení rýh š do 2000 mm v hornině tř. 4</t>
  </si>
  <si>
    <t>1756075291</t>
  </si>
  <si>
    <t>Hloubení zapažených i nezapažených rýh šířky přes 600 do 2 000 mm s urovnáním dna do předepsaného profilu a spádu v hornině tř. 4 Příplatek k cenám za lepivost horniny tř. 4</t>
  </si>
  <si>
    <t>8</t>
  </si>
  <si>
    <t>151101101</t>
  </si>
  <si>
    <t>Zřízení příložného pažení a rozepření stěn rýh hl do 2 m</t>
  </si>
  <si>
    <t>m2</t>
  </si>
  <si>
    <t>-1523985291</t>
  </si>
  <si>
    <t>Zřízení pažení a rozepření stěn rýh pro podzemní vedení pro všechny šířky rýhy příložné pro jakoukoliv mezerovitost, hloubky do 2 m</t>
  </si>
  <si>
    <t>5*2*2"ostatní je součást IO 02 a 03</t>
  </si>
  <si>
    <t>9</t>
  </si>
  <si>
    <t>151101111</t>
  </si>
  <si>
    <t>Odstranění příložného pažení a rozepření stěn rýh hl do 2 m</t>
  </si>
  <si>
    <t>1209186911</t>
  </si>
  <si>
    <t>Odstranění pažení a rozepření stěn rýh pro podzemní vedení s uložením materiálu na vzdálenost do 3 m od kraje výkopu příložné, hloubky do 2 m</t>
  </si>
  <si>
    <t>10</t>
  </si>
  <si>
    <t>161101101</t>
  </si>
  <si>
    <t>Svislé přemístění výkopku z horniny tř. 1 až 4 hl výkopu do 2,5 m</t>
  </si>
  <si>
    <t>-1550626025</t>
  </si>
  <si>
    <t>Svislé přemístění výkopku bez naložení do dopravní nádoby avšak s vyprázdněním dopravní nádoby na hromadu nebo do dopravního prostředku z horniny tř. 1 až 4, při hloubce výkopu přes 1 do 2,5 m</t>
  </si>
  <si>
    <t>496,657</t>
  </si>
  <si>
    <t>11</t>
  </si>
  <si>
    <t>162301101</t>
  </si>
  <si>
    <t>Vodorovné přemístění do 500 m výkopku/sypaniny z horniny tř. 1 až 4</t>
  </si>
  <si>
    <t>1019046080</t>
  </si>
  <si>
    <t>Vodorovné přemístění výkopku nebo sypaniny po suchu na obvyklém dopravním prostředku, bez naložení výkopku, avšak se složením bez rozhrnutí z horniny tř. 1 až 4 na vzdálenost přes 50 do 500 m</t>
  </si>
  <si>
    <t>24,255+136,134"písky</t>
  </si>
  <si>
    <t>295,437*2"zásyp</t>
  </si>
  <si>
    <t>12</t>
  </si>
  <si>
    <t>162701105</t>
  </si>
  <si>
    <t>Vodorovné přemístění do 10000 m výkopku/sypaniny z horniny tř. 1 až 4</t>
  </si>
  <si>
    <t>1413074912</t>
  </si>
  <si>
    <t>Vodorovné přemístění výkopku nebo sypaniny po suchu na obvyklém dopravním prostředku, bez naložení výkopku, avšak se složením bez rozhrnutí z horniny tř. 1 až 4 na vzdálenost přes 9 000 do 10 000 m</t>
  </si>
  <si>
    <t>496,657-295,437</t>
  </si>
  <si>
    <t>13</t>
  </si>
  <si>
    <t>167101102</t>
  </si>
  <si>
    <t>Nakládání výkopku z hornin tř. 1 až 4 přes 100 m3</t>
  </si>
  <si>
    <t>-211072967</t>
  </si>
  <si>
    <t>Nakládání, skládání a překládání neulehlého výkopku nebo sypaniny nakládání, množství přes 100 m3, z hornin tř. 1 až 4</t>
  </si>
  <si>
    <t>295,437"zásyp</t>
  </si>
  <si>
    <t>14</t>
  </si>
  <si>
    <t>171201201</t>
  </si>
  <si>
    <t>Uložení sypaniny na skládky</t>
  </si>
  <si>
    <t>-149089438</t>
  </si>
  <si>
    <t>455,826+201,22</t>
  </si>
  <si>
    <t>171201211</t>
  </si>
  <si>
    <t>Poplatek za uložení odpadu ze sypaniny na skládce (skládkovné)</t>
  </si>
  <si>
    <t>t</t>
  </si>
  <si>
    <t>350410798</t>
  </si>
  <si>
    <t>Uložení sypaniny poplatek za uložení sypaniny na skládce (skládkovné)</t>
  </si>
  <si>
    <t>201,22</t>
  </si>
  <si>
    <t>201,22*1,8 'Přepočtené koeficientem množství</t>
  </si>
  <si>
    <t>16</t>
  </si>
  <si>
    <t>174101101</t>
  </si>
  <si>
    <t>Zásyp jam, šachet rýh nebo kolem objektů sypaninou se zhutněním</t>
  </si>
  <si>
    <t>1785056756</t>
  </si>
  <si>
    <t>Zásyp sypaninou z jakékoliv horniny s uložením výkopku ve vrstvách se zhutněním jam, šachet, rýh nebo kolem objektů v těchto vykopávkách</t>
  </si>
  <si>
    <t>248,329*2-24,255-158,87</t>
  </si>
  <si>
    <t>-(PI*0,6*0,6*2)*8"šachty</t>
  </si>
  <si>
    <t>17</t>
  </si>
  <si>
    <t>175151101</t>
  </si>
  <si>
    <t>Obsypání potrubí strojně sypaninou bez prohození, uloženou do 3 m</t>
  </si>
  <si>
    <t>-256781588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</si>
  <si>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</si>
  <si>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231*1,05*0,655</t>
  </si>
  <si>
    <t>-(PI*0,177*0,177*231)</t>
  </si>
  <si>
    <t>18</t>
  </si>
  <si>
    <t>M</t>
  </si>
  <si>
    <t>583313450</t>
  </si>
  <si>
    <t>kamenivo těžené drobné tříděné (Bratčice) frakce 0-4</t>
  </si>
  <si>
    <t>-1347060346</t>
  </si>
  <si>
    <t>kamenivo těžené drobné tříděné frakce 0-4</t>
  </si>
  <si>
    <t>136,134*1,8 'Přepočtené koeficientem množství</t>
  </si>
  <si>
    <t>Svislé a kompletní konstrukce</t>
  </si>
  <si>
    <t>19</t>
  </si>
  <si>
    <t>358325114</t>
  </si>
  <si>
    <t>Bourání šachty, stoky kompletní nebo otvorů z železobetonu plochy do 4 m2</t>
  </si>
  <si>
    <t>1846296062</t>
  </si>
  <si>
    <t>Bourání šachty, stoky kompletní nebo vybourání otvorů průřezové plochy do 4 m2 ve stokách ze zdiva z železobetonu</t>
  </si>
  <si>
    <t>(PI*2*(0,6*0,6-0,5*0,5))*3"vpusti</t>
  </si>
  <si>
    <t>Vodorovné konstrukce</t>
  </si>
  <si>
    <t>20</t>
  </si>
  <si>
    <t>451573111</t>
  </si>
  <si>
    <t>Lože pod potrubí otevřený výkop ze štěrkopísku</t>
  </si>
  <si>
    <t>-579304986</t>
  </si>
  <si>
    <t>Lože pod potrubí, stoky a drobné objekty v otevřeném výkopu z písku a štěrkopísku do 63 mm</t>
  </si>
  <si>
    <t>231*1,05*0,1</t>
  </si>
  <si>
    <t>452112111</t>
  </si>
  <si>
    <t>Osazení betonových dílců prstenců nebo rámů pod poklopy a mříže, výšky do 100 mm</t>
  </si>
  <si>
    <t>kus</t>
  </si>
  <si>
    <t>184589947</t>
  </si>
  <si>
    <t>22</t>
  </si>
  <si>
    <t>59224135</t>
  </si>
  <si>
    <t>prstenec betonový vyrovnávací 62,5x6x9 cm</t>
  </si>
  <si>
    <t>1606779862</t>
  </si>
  <si>
    <t>Trubní vedení</t>
  </si>
  <si>
    <t>23</t>
  </si>
  <si>
    <t>831263195</t>
  </si>
  <si>
    <t>Příplatek za zřízení kanalizační přípojky DN 100 až 300</t>
  </si>
  <si>
    <t>-2115541693</t>
  </si>
  <si>
    <t>Montáž potrubí z trub kameninových hrdlových s integrovaným těsněním Příplatek k cenám za zřízení kanalizační přípojky DN od 100 do 300</t>
  </si>
  <si>
    <t>24</t>
  </si>
  <si>
    <t>831312121</t>
  </si>
  <si>
    <t>Montáž potrubí z trub kameninových hrdlových s integrovaným těsněním výkop sklon do 20 % DN 150</t>
  </si>
  <si>
    <t>1831911554</t>
  </si>
  <si>
    <t>Montáž potrubí z trub kameninových hrdlových s integrovaným těsněním v otevřeném výkopu ve sklonu do 20 % DN 150</t>
  </si>
  <si>
    <t>25</t>
  </si>
  <si>
    <t>597106510</t>
  </si>
  <si>
    <t>trouba kameninová glazovaná DN150mm L1,25m spojovací systém F</t>
  </si>
  <si>
    <t>1904395056</t>
  </si>
  <si>
    <t>16,5*1,015 'Přepočtené koeficientem množství</t>
  </si>
  <si>
    <t>26</t>
  </si>
  <si>
    <t>831352121</t>
  </si>
  <si>
    <t>Montáž potrubí z trub kameninových hrdlových s integrovaným těsněním výkop sklon do 20 % DN 200</t>
  </si>
  <si>
    <t>-1219195922</t>
  </si>
  <si>
    <t>Montáž potrubí z trub kameninových hrdlových s integrovaným těsněním v otevřeném výkopu ve sklonu do 20 % DN 200</t>
  </si>
  <si>
    <t>27</t>
  </si>
  <si>
    <t>597106760</t>
  </si>
  <si>
    <t>trouba kameninová glazovaná DN200mm L1,50m spojovací systém F Třida 160</t>
  </si>
  <si>
    <t>1978158412</t>
  </si>
  <si>
    <t>5,5*1,015 'Přepočtené koeficientem množství</t>
  </si>
  <si>
    <t>28</t>
  </si>
  <si>
    <t>831372121</t>
  </si>
  <si>
    <t>Montáž potrubí z trub kameninových hrdlových s integrovaným těsněním výkop sklon do 20 % DN 300</t>
  </si>
  <si>
    <t>1914843707</t>
  </si>
  <si>
    <t>Montáž potrubí z trub kameninových hrdlových s integrovaným těsněním v otevřeném výkopu ve sklonu do 20 % DN 300</t>
  </si>
  <si>
    <t>29</t>
  </si>
  <si>
    <t>597107110</t>
  </si>
  <si>
    <t>trouba kameninová glazovaná DN300mm L2,50m spojovací systém C Třída 160</t>
  </si>
  <si>
    <t>-1374699538</t>
  </si>
  <si>
    <t>231*1,015 'Přepočtené koeficientem množství</t>
  </si>
  <si>
    <t>30</t>
  </si>
  <si>
    <t>831372121R</t>
  </si>
  <si>
    <t xml:space="preserve">Demontáž potrubí z trub betonových hrdlových  DN 300</t>
  </si>
  <si>
    <t>562732773</t>
  </si>
  <si>
    <t>31</t>
  </si>
  <si>
    <t>837352221</t>
  </si>
  <si>
    <t>Montáž kameninových tvarovek jednoosých s integrovaným těsněním otevřený výkop DN 200</t>
  </si>
  <si>
    <t>-610705513</t>
  </si>
  <si>
    <t>Montáž kameninových tvarovek na potrubí z trub kameninových v otevřeném výkopu s integrovaným těsněním jednoosých DN 200</t>
  </si>
  <si>
    <t>32</t>
  </si>
  <si>
    <t>597108430</t>
  </si>
  <si>
    <t>trouba kameninová glazovaná zkrácená GZ DN200mm L60(75)cm třída 160 spojovací systém F,C</t>
  </si>
  <si>
    <t>2132090792</t>
  </si>
  <si>
    <t>trouba kameninová glazovaná zkrácená DN200mm L60(75)cm třída 160 spojovací systém F,C</t>
  </si>
  <si>
    <t>33</t>
  </si>
  <si>
    <t>837371221</t>
  </si>
  <si>
    <t>Montáž kameninových tvarovek odbočných s integrovaným těsněním otevřený výkop DN 300</t>
  </si>
  <si>
    <t>1815577951</t>
  </si>
  <si>
    <t>Montáž kameninových tvarovek na potrubí z trub kameninových v otevřeném výkopu s integrovaným těsněním odbočných DN 300</t>
  </si>
  <si>
    <t>34</t>
  </si>
  <si>
    <t>597115700</t>
  </si>
  <si>
    <t>odbočka kameninová glazovaná jednoduchá šikmá DN300/150 L50cm spojovací systém C/F tř.160/-</t>
  </si>
  <si>
    <t>-1998564495</t>
  </si>
  <si>
    <t>35</t>
  </si>
  <si>
    <t>597115730</t>
  </si>
  <si>
    <t>odbočka kameninová glazovaná jednoduchá šikmá DN300/200 L50cm spojovací systém C/F tř.160/160</t>
  </si>
  <si>
    <t>-1687722580</t>
  </si>
  <si>
    <t>36</t>
  </si>
  <si>
    <t>837372221</t>
  </si>
  <si>
    <t>Montáž kameninových tvarovek jednoosých s integrovaným těsněním otevřený výkop DN 300</t>
  </si>
  <si>
    <t>1336607919</t>
  </si>
  <si>
    <t>Montáž kameninových tvarovek na potrubí z trub kameninových v otevřeném výkopu s integrovaným těsněním jednoosých DN 300</t>
  </si>
  <si>
    <t>37</t>
  </si>
  <si>
    <t>59710003.STZ</t>
  </si>
  <si>
    <t>trouba kameninová glazovaná zkrácená GZ DN300mm L60(75)cm třída 160 spojovací systém C</t>
  </si>
  <si>
    <t>-2062811892</t>
  </si>
  <si>
    <t>7*0,6</t>
  </si>
  <si>
    <t>38</t>
  </si>
  <si>
    <t>59710010.STZ</t>
  </si>
  <si>
    <t>trouba kameninová glazovaná zkrácená GA DN300mm L60(75)cm třída 160 spojovací systém C</t>
  </si>
  <si>
    <t>461078652</t>
  </si>
  <si>
    <t>8*0,6</t>
  </si>
  <si>
    <t>39</t>
  </si>
  <si>
    <t>892372121</t>
  </si>
  <si>
    <t>Tlakové zkoušky vzduchem těsnícími vaky ucpávkovými DN 300</t>
  </si>
  <si>
    <t>úsek</t>
  </si>
  <si>
    <t>-1317630025</t>
  </si>
  <si>
    <t>40</t>
  </si>
  <si>
    <t>894411311</t>
  </si>
  <si>
    <t>Osazení železobetonových dílců pro šachty skruží rovných</t>
  </si>
  <si>
    <t>49583955</t>
  </si>
  <si>
    <t>41</t>
  </si>
  <si>
    <t>592241600</t>
  </si>
  <si>
    <t>skruž betonová s ocelová se stupadly +PE povlakem TBS-Q 1000/250/120 SP 100x25x12 cm</t>
  </si>
  <si>
    <t>-1045680523</t>
  </si>
  <si>
    <t>skruž kanalizační s ocelovými stupadly 100 x 25 x 12 cm</t>
  </si>
  <si>
    <t>42</t>
  </si>
  <si>
    <t>592241610</t>
  </si>
  <si>
    <t>skruž betonová s ocelová se stupadly +PE povlakem TBH TBS-Q 1000/500/120 SP 100x50x12 cm</t>
  </si>
  <si>
    <t>-2015936044</t>
  </si>
  <si>
    <t>skruž kanalizační s ocelovými stupadly 100 x 50 x 12 cm</t>
  </si>
  <si>
    <t>43</t>
  </si>
  <si>
    <t>592241620</t>
  </si>
  <si>
    <t>skruž betonová s ocelová se stupadly +PE povlakem TBH-Q 1000/1000/120 SP 100x100x12 cm</t>
  </si>
  <si>
    <t>991536036</t>
  </si>
  <si>
    <t>skruž kanalizační s ocelovými stupadly 100 x 100 x 12 cm</t>
  </si>
  <si>
    <t>44</t>
  </si>
  <si>
    <t>592243480</t>
  </si>
  <si>
    <t>těsnění elastomerové pro spojení šachetních dílů EMT DN 1000</t>
  </si>
  <si>
    <t>2035813361</t>
  </si>
  <si>
    <t>těsnění elastomerové pro spojení šachetních dílů DN 1000</t>
  </si>
  <si>
    <t>45</t>
  </si>
  <si>
    <t>894412411</t>
  </si>
  <si>
    <t>Osazení železobetonových dílců pro šachty skruží přechodových</t>
  </si>
  <si>
    <t>-260522063</t>
  </si>
  <si>
    <t>46</t>
  </si>
  <si>
    <t>592243120</t>
  </si>
  <si>
    <t>konus šachetní betonový TBR-Q.1 100-63/58/12 KPS 100x62,5x58 cm</t>
  </si>
  <si>
    <t>1995203682</t>
  </si>
  <si>
    <t>47</t>
  </si>
  <si>
    <t>894414111</t>
  </si>
  <si>
    <t>Osazení železobetonových dílců pro šachty skruží základových</t>
  </si>
  <si>
    <t>-1021760616</t>
  </si>
  <si>
    <t>48</t>
  </si>
  <si>
    <t>592243390.</t>
  </si>
  <si>
    <t xml:space="preserve">prefabrikáty pro vstupní šachty a drenážní šachtice (betonové a železobetonové) šachty pro odpadní kanály a potrubí uložená v zemi dno šachty kanalizační přímé V - průměr odtoku TBZ-Q.1  100/100 V max.60  100 /100 x 60</t>
  </si>
  <si>
    <t>-45653045</t>
  </si>
  <si>
    <t>49</t>
  </si>
  <si>
    <t>899102111</t>
  </si>
  <si>
    <t>Osazení poklopů litinových nebo ocelových včetně rámů hmotnosti nad 50 do 100 kg</t>
  </si>
  <si>
    <t>685897581</t>
  </si>
  <si>
    <t>50</t>
  </si>
  <si>
    <t>552410140</t>
  </si>
  <si>
    <t xml:space="preserve">poklop šachtový třída D 400, kruhový rám 785,  vstup 600 mm, REXESS bez ventilace</t>
  </si>
  <si>
    <t>2040531301</t>
  </si>
  <si>
    <t>51</t>
  </si>
  <si>
    <t>899201211</t>
  </si>
  <si>
    <t>Demontáž mříží litinových včetně rámů hmotnosti do 50 kg</t>
  </si>
  <si>
    <t>-856880722</t>
  </si>
  <si>
    <t>Demontáž mříží litinových včetně rámů, hmotnosti jednotlivě do 50 kg</t>
  </si>
  <si>
    <t>52</t>
  </si>
  <si>
    <t>899623131</t>
  </si>
  <si>
    <t>Obetonování potrubí nebo zdiva stok betonem prostým tř. C 8/10 otevřený výkop</t>
  </si>
  <si>
    <t>1900223890</t>
  </si>
  <si>
    <t>Obetonování potrubí nebo zdiva stok betonem prostým v otevřeném výkopu, beton tř. C 8/10</t>
  </si>
  <si>
    <t>(PI*0,15*0,15*20)"zalití stáv. kan</t>
  </si>
  <si>
    <t>Ostatní konstrukce a práce, bourání</t>
  </si>
  <si>
    <t>53</t>
  </si>
  <si>
    <t>910000000.</t>
  </si>
  <si>
    <t>Hutnící zkoušky dle TP 146</t>
  </si>
  <si>
    <t>505819583</t>
  </si>
  <si>
    <t>997</t>
  </si>
  <si>
    <t>Přesun sutě</t>
  </si>
  <si>
    <t>54</t>
  </si>
  <si>
    <t>997013111</t>
  </si>
  <si>
    <t>Vnitrostaveništní doprava suti a vybouraných hmot pro budovy v do 6 m s použitím mechanizace</t>
  </si>
  <si>
    <t>-1234709984</t>
  </si>
  <si>
    <t>Vnitrostaveništní doprava suti a vybouraných hmot vodorovně do 50 m svisle s použitím mechanizace pro budovy a haly výšky do 6 m</t>
  </si>
  <si>
    <t>55</t>
  </si>
  <si>
    <t>997013501</t>
  </si>
  <si>
    <t>Odvoz suti a vybouraných hmot na skládku nebo meziskládku do 1 km se složením</t>
  </si>
  <si>
    <t>-1007147227</t>
  </si>
  <si>
    <t>Odvoz suti a vybouraných hmot na skládku nebo meziskládku se složením, na vzdálenost do 1 km</t>
  </si>
  <si>
    <t>56</t>
  </si>
  <si>
    <t>997013509</t>
  </si>
  <si>
    <t>Příplatek k odvozu suti a vybouraných hmot na skládku ZKD 1 km přes 1 km</t>
  </si>
  <si>
    <t>515893153</t>
  </si>
  <si>
    <t>Odvoz suti a vybouraných hmot na skládku nebo meziskládku se složením, na vzdálenost Příplatek k ceně za každý další i započatý 1 km přes 1 km</t>
  </si>
  <si>
    <t>27,702*35 'Přepočtené koeficientem množství</t>
  </si>
  <si>
    <t>57</t>
  </si>
  <si>
    <t>997013831</t>
  </si>
  <si>
    <t>Poplatek za uložení stavebního směsného odpadu na skládce (skládkovné)</t>
  </si>
  <si>
    <t>-1178717726</t>
  </si>
  <si>
    <t>Poplatek za uložení stavebního odpadu na skládce (skládkovné) směsného</t>
  </si>
  <si>
    <t>998</t>
  </si>
  <si>
    <t>Přesun hmot</t>
  </si>
  <si>
    <t>58</t>
  </si>
  <si>
    <t>998275101</t>
  </si>
  <si>
    <t>Přesun hmot pro trubní vedení z trub kameninových otevřený výkop</t>
  </si>
  <si>
    <t>-542666231</t>
  </si>
  <si>
    <t>Přesun hmot pro trubní vedení hloubené z trub kameninových pro kanalizace v otevřeném výkopu dopravní vzdálenost do 15 m</t>
  </si>
  <si>
    <t>IO 02 - destova_kanalizace</t>
  </si>
  <si>
    <t>115101201</t>
  </si>
  <si>
    <t>Čerpání vody na dopravní výšku do 10 m průměrný přítok do 500 l/min</t>
  </si>
  <si>
    <t>84787920</t>
  </si>
  <si>
    <t>Čerpání vody na dopravní výšku do 10 m s uvažovaným průměrným přítokem do 500 l/min</t>
  </si>
  <si>
    <t>779500736</t>
  </si>
  <si>
    <t>-1846130074</t>
  </si>
  <si>
    <t>230*1,05*(0,6+0,79+1,32+1,57+1,42+1,3+1,4+1,39+1,36)/9</t>
  </si>
  <si>
    <t>2*1*1,4*9"šachty</t>
  </si>
  <si>
    <t>324,392*0,5 'Přepočtené koeficientem množství</t>
  </si>
  <si>
    <t>1396563895</t>
  </si>
  <si>
    <t>162,196*0,3</t>
  </si>
  <si>
    <t>930871817</t>
  </si>
  <si>
    <t>2126397682</t>
  </si>
  <si>
    <t>1831340267</t>
  </si>
  <si>
    <t>230*1,7"1/2 v obj. vodovodu</t>
  </si>
  <si>
    <t>-1101629215</t>
  </si>
  <si>
    <t>1803632132</t>
  </si>
  <si>
    <t>162,196*2</t>
  </si>
  <si>
    <t>-1605695957</t>
  </si>
  <si>
    <t>24,15+130,025+137,469*2</t>
  </si>
  <si>
    <t>647171843</t>
  </si>
  <si>
    <t>324,392-137,469</t>
  </si>
  <si>
    <t>943611056</t>
  </si>
  <si>
    <t>24,15+130,025+137,469</t>
  </si>
  <si>
    <t>-668852472</t>
  </si>
  <si>
    <t>291,644+186,923</t>
  </si>
  <si>
    <t>-642950671</t>
  </si>
  <si>
    <t>186,923</t>
  </si>
  <si>
    <t>186,923*1,8 'Přepočtené koeficientem množství</t>
  </si>
  <si>
    <t>1508364451</t>
  </si>
  <si>
    <t>324,392-24,15-148,523</t>
  </si>
  <si>
    <t>-(PI*0,6*0,6*1,4)*9</t>
  </si>
  <si>
    <t>-1197829253</t>
  </si>
  <si>
    <t>230*1,05*0,615</t>
  </si>
  <si>
    <t>-(PI*0,16*0,16*230)</t>
  </si>
  <si>
    <t>1601627491</t>
  </si>
  <si>
    <t>130,025*1,8 'Přepočtené koeficientem množství</t>
  </si>
  <si>
    <t>-967700601</t>
  </si>
  <si>
    <t>230*1,05*0,1</t>
  </si>
  <si>
    <t>1778364960</t>
  </si>
  <si>
    <t>59224176</t>
  </si>
  <si>
    <t>prstenec betonový vyrovnávací 62,5x8x12 cm</t>
  </si>
  <si>
    <t>860256369</t>
  </si>
  <si>
    <t>-767835453</t>
  </si>
  <si>
    <t>871315241</t>
  </si>
  <si>
    <t>Kanalizační potrubí z tvrdého PVC vícevrstvé tuhost třídy SN12 DN 150</t>
  </si>
  <si>
    <t>-1610367495</t>
  </si>
  <si>
    <t>Kanalizační potrubí z tvrdého PVC v otevřeném výkopu ve sklonu do 20 %, hladkého plnostěnného vícevrstvého, tuhost třídy SN 12 DN 150</t>
  </si>
  <si>
    <t>871375241</t>
  </si>
  <si>
    <t>Kanalizační potrubí z tvrdého PVC vícevrstvé tuhost třídy SN12 DN 300</t>
  </si>
  <si>
    <t>-1281005621</t>
  </si>
  <si>
    <t>Kanalizační potrubí z tvrdého PVC v otevřeném výkopu ve sklonu do 20 %, hladkého plnostěnného vícevrstvého, tuhost třídy SN 12 DN 300</t>
  </si>
  <si>
    <t>877375221</t>
  </si>
  <si>
    <t>Montáž tvarovek z tvrdého PVC-systém KG nebo z polypropylenu-systém KG 2000 dvouosé DN 300</t>
  </si>
  <si>
    <t>-509201974</t>
  </si>
  <si>
    <t>Montáž tvarovek na kanalizačním potrubí z trub z plastu z tvrdého PVC [systém KG] nebo z polypropylenu [systém KG 2000] v otevřeném výkopu dvouosých DN 300</t>
  </si>
  <si>
    <t>286114040</t>
  </si>
  <si>
    <t>odbočka kanalizační plastová s hrdlem KGEA-300/150/45°</t>
  </si>
  <si>
    <t>-216111405</t>
  </si>
  <si>
    <t>odbočka kanalizační plastová s hrdlem KG 300/150/45°</t>
  </si>
  <si>
    <t>-1156922388</t>
  </si>
  <si>
    <t>894402211</t>
  </si>
  <si>
    <t>Osazení betonových dílců pro šachty skruží přechodových</t>
  </si>
  <si>
    <t>-1480048875</t>
  </si>
  <si>
    <t>52120033</t>
  </si>
  <si>
    <t>-999008981</t>
  </si>
  <si>
    <t>-1038113220</t>
  </si>
  <si>
    <t>483061141</t>
  </si>
  <si>
    <t>331769648</t>
  </si>
  <si>
    <t>-859429898</t>
  </si>
  <si>
    <t>-202565582</t>
  </si>
  <si>
    <t>894414211</t>
  </si>
  <si>
    <t>Osazení železobetonových dílců pro šachty desek zákrytových</t>
  </si>
  <si>
    <t>1871900914</t>
  </si>
  <si>
    <t>592243150</t>
  </si>
  <si>
    <t>deska betonová zákrytová TZK-Q.1 100-63/17 100/62,5 x 16,5 cm</t>
  </si>
  <si>
    <t>1369561727</t>
  </si>
  <si>
    <t>deska betonová zákrytová pro čtvercové šachty 100/62,5 x 16,5 cm</t>
  </si>
  <si>
    <t>-1558519958</t>
  </si>
  <si>
    <t>442558881</t>
  </si>
  <si>
    <t>-1903287268</t>
  </si>
  <si>
    <t>998276101</t>
  </si>
  <si>
    <t>Přesun hmot pro trubní vedení z trub z plastických hmot otevřený výkop</t>
  </si>
  <si>
    <t>1277009523</t>
  </si>
  <si>
    <t>Přesun hmot pro trubní vedení hloubené z trub z plastických hmot nebo sklolaminátových pro vodovody nebo kanalizace v otevřeném výkopu dopravní vzdálenost do 15 m</t>
  </si>
  <si>
    <t>03 - vodovod</t>
  </si>
  <si>
    <t>-1822230034</t>
  </si>
  <si>
    <t>87398439</t>
  </si>
  <si>
    <t>130001101</t>
  </si>
  <si>
    <t>Příplatek za ztížení vykopávky v blízkosti podzemního vedení</t>
  </si>
  <si>
    <t>1811393323</t>
  </si>
  <si>
    <t>Příplatek k cenám hloubených vykopávek za ztížení vykopávky v blízkosti podzemního vedení nebo výbušnin pro jakoukoliv třídu horniny</t>
  </si>
  <si>
    <t>6*0,75*1</t>
  </si>
  <si>
    <t>1857171973</t>
  </si>
  <si>
    <t>298*0,75*(1,13+1,19+1,11+0,98+0,94+0,91+0,9+0,92+0,94+0,9+0,92+0,91+1,01+0,98+1,07)/15</t>
  </si>
  <si>
    <t>220,669*0,5 'Přepočtené koeficientem množství</t>
  </si>
  <si>
    <t>1198849656</t>
  </si>
  <si>
    <t>110,335*0,3</t>
  </si>
  <si>
    <t>525530400</t>
  </si>
  <si>
    <t>1134627296</t>
  </si>
  <si>
    <t>-1482384921</t>
  </si>
  <si>
    <t>298*1,4"zbytek v IO02</t>
  </si>
  <si>
    <t>1807653494</t>
  </si>
  <si>
    <t>-193688786</t>
  </si>
  <si>
    <t>110,335*2</t>
  </si>
  <si>
    <t>-1831278968</t>
  </si>
  <si>
    <t>22,35+87,165+111,115*2</t>
  </si>
  <si>
    <t>1314721950</t>
  </si>
  <si>
    <t>220,67-111,155</t>
  </si>
  <si>
    <t>-1177685714</t>
  </si>
  <si>
    <t>22,35+87,165+111,115</t>
  </si>
  <si>
    <t>577907958</t>
  </si>
  <si>
    <t>220,63+109,515</t>
  </si>
  <si>
    <t>945679455</t>
  </si>
  <si>
    <t>109,515</t>
  </si>
  <si>
    <t>109,515*1,8 'Přepočtené koeficientem množství</t>
  </si>
  <si>
    <t>-1257649825</t>
  </si>
  <si>
    <t>220,67-22,35-87,165</t>
  </si>
  <si>
    <t>196783210</t>
  </si>
  <si>
    <t>298*0,75*0,39</t>
  </si>
  <si>
    <t>-2054617572</t>
  </si>
  <si>
    <t>87,165*1,8 'Přepočtené koeficientem množství</t>
  </si>
  <si>
    <t>1690023137</t>
  </si>
  <si>
    <t>298*0,75*0,1</t>
  </si>
  <si>
    <t>452313121</t>
  </si>
  <si>
    <t>Podkladní bloky z betonu prostého tř. C 8/10 otevřený výkop</t>
  </si>
  <si>
    <t>139364266</t>
  </si>
  <si>
    <t>Podkladní a zajišťovací konstrukce z betonu prostého v otevřeném výkopu bloky pro potrubí z betonu tř. C 8/10</t>
  </si>
  <si>
    <t>0,4*0,4*0,4</t>
  </si>
  <si>
    <t>452353101</t>
  </si>
  <si>
    <t>Bednění podkladních bloků otevřený výkop</t>
  </si>
  <si>
    <t>1084270592</t>
  </si>
  <si>
    <t>Bednění podkladních a zajišťovacích konstrukcí v otevřeném výkopu bloků pro potrubí</t>
  </si>
  <si>
    <t>0,4*0,4*4</t>
  </si>
  <si>
    <t>850245121</t>
  </si>
  <si>
    <t>Výřez nebo výsek na potrubí z trub litinových tlakových nebo plastických hmot DN 80</t>
  </si>
  <si>
    <t>967807766</t>
  </si>
  <si>
    <t>Výřez nebo výsek na potrubí z trub litinových tlakových nebo plasických hmot DN 80</t>
  </si>
  <si>
    <t>850365121</t>
  </si>
  <si>
    <t>Výřez nebo výsek na potrubí z trub litinových tlakových nebo plastických hmot DN 250</t>
  </si>
  <si>
    <t>532941866</t>
  </si>
  <si>
    <t>Výřez nebo výsek na potrubí z trub litinových tlakových nebo plasických hmot DN 250</t>
  </si>
  <si>
    <t>857242122</t>
  </si>
  <si>
    <t>Montáž litinových tvarovek jednoosých přírubových otevřený výkop DN 80</t>
  </si>
  <si>
    <t>1336311693</t>
  </si>
  <si>
    <t>Montáž litinových tvarovek na potrubí litinovém tlakovém jednoosých na potrubí z trub přírubových v otevřeném výkopu, kanálu nebo v šachtě DN 80</t>
  </si>
  <si>
    <t>797408000016.1</t>
  </si>
  <si>
    <t>SYNOFLEX - SPOJKA 80 (85-105)</t>
  </si>
  <si>
    <t>KS</t>
  </si>
  <si>
    <t>1447770824</t>
  </si>
  <si>
    <t>VODA+KANAL Multitoleranční spojky Synoflex SYNOFLEX - SPOJKA 80 (85-105)</t>
  </si>
  <si>
    <t>505008020016</t>
  </si>
  <si>
    <t>KOLENO PATNÍ PŘÍRUBOVÉ DLOUHÉ DN 80</t>
  </si>
  <si>
    <t>1881911439</t>
  </si>
  <si>
    <t>TVAROVKA PŘÍRUBOVÁ KOLENO PATNÍ DLOUHÉ DN 80</t>
  </si>
  <si>
    <t>552532470</t>
  </si>
  <si>
    <t>trouba přírubová litinová práškový epoxid tl.250µm FF DN 80 mm délka 1000 mm</t>
  </si>
  <si>
    <t>CS ÚRS 2017 01</t>
  </si>
  <si>
    <t>1437201044</t>
  </si>
  <si>
    <t>857243131</t>
  </si>
  <si>
    <t>Montáž litinových tvarovek odbočných hrdlových otevřený výkop s integrovaným těsněním DN 80</t>
  </si>
  <si>
    <t>1381763263</t>
  </si>
  <si>
    <t>Montáž litinových tvarovek na potrubí litinovém tlakovém odbočných na potrubí z trub hrdlových v otevřeném výkopu, kanálu nebo v šachtě s integrovaným těsněním DN 80</t>
  </si>
  <si>
    <t>552538090</t>
  </si>
  <si>
    <t>tvarovka hrdlová s hrdlovou odbočkou spoj TYTON z tvárné litiny,práškový epoxid, tl.250µm MMB-kus DN 80/80 mm</t>
  </si>
  <si>
    <t>880730991</t>
  </si>
  <si>
    <t>tvarovka hrdlová s hrdlovou odbočkou z tvárné litiny,práškový epoxid, tl.250µm MMB-kus DN 80/80 mm</t>
  </si>
  <si>
    <t>857362122</t>
  </si>
  <si>
    <t>Montáž litinových tvarovek jednoosých přírubových otevřený výkop DN 250</t>
  </si>
  <si>
    <t>-1317228450</t>
  </si>
  <si>
    <t>Montáž litinových tvarovek na potrubí litinovém tlakovém jednoosých na potrubí z trub přírubových v otevřeném výkopu, kanálu nebo v šachtě DN 250</t>
  </si>
  <si>
    <t>797425000016</t>
  </si>
  <si>
    <t>SYNOFLEX - SPOJKA 250 (265-310)</t>
  </si>
  <si>
    <t>-103546584</t>
  </si>
  <si>
    <t>VODA+KANAL Multitoleranční spojky Synoflex SYNOFLEX - SPOJKA 250 (265-310)</t>
  </si>
  <si>
    <t>857363131</t>
  </si>
  <si>
    <t>Montáž litinových tvarovek odbočných hrdlových otevřený výkop s integrovaným těsněním DN 250</t>
  </si>
  <si>
    <t>996482762</t>
  </si>
  <si>
    <t>Montáž litinových tvarovek na potrubí litinovém tlakovém odbočných na potrubí z trub hrdlových v otevřeném výkopu, kanálu nebo v šachtě s integrovaným těsněním DN 250</t>
  </si>
  <si>
    <t>552538260</t>
  </si>
  <si>
    <t>tvarovka hrdlová s hrdlovou odbočkou spoj TYTON z tvárné litiny,práškový epoxid, tl.250µm MMB-kus DN 250/80 mm</t>
  </si>
  <si>
    <t>-1340811161</t>
  </si>
  <si>
    <t>tvarovka hrdlová s hrdlovou odbočkou z tvárné litiny,práškový epoxid, tl.250µm MMB-kus DN 250/80 mm</t>
  </si>
  <si>
    <t>871241211</t>
  </si>
  <si>
    <t>Montáž potrubí z PE100 SDR 11 otevřený výkop svařovaných elektrotvarovkou D 90 x 8,2 mm</t>
  </si>
  <si>
    <t>1158903912</t>
  </si>
  <si>
    <t>Montáž vodovodního potrubí z plastů v otevřeném výkopu z polyetylenu PE 100 svařovaných elektrotvarovkou SDR 11/PN16 D 90 x 8,2 mm</t>
  </si>
  <si>
    <t>286131290</t>
  </si>
  <si>
    <t>potrubí vodovodní PE100 PN10 SDR17 6 m, 12 m,100 m, 90 x 5,4 mm</t>
  </si>
  <si>
    <t>2129487710</t>
  </si>
  <si>
    <t>298*1,015 'Přepočtené koeficientem množství</t>
  </si>
  <si>
    <t>877241101</t>
  </si>
  <si>
    <t>Montáž elektrospojek na potrubí z PE trub d 90</t>
  </si>
  <si>
    <t>1790771031</t>
  </si>
  <si>
    <t>Montáž tvarovek na vodovodním plastovém potrubí z polyetylenu PE 100 elektrotvarovek SDR 11/PN16 spojek, oblouků nebo redukcí d 90</t>
  </si>
  <si>
    <t>28615974R</t>
  </si>
  <si>
    <t>elektrospojka SDR 11, PE 100, PN 16 d 90 MB</t>
  </si>
  <si>
    <t>639636879</t>
  </si>
  <si>
    <t>elektrospojka SDR 11, PE 100, PN 16 d 90</t>
  </si>
  <si>
    <t>28612344R</t>
  </si>
  <si>
    <t xml:space="preserve">nákružek lemový  PE100 SDR11 d 90 EFL</t>
  </si>
  <si>
    <t>-762101979</t>
  </si>
  <si>
    <t xml:space="preserve">nákružek lemový  PE100 SDR 11, d 90</t>
  </si>
  <si>
    <t>877241110</t>
  </si>
  <si>
    <t>Montáž elektrokolen 45° na potrubí z PE trub d 90</t>
  </si>
  <si>
    <t>25618544</t>
  </si>
  <si>
    <t>Montáž tvarovek na vodovodním plastovém potrubí z polyetylenu PE 100 elektrotvarovek SDR 11/PN16 kolen 22 st. nebo 45 st. d 90</t>
  </si>
  <si>
    <t>286149480</t>
  </si>
  <si>
    <t>elektrokoleno 45°, PE 100, PN 16, d 90</t>
  </si>
  <si>
    <t>-1474580713</t>
  </si>
  <si>
    <t>877241112</t>
  </si>
  <si>
    <t>Montáž elektrokolen 90° na potrubí z PE trub d 90</t>
  </si>
  <si>
    <t>32958054</t>
  </si>
  <si>
    <t>Montáž tvarovek na vodovodním plastovém potrubí z polyetylenu PE 100 elektrotvarovek SDR 11/PN16 kolen 90 st. d 90</t>
  </si>
  <si>
    <t>286149360</t>
  </si>
  <si>
    <t>elektrokoleno 90°, PE 100, PN 16, d 90</t>
  </si>
  <si>
    <t>-1788149487</t>
  </si>
  <si>
    <t>877241120</t>
  </si>
  <si>
    <t>Montáž elektro navrtávacích T-kusů s 360° odbočkou na potrubí z PE trub d 90/25</t>
  </si>
  <si>
    <t>-496714041</t>
  </si>
  <si>
    <t>Montáž tvarovek na vodovodním plastovém potrubí z polyetylenu PE 100 elektrotvarovek SDR 11/PN16 T-kusů navrtávacích s 360 st. otočnou odbočkou d 90/25</t>
  </si>
  <si>
    <t>525009000116</t>
  </si>
  <si>
    <t>PAS NAVRTÁVACÍ HAKU DN 90-1''</t>
  </si>
  <si>
    <t>-1242060544</t>
  </si>
  <si>
    <t>NAVRTÁVACÍ PASY NAVRTÁVACÍ HAKU DN 90-1''</t>
  </si>
  <si>
    <t>950205010000</t>
  </si>
  <si>
    <t>SOUPRAVA ZEMNÍ TELESKOPICKÁ E2-0,9-1,15</t>
  </si>
  <si>
    <t>5099820</t>
  </si>
  <si>
    <t>ZEMNÍ SOUPRAVY ŠOUPÁTKOVÉ TELESKOPICKÉ 50-100 (0,9-1,1m)</t>
  </si>
  <si>
    <t>891181112</t>
  </si>
  <si>
    <t>Montáž vodovodních šoupátek otevřený výkop DN 40</t>
  </si>
  <si>
    <t>939901047</t>
  </si>
  <si>
    <t>Montáž vodovodních armatur na potrubí šoupátek nebo klapek uzavíracích v otevřeném výkopu nebo v šachtách s osazením zemní soupravy (bez poklopů) DN 40</t>
  </si>
  <si>
    <t>4222114R</t>
  </si>
  <si>
    <t>ŠOUPĚ č.2500 přípojkové 32 - 1" oboustran.vnitřní závit HAWLE</t>
  </si>
  <si>
    <t>681890991</t>
  </si>
  <si>
    <t>891241112</t>
  </si>
  <si>
    <t>Montáž vodovodních šoupátek otevřený výkop DN 80</t>
  </si>
  <si>
    <t>-399787432</t>
  </si>
  <si>
    <t>Montáž vodovodních armatur na potrubí šoupátek nebo klapek uzavíracích v otevřeném výkopu nebo v šachtách s osazením zemní soupravy (bez poklopů) DN 80</t>
  </si>
  <si>
    <t>422213030</t>
  </si>
  <si>
    <t>šoupátko pitná voda AVK, GGG50 F4, PN10/16 DN 80 x 180 mm</t>
  </si>
  <si>
    <t>379429188</t>
  </si>
  <si>
    <t>šoupátko pitná voda, litina GGG 50, krátká stavební délka, PN10/16 DN 80 x 180 mm</t>
  </si>
  <si>
    <t>891247111</t>
  </si>
  <si>
    <t>Montáž hydrantů podzemních DN 80</t>
  </si>
  <si>
    <t>1482822948</t>
  </si>
  <si>
    <t>Montáž vodovodních armatur na potrubí hydrantů podzemních (bez osazení poklopů) DN 80</t>
  </si>
  <si>
    <t>422735910</t>
  </si>
  <si>
    <t>hydrant podzemní DN80 PN16 tvárná litina, jednoduchý uzávěr, krycí výška 1500 mm</t>
  </si>
  <si>
    <t>-1711301652</t>
  </si>
  <si>
    <t>hydrant podzemní DN80 PN16 jednoduchý uzávěr, krycí výška 1500 mm</t>
  </si>
  <si>
    <t>950212515003</t>
  </si>
  <si>
    <t>SOUPRAVA ZEMNÍ TELESKOPICKÁ E2-1,3 -1,8</t>
  </si>
  <si>
    <t>-976130232</t>
  </si>
  <si>
    <t>ZEMNÍ SOUPRAVY ŠOUPÁTKOVÉ TELESKOPICKÉ 125-150 (1,3-1,8m)</t>
  </si>
  <si>
    <t>348100000000</t>
  </si>
  <si>
    <t>PODKLAD. DESKA UNI</t>
  </si>
  <si>
    <t>876125797</t>
  </si>
  <si>
    <t>PODKLADOVÁ DESKA UNIVERZÁLNÍ ŠOUPÁTKOVÁ</t>
  </si>
  <si>
    <t>892271111</t>
  </si>
  <si>
    <t>Tlaková zkouška vodou potrubí DN 100 nebo 125</t>
  </si>
  <si>
    <t>83659847</t>
  </si>
  <si>
    <t>Tlakové zkoušky vodou na potrubí DN 100 nebo 125</t>
  </si>
  <si>
    <t>892273122</t>
  </si>
  <si>
    <t>Proplach a dezinfekce vodovodního potrubí DN od 80 do 125</t>
  </si>
  <si>
    <t>-362027260</t>
  </si>
  <si>
    <t>8941021R</t>
  </si>
  <si>
    <t>Rozbor vody</t>
  </si>
  <si>
    <t>soubor</t>
  </si>
  <si>
    <t>-646664021</t>
  </si>
  <si>
    <t>899401111</t>
  </si>
  <si>
    <t>Osazení poklopů litinových ventilových</t>
  </si>
  <si>
    <t>-1783203626</t>
  </si>
  <si>
    <t>185000000000</t>
  </si>
  <si>
    <t>POKLOP TELESKOPICKÝ PRO DOM PŘÍPOJKY</t>
  </si>
  <si>
    <t>-205348271</t>
  </si>
  <si>
    <t>POKLOPY DOMOVNÍ PŘÍPOJKY TELESKOPICKÝ LITINOVÝ</t>
  </si>
  <si>
    <t>59</t>
  </si>
  <si>
    <t>899401112</t>
  </si>
  <si>
    <t>Osazení poklopů litinových šoupátkových</t>
  </si>
  <si>
    <t>1154448498</t>
  </si>
  <si>
    <t>60</t>
  </si>
  <si>
    <t>175000000001</t>
  </si>
  <si>
    <t>POKLOP ULIČNÍ ŠOUP. DN VODA</t>
  </si>
  <si>
    <t>520923145</t>
  </si>
  <si>
    <t>POKLOPY ŠOUPATA ULIČNÍ VODA</t>
  </si>
  <si>
    <t>61</t>
  </si>
  <si>
    <t>899401113</t>
  </si>
  <si>
    <t>Osazení poklopů litinových hydrantových</t>
  </si>
  <si>
    <t>-1099536067</t>
  </si>
  <si>
    <t>62</t>
  </si>
  <si>
    <t>422914520</t>
  </si>
  <si>
    <t>poklop litinový typ 522-hydrantový DN 80</t>
  </si>
  <si>
    <t>-1177153884</t>
  </si>
  <si>
    <t>poklop litinový - hydrantový DN 80</t>
  </si>
  <si>
    <t>63</t>
  </si>
  <si>
    <t>899712111</t>
  </si>
  <si>
    <t>Orientační tabulky na zdivu</t>
  </si>
  <si>
    <t>2097465994</t>
  </si>
  <si>
    <t>Orientační tabulky na vodovodních a kanalizačních řadech na zdivu</t>
  </si>
  <si>
    <t>64</t>
  </si>
  <si>
    <t>899721112</t>
  </si>
  <si>
    <t>Signalizační vodič DN nad 150 mm na potrubí PVC</t>
  </si>
  <si>
    <t>1103869452</t>
  </si>
  <si>
    <t>Signalizační vodič na potrubí PVC DN nad 150 mm</t>
  </si>
  <si>
    <t>65</t>
  </si>
  <si>
    <t>899722113</t>
  </si>
  <si>
    <t>Krytí potrubí z plastů výstražnou fólií z PVC 34cm</t>
  </si>
  <si>
    <t>1010514438</t>
  </si>
  <si>
    <t>Krytí potrubí z plastů výstražnou fólií z PVC šířky 34cm</t>
  </si>
  <si>
    <t>66</t>
  </si>
  <si>
    <t>161185370</t>
  </si>
  <si>
    <t>67</t>
  </si>
  <si>
    <t>751212202</t>
  </si>
  <si>
    <t>04a - oprava_povrchu_splaskova</t>
  </si>
  <si>
    <t xml:space="preserve">    5 - Komunikace pozemní</t>
  </si>
  <si>
    <t>113107223</t>
  </si>
  <si>
    <t>Odstranění podkladu pl přes 200 m2 z kameniva drceného tl 300 mm</t>
  </si>
  <si>
    <t>1258996543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</si>
  <si>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</si>
  <si>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231*1,05</t>
  </si>
  <si>
    <t>113107241</t>
  </si>
  <si>
    <t>Odstranění podkladu pl přes 200 m2 živičných tl 50 mm</t>
  </si>
  <si>
    <t>976184313</t>
  </si>
  <si>
    <t>Odstranění podkladů nebo krytů s přemístěním hmot na skládku na vzdálenost do 20 m nebo s naložením na dopravní prostředek v ploše jednotlivě přes 200 m2 živičných, o tl. vrstvy do 50 mm</t>
  </si>
  <si>
    <t>231*1,15</t>
  </si>
  <si>
    <t>231*1,3</t>
  </si>
  <si>
    <t>113154363</t>
  </si>
  <si>
    <t>Frézování živičného krytu tl 50 mm pruh š 2 m pl do 10000 m2 s překážkami v trase</t>
  </si>
  <si>
    <t>610826239</t>
  </si>
  <si>
    <t>Frézování živičného podkladu nebo krytu s naložením na dopravní prostředek plochy přes 1 000 do 10 000 m2 s překážkami v trase pruhu šířky přes 1 m do 2 m, tloušťky vrstvy 50 mm</t>
  </si>
  <si>
    <t>231*1,45</t>
  </si>
  <si>
    <t>Komunikace pozemní</t>
  </si>
  <si>
    <t>566901234</t>
  </si>
  <si>
    <t>Vyspravení podkladu po překopech ing sítí plochy přes 15 m2 štěrkodrtí tl. 250 mm</t>
  </si>
  <si>
    <t>970986579</t>
  </si>
  <si>
    <t>Vyspravení podkladu po překopech inženýrských sítí plochy přes 15 m2 s rozprostřením a zhutněním štěrkodrtí tl. 250 mm</t>
  </si>
  <si>
    <t>566901261</t>
  </si>
  <si>
    <t>Vyspravení podkladu po překopech ing sítí plochy přes 15 m2 obalovaným kamenivem ACP (OK) tl. 100 mm</t>
  </si>
  <si>
    <t>2139530189</t>
  </si>
  <si>
    <t>Vyspravení podkladu po překopech inženýrských sítí plochy přes 15 m2 s rozprostřením a zhutněním obalovaným kamenivem ACP (OK) tl. 100 mm</t>
  </si>
  <si>
    <t>231*1,15*0,5</t>
  </si>
  <si>
    <t>572341111</t>
  </si>
  <si>
    <t>Vyspravení krytu komunikací po překopech plochy přes 15 m2 asfalt betonem ACO (AB) tl 50 mm</t>
  </si>
  <si>
    <t>1537912300</t>
  </si>
  <si>
    <t>Vyspravení krytu komunikací po překopech inženýrských sítí plochy přes 15 m2 asfaltovým betonem ACO (AB), po zhutnění tl. přes 30 do 50 mm</t>
  </si>
  <si>
    <t>572341112</t>
  </si>
  <si>
    <t>Vyspravení krytu komunikací po překopech plochy přes 15 m2 asfalt betonem ACO (AB) tl 70 mm</t>
  </si>
  <si>
    <t>1670357313</t>
  </si>
  <si>
    <t>Vyspravení krytu komunikací po překopech inženýrských sítí plochy přes 15 m2 asfaltovým betonem ACO (AB), po zhutnění tl. přes 50 do 70 mm</t>
  </si>
  <si>
    <t>573211107</t>
  </si>
  <si>
    <t>Postřik živičný spojovací z asfaltu v množství 0,30 kg/m2</t>
  </si>
  <si>
    <t>1499609313</t>
  </si>
  <si>
    <t>Postřik spojovací PS bez posypu kamenivem z asfaltu silničního, v množství 0,30 kg/m2</t>
  </si>
  <si>
    <t>334,95+300,3+132,825*2</t>
  </si>
  <si>
    <t>919121213</t>
  </si>
  <si>
    <t>Těsnění spár zálivkou za studena pro komůrky š 10 mm hl 25 mm bez těsnicího profilu</t>
  </si>
  <si>
    <t>565757174</t>
  </si>
  <si>
    <t>Utěsnění dilatačních spár zálivkou za studena v cementobetonovém nebo živičném krytu včetně adhezního nátěru bez těsnicího profilu pod zálivkou, pro komůrky šířky 10 mm, hloubky 25 mm</t>
  </si>
  <si>
    <t>240</t>
  </si>
  <si>
    <t>919731121</t>
  </si>
  <si>
    <t>Zarovnání styčné plochy podkladu nebo krytu živičného tl do 50 mm</t>
  </si>
  <si>
    <t>-1476947626</t>
  </si>
  <si>
    <t>Zarovnání styčné plochy podkladu nebo krytu podél vybourané části komunikace nebo zpevněné plochy živičné tl. do 50 mm</t>
  </si>
  <si>
    <t>919735111</t>
  </si>
  <si>
    <t>Řezání stávajícího živičného krytu hl do 50 mm</t>
  </si>
  <si>
    <t>30111727</t>
  </si>
  <si>
    <t>Řezání stávajícího živičného krytu nebo podkladu hloubky do 50 mm</t>
  </si>
  <si>
    <t>997221551</t>
  </si>
  <si>
    <t>Vodorovná doprava suti ze sypkých materiálů do 1 km</t>
  </si>
  <si>
    <t>-1220879105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</si>
  <si>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</si>
  <si>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</si>
  <si>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</si>
  <si>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1912508874</t>
  </si>
  <si>
    <t>Vodorovná doprava suti bez naložení, ale se složením a s hrubým urovnáním Příplatek k ceně za každý další i započatý 1 km přes 1 km</t>
  </si>
  <si>
    <t>205,059*35 'Přepočtené koeficientem množství</t>
  </si>
  <si>
    <t>997221612</t>
  </si>
  <si>
    <t>Nakládání vybouraných hmot na dopravní prostředky pro vodorovnou dopravu</t>
  </si>
  <si>
    <t>-1980968707</t>
  </si>
  <si>
    <t>Nakládání na dopravní prostředky pro vodorovnou dopravu vybouraných hmot</t>
  </si>
  <si>
    <t>997221845</t>
  </si>
  <si>
    <t>Poplatek za uložení odpadu z asfaltových povrchů na skládce (skládkovné)</t>
  </si>
  <si>
    <t>-1562395235</t>
  </si>
  <si>
    <t>Poplatek za uložení stavebního odpadu na skládce (skládkovné) z asfaltových povrchů</t>
  </si>
  <si>
    <t>998225111</t>
  </si>
  <si>
    <t>Přesun hmot pro pozemní komunikace s krytem z kamene, monolitickým betonovým nebo živičným</t>
  </si>
  <si>
    <t>1957272679</t>
  </si>
  <si>
    <t>Přesun hmot pro komunikace s krytem z kameniva, monolitickým betonovým nebo živičným dopravní vzdálenost do 200 m jakékoliv délky objektu</t>
  </si>
  <si>
    <t>04b - oprava_povrchu_ostatni</t>
  </si>
  <si>
    <t>-608429066</t>
  </si>
  <si>
    <t>230*1,05</t>
  </si>
  <si>
    <t>298*0,75</t>
  </si>
  <si>
    <t>-1738704036</t>
  </si>
  <si>
    <t>835,139*2-565,95</t>
  </si>
  <si>
    <t>1479072323</t>
  </si>
  <si>
    <t>835,139-334,95</t>
  </si>
  <si>
    <t>121101103</t>
  </si>
  <si>
    <t>Sejmutí ornice s přemístěním na vzdálenost do 250 m</t>
  </si>
  <si>
    <t>-1384511715</t>
  </si>
  <si>
    <t>Sejmutí ornice nebo lesní půdy s vodorovným přemístěním na hromady v místě upotřebení nebo na dočasné či trvalé skládky se složením, na vzdálenost přes 100 do 250 m</t>
  </si>
  <si>
    <t>128*0,2</t>
  </si>
  <si>
    <t>181301103</t>
  </si>
  <si>
    <t>Rozprostření ornice tl vrstvy do 200 mm pl do 500 m2 v rovině nebo ve svahu do 1:5</t>
  </si>
  <si>
    <t>-1435899386</t>
  </si>
  <si>
    <t>Rozprostření a urovnání ornice v rovině nebo ve svahu sklonu do 1:5 při souvislé ploše do 500 m2, tl. vrstvy přes 150 do 200 mm</t>
  </si>
  <si>
    <t>181411121</t>
  </si>
  <si>
    <t>Založení lučního trávníku výsevem plochy do 1000 m2 v rovině a ve svahu do 1:5</t>
  </si>
  <si>
    <t>1616601610</t>
  </si>
  <si>
    <t>Založení trávníku na půdě předem připravené plochy do 1000 m2 výsevem včetně utažení lučního v rovině nebo na svahu do 1:5</t>
  </si>
  <si>
    <t>005724740</t>
  </si>
  <si>
    <t>osivo směs travní krajinná - svahová</t>
  </si>
  <si>
    <t>kg</t>
  </si>
  <si>
    <t>933630895</t>
  </si>
  <si>
    <t>128*0,015 'Přepočtené koeficientem množství</t>
  </si>
  <si>
    <t>-1552849208</t>
  </si>
  <si>
    <t>707,550-242,55</t>
  </si>
  <si>
    <t>281499027</t>
  </si>
  <si>
    <t>835,139*0,5-132,825</t>
  </si>
  <si>
    <t>-1015553942</t>
  </si>
  <si>
    <t>266438815</t>
  </si>
  <si>
    <t>835,139-300,3</t>
  </si>
  <si>
    <t>573211111</t>
  </si>
  <si>
    <t>Postřik živičný spojovací z asfaltu v množství do 0,70 kg/m2</t>
  </si>
  <si>
    <t>-952654824</t>
  </si>
  <si>
    <t>Postřik spojovací PS bez posypu kamenivem z asfaltu silničního, v množství 0,60 kg/m2</t>
  </si>
  <si>
    <t>835,139*3-900,9</t>
  </si>
  <si>
    <t>895941111</t>
  </si>
  <si>
    <t>Zřízení vpusti kanalizační uliční z betonových dílců typ UV-50 normální</t>
  </si>
  <si>
    <t>1841266227</t>
  </si>
  <si>
    <t>592238540</t>
  </si>
  <si>
    <t>skruž betonová pro uliční vpusťs výtokovým otvorem PVC TBV-Q 450/350/3a, 45x35x5 cm</t>
  </si>
  <si>
    <t>-384802545</t>
  </si>
  <si>
    <t>skruž betonová pro uliční vpusť s výtokovým otvorem PVC, 45x35x5 cm</t>
  </si>
  <si>
    <t>592238580</t>
  </si>
  <si>
    <t>skruž betonová pro uliční vpusť horní TBV-Q 450/570/5d, 45x57x5 cm</t>
  </si>
  <si>
    <t>-2088336401</t>
  </si>
  <si>
    <t>skruž betonová pro uliční vpusť horní 45 x 57 x 5 cm</t>
  </si>
  <si>
    <t>592238600</t>
  </si>
  <si>
    <t>skruž betonová pro uliční vpusť středová TBV-Q 450/195/6b, 45x19,5x5 cm</t>
  </si>
  <si>
    <t>-601514740</t>
  </si>
  <si>
    <t>skruž betonová pro uliční vpusť středová 45 x 19,5 x 5 cm</t>
  </si>
  <si>
    <t>592238640</t>
  </si>
  <si>
    <t>prstenec betonový pro uliční vpusť vyrovnávací TBV-Q 390/60/10a, 39x6x13 cm</t>
  </si>
  <si>
    <t>1099549944</t>
  </si>
  <si>
    <t>prstenec betonový pro uliční vpusť vyrovnávací 39 x 6 x 13 cm</t>
  </si>
  <si>
    <t>592238660</t>
  </si>
  <si>
    <t>skruž betonová pro uliční vpusť přechodová TBV-Q 450-270/325/11, 45-27/29,5/5 cm</t>
  </si>
  <si>
    <t>-63948841</t>
  </si>
  <si>
    <t>skruž betonová pro uliční vpusť přechodová 45-27/29,5/5 cm</t>
  </si>
  <si>
    <t>592238740</t>
  </si>
  <si>
    <t>koš pozink. C3 DIN 4052, vysoký, pro rám 500/300</t>
  </si>
  <si>
    <t>1824177368</t>
  </si>
  <si>
    <t>koš vysoký pro uliční vpusti, žárově zinkovaný plech,pro rám 500/300</t>
  </si>
  <si>
    <t>55242320</t>
  </si>
  <si>
    <t>mříž vtoková litinová plochá 500x500mm</t>
  </si>
  <si>
    <t>-274533320</t>
  </si>
  <si>
    <t>620184672</t>
  </si>
  <si>
    <t>330-240</t>
  </si>
  <si>
    <t>441707464</t>
  </si>
  <si>
    <t>709157121</t>
  </si>
  <si>
    <t>-1141069153</t>
  </si>
  <si>
    <t>2107219575</t>
  </si>
  <si>
    <t>376,848*35 'Přepočtené koeficientem množství</t>
  </si>
  <si>
    <t>-1190259631</t>
  </si>
  <si>
    <t>-1565504486</t>
  </si>
  <si>
    <t>-645071029</t>
  </si>
  <si>
    <t>05a - VRN_splaskova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</si>
  <si>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</si>
  <si>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</si>
  <si>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</si>
  <si>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</si>
  <si>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</si>
  <si>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</si>
  <si>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</si>
  <si>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</si>
  <si>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</si>
  <si>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</si>
  <si>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1615978614</t>
  </si>
  <si>
    <t>Průzkumné, geodetické a projektové práce geodetické práce před výstavbou</t>
  </si>
  <si>
    <t>012203000</t>
  </si>
  <si>
    <t>Geodetické práce při provádění stavby</t>
  </si>
  <si>
    <t>-794332769</t>
  </si>
  <si>
    <t>Průzkumné, geodetické a projektové práce geodetické práce při provádění stavby</t>
  </si>
  <si>
    <t>012303000</t>
  </si>
  <si>
    <t>Geodetické práce po výstavbě</t>
  </si>
  <si>
    <t>414340787</t>
  </si>
  <si>
    <t>Průzkumné, geodetické a projektové práce geodetické práce po výstavbě</t>
  </si>
  <si>
    <t>013254000</t>
  </si>
  <si>
    <t>Dokumentace skutečného provedení stavby</t>
  </si>
  <si>
    <t>-668749983</t>
  </si>
  <si>
    <t>Průzkumné, geodetické a projektové práce projektové práce dokumentace stavby (výkresová a textová) skutečného provedení stavby</t>
  </si>
  <si>
    <t>VRN3</t>
  </si>
  <si>
    <t>Zařízení staveniště</t>
  </si>
  <si>
    <t>032903000</t>
  </si>
  <si>
    <t>Náklady na provoz a údržbu vybavení staveniště</t>
  </si>
  <si>
    <t>-1691052192</t>
  </si>
  <si>
    <t>Zařízení staveniště vybavení staveniště náklady na provoz a údržbu vybavení staveniště</t>
  </si>
  <si>
    <t>034403000</t>
  </si>
  <si>
    <t>Dopravní značení na staveništi</t>
  </si>
  <si>
    <t>-1048826437</t>
  </si>
  <si>
    <t>Zařízení staveniště zabezpečení staveniště dopravní značení na staveništi</t>
  </si>
  <si>
    <t>05b - VRN_ostatni</t>
  </si>
  <si>
    <t>-167799242</t>
  </si>
  <si>
    <t>2055336095</t>
  </si>
  <si>
    <t>-1718736900</t>
  </si>
  <si>
    <t>1409534249</t>
  </si>
  <si>
    <t>1315625558</t>
  </si>
  <si>
    <t>1622949066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</si>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</sst>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23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26</v>
      </c>
      <c r="AL8" s="27"/>
      <c r="AM8" s="27"/>
      <c r="AN8" s="39" t="s">
        <v>27</v>
      </c>
      <c r="AO8" s="27"/>
      <c r="AP8" s="27"/>
      <c r="AQ8" s="29"/>
      <c r="BE8" s="37"/>
      <c r="BS8" s="22" t="s">
        <v>8</v>
      </c>
    </row>
    <row r="9" ht="29.28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32" t="s">
        <v>28</v>
      </c>
      <c r="AL9" s="27"/>
      <c r="AM9" s="27"/>
      <c r="AN9" s="40" t="s">
        <v>29</v>
      </c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30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31</v>
      </c>
      <c r="AL10" s="27"/>
      <c r="AM10" s="27"/>
      <c r="AN10" s="33" t="s">
        <v>32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34</v>
      </c>
      <c r="AL11" s="27"/>
      <c r="AM11" s="27"/>
      <c r="AN11" s="33" t="s">
        <v>32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31</v>
      </c>
      <c r="AL13" s="27"/>
      <c r="AM13" s="27"/>
      <c r="AN13" s="41" t="s">
        <v>36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1" t="s">
        <v>36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8" t="s">
        <v>34</v>
      </c>
      <c r="AL14" s="27"/>
      <c r="AM14" s="27"/>
      <c r="AN14" s="41" t="s">
        <v>36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31</v>
      </c>
      <c r="AL16" s="27"/>
      <c r="AM16" s="27"/>
      <c r="AN16" s="33" t="s">
        <v>32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34</v>
      </c>
      <c r="AL17" s="27"/>
      <c r="AM17" s="27"/>
      <c r="AN17" s="33" t="s">
        <v>32</v>
      </c>
      <c r="AO17" s="27"/>
      <c r="AP17" s="27"/>
      <c r="AQ17" s="29"/>
      <c r="BE17" s="37"/>
      <c r="BS17" s="22" t="s">
        <v>39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13.4" customHeight="1">
      <c r="B20" s="26"/>
      <c r="C20" s="27"/>
      <c r="D20" s="27"/>
      <c r="E20" s="43" t="s">
        <v>41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7"/>
      <c r="AQ22" s="29"/>
      <c r="BE22" s="37"/>
    </row>
    <row r="23" s="1" customFormat="1" ht="25.92" customHeight="1">
      <c r="B23" s="45"/>
      <c r="C23" s="46"/>
      <c r="D23" s="47" t="s">
        <v>42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7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7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43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44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45</v>
      </c>
      <c r="AL25" s="51"/>
      <c r="AM25" s="51"/>
      <c r="AN25" s="51"/>
      <c r="AO25" s="51"/>
      <c r="AP25" s="46"/>
      <c r="AQ25" s="50"/>
      <c r="BE25" s="37"/>
    </row>
    <row r="26" s="2" customFormat="1" ht="14.4" customHeight="1">
      <c r="B26" s="52"/>
      <c r="C26" s="53"/>
      <c r="D26" s="54" t="s">
        <v>46</v>
      </c>
      <c r="E26" s="53"/>
      <c r="F26" s="54" t="s">
        <v>47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7"/>
    </row>
    <row r="27" s="2" customFormat="1" ht="14.4" customHeight="1">
      <c r="B27" s="52"/>
      <c r="C27" s="53"/>
      <c r="D27" s="53"/>
      <c r="E27" s="53"/>
      <c r="F27" s="54" t="s">
        <v>48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7"/>
    </row>
    <row r="28" hidden="1" s="2" customFormat="1" ht="14.4" customHeight="1">
      <c r="B28" s="52"/>
      <c r="C28" s="53"/>
      <c r="D28" s="53"/>
      <c r="E28" s="53"/>
      <c r="F28" s="54" t="s">
        <v>49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7"/>
    </row>
    <row r="29" hidden="1" s="2" customFormat="1" ht="14.4" customHeight="1">
      <c r="B29" s="52"/>
      <c r="C29" s="53"/>
      <c r="D29" s="53"/>
      <c r="E29" s="53"/>
      <c r="F29" s="54" t="s">
        <v>50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7"/>
    </row>
    <row r="30" hidden="1" s="2" customFormat="1" ht="14.4" customHeight="1">
      <c r="B30" s="52"/>
      <c r="C30" s="53"/>
      <c r="D30" s="53"/>
      <c r="E30" s="53"/>
      <c r="F30" s="54" t="s">
        <v>51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7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7"/>
    </row>
    <row r="32" s="1" customFormat="1" ht="25.92" customHeight="1">
      <c r="B32" s="45"/>
      <c r="C32" s="58"/>
      <c r="D32" s="59" t="s">
        <v>52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53</v>
      </c>
      <c r="U32" s="60"/>
      <c r="V32" s="60"/>
      <c r="W32" s="60"/>
      <c r="X32" s="62" t="s">
        <v>54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7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10243_4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DC052085_VDF_Jiraska_RK_R2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24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Varnsdorf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26</v>
      </c>
      <c r="AJ44" s="73"/>
      <c r="AK44" s="73"/>
      <c r="AL44" s="73"/>
      <c r="AM44" s="84" t="str">
        <f>IF(AN8= "","",AN8)</f>
        <v>29. 11. 2017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30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SVS a.s.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37</v>
      </c>
      <c r="AJ46" s="73"/>
      <c r="AK46" s="73"/>
      <c r="AL46" s="73"/>
      <c r="AM46" s="76" t="str">
        <f>IF(E17="","",E17)</f>
        <v>Ing. Folbrecht</v>
      </c>
      <c r="AN46" s="76"/>
      <c r="AO46" s="76"/>
      <c r="AP46" s="76"/>
      <c r="AQ46" s="73"/>
      <c r="AR46" s="71"/>
      <c r="AS46" s="85" t="s">
        <v>56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35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57</v>
      </c>
      <c r="D49" s="96"/>
      <c r="E49" s="96"/>
      <c r="F49" s="96"/>
      <c r="G49" s="96"/>
      <c r="H49" s="97"/>
      <c r="I49" s="98" t="s">
        <v>58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59</v>
      </c>
      <c r="AH49" s="96"/>
      <c r="AI49" s="96"/>
      <c r="AJ49" s="96"/>
      <c r="AK49" s="96"/>
      <c r="AL49" s="96"/>
      <c r="AM49" s="96"/>
      <c r="AN49" s="98" t="s">
        <v>60</v>
      </c>
      <c r="AO49" s="96"/>
      <c r="AP49" s="96"/>
      <c r="AQ49" s="100" t="s">
        <v>61</v>
      </c>
      <c r="AR49" s="71"/>
      <c r="AS49" s="101" t="s">
        <v>62</v>
      </c>
      <c r="AT49" s="102" t="s">
        <v>63</v>
      </c>
      <c r="AU49" s="102" t="s">
        <v>64</v>
      </c>
      <c r="AV49" s="102" t="s">
        <v>65</v>
      </c>
      <c r="AW49" s="102" t="s">
        <v>66</v>
      </c>
      <c r="AX49" s="102" t="s">
        <v>67</v>
      </c>
      <c r="AY49" s="102" t="s">
        <v>68</v>
      </c>
      <c r="AZ49" s="102" t="s">
        <v>69</v>
      </c>
      <c r="BA49" s="102" t="s">
        <v>70</v>
      </c>
      <c r="BB49" s="102" t="s">
        <v>71</v>
      </c>
      <c r="BC49" s="102" t="s">
        <v>72</v>
      </c>
      <c r="BD49" s="103" t="s">
        <v>73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74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ROUND(SUM(AG52:AG58),2)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32</v>
      </c>
      <c r="AR51" s="82"/>
      <c r="AS51" s="112">
        <f>ROUND(SUM(AS52:AS58),2)</f>
        <v>0</v>
      </c>
      <c r="AT51" s="113">
        <f>ROUND(SUM(AV51:AW51),2)</f>
        <v>0</v>
      </c>
      <c r="AU51" s="114">
        <f>ROUND(SUM(AU52:AU58),5)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ROUND(SUM(AZ52:AZ58),2)</f>
        <v>0</v>
      </c>
      <c r="BA51" s="113">
        <f>ROUND(SUM(BA52:BA58),2)</f>
        <v>0</v>
      </c>
      <c r="BB51" s="113">
        <f>ROUND(SUM(BB52:BB58),2)</f>
        <v>0</v>
      </c>
      <c r="BC51" s="113">
        <f>ROUND(SUM(BC52:BC58),2)</f>
        <v>0</v>
      </c>
      <c r="BD51" s="115">
        <f>ROUND(SUM(BD52:BD58),2)</f>
        <v>0</v>
      </c>
      <c r="BS51" s="116" t="s">
        <v>75</v>
      </c>
      <c r="BT51" s="116" t="s">
        <v>76</v>
      </c>
      <c r="BU51" s="117" t="s">
        <v>77</v>
      </c>
      <c r="BV51" s="116" t="s">
        <v>78</v>
      </c>
      <c r="BW51" s="116" t="s">
        <v>7</v>
      </c>
      <c r="BX51" s="116" t="s">
        <v>79</v>
      </c>
      <c r="CL51" s="116" t="s">
        <v>21</v>
      </c>
    </row>
    <row r="52" s="5" customFormat="1" ht="14.4" customHeight="1">
      <c r="A52" s="118" t="s">
        <v>80</v>
      </c>
      <c r="B52" s="119"/>
      <c r="C52" s="120"/>
      <c r="D52" s="121" t="s">
        <v>81</v>
      </c>
      <c r="E52" s="121"/>
      <c r="F52" s="121"/>
      <c r="G52" s="121"/>
      <c r="H52" s="121"/>
      <c r="I52" s="122"/>
      <c r="J52" s="121" t="s">
        <v>82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'IO 01 - Splaskova_kanalizace'!J27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83</v>
      </c>
      <c r="AR52" s="125"/>
      <c r="AS52" s="126">
        <v>0</v>
      </c>
      <c r="AT52" s="127">
        <f>ROUND(SUM(AV52:AW52),2)</f>
        <v>0</v>
      </c>
      <c r="AU52" s="128">
        <f>'IO 01 - Splaskova_kanalizace'!P84</f>
        <v>0</v>
      </c>
      <c r="AV52" s="127">
        <f>'IO 01 - Splaskova_kanalizace'!J30</f>
        <v>0</v>
      </c>
      <c r="AW52" s="127">
        <f>'IO 01 - Splaskova_kanalizace'!J31</f>
        <v>0</v>
      </c>
      <c r="AX52" s="127">
        <f>'IO 01 - Splaskova_kanalizace'!J32</f>
        <v>0</v>
      </c>
      <c r="AY52" s="127">
        <f>'IO 01 - Splaskova_kanalizace'!J33</f>
        <v>0</v>
      </c>
      <c r="AZ52" s="127">
        <f>'IO 01 - Splaskova_kanalizace'!F30</f>
        <v>0</v>
      </c>
      <c r="BA52" s="127">
        <f>'IO 01 - Splaskova_kanalizace'!F31</f>
        <v>0</v>
      </c>
      <c r="BB52" s="127">
        <f>'IO 01 - Splaskova_kanalizace'!F32</f>
        <v>0</v>
      </c>
      <c r="BC52" s="127">
        <f>'IO 01 - Splaskova_kanalizace'!F33</f>
        <v>0</v>
      </c>
      <c r="BD52" s="129">
        <f>'IO 01 - Splaskova_kanalizace'!F34</f>
        <v>0</v>
      </c>
      <c r="BT52" s="130" t="s">
        <v>84</v>
      </c>
      <c r="BV52" s="130" t="s">
        <v>78</v>
      </c>
      <c r="BW52" s="130" t="s">
        <v>85</v>
      </c>
      <c r="BX52" s="130" t="s">
        <v>7</v>
      </c>
      <c r="CL52" s="130" t="s">
        <v>21</v>
      </c>
      <c r="CM52" s="130" t="s">
        <v>86</v>
      </c>
    </row>
    <row r="53" s="5" customFormat="1" ht="14.4" customHeight="1">
      <c r="A53" s="118" t="s">
        <v>80</v>
      </c>
      <c r="B53" s="119"/>
      <c r="C53" s="120"/>
      <c r="D53" s="121" t="s">
        <v>87</v>
      </c>
      <c r="E53" s="121"/>
      <c r="F53" s="121"/>
      <c r="G53" s="121"/>
      <c r="H53" s="121"/>
      <c r="I53" s="122"/>
      <c r="J53" s="121" t="s">
        <v>88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'IO 02 - destova_kanalizace'!J27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83</v>
      </c>
      <c r="AR53" s="125"/>
      <c r="AS53" s="126">
        <v>0</v>
      </c>
      <c r="AT53" s="127">
        <f>ROUND(SUM(AV53:AW53),2)</f>
        <v>0</v>
      </c>
      <c r="AU53" s="128">
        <f>'IO 02 - destova_kanalizace'!P82</f>
        <v>0</v>
      </c>
      <c r="AV53" s="127">
        <f>'IO 02 - destova_kanalizace'!J30</f>
        <v>0</v>
      </c>
      <c r="AW53" s="127">
        <f>'IO 02 - destova_kanalizace'!J31</f>
        <v>0</v>
      </c>
      <c r="AX53" s="127">
        <f>'IO 02 - destova_kanalizace'!J32</f>
        <v>0</v>
      </c>
      <c r="AY53" s="127">
        <f>'IO 02 - destova_kanalizace'!J33</f>
        <v>0</v>
      </c>
      <c r="AZ53" s="127">
        <f>'IO 02 - destova_kanalizace'!F30</f>
        <v>0</v>
      </c>
      <c r="BA53" s="127">
        <f>'IO 02 - destova_kanalizace'!F31</f>
        <v>0</v>
      </c>
      <c r="BB53" s="127">
        <f>'IO 02 - destova_kanalizace'!F32</f>
        <v>0</v>
      </c>
      <c r="BC53" s="127">
        <f>'IO 02 - destova_kanalizace'!F33</f>
        <v>0</v>
      </c>
      <c r="BD53" s="129">
        <f>'IO 02 - destova_kanalizace'!F34</f>
        <v>0</v>
      </c>
      <c r="BT53" s="130" t="s">
        <v>84</v>
      </c>
      <c r="BV53" s="130" t="s">
        <v>78</v>
      </c>
      <c r="BW53" s="130" t="s">
        <v>89</v>
      </c>
      <c r="BX53" s="130" t="s">
        <v>7</v>
      </c>
      <c r="CL53" s="130" t="s">
        <v>21</v>
      </c>
      <c r="CM53" s="130" t="s">
        <v>86</v>
      </c>
    </row>
    <row r="54" s="5" customFormat="1" ht="14.4" customHeight="1">
      <c r="A54" s="118" t="s">
        <v>80</v>
      </c>
      <c r="B54" s="119"/>
      <c r="C54" s="120"/>
      <c r="D54" s="121" t="s">
        <v>90</v>
      </c>
      <c r="E54" s="121"/>
      <c r="F54" s="121"/>
      <c r="G54" s="121"/>
      <c r="H54" s="121"/>
      <c r="I54" s="122"/>
      <c r="J54" s="121" t="s">
        <v>91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'03 - vodovod'!J27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83</v>
      </c>
      <c r="AR54" s="125"/>
      <c r="AS54" s="126">
        <v>0</v>
      </c>
      <c r="AT54" s="127">
        <f>ROUND(SUM(AV54:AW54),2)</f>
        <v>0</v>
      </c>
      <c r="AU54" s="128">
        <f>'03 - vodovod'!P82</f>
        <v>0</v>
      </c>
      <c r="AV54" s="127">
        <f>'03 - vodovod'!J30</f>
        <v>0</v>
      </c>
      <c r="AW54" s="127">
        <f>'03 - vodovod'!J31</f>
        <v>0</v>
      </c>
      <c r="AX54" s="127">
        <f>'03 - vodovod'!J32</f>
        <v>0</v>
      </c>
      <c r="AY54" s="127">
        <f>'03 - vodovod'!J33</f>
        <v>0</v>
      </c>
      <c r="AZ54" s="127">
        <f>'03 - vodovod'!F30</f>
        <v>0</v>
      </c>
      <c r="BA54" s="127">
        <f>'03 - vodovod'!F31</f>
        <v>0</v>
      </c>
      <c r="BB54" s="127">
        <f>'03 - vodovod'!F32</f>
        <v>0</v>
      </c>
      <c r="BC54" s="127">
        <f>'03 - vodovod'!F33</f>
        <v>0</v>
      </c>
      <c r="BD54" s="129">
        <f>'03 - vodovod'!F34</f>
        <v>0</v>
      </c>
      <c r="BT54" s="130" t="s">
        <v>84</v>
      </c>
      <c r="BV54" s="130" t="s">
        <v>78</v>
      </c>
      <c r="BW54" s="130" t="s">
        <v>92</v>
      </c>
      <c r="BX54" s="130" t="s">
        <v>7</v>
      </c>
      <c r="CL54" s="130" t="s">
        <v>21</v>
      </c>
      <c r="CM54" s="130" t="s">
        <v>86</v>
      </c>
    </row>
    <row r="55" s="5" customFormat="1" ht="14.4" customHeight="1">
      <c r="A55" s="118" t="s">
        <v>80</v>
      </c>
      <c r="B55" s="119"/>
      <c r="C55" s="120"/>
      <c r="D55" s="121" t="s">
        <v>93</v>
      </c>
      <c r="E55" s="121"/>
      <c r="F55" s="121"/>
      <c r="G55" s="121"/>
      <c r="H55" s="121"/>
      <c r="I55" s="122"/>
      <c r="J55" s="121" t="s">
        <v>94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'04a - oprava_povrchu_spla...'!J27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83</v>
      </c>
      <c r="AR55" s="125"/>
      <c r="AS55" s="126">
        <v>0</v>
      </c>
      <c r="AT55" s="127">
        <f>ROUND(SUM(AV55:AW55),2)</f>
        <v>0</v>
      </c>
      <c r="AU55" s="128">
        <f>'04a - oprava_povrchu_spla...'!P82</f>
        <v>0</v>
      </c>
      <c r="AV55" s="127">
        <f>'04a - oprava_povrchu_spla...'!J30</f>
        <v>0</v>
      </c>
      <c r="AW55" s="127">
        <f>'04a - oprava_povrchu_spla...'!J31</f>
        <v>0</v>
      </c>
      <c r="AX55" s="127">
        <f>'04a - oprava_povrchu_spla...'!J32</f>
        <v>0</v>
      </c>
      <c r="AY55" s="127">
        <f>'04a - oprava_povrchu_spla...'!J33</f>
        <v>0</v>
      </c>
      <c r="AZ55" s="127">
        <f>'04a - oprava_povrchu_spla...'!F30</f>
        <v>0</v>
      </c>
      <c r="BA55" s="127">
        <f>'04a - oprava_povrchu_spla...'!F31</f>
        <v>0</v>
      </c>
      <c r="BB55" s="127">
        <f>'04a - oprava_povrchu_spla...'!F32</f>
        <v>0</v>
      </c>
      <c r="BC55" s="127">
        <f>'04a - oprava_povrchu_spla...'!F33</f>
        <v>0</v>
      </c>
      <c r="BD55" s="129">
        <f>'04a - oprava_povrchu_spla...'!F34</f>
        <v>0</v>
      </c>
      <c r="BT55" s="130" t="s">
        <v>84</v>
      </c>
      <c r="BV55" s="130" t="s">
        <v>78</v>
      </c>
      <c r="BW55" s="130" t="s">
        <v>95</v>
      </c>
      <c r="BX55" s="130" t="s">
        <v>7</v>
      </c>
      <c r="CL55" s="130" t="s">
        <v>21</v>
      </c>
      <c r="CM55" s="130" t="s">
        <v>86</v>
      </c>
    </row>
    <row r="56" s="5" customFormat="1" ht="14.4" customHeight="1">
      <c r="A56" s="118" t="s">
        <v>80</v>
      </c>
      <c r="B56" s="119"/>
      <c r="C56" s="120"/>
      <c r="D56" s="121" t="s">
        <v>96</v>
      </c>
      <c r="E56" s="121"/>
      <c r="F56" s="121"/>
      <c r="G56" s="121"/>
      <c r="H56" s="121"/>
      <c r="I56" s="122"/>
      <c r="J56" s="121" t="s">
        <v>97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'04b - oprava_povrchu_ostatni'!J27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83</v>
      </c>
      <c r="AR56" s="125"/>
      <c r="AS56" s="126">
        <v>0</v>
      </c>
      <c r="AT56" s="127">
        <f>ROUND(SUM(AV56:AW56),2)</f>
        <v>0</v>
      </c>
      <c r="AU56" s="128">
        <f>'04b - oprava_povrchu_ostatni'!P83</f>
        <v>0</v>
      </c>
      <c r="AV56" s="127">
        <f>'04b - oprava_povrchu_ostatni'!J30</f>
        <v>0</v>
      </c>
      <c r="AW56" s="127">
        <f>'04b - oprava_povrchu_ostatni'!J31</f>
        <v>0</v>
      </c>
      <c r="AX56" s="127">
        <f>'04b - oprava_povrchu_ostatni'!J32</f>
        <v>0</v>
      </c>
      <c r="AY56" s="127">
        <f>'04b - oprava_povrchu_ostatni'!J33</f>
        <v>0</v>
      </c>
      <c r="AZ56" s="127">
        <f>'04b - oprava_povrchu_ostatni'!F30</f>
        <v>0</v>
      </c>
      <c r="BA56" s="127">
        <f>'04b - oprava_povrchu_ostatni'!F31</f>
        <v>0</v>
      </c>
      <c r="BB56" s="127">
        <f>'04b - oprava_povrchu_ostatni'!F32</f>
        <v>0</v>
      </c>
      <c r="BC56" s="127">
        <f>'04b - oprava_povrchu_ostatni'!F33</f>
        <v>0</v>
      </c>
      <c r="BD56" s="129">
        <f>'04b - oprava_povrchu_ostatni'!F34</f>
        <v>0</v>
      </c>
      <c r="BT56" s="130" t="s">
        <v>84</v>
      </c>
      <c r="BV56" s="130" t="s">
        <v>78</v>
      </c>
      <c r="BW56" s="130" t="s">
        <v>98</v>
      </c>
      <c r="BX56" s="130" t="s">
        <v>7</v>
      </c>
      <c r="CL56" s="130" t="s">
        <v>21</v>
      </c>
      <c r="CM56" s="130" t="s">
        <v>86</v>
      </c>
    </row>
    <row r="57" s="5" customFormat="1" ht="14.4" customHeight="1">
      <c r="A57" s="118" t="s">
        <v>80</v>
      </c>
      <c r="B57" s="119"/>
      <c r="C57" s="120"/>
      <c r="D57" s="121" t="s">
        <v>99</v>
      </c>
      <c r="E57" s="121"/>
      <c r="F57" s="121"/>
      <c r="G57" s="121"/>
      <c r="H57" s="121"/>
      <c r="I57" s="122"/>
      <c r="J57" s="121" t="s">
        <v>100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'05a - VRN_splaskova'!J27</f>
        <v>0</v>
      </c>
      <c r="AH57" s="122"/>
      <c r="AI57" s="122"/>
      <c r="AJ57" s="122"/>
      <c r="AK57" s="122"/>
      <c r="AL57" s="122"/>
      <c r="AM57" s="122"/>
      <c r="AN57" s="123">
        <f>SUM(AG57,AT57)</f>
        <v>0</v>
      </c>
      <c r="AO57" s="122"/>
      <c r="AP57" s="122"/>
      <c r="AQ57" s="124" t="s">
        <v>83</v>
      </c>
      <c r="AR57" s="125"/>
      <c r="AS57" s="126">
        <v>0</v>
      </c>
      <c r="AT57" s="127">
        <f>ROUND(SUM(AV57:AW57),2)</f>
        <v>0</v>
      </c>
      <c r="AU57" s="128">
        <f>'05a - VRN_splaskova'!P79</f>
        <v>0</v>
      </c>
      <c r="AV57" s="127">
        <f>'05a - VRN_splaskova'!J30</f>
        <v>0</v>
      </c>
      <c r="AW57" s="127">
        <f>'05a - VRN_splaskova'!J31</f>
        <v>0</v>
      </c>
      <c r="AX57" s="127">
        <f>'05a - VRN_splaskova'!J32</f>
        <v>0</v>
      </c>
      <c r="AY57" s="127">
        <f>'05a - VRN_splaskova'!J33</f>
        <v>0</v>
      </c>
      <c r="AZ57" s="127">
        <f>'05a - VRN_splaskova'!F30</f>
        <v>0</v>
      </c>
      <c r="BA57" s="127">
        <f>'05a - VRN_splaskova'!F31</f>
        <v>0</v>
      </c>
      <c r="BB57" s="127">
        <f>'05a - VRN_splaskova'!F32</f>
        <v>0</v>
      </c>
      <c r="BC57" s="127">
        <f>'05a - VRN_splaskova'!F33</f>
        <v>0</v>
      </c>
      <c r="BD57" s="129">
        <f>'05a - VRN_splaskova'!F34</f>
        <v>0</v>
      </c>
      <c r="BT57" s="130" t="s">
        <v>84</v>
      </c>
      <c r="BV57" s="130" t="s">
        <v>78</v>
      </c>
      <c r="BW57" s="130" t="s">
        <v>101</v>
      </c>
      <c r="BX57" s="130" t="s">
        <v>7</v>
      </c>
      <c r="CL57" s="130" t="s">
        <v>21</v>
      </c>
      <c r="CM57" s="130" t="s">
        <v>86</v>
      </c>
    </row>
    <row r="58" s="5" customFormat="1" ht="14.4" customHeight="1">
      <c r="A58" s="118" t="s">
        <v>80</v>
      </c>
      <c r="B58" s="119"/>
      <c r="C58" s="120"/>
      <c r="D58" s="121" t="s">
        <v>102</v>
      </c>
      <c r="E58" s="121"/>
      <c r="F58" s="121"/>
      <c r="G58" s="121"/>
      <c r="H58" s="121"/>
      <c r="I58" s="122"/>
      <c r="J58" s="121" t="s">
        <v>103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3">
        <f>'05b - VRN_ostatni'!J27</f>
        <v>0</v>
      </c>
      <c r="AH58" s="122"/>
      <c r="AI58" s="122"/>
      <c r="AJ58" s="122"/>
      <c r="AK58" s="122"/>
      <c r="AL58" s="122"/>
      <c r="AM58" s="122"/>
      <c r="AN58" s="123">
        <f>SUM(AG58,AT58)</f>
        <v>0</v>
      </c>
      <c r="AO58" s="122"/>
      <c r="AP58" s="122"/>
      <c r="AQ58" s="124" t="s">
        <v>83</v>
      </c>
      <c r="AR58" s="125"/>
      <c r="AS58" s="131">
        <v>0</v>
      </c>
      <c r="AT58" s="132">
        <f>ROUND(SUM(AV58:AW58),2)</f>
        <v>0</v>
      </c>
      <c r="AU58" s="133">
        <f>'05b - VRN_ostatni'!P79</f>
        <v>0</v>
      </c>
      <c r="AV58" s="132">
        <f>'05b - VRN_ostatni'!J30</f>
        <v>0</v>
      </c>
      <c r="AW58" s="132">
        <f>'05b - VRN_ostatni'!J31</f>
        <v>0</v>
      </c>
      <c r="AX58" s="132">
        <f>'05b - VRN_ostatni'!J32</f>
        <v>0</v>
      </c>
      <c r="AY58" s="132">
        <f>'05b - VRN_ostatni'!J33</f>
        <v>0</v>
      </c>
      <c r="AZ58" s="132">
        <f>'05b - VRN_ostatni'!F30</f>
        <v>0</v>
      </c>
      <c r="BA58" s="132">
        <f>'05b - VRN_ostatni'!F31</f>
        <v>0</v>
      </c>
      <c r="BB58" s="132">
        <f>'05b - VRN_ostatni'!F32</f>
        <v>0</v>
      </c>
      <c r="BC58" s="132">
        <f>'05b - VRN_ostatni'!F33</f>
        <v>0</v>
      </c>
      <c r="BD58" s="134">
        <f>'05b - VRN_ostatni'!F34</f>
        <v>0</v>
      </c>
      <c r="BT58" s="130" t="s">
        <v>84</v>
      </c>
      <c r="BV58" s="130" t="s">
        <v>78</v>
      </c>
      <c r="BW58" s="130" t="s">
        <v>104</v>
      </c>
      <c r="BX58" s="130" t="s">
        <v>7</v>
      </c>
      <c r="CL58" s="130" t="s">
        <v>21</v>
      </c>
      <c r="CM58" s="130" t="s">
        <v>86</v>
      </c>
    </row>
    <row r="59" s="1" customFormat="1" ht="30" customHeight="1">
      <c r="B59" s="45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1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71"/>
    </row>
  </sheetData>
  <sheetProtection sheet="1" formatColumns="0" formatRows="0" objects="1" scenarios="1" spinCount="100000" saltValue="Mu6UYJAQNIuIhatNQ+0mRfC7VMZUENVEyAi1USYaCXjqofKF9wN/BQHd8mi028bCbW8I35BKOM4/SDCayqbjSg==" hashValue="1RWKo2CXRLHHftoS0egh6kuHVE4r0lhBW2jI1D4nh72A3ZO3EAfTASKD4anKRPEVoRHtWNdgDQAWNlKh+8Cy3A==" algorithmName="SHA-512" password="CC35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IO 01 - Splaskova_kanalizace'!C2" display="/"/>
    <hyperlink ref="A53" location="'IO 02 - destova_kanalizace'!C2" display="/"/>
    <hyperlink ref="A54" location="'03 - vodovod'!C2" display="/"/>
    <hyperlink ref="A55" location="'04a - oprava_povrchu_spla...'!C2" display="/"/>
    <hyperlink ref="A56" location="'04b - oprava_povrchu_ostatni'!C2" display="/"/>
    <hyperlink ref="A57" location="'05a - VRN_splaskova'!C2" display="/"/>
    <hyperlink ref="A58" location="'05b - VRN_ostatni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85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112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ROUND(SUM(BE84:BE248), 2)</f>
        <v>0</v>
      </c>
      <c r="G30" s="46"/>
      <c r="H30" s="46"/>
      <c r="I30" s="157">
        <v>0.20999999999999999</v>
      </c>
      <c r="J30" s="156">
        <f>ROUND(ROUND((SUM(BE84:BE248)),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ROUND(SUM(BF84:BF248), 2)</f>
        <v>0</v>
      </c>
      <c r="G31" s="46"/>
      <c r="H31" s="46"/>
      <c r="I31" s="157">
        <v>0.14999999999999999</v>
      </c>
      <c r="J31" s="156">
        <f>ROUND(ROUND((SUM(BF84:BF248)),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ROUND(SUM(BG84:BG248),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ROUND(SUM(BH84:BH248),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ROUND(SUM(BI84:BI248),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IO 01 - Splaskova_kanalizace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118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119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120</v>
      </c>
      <c r="E59" s="186"/>
      <c r="F59" s="186"/>
      <c r="G59" s="186"/>
      <c r="H59" s="186"/>
      <c r="I59" s="187"/>
      <c r="J59" s="188">
        <f>J153</f>
        <v>0</v>
      </c>
      <c r="K59" s="189"/>
    </row>
    <row r="60" s="8" customFormat="1" ht="19.92" customHeight="1">
      <c r="B60" s="183"/>
      <c r="C60" s="184"/>
      <c r="D60" s="185" t="s">
        <v>121</v>
      </c>
      <c r="E60" s="186"/>
      <c r="F60" s="186"/>
      <c r="G60" s="186"/>
      <c r="H60" s="186"/>
      <c r="I60" s="187"/>
      <c r="J60" s="188">
        <f>J157</f>
        <v>0</v>
      </c>
      <c r="K60" s="189"/>
    </row>
    <row r="61" s="8" customFormat="1" ht="19.92" customHeight="1">
      <c r="B61" s="183"/>
      <c r="C61" s="184"/>
      <c r="D61" s="185" t="s">
        <v>122</v>
      </c>
      <c r="E61" s="186"/>
      <c r="F61" s="186"/>
      <c r="G61" s="186"/>
      <c r="H61" s="186"/>
      <c r="I61" s="187"/>
      <c r="J61" s="188">
        <f>J165</f>
        <v>0</v>
      </c>
      <c r="K61" s="189"/>
    </row>
    <row r="62" s="8" customFormat="1" ht="19.92" customHeight="1">
      <c r="B62" s="183"/>
      <c r="C62" s="184"/>
      <c r="D62" s="185" t="s">
        <v>123</v>
      </c>
      <c r="E62" s="186"/>
      <c r="F62" s="186"/>
      <c r="G62" s="186"/>
      <c r="H62" s="186"/>
      <c r="I62" s="187"/>
      <c r="J62" s="188">
        <f>J233</f>
        <v>0</v>
      </c>
      <c r="K62" s="189"/>
    </row>
    <row r="63" s="8" customFormat="1" ht="19.92" customHeight="1">
      <c r="B63" s="183"/>
      <c r="C63" s="184"/>
      <c r="D63" s="185" t="s">
        <v>124</v>
      </c>
      <c r="E63" s="186"/>
      <c r="F63" s="186"/>
      <c r="G63" s="186"/>
      <c r="H63" s="186"/>
      <c r="I63" s="187"/>
      <c r="J63" s="188">
        <f>J236</f>
        <v>0</v>
      </c>
      <c r="K63" s="189"/>
    </row>
    <row r="64" s="8" customFormat="1" ht="19.92" customHeight="1">
      <c r="B64" s="183"/>
      <c r="C64" s="184"/>
      <c r="D64" s="185" t="s">
        <v>125</v>
      </c>
      <c r="E64" s="186"/>
      <c r="F64" s="186"/>
      <c r="G64" s="186"/>
      <c r="H64" s="186"/>
      <c r="I64" s="187"/>
      <c r="J64" s="188">
        <f>J246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126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4.4" customHeight="1">
      <c r="B74" s="45"/>
      <c r="C74" s="73"/>
      <c r="D74" s="73"/>
      <c r="E74" s="191" t="str">
        <f>E7</f>
        <v>DC052085_VDF_Jiraska_RK_R2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111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6.2" customHeight="1">
      <c r="B76" s="45"/>
      <c r="C76" s="73"/>
      <c r="D76" s="73"/>
      <c r="E76" s="81" t="str">
        <f>E9</f>
        <v>IO 01 - Splaskova_kanalizace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24</v>
      </c>
      <c r="D78" s="73"/>
      <c r="E78" s="73"/>
      <c r="F78" s="192" t="str">
        <f>F12</f>
        <v>Varnsdorf</v>
      </c>
      <c r="G78" s="73"/>
      <c r="H78" s="73"/>
      <c r="I78" s="193" t="s">
        <v>26</v>
      </c>
      <c r="J78" s="84" t="str">
        <f>IF(J12="","",J12)</f>
        <v>29. 11. 2017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30</v>
      </c>
      <c r="D80" s="73"/>
      <c r="E80" s="73"/>
      <c r="F80" s="192" t="str">
        <f>E15</f>
        <v>SVS a.s.</v>
      </c>
      <c r="G80" s="73"/>
      <c r="H80" s="73"/>
      <c r="I80" s="193" t="s">
        <v>37</v>
      </c>
      <c r="J80" s="192" t="str">
        <f>E21</f>
        <v>Ing. Folbrecht</v>
      </c>
      <c r="K80" s="73"/>
      <c r="L80" s="71"/>
    </row>
    <row r="81" s="1" customFormat="1" ht="14.4" customHeight="1">
      <c r="B81" s="45"/>
      <c r="C81" s="75" t="s">
        <v>35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127</v>
      </c>
      <c r="D83" s="196" t="s">
        <v>61</v>
      </c>
      <c r="E83" s="196" t="s">
        <v>57</v>
      </c>
      <c r="F83" s="196" t="s">
        <v>128</v>
      </c>
      <c r="G83" s="196" t="s">
        <v>129</v>
      </c>
      <c r="H83" s="196" t="s">
        <v>130</v>
      </c>
      <c r="I83" s="197" t="s">
        <v>131</v>
      </c>
      <c r="J83" s="196" t="s">
        <v>115</v>
      </c>
      <c r="K83" s="198" t="s">
        <v>132</v>
      </c>
      <c r="L83" s="199"/>
      <c r="M83" s="101" t="s">
        <v>133</v>
      </c>
      <c r="N83" s="102" t="s">
        <v>46</v>
      </c>
      <c r="O83" s="102" t="s">
        <v>134</v>
      </c>
      <c r="P83" s="102" t="s">
        <v>135</v>
      </c>
      <c r="Q83" s="102" t="s">
        <v>136</v>
      </c>
      <c r="R83" s="102" t="s">
        <v>137</v>
      </c>
      <c r="S83" s="102" t="s">
        <v>138</v>
      </c>
      <c r="T83" s="103" t="s">
        <v>139</v>
      </c>
    </row>
    <row r="84" s="1" customFormat="1" ht="29.28" customHeight="1">
      <c r="B84" s="45"/>
      <c r="C84" s="107" t="s">
        <v>116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</f>
        <v>0</v>
      </c>
      <c r="Q84" s="105"/>
      <c r="R84" s="201">
        <f>R85</f>
        <v>50.206738759999993</v>
      </c>
      <c r="S84" s="105"/>
      <c r="T84" s="202">
        <f>T85</f>
        <v>27.702199999999998</v>
      </c>
      <c r="AT84" s="22" t="s">
        <v>75</v>
      </c>
      <c r="AU84" s="22" t="s">
        <v>117</v>
      </c>
      <c r="BK84" s="203">
        <f>BK85</f>
        <v>0</v>
      </c>
    </row>
    <row r="85" s="10" customFormat="1" ht="37.44" customHeight="1">
      <c r="B85" s="204"/>
      <c r="C85" s="205"/>
      <c r="D85" s="206" t="s">
        <v>75</v>
      </c>
      <c r="E85" s="207" t="s">
        <v>140</v>
      </c>
      <c r="F85" s="207" t="s">
        <v>141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P86+P153+P157+P165+P233+P236+P246</f>
        <v>0</v>
      </c>
      <c r="Q85" s="212"/>
      <c r="R85" s="213">
        <f>R86+R153+R157+R165+R233+R236+R246</f>
        <v>50.206738759999993</v>
      </c>
      <c r="S85" s="212"/>
      <c r="T85" s="214">
        <f>T86+T153+T157+T165+T233+T236+T246</f>
        <v>27.702199999999998</v>
      </c>
      <c r="AR85" s="215" t="s">
        <v>84</v>
      </c>
      <c r="AT85" s="216" t="s">
        <v>75</v>
      </c>
      <c r="AU85" s="216" t="s">
        <v>76</v>
      </c>
      <c r="AY85" s="215" t="s">
        <v>142</v>
      </c>
      <c r="BK85" s="217">
        <f>BK86+BK153+BK157+BK165+BK233+BK236+BK246</f>
        <v>0</v>
      </c>
    </row>
    <row r="86" s="10" customFormat="1" ht="19.92" customHeight="1">
      <c r="B86" s="204"/>
      <c r="C86" s="205"/>
      <c r="D86" s="206" t="s">
        <v>75</v>
      </c>
      <c r="E86" s="218" t="s">
        <v>84</v>
      </c>
      <c r="F86" s="218" t="s">
        <v>143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SUM(P87:P152)</f>
        <v>0</v>
      </c>
      <c r="Q86" s="212"/>
      <c r="R86" s="213">
        <f>SUM(R87:R152)</f>
        <v>2.00508</v>
      </c>
      <c r="S86" s="212"/>
      <c r="T86" s="214">
        <f>SUM(T87:T152)</f>
        <v>0</v>
      </c>
      <c r="AR86" s="215" t="s">
        <v>84</v>
      </c>
      <c r="AT86" s="216" t="s">
        <v>75</v>
      </c>
      <c r="AU86" s="216" t="s">
        <v>84</v>
      </c>
      <c r="AY86" s="215" t="s">
        <v>142</v>
      </c>
      <c r="BK86" s="217">
        <f>SUM(BK87:BK152)</f>
        <v>0</v>
      </c>
    </row>
    <row r="87" s="1" customFormat="1" ht="14.4" customHeight="1">
      <c r="B87" s="45"/>
      <c r="C87" s="220" t="s">
        <v>84</v>
      </c>
      <c r="D87" s="220" t="s">
        <v>144</v>
      </c>
      <c r="E87" s="221" t="s">
        <v>145</v>
      </c>
      <c r="F87" s="222" t="s">
        <v>146</v>
      </c>
      <c r="G87" s="223" t="s">
        <v>147</v>
      </c>
      <c r="H87" s="224">
        <v>252</v>
      </c>
      <c r="I87" s="225"/>
      <c r="J87" s="226">
        <f>ROUND(I87*H87,2)</f>
        <v>0</v>
      </c>
      <c r="K87" s="222" t="s">
        <v>148</v>
      </c>
      <c r="L87" s="71"/>
      <c r="M87" s="227" t="s">
        <v>32</v>
      </c>
      <c r="N87" s="228" t="s">
        <v>47</v>
      </c>
      <c r="O87" s="46"/>
      <c r="P87" s="229">
        <f>O87*H87</f>
        <v>0</v>
      </c>
      <c r="Q87" s="229">
        <v>0.0078899999999999994</v>
      </c>
      <c r="R87" s="229">
        <f>Q87*H87</f>
        <v>1.9882799999999998</v>
      </c>
      <c r="S87" s="229">
        <v>0</v>
      </c>
      <c r="T87" s="230">
        <f>S87*H87</f>
        <v>0</v>
      </c>
      <c r="AR87" s="22" t="s">
        <v>149</v>
      </c>
      <c r="AT87" s="22" t="s">
        <v>144</v>
      </c>
      <c r="AU87" s="22" t="s">
        <v>86</v>
      </c>
      <c r="AY87" s="22" t="s">
        <v>142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2" t="s">
        <v>84</v>
      </c>
      <c r="BK87" s="231">
        <f>ROUND(I87*H87,2)</f>
        <v>0</v>
      </c>
      <c r="BL87" s="22" t="s">
        <v>149</v>
      </c>
      <c r="BM87" s="22" t="s">
        <v>150</v>
      </c>
    </row>
    <row r="88" s="1" customFormat="1">
      <c r="B88" s="45"/>
      <c r="C88" s="73"/>
      <c r="D88" s="232" t="s">
        <v>151</v>
      </c>
      <c r="E88" s="73"/>
      <c r="F88" s="233" t="s">
        <v>152</v>
      </c>
      <c r="G88" s="73"/>
      <c r="H88" s="73"/>
      <c r="I88" s="190"/>
      <c r="J88" s="73"/>
      <c r="K88" s="73"/>
      <c r="L88" s="71"/>
      <c r="M88" s="234"/>
      <c r="N88" s="46"/>
      <c r="O88" s="46"/>
      <c r="P88" s="46"/>
      <c r="Q88" s="46"/>
      <c r="R88" s="46"/>
      <c r="S88" s="46"/>
      <c r="T88" s="94"/>
      <c r="AT88" s="22" t="s">
        <v>151</v>
      </c>
      <c r="AU88" s="22" t="s">
        <v>86</v>
      </c>
    </row>
    <row r="89" s="11" customFormat="1">
      <c r="B89" s="235"/>
      <c r="C89" s="236"/>
      <c r="D89" s="232" t="s">
        <v>153</v>
      </c>
      <c r="E89" s="237" t="s">
        <v>32</v>
      </c>
      <c r="F89" s="238" t="s">
        <v>154</v>
      </c>
      <c r="G89" s="236"/>
      <c r="H89" s="239">
        <v>252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AT89" s="245" t="s">
        <v>153</v>
      </c>
      <c r="AU89" s="245" t="s">
        <v>86</v>
      </c>
      <c r="AV89" s="11" t="s">
        <v>86</v>
      </c>
      <c r="AW89" s="11" t="s">
        <v>39</v>
      </c>
      <c r="AX89" s="11" t="s">
        <v>84</v>
      </c>
      <c r="AY89" s="245" t="s">
        <v>142</v>
      </c>
    </row>
    <row r="90" s="1" customFormat="1" ht="22.8" customHeight="1">
      <c r="B90" s="45"/>
      <c r="C90" s="220" t="s">
        <v>86</v>
      </c>
      <c r="D90" s="220" t="s">
        <v>144</v>
      </c>
      <c r="E90" s="221" t="s">
        <v>155</v>
      </c>
      <c r="F90" s="222" t="s">
        <v>156</v>
      </c>
      <c r="G90" s="223" t="s">
        <v>157</v>
      </c>
      <c r="H90" s="224">
        <v>100</v>
      </c>
      <c r="I90" s="225"/>
      <c r="J90" s="226">
        <f>ROUND(I90*H90,2)</f>
        <v>0</v>
      </c>
      <c r="K90" s="222" t="s">
        <v>32</v>
      </c>
      <c r="L90" s="71"/>
      <c r="M90" s="227" t="s">
        <v>32</v>
      </c>
      <c r="N90" s="228" t="s">
        <v>47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2" t="s">
        <v>149</v>
      </c>
      <c r="AT90" s="22" t="s">
        <v>144</v>
      </c>
      <c r="AU90" s="22" t="s">
        <v>86</v>
      </c>
      <c r="AY90" s="22" t="s">
        <v>142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2" t="s">
        <v>84</v>
      </c>
      <c r="BK90" s="231">
        <f>ROUND(I90*H90,2)</f>
        <v>0</v>
      </c>
      <c r="BL90" s="22" t="s">
        <v>149</v>
      </c>
      <c r="BM90" s="22" t="s">
        <v>158</v>
      </c>
    </row>
    <row r="91" s="1" customFormat="1">
      <c r="B91" s="45"/>
      <c r="C91" s="73"/>
      <c r="D91" s="232" t="s">
        <v>151</v>
      </c>
      <c r="E91" s="73"/>
      <c r="F91" s="233" t="s">
        <v>159</v>
      </c>
      <c r="G91" s="73"/>
      <c r="H91" s="73"/>
      <c r="I91" s="190"/>
      <c r="J91" s="73"/>
      <c r="K91" s="73"/>
      <c r="L91" s="71"/>
      <c r="M91" s="234"/>
      <c r="N91" s="46"/>
      <c r="O91" s="46"/>
      <c r="P91" s="46"/>
      <c r="Q91" s="46"/>
      <c r="R91" s="46"/>
      <c r="S91" s="46"/>
      <c r="T91" s="94"/>
      <c r="AT91" s="22" t="s">
        <v>151</v>
      </c>
      <c r="AU91" s="22" t="s">
        <v>86</v>
      </c>
    </row>
    <row r="92" s="11" customFormat="1">
      <c r="B92" s="235"/>
      <c r="C92" s="236"/>
      <c r="D92" s="232" t="s">
        <v>153</v>
      </c>
      <c r="E92" s="237" t="s">
        <v>32</v>
      </c>
      <c r="F92" s="238" t="s">
        <v>160</v>
      </c>
      <c r="G92" s="236"/>
      <c r="H92" s="239">
        <v>100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153</v>
      </c>
      <c r="AU92" s="245" t="s">
        <v>86</v>
      </c>
      <c r="AV92" s="11" t="s">
        <v>86</v>
      </c>
      <c r="AW92" s="11" t="s">
        <v>39</v>
      </c>
      <c r="AX92" s="11" t="s">
        <v>84</v>
      </c>
      <c r="AY92" s="245" t="s">
        <v>142</v>
      </c>
    </row>
    <row r="93" s="1" customFormat="1" ht="22.8" customHeight="1">
      <c r="B93" s="45"/>
      <c r="C93" s="220" t="s">
        <v>161</v>
      </c>
      <c r="D93" s="220" t="s">
        <v>144</v>
      </c>
      <c r="E93" s="221" t="s">
        <v>162</v>
      </c>
      <c r="F93" s="222" t="s">
        <v>163</v>
      </c>
      <c r="G93" s="223" t="s">
        <v>164</v>
      </c>
      <c r="H93" s="224">
        <v>60</v>
      </c>
      <c r="I93" s="225"/>
      <c r="J93" s="226">
        <f>ROUND(I93*H93,2)</f>
        <v>0</v>
      </c>
      <c r="K93" s="222" t="s">
        <v>148</v>
      </c>
      <c r="L93" s="71"/>
      <c r="M93" s="227" t="s">
        <v>32</v>
      </c>
      <c r="N93" s="228" t="s">
        <v>47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2" t="s">
        <v>149</v>
      </c>
      <c r="AT93" s="22" t="s">
        <v>144</v>
      </c>
      <c r="AU93" s="22" t="s">
        <v>86</v>
      </c>
      <c r="AY93" s="22" t="s">
        <v>142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2" t="s">
        <v>84</v>
      </c>
      <c r="BK93" s="231">
        <f>ROUND(I93*H93,2)</f>
        <v>0</v>
      </c>
      <c r="BL93" s="22" t="s">
        <v>149</v>
      </c>
      <c r="BM93" s="22" t="s">
        <v>165</v>
      </c>
    </row>
    <row r="94" s="1" customFormat="1">
      <c r="B94" s="45"/>
      <c r="C94" s="73"/>
      <c r="D94" s="232" t="s">
        <v>151</v>
      </c>
      <c r="E94" s="73"/>
      <c r="F94" s="233" t="s">
        <v>166</v>
      </c>
      <c r="G94" s="73"/>
      <c r="H94" s="73"/>
      <c r="I94" s="190"/>
      <c r="J94" s="73"/>
      <c r="K94" s="73"/>
      <c r="L94" s="71"/>
      <c r="M94" s="234"/>
      <c r="N94" s="46"/>
      <c r="O94" s="46"/>
      <c r="P94" s="46"/>
      <c r="Q94" s="46"/>
      <c r="R94" s="46"/>
      <c r="S94" s="46"/>
      <c r="T94" s="94"/>
      <c r="AT94" s="22" t="s">
        <v>151</v>
      </c>
      <c r="AU94" s="22" t="s">
        <v>86</v>
      </c>
    </row>
    <row r="95" s="1" customFormat="1" ht="22.8" customHeight="1">
      <c r="B95" s="45"/>
      <c r="C95" s="220" t="s">
        <v>149</v>
      </c>
      <c r="D95" s="220" t="s">
        <v>144</v>
      </c>
      <c r="E95" s="221" t="s">
        <v>167</v>
      </c>
      <c r="F95" s="222" t="s">
        <v>168</v>
      </c>
      <c r="G95" s="223" t="s">
        <v>169</v>
      </c>
      <c r="H95" s="224">
        <v>248.32900000000001</v>
      </c>
      <c r="I95" s="225"/>
      <c r="J95" s="226">
        <f>ROUND(I95*H95,2)</f>
        <v>0</v>
      </c>
      <c r="K95" s="222" t="s">
        <v>148</v>
      </c>
      <c r="L95" s="71"/>
      <c r="M95" s="227" t="s">
        <v>32</v>
      </c>
      <c r="N95" s="228" t="s">
        <v>47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2" t="s">
        <v>149</v>
      </c>
      <c r="AT95" s="22" t="s">
        <v>144</v>
      </c>
      <c r="AU95" s="22" t="s">
        <v>86</v>
      </c>
      <c r="AY95" s="22" t="s">
        <v>142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2" t="s">
        <v>84</v>
      </c>
      <c r="BK95" s="231">
        <f>ROUND(I95*H95,2)</f>
        <v>0</v>
      </c>
      <c r="BL95" s="22" t="s">
        <v>149</v>
      </c>
      <c r="BM95" s="22" t="s">
        <v>170</v>
      </c>
    </row>
    <row r="96" s="1" customFormat="1">
      <c r="B96" s="45"/>
      <c r="C96" s="73"/>
      <c r="D96" s="232" t="s">
        <v>151</v>
      </c>
      <c r="E96" s="73"/>
      <c r="F96" s="233" t="s">
        <v>171</v>
      </c>
      <c r="G96" s="73"/>
      <c r="H96" s="73"/>
      <c r="I96" s="190"/>
      <c r="J96" s="73"/>
      <c r="K96" s="73"/>
      <c r="L96" s="71"/>
      <c r="M96" s="234"/>
      <c r="N96" s="46"/>
      <c r="O96" s="46"/>
      <c r="P96" s="46"/>
      <c r="Q96" s="46"/>
      <c r="R96" s="46"/>
      <c r="S96" s="46"/>
      <c r="T96" s="94"/>
      <c r="AT96" s="22" t="s">
        <v>151</v>
      </c>
      <c r="AU96" s="22" t="s">
        <v>86</v>
      </c>
    </row>
    <row r="97" s="11" customFormat="1">
      <c r="B97" s="235"/>
      <c r="C97" s="236"/>
      <c r="D97" s="232" t="s">
        <v>153</v>
      </c>
      <c r="E97" s="237" t="s">
        <v>32</v>
      </c>
      <c r="F97" s="238" t="s">
        <v>172</v>
      </c>
      <c r="G97" s="236"/>
      <c r="H97" s="239">
        <v>464.65699999999998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AT97" s="245" t="s">
        <v>153</v>
      </c>
      <c r="AU97" s="245" t="s">
        <v>86</v>
      </c>
      <c r="AV97" s="11" t="s">
        <v>86</v>
      </c>
      <c r="AW97" s="11" t="s">
        <v>39</v>
      </c>
      <c r="AX97" s="11" t="s">
        <v>76</v>
      </c>
      <c r="AY97" s="245" t="s">
        <v>142</v>
      </c>
    </row>
    <row r="98" s="11" customFormat="1">
      <c r="B98" s="235"/>
      <c r="C98" s="236"/>
      <c r="D98" s="232" t="s">
        <v>153</v>
      </c>
      <c r="E98" s="237" t="s">
        <v>32</v>
      </c>
      <c r="F98" s="238" t="s">
        <v>173</v>
      </c>
      <c r="G98" s="236"/>
      <c r="H98" s="239">
        <v>32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153</v>
      </c>
      <c r="AU98" s="245" t="s">
        <v>86</v>
      </c>
      <c r="AV98" s="11" t="s">
        <v>86</v>
      </c>
      <c r="AW98" s="11" t="s">
        <v>39</v>
      </c>
      <c r="AX98" s="11" t="s">
        <v>76</v>
      </c>
      <c r="AY98" s="245" t="s">
        <v>142</v>
      </c>
    </row>
    <row r="99" s="12" customFormat="1">
      <c r="B99" s="246"/>
      <c r="C99" s="247"/>
      <c r="D99" s="232" t="s">
        <v>153</v>
      </c>
      <c r="E99" s="248" t="s">
        <v>32</v>
      </c>
      <c r="F99" s="249" t="s">
        <v>174</v>
      </c>
      <c r="G99" s="247"/>
      <c r="H99" s="250">
        <v>496.65699999999998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AT99" s="256" t="s">
        <v>153</v>
      </c>
      <c r="AU99" s="256" t="s">
        <v>86</v>
      </c>
      <c r="AV99" s="12" t="s">
        <v>149</v>
      </c>
      <c r="AW99" s="12" t="s">
        <v>39</v>
      </c>
      <c r="AX99" s="12" t="s">
        <v>84</v>
      </c>
      <c r="AY99" s="256" t="s">
        <v>142</v>
      </c>
    </row>
    <row r="100" s="11" customFormat="1">
      <c r="B100" s="235"/>
      <c r="C100" s="236"/>
      <c r="D100" s="232" t="s">
        <v>153</v>
      </c>
      <c r="E100" s="236"/>
      <c r="F100" s="238" t="s">
        <v>175</v>
      </c>
      <c r="G100" s="236"/>
      <c r="H100" s="239">
        <v>248.32900000000001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153</v>
      </c>
      <c r="AU100" s="245" t="s">
        <v>86</v>
      </c>
      <c r="AV100" s="11" t="s">
        <v>86</v>
      </c>
      <c r="AW100" s="11" t="s">
        <v>6</v>
      </c>
      <c r="AX100" s="11" t="s">
        <v>84</v>
      </c>
      <c r="AY100" s="245" t="s">
        <v>142</v>
      </c>
    </row>
    <row r="101" s="1" customFormat="1" ht="22.8" customHeight="1">
      <c r="B101" s="45"/>
      <c r="C101" s="220" t="s">
        <v>176</v>
      </c>
      <c r="D101" s="220" t="s">
        <v>144</v>
      </c>
      <c r="E101" s="221" t="s">
        <v>177</v>
      </c>
      <c r="F101" s="222" t="s">
        <v>178</v>
      </c>
      <c r="G101" s="223" t="s">
        <v>169</v>
      </c>
      <c r="H101" s="224">
        <v>74.498999999999995</v>
      </c>
      <c r="I101" s="225"/>
      <c r="J101" s="226">
        <f>ROUND(I101*H101,2)</f>
        <v>0</v>
      </c>
      <c r="K101" s="222" t="s">
        <v>148</v>
      </c>
      <c r="L101" s="71"/>
      <c r="M101" s="227" t="s">
        <v>32</v>
      </c>
      <c r="N101" s="228" t="s">
        <v>47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2" t="s">
        <v>149</v>
      </c>
      <c r="AT101" s="22" t="s">
        <v>144</v>
      </c>
      <c r="AU101" s="22" t="s">
        <v>86</v>
      </c>
      <c r="AY101" s="22" t="s">
        <v>142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2" t="s">
        <v>84</v>
      </c>
      <c r="BK101" s="231">
        <f>ROUND(I101*H101,2)</f>
        <v>0</v>
      </c>
      <c r="BL101" s="22" t="s">
        <v>149</v>
      </c>
      <c r="BM101" s="22" t="s">
        <v>179</v>
      </c>
    </row>
    <row r="102" s="1" customFormat="1">
      <c r="B102" s="45"/>
      <c r="C102" s="73"/>
      <c r="D102" s="232" t="s">
        <v>151</v>
      </c>
      <c r="E102" s="73"/>
      <c r="F102" s="233" t="s">
        <v>180</v>
      </c>
      <c r="G102" s="73"/>
      <c r="H102" s="73"/>
      <c r="I102" s="190"/>
      <c r="J102" s="73"/>
      <c r="K102" s="73"/>
      <c r="L102" s="71"/>
      <c r="M102" s="234"/>
      <c r="N102" s="46"/>
      <c r="O102" s="46"/>
      <c r="P102" s="46"/>
      <c r="Q102" s="46"/>
      <c r="R102" s="46"/>
      <c r="S102" s="46"/>
      <c r="T102" s="94"/>
      <c r="AT102" s="22" t="s">
        <v>151</v>
      </c>
      <c r="AU102" s="22" t="s">
        <v>86</v>
      </c>
    </row>
    <row r="103" s="11" customFormat="1">
      <c r="B103" s="235"/>
      <c r="C103" s="236"/>
      <c r="D103" s="232" t="s">
        <v>153</v>
      </c>
      <c r="E103" s="237" t="s">
        <v>32</v>
      </c>
      <c r="F103" s="238" t="s">
        <v>181</v>
      </c>
      <c r="G103" s="236"/>
      <c r="H103" s="239">
        <v>74.498999999999995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153</v>
      </c>
      <c r="AU103" s="245" t="s">
        <v>86</v>
      </c>
      <c r="AV103" s="11" t="s">
        <v>86</v>
      </c>
      <c r="AW103" s="11" t="s">
        <v>39</v>
      </c>
      <c r="AX103" s="11" t="s">
        <v>84</v>
      </c>
      <c r="AY103" s="245" t="s">
        <v>142</v>
      </c>
    </row>
    <row r="104" s="1" customFormat="1" ht="22.8" customHeight="1">
      <c r="B104" s="45"/>
      <c r="C104" s="220" t="s">
        <v>182</v>
      </c>
      <c r="D104" s="220" t="s">
        <v>144</v>
      </c>
      <c r="E104" s="221" t="s">
        <v>183</v>
      </c>
      <c r="F104" s="222" t="s">
        <v>184</v>
      </c>
      <c r="G104" s="223" t="s">
        <v>169</v>
      </c>
      <c r="H104" s="224">
        <v>248.32900000000001</v>
      </c>
      <c r="I104" s="225"/>
      <c r="J104" s="226">
        <f>ROUND(I104*H104,2)</f>
        <v>0</v>
      </c>
      <c r="K104" s="222" t="s">
        <v>148</v>
      </c>
      <c r="L104" s="71"/>
      <c r="M104" s="227" t="s">
        <v>32</v>
      </c>
      <c r="N104" s="228" t="s">
        <v>47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2" t="s">
        <v>149</v>
      </c>
      <c r="AT104" s="22" t="s">
        <v>144</v>
      </c>
      <c r="AU104" s="22" t="s">
        <v>86</v>
      </c>
      <c r="AY104" s="22" t="s">
        <v>142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2" t="s">
        <v>84</v>
      </c>
      <c r="BK104" s="231">
        <f>ROUND(I104*H104,2)</f>
        <v>0</v>
      </c>
      <c r="BL104" s="22" t="s">
        <v>149</v>
      </c>
      <c r="BM104" s="22" t="s">
        <v>185</v>
      </c>
    </row>
    <row r="105" s="1" customFormat="1">
      <c r="B105" s="45"/>
      <c r="C105" s="73"/>
      <c r="D105" s="232" t="s">
        <v>151</v>
      </c>
      <c r="E105" s="73"/>
      <c r="F105" s="233" t="s">
        <v>186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2" t="s">
        <v>151</v>
      </c>
      <c r="AU105" s="22" t="s">
        <v>86</v>
      </c>
    </row>
    <row r="106" s="11" customFormat="1">
      <c r="B106" s="235"/>
      <c r="C106" s="236"/>
      <c r="D106" s="232" t="s">
        <v>153</v>
      </c>
      <c r="E106" s="237" t="s">
        <v>32</v>
      </c>
      <c r="F106" s="238" t="s">
        <v>172</v>
      </c>
      <c r="G106" s="236"/>
      <c r="H106" s="239">
        <v>464.65699999999998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153</v>
      </c>
      <c r="AU106" s="245" t="s">
        <v>86</v>
      </c>
      <c r="AV106" s="11" t="s">
        <v>86</v>
      </c>
      <c r="AW106" s="11" t="s">
        <v>39</v>
      </c>
      <c r="AX106" s="11" t="s">
        <v>76</v>
      </c>
      <c r="AY106" s="245" t="s">
        <v>142</v>
      </c>
    </row>
    <row r="107" s="11" customFormat="1">
      <c r="B107" s="235"/>
      <c r="C107" s="236"/>
      <c r="D107" s="232" t="s">
        <v>153</v>
      </c>
      <c r="E107" s="237" t="s">
        <v>32</v>
      </c>
      <c r="F107" s="238" t="s">
        <v>173</v>
      </c>
      <c r="G107" s="236"/>
      <c r="H107" s="239">
        <v>32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153</v>
      </c>
      <c r="AU107" s="245" t="s">
        <v>86</v>
      </c>
      <c r="AV107" s="11" t="s">
        <v>86</v>
      </c>
      <c r="AW107" s="11" t="s">
        <v>39</v>
      </c>
      <c r="AX107" s="11" t="s">
        <v>76</v>
      </c>
      <c r="AY107" s="245" t="s">
        <v>142</v>
      </c>
    </row>
    <row r="108" s="12" customFormat="1">
      <c r="B108" s="246"/>
      <c r="C108" s="247"/>
      <c r="D108" s="232" t="s">
        <v>153</v>
      </c>
      <c r="E108" s="248" t="s">
        <v>32</v>
      </c>
      <c r="F108" s="249" t="s">
        <v>174</v>
      </c>
      <c r="G108" s="247"/>
      <c r="H108" s="250">
        <v>496.65699999999998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153</v>
      </c>
      <c r="AU108" s="256" t="s">
        <v>86</v>
      </c>
      <c r="AV108" s="12" t="s">
        <v>149</v>
      </c>
      <c r="AW108" s="12" t="s">
        <v>39</v>
      </c>
      <c r="AX108" s="12" t="s">
        <v>84</v>
      </c>
      <c r="AY108" s="256" t="s">
        <v>142</v>
      </c>
    </row>
    <row r="109" s="11" customFormat="1">
      <c r="B109" s="235"/>
      <c r="C109" s="236"/>
      <c r="D109" s="232" t="s">
        <v>153</v>
      </c>
      <c r="E109" s="236"/>
      <c r="F109" s="238" t="s">
        <v>175</v>
      </c>
      <c r="G109" s="236"/>
      <c r="H109" s="239">
        <v>248.32900000000001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153</v>
      </c>
      <c r="AU109" s="245" t="s">
        <v>86</v>
      </c>
      <c r="AV109" s="11" t="s">
        <v>86</v>
      </c>
      <c r="AW109" s="11" t="s">
        <v>6</v>
      </c>
      <c r="AX109" s="11" t="s">
        <v>84</v>
      </c>
      <c r="AY109" s="245" t="s">
        <v>142</v>
      </c>
    </row>
    <row r="110" s="1" customFormat="1" ht="22.8" customHeight="1">
      <c r="B110" s="45"/>
      <c r="C110" s="220" t="s">
        <v>187</v>
      </c>
      <c r="D110" s="220" t="s">
        <v>144</v>
      </c>
      <c r="E110" s="221" t="s">
        <v>188</v>
      </c>
      <c r="F110" s="222" t="s">
        <v>189</v>
      </c>
      <c r="G110" s="223" t="s">
        <v>169</v>
      </c>
      <c r="H110" s="224">
        <v>74.498999999999995</v>
      </c>
      <c r="I110" s="225"/>
      <c r="J110" s="226">
        <f>ROUND(I110*H110,2)</f>
        <v>0</v>
      </c>
      <c r="K110" s="222" t="s">
        <v>148</v>
      </c>
      <c r="L110" s="71"/>
      <c r="M110" s="227" t="s">
        <v>32</v>
      </c>
      <c r="N110" s="228" t="s">
        <v>47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2" t="s">
        <v>149</v>
      </c>
      <c r="AT110" s="22" t="s">
        <v>144</v>
      </c>
      <c r="AU110" s="22" t="s">
        <v>86</v>
      </c>
      <c r="AY110" s="22" t="s">
        <v>142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2" t="s">
        <v>84</v>
      </c>
      <c r="BK110" s="231">
        <f>ROUND(I110*H110,2)</f>
        <v>0</v>
      </c>
      <c r="BL110" s="22" t="s">
        <v>149</v>
      </c>
      <c r="BM110" s="22" t="s">
        <v>190</v>
      </c>
    </row>
    <row r="111" s="1" customFormat="1">
      <c r="B111" s="45"/>
      <c r="C111" s="73"/>
      <c r="D111" s="232" t="s">
        <v>151</v>
      </c>
      <c r="E111" s="73"/>
      <c r="F111" s="233" t="s">
        <v>191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2" t="s">
        <v>151</v>
      </c>
      <c r="AU111" s="22" t="s">
        <v>86</v>
      </c>
    </row>
    <row r="112" s="1" customFormat="1" ht="14.4" customHeight="1">
      <c r="B112" s="45"/>
      <c r="C112" s="220" t="s">
        <v>192</v>
      </c>
      <c r="D112" s="220" t="s">
        <v>144</v>
      </c>
      <c r="E112" s="221" t="s">
        <v>193</v>
      </c>
      <c r="F112" s="222" t="s">
        <v>194</v>
      </c>
      <c r="G112" s="223" t="s">
        <v>195</v>
      </c>
      <c r="H112" s="224">
        <v>20</v>
      </c>
      <c r="I112" s="225"/>
      <c r="J112" s="226">
        <f>ROUND(I112*H112,2)</f>
        <v>0</v>
      </c>
      <c r="K112" s="222" t="s">
        <v>148</v>
      </c>
      <c r="L112" s="71"/>
      <c r="M112" s="227" t="s">
        <v>32</v>
      </c>
      <c r="N112" s="228" t="s">
        <v>47</v>
      </c>
      <c r="O112" s="46"/>
      <c r="P112" s="229">
        <f>O112*H112</f>
        <v>0</v>
      </c>
      <c r="Q112" s="229">
        <v>0.00084000000000000003</v>
      </c>
      <c r="R112" s="229">
        <f>Q112*H112</f>
        <v>0.016800000000000002</v>
      </c>
      <c r="S112" s="229">
        <v>0</v>
      </c>
      <c r="T112" s="230">
        <f>S112*H112</f>
        <v>0</v>
      </c>
      <c r="AR112" s="22" t="s">
        <v>149</v>
      </c>
      <c r="AT112" s="22" t="s">
        <v>144</v>
      </c>
      <c r="AU112" s="22" t="s">
        <v>86</v>
      </c>
      <c r="AY112" s="22" t="s">
        <v>142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2" t="s">
        <v>84</v>
      </c>
      <c r="BK112" s="231">
        <f>ROUND(I112*H112,2)</f>
        <v>0</v>
      </c>
      <c r="BL112" s="22" t="s">
        <v>149</v>
      </c>
      <c r="BM112" s="22" t="s">
        <v>196</v>
      </c>
    </row>
    <row r="113" s="1" customFormat="1">
      <c r="B113" s="45"/>
      <c r="C113" s="73"/>
      <c r="D113" s="232" t="s">
        <v>151</v>
      </c>
      <c r="E113" s="73"/>
      <c r="F113" s="233" t="s">
        <v>197</v>
      </c>
      <c r="G113" s="73"/>
      <c r="H113" s="73"/>
      <c r="I113" s="190"/>
      <c r="J113" s="73"/>
      <c r="K113" s="73"/>
      <c r="L113" s="71"/>
      <c r="M113" s="234"/>
      <c r="N113" s="46"/>
      <c r="O113" s="46"/>
      <c r="P113" s="46"/>
      <c r="Q113" s="46"/>
      <c r="R113" s="46"/>
      <c r="S113" s="46"/>
      <c r="T113" s="94"/>
      <c r="AT113" s="22" t="s">
        <v>151</v>
      </c>
      <c r="AU113" s="22" t="s">
        <v>86</v>
      </c>
    </row>
    <row r="114" s="11" customFormat="1">
      <c r="B114" s="235"/>
      <c r="C114" s="236"/>
      <c r="D114" s="232" t="s">
        <v>153</v>
      </c>
      <c r="E114" s="237" t="s">
        <v>32</v>
      </c>
      <c r="F114" s="238" t="s">
        <v>198</v>
      </c>
      <c r="G114" s="236"/>
      <c r="H114" s="239">
        <v>20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153</v>
      </c>
      <c r="AU114" s="245" t="s">
        <v>86</v>
      </c>
      <c r="AV114" s="11" t="s">
        <v>86</v>
      </c>
      <c r="AW114" s="11" t="s">
        <v>39</v>
      </c>
      <c r="AX114" s="11" t="s">
        <v>84</v>
      </c>
      <c r="AY114" s="245" t="s">
        <v>142</v>
      </c>
    </row>
    <row r="115" s="1" customFormat="1" ht="14.4" customHeight="1">
      <c r="B115" s="45"/>
      <c r="C115" s="220" t="s">
        <v>199</v>
      </c>
      <c r="D115" s="220" t="s">
        <v>144</v>
      </c>
      <c r="E115" s="221" t="s">
        <v>200</v>
      </c>
      <c r="F115" s="222" t="s">
        <v>201</v>
      </c>
      <c r="G115" s="223" t="s">
        <v>195</v>
      </c>
      <c r="H115" s="224">
        <v>20</v>
      </c>
      <c r="I115" s="225"/>
      <c r="J115" s="226">
        <f>ROUND(I115*H115,2)</f>
        <v>0</v>
      </c>
      <c r="K115" s="222" t="s">
        <v>148</v>
      </c>
      <c r="L115" s="71"/>
      <c r="M115" s="227" t="s">
        <v>32</v>
      </c>
      <c r="N115" s="228" t="s">
        <v>47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2" t="s">
        <v>149</v>
      </c>
      <c r="AT115" s="22" t="s">
        <v>144</v>
      </c>
      <c r="AU115" s="22" t="s">
        <v>86</v>
      </c>
      <c r="AY115" s="22" t="s">
        <v>142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2" t="s">
        <v>84</v>
      </c>
      <c r="BK115" s="231">
        <f>ROUND(I115*H115,2)</f>
        <v>0</v>
      </c>
      <c r="BL115" s="22" t="s">
        <v>149</v>
      </c>
      <c r="BM115" s="22" t="s">
        <v>202</v>
      </c>
    </row>
    <row r="116" s="1" customFormat="1">
      <c r="B116" s="45"/>
      <c r="C116" s="73"/>
      <c r="D116" s="232" t="s">
        <v>151</v>
      </c>
      <c r="E116" s="73"/>
      <c r="F116" s="233" t="s">
        <v>203</v>
      </c>
      <c r="G116" s="73"/>
      <c r="H116" s="73"/>
      <c r="I116" s="190"/>
      <c r="J116" s="73"/>
      <c r="K116" s="73"/>
      <c r="L116" s="71"/>
      <c r="M116" s="234"/>
      <c r="N116" s="46"/>
      <c r="O116" s="46"/>
      <c r="P116" s="46"/>
      <c r="Q116" s="46"/>
      <c r="R116" s="46"/>
      <c r="S116" s="46"/>
      <c r="T116" s="94"/>
      <c r="AT116" s="22" t="s">
        <v>151</v>
      </c>
      <c r="AU116" s="22" t="s">
        <v>86</v>
      </c>
    </row>
    <row r="117" s="1" customFormat="1" ht="22.8" customHeight="1">
      <c r="B117" s="45"/>
      <c r="C117" s="220" t="s">
        <v>204</v>
      </c>
      <c r="D117" s="220" t="s">
        <v>144</v>
      </c>
      <c r="E117" s="221" t="s">
        <v>205</v>
      </c>
      <c r="F117" s="222" t="s">
        <v>206</v>
      </c>
      <c r="G117" s="223" t="s">
        <v>169</v>
      </c>
      <c r="H117" s="224">
        <v>496.65699999999998</v>
      </c>
      <c r="I117" s="225"/>
      <c r="J117" s="226">
        <f>ROUND(I117*H117,2)</f>
        <v>0</v>
      </c>
      <c r="K117" s="222" t="s">
        <v>148</v>
      </c>
      <c r="L117" s="71"/>
      <c r="M117" s="227" t="s">
        <v>32</v>
      </c>
      <c r="N117" s="228" t="s">
        <v>47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2" t="s">
        <v>149</v>
      </c>
      <c r="AT117" s="22" t="s">
        <v>144</v>
      </c>
      <c r="AU117" s="22" t="s">
        <v>86</v>
      </c>
      <c r="AY117" s="22" t="s">
        <v>142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2" t="s">
        <v>84</v>
      </c>
      <c r="BK117" s="231">
        <f>ROUND(I117*H117,2)</f>
        <v>0</v>
      </c>
      <c r="BL117" s="22" t="s">
        <v>149</v>
      </c>
      <c r="BM117" s="22" t="s">
        <v>207</v>
      </c>
    </row>
    <row r="118" s="1" customFormat="1">
      <c r="B118" s="45"/>
      <c r="C118" s="73"/>
      <c r="D118" s="232" t="s">
        <v>151</v>
      </c>
      <c r="E118" s="73"/>
      <c r="F118" s="233" t="s">
        <v>208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2" t="s">
        <v>151</v>
      </c>
      <c r="AU118" s="22" t="s">
        <v>86</v>
      </c>
    </row>
    <row r="119" s="11" customFormat="1">
      <c r="B119" s="235"/>
      <c r="C119" s="236"/>
      <c r="D119" s="232" t="s">
        <v>153</v>
      </c>
      <c r="E119" s="237" t="s">
        <v>32</v>
      </c>
      <c r="F119" s="238" t="s">
        <v>209</v>
      </c>
      <c r="G119" s="236"/>
      <c r="H119" s="239">
        <v>496.65699999999998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153</v>
      </c>
      <c r="AU119" s="245" t="s">
        <v>86</v>
      </c>
      <c r="AV119" s="11" t="s">
        <v>86</v>
      </c>
      <c r="AW119" s="11" t="s">
        <v>39</v>
      </c>
      <c r="AX119" s="11" t="s">
        <v>84</v>
      </c>
      <c r="AY119" s="245" t="s">
        <v>142</v>
      </c>
    </row>
    <row r="120" s="1" customFormat="1" ht="22.8" customHeight="1">
      <c r="B120" s="45"/>
      <c r="C120" s="220" t="s">
        <v>210</v>
      </c>
      <c r="D120" s="220" t="s">
        <v>144</v>
      </c>
      <c r="E120" s="221" t="s">
        <v>211</v>
      </c>
      <c r="F120" s="222" t="s">
        <v>212</v>
      </c>
      <c r="G120" s="223" t="s">
        <v>169</v>
      </c>
      <c r="H120" s="224">
        <v>751.26300000000003</v>
      </c>
      <c r="I120" s="225"/>
      <c r="J120" s="226">
        <f>ROUND(I120*H120,2)</f>
        <v>0</v>
      </c>
      <c r="K120" s="222" t="s">
        <v>148</v>
      </c>
      <c r="L120" s="71"/>
      <c r="M120" s="227" t="s">
        <v>32</v>
      </c>
      <c r="N120" s="228" t="s">
        <v>47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2" t="s">
        <v>149</v>
      </c>
      <c r="AT120" s="22" t="s">
        <v>144</v>
      </c>
      <c r="AU120" s="22" t="s">
        <v>86</v>
      </c>
      <c r="AY120" s="22" t="s">
        <v>142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2" t="s">
        <v>84</v>
      </c>
      <c r="BK120" s="231">
        <f>ROUND(I120*H120,2)</f>
        <v>0</v>
      </c>
      <c r="BL120" s="22" t="s">
        <v>149</v>
      </c>
      <c r="BM120" s="22" t="s">
        <v>213</v>
      </c>
    </row>
    <row r="121" s="1" customFormat="1">
      <c r="B121" s="45"/>
      <c r="C121" s="73"/>
      <c r="D121" s="232" t="s">
        <v>151</v>
      </c>
      <c r="E121" s="73"/>
      <c r="F121" s="233" t="s">
        <v>214</v>
      </c>
      <c r="G121" s="73"/>
      <c r="H121" s="73"/>
      <c r="I121" s="190"/>
      <c r="J121" s="73"/>
      <c r="K121" s="73"/>
      <c r="L121" s="71"/>
      <c r="M121" s="234"/>
      <c r="N121" s="46"/>
      <c r="O121" s="46"/>
      <c r="P121" s="46"/>
      <c r="Q121" s="46"/>
      <c r="R121" s="46"/>
      <c r="S121" s="46"/>
      <c r="T121" s="94"/>
      <c r="AT121" s="22" t="s">
        <v>151</v>
      </c>
      <c r="AU121" s="22" t="s">
        <v>86</v>
      </c>
    </row>
    <row r="122" s="11" customFormat="1">
      <c r="B122" s="235"/>
      <c r="C122" s="236"/>
      <c r="D122" s="232" t="s">
        <v>153</v>
      </c>
      <c r="E122" s="237" t="s">
        <v>32</v>
      </c>
      <c r="F122" s="238" t="s">
        <v>215</v>
      </c>
      <c r="G122" s="236"/>
      <c r="H122" s="239">
        <v>160.38900000000001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153</v>
      </c>
      <c r="AU122" s="245" t="s">
        <v>86</v>
      </c>
      <c r="AV122" s="11" t="s">
        <v>86</v>
      </c>
      <c r="AW122" s="11" t="s">
        <v>39</v>
      </c>
      <c r="AX122" s="11" t="s">
        <v>76</v>
      </c>
      <c r="AY122" s="245" t="s">
        <v>142</v>
      </c>
    </row>
    <row r="123" s="11" customFormat="1">
      <c r="B123" s="235"/>
      <c r="C123" s="236"/>
      <c r="D123" s="232" t="s">
        <v>153</v>
      </c>
      <c r="E123" s="237" t="s">
        <v>32</v>
      </c>
      <c r="F123" s="238" t="s">
        <v>216</v>
      </c>
      <c r="G123" s="236"/>
      <c r="H123" s="239">
        <v>590.87400000000002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153</v>
      </c>
      <c r="AU123" s="245" t="s">
        <v>86</v>
      </c>
      <c r="AV123" s="11" t="s">
        <v>86</v>
      </c>
      <c r="AW123" s="11" t="s">
        <v>39</v>
      </c>
      <c r="AX123" s="11" t="s">
        <v>76</v>
      </c>
      <c r="AY123" s="245" t="s">
        <v>142</v>
      </c>
    </row>
    <row r="124" s="12" customFormat="1">
      <c r="B124" s="246"/>
      <c r="C124" s="247"/>
      <c r="D124" s="232" t="s">
        <v>153</v>
      </c>
      <c r="E124" s="248" t="s">
        <v>32</v>
      </c>
      <c r="F124" s="249" t="s">
        <v>174</v>
      </c>
      <c r="G124" s="247"/>
      <c r="H124" s="250">
        <v>751.26300000000003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153</v>
      </c>
      <c r="AU124" s="256" t="s">
        <v>86</v>
      </c>
      <c r="AV124" s="12" t="s">
        <v>149</v>
      </c>
      <c r="AW124" s="12" t="s">
        <v>39</v>
      </c>
      <c r="AX124" s="12" t="s">
        <v>84</v>
      </c>
      <c r="AY124" s="256" t="s">
        <v>142</v>
      </c>
    </row>
    <row r="125" s="1" customFormat="1" ht="22.8" customHeight="1">
      <c r="B125" s="45"/>
      <c r="C125" s="220" t="s">
        <v>217</v>
      </c>
      <c r="D125" s="220" t="s">
        <v>144</v>
      </c>
      <c r="E125" s="221" t="s">
        <v>218</v>
      </c>
      <c r="F125" s="222" t="s">
        <v>219</v>
      </c>
      <c r="G125" s="223" t="s">
        <v>169</v>
      </c>
      <c r="H125" s="224">
        <v>201.22</v>
      </c>
      <c r="I125" s="225"/>
      <c r="J125" s="226">
        <f>ROUND(I125*H125,2)</f>
        <v>0</v>
      </c>
      <c r="K125" s="222" t="s">
        <v>148</v>
      </c>
      <c r="L125" s="71"/>
      <c r="M125" s="227" t="s">
        <v>32</v>
      </c>
      <c r="N125" s="228" t="s">
        <v>47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2" t="s">
        <v>149</v>
      </c>
      <c r="AT125" s="22" t="s">
        <v>144</v>
      </c>
      <c r="AU125" s="22" t="s">
        <v>86</v>
      </c>
      <c r="AY125" s="22" t="s">
        <v>142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2" t="s">
        <v>84</v>
      </c>
      <c r="BK125" s="231">
        <f>ROUND(I125*H125,2)</f>
        <v>0</v>
      </c>
      <c r="BL125" s="22" t="s">
        <v>149</v>
      </c>
      <c r="BM125" s="22" t="s">
        <v>220</v>
      </c>
    </row>
    <row r="126" s="1" customFormat="1">
      <c r="B126" s="45"/>
      <c r="C126" s="73"/>
      <c r="D126" s="232" t="s">
        <v>151</v>
      </c>
      <c r="E126" s="73"/>
      <c r="F126" s="233" t="s">
        <v>221</v>
      </c>
      <c r="G126" s="73"/>
      <c r="H126" s="73"/>
      <c r="I126" s="190"/>
      <c r="J126" s="73"/>
      <c r="K126" s="73"/>
      <c r="L126" s="71"/>
      <c r="M126" s="234"/>
      <c r="N126" s="46"/>
      <c r="O126" s="46"/>
      <c r="P126" s="46"/>
      <c r="Q126" s="46"/>
      <c r="R126" s="46"/>
      <c r="S126" s="46"/>
      <c r="T126" s="94"/>
      <c r="AT126" s="22" t="s">
        <v>151</v>
      </c>
      <c r="AU126" s="22" t="s">
        <v>86</v>
      </c>
    </row>
    <row r="127" s="11" customFormat="1">
      <c r="B127" s="235"/>
      <c r="C127" s="236"/>
      <c r="D127" s="232" t="s">
        <v>153</v>
      </c>
      <c r="E127" s="237" t="s">
        <v>32</v>
      </c>
      <c r="F127" s="238" t="s">
        <v>222</v>
      </c>
      <c r="G127" s="236"/>
      <c r="H127" s="239">
        <v>201.22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153</v>
      </c>
      <c r="AU127" s="245" t="s">
        <v>86</v>
      </c>
      <c r="AV127" s="11" t="s">
        <v>86</v>
      </c>
      <c r="AW127" s="11" t="s">
        <v>39</v>
      </c>
      <c r="AX127" s="11" t="s">
        <v>84</v>
      </c>
      <c r="AY127" s="245" t="s">
        <v>142</v>
      </c>
    </row>
    <row r="128" s="1" customFormat="1" ht="14.4" customHeight="1">
      <c r="B128" s="45"/>
      <c r="C128" s="220" t="s">
        <v>223</v>
      </c>
      <c r="D128" s="220" t="s">
        <v>144</v>
      </c>
      <c r="E128" s="221" t="s">
        <v>224</v>
      </c>
      <c r="F128" s="222" t="s">
        <v>225</v>
      </c>
      <c r="G128" s="223" t="s">
        <v>169</v>
      </c>
      <c r="H128" s="224">
        <v>455.82600000000002</v>
      </c>
      <c r="I128" s="225"/>
      <c r="J128" s="226">
        <f>ROUND(I128*H128,2)</f>
        <v>0</v>
      </c>
      <c r="K128" s="222" t="s">
        <v>148</v>
      </c>
      <c r="L128" s="71"/>
      <c r="M128" s="227" t="s">
        <v>32</v>
      </c>
      <c r="N128" s="228" t="s">
        <v>47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2" t="s">
        <v>149</v>
      </c>
      <c r="AT128" s="22" t="s">
        <v>144</v>
      </c>
      <c r="AU128" s="22" t="s">
        <v>86</v>
      </c>
      <c r="AY128" s="22" t="s">
        <v>142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2" t="s">
        <v>84</v>
      </c>
      <c r="BK128" s="231">
        <f>ROUND(I128*H128,2)</f>
        <v>0</v>
      </c>
      <c r="BL128" s="22" t="s">
        <v>149</v>
      </c>
      <c r="BM128" s="22" t="s">
        <v>226</v>
      </c>
    </row>
    <row r="129" s="1" customFormat="1">
      <c r="B129" s="45"/>
      <c r="C129" s="73"/>
      <c r="D129" s="232" t="s">
        <v>151</v>
      </c>
      <c r="E129" s="73"/>
      <c r="F129" s="233" t="s">
        <v>227</v>
      </c>
      <c r="G129" s="73"/>
      <c r="H129" s="73"/>
      <c r="I129" s="190"/>
      <c r="J129" s="73"/>
      <c r="K129" s="73"/>
      <c r="L129" s="71"/>
      <c r="M129" s="234"/>
      <c r="N129" s="46"/>
      <c r="O129" s="46"/>
      <c r="P129" s="46"/>
      <c r="Q129" s="46"/>
      <c r="R129" s="46"/>
      <c r="S129" s="46"/>
      <c r="T129" s="94"/>
      <c r="AT129" s="22" t="s">
        <v>151</v>
      </c>
      <c r="AU129" s="22" t="s">
        <v>86</v>
      </c>
    </row>
    <row r="130" s="11" customFormat="1">
      <c r="B130" s="235"/>
      <c r="C130" s="236"/>
      <c r="D130" s="232" t="s">
        <v>153</v>
      </c>
      <c r="E130" s="237" t="s">
        <v>32</v>
      </c>
      <c r="F130" s="238" t="s">
        <v>215</v>
      </c>
      <c r="G130" s="236"/>
      <c r="H130" s="239">
        <v>160.38900000000001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153</v>
      </c>
      <c r="AU130" s="245" t="s">
        <v>86</v>
      </c>
      <c r="AV130" s="11" t="s">
        <v>86</v>
      </c>
      <c r="AW130" s="11" t="s">
        <v>39</v>
      </c>
      <c r="AX130" s="11" t="s">
        <v>76</v>
      </c>
      <c r="AY130" s="245" t="s">
        <v>142</v>
      </c>
    </row>
    <row r="131" s="11" customFormat="1">
      <c r="B131" s="235"/>
      <c r="C131" s="236"/>
      <c r="D131" s="232" t="s">
        <v>153</v>
      </c>
      <c r="E131" s="237" t="s">
        <v>32</v>
      </c>
      <c r="F131" s="238" t="s">
        <v>228</v>
      </c>
      <c r="G131" s="236"/>
      <c r="H131" s="239">
        <v>295.43700000000001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153</v>
      </c>
      <c r="AU131" s="245" t="s">
        <v>86</v>
      </c>
      <c r="AV131" s="11" t="s">
        <v>86</v>
      </c>
      <c r="AW131" s="11" t="s">
        <v>39</v>
      </c>
      <c r="AX131" s="11" t="s">
        <v>76</v>
      </c>
      <c r="AY131" s="245" t="s">
        <v>142</v>
      </c>
    </row>
    <row r="132" s="12" customFormat="1">
      <c r="B132" s="246"/>
      <c r="C132" s="247"/>
      <c r="D132" s="232" t="s">
        <v>153</v>
      </c>
      <c r="E132" s="248" t="s">
        <v>32</v>
      </c>
      <c r="F132" s="249" t="s">
        <v>174</v>
      </c>
      <c r="G132" s="247"/>
      <c r="H132" s="250">
        <v>455.82600000000002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153</v>
      </c>
      <c r="AU132" s="256" t="s">
        <v>86</v>
      </c>
      <c r="AV132" s="12" t="s">
        <v>149</v>
      </c>
      <c r="AW132" s="12" t="s">
        <v>39</v>
      </c>
      <c r="AX132" s="12" t="s">
        <v>84</v>
      </c>
      <c r="AY132" s="256" t="s">
        <v>142</v>
      </c>
    </row>
    <row r="133" s="1" customFormat="1" ht="14.4" customHeight="1">
      <c r="B133" s="45"/>
      <c r="C133" s="220" t="s">
        <v>229</v>
      </c>
      <c r="D133" s="220" t="s">
        <v>144</v>
      </c>
      <c r="E133" s="221" t="s">
        <v>230</v>
      </c>
      <c r="F133" s="222" t="s">
        <v>231</v>
      </c>
      <c r="G133" s="223" t="s">
        <v>169</v>
      </c>
      <c r="H133" s="224">
        <v>657.04600000000005</v>
      </c>
      <c r="I133" s="225"/>
      <c r="J133" s="226">
        <f>ROUND(I133*H133,2)</f>
        <v>0</v>
      </c>
      <c r="K133" s="222" t="s">
        <v>148</v>
      </c>
      <c r="L133" s="71"/>
      <c r="M133" s="227" t="s">
        <v>32</v>
      </c>
      <c r="N133" s="228" t="s">
        <v>47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2" t="s">
        <v>149</v>
      </c>
      <c r="AT133" s="22" t="s">
        <v>144</v>
      </c>
      <c r="AU133" s="22" t="s">
        <v>86</v>
      </c>
      <c r="AY133" s="22" t="s">
        <v>142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2" t="s">
        <v>84</v>
      </c>
      <c r="BK133" s="231">
        <f>ROUND(I133*H133,2)</f>
        <v>0</v>
      </c>
      <c r="BL133" s="22" t="s">
        <v>149</v>
      </c>
      <c r="BM133" s="22" t="s">
        <v>232</v>
      </c>
    </row>
    <row r="134" s="1" customFormat="1">
      <c r="B134" s="45"/>
      <c r="C134" s="73"/>
      <c r="D134" s="232" t="s">
        <v>151</v>
      </c>
      <c r="E134" s="73"/>
      <c r="F134" s="233" t="s">
        <v>231</v>
      </c>
      <c r="G134" s="73"/>
      <c r="H134" s="73"/>
      <c r="I134" s="190"/>
      <c r="J134" s="73"/>
      <c r="K134" s="73"/>
      <c r="L134" s="71"/>
      <c r="M134" s="234"/>
      <c r="N134" s="46"/>
      <c r="O134" s="46"/>
      <c r="P134" s="46"/>
      <c r="Q134" s="46"/>
      <c r="R134" s="46"/>
      <c r="S134" s="46"/>
      <c r="T134" s="94"/>
      <c r="AT134" s="22" t="s">
        <v>151</v>
      </c>
      <c r="AU134" s="22" t="s">
        <v>86</v>
      </c>
    </row>
    <row r="135" s="11" customFormat="1">
      <c r="B135" s="235"/>
      <c r="C135" s="236"/>
      <c r="D135" s="232" t="s">
        <v>153</v>
      </c>
      <c r="E135" s="237" t="s">
        <v>32</v>
      </c>
      <c r="F135" s="238" t="s">
        <v>233</v>
      </c>
      <c r="G135" s="236"/>
      <c r="H135" s="239">
        <v>657.04600000000005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153</v>
      </c>
      <c r="AU135" s="245" t="s">
        <v>86</v>
      </c>
      <c r="AV135" s="11" t="s">
        <v>86</v>
      </c>
      <c r="AW135" s="11" t="s">
        <v>39</v>
      </c>
      <c r="AX135" s="11" t="s">
        <v>84</v>
      </c>
      <c r="AY135" s="245" t="s">
        <v>142</v>
      </c>
    </row>
    <row r="136" s="1" customFormat="1" ht="14.4" customHeight="1">
      <c r="B136" s="45"/>
      <c r="C136" s="220" t="s">
        <v>10</v>
      </c>
      <c r="D136" s="220" t="s">
        <v>144</v>
      </c>
      <c r="E136" s="221" t="s">
        <v>234</v>
      </c>
      <c r="F136" s="222" t="s">
        <v>235</v>
      </c>
      <c r="G136" s="223" t="s">
        <v>236</v>
      </c>
      <c r="H136" s="224">
        <v>362.19600000000003</v>
      </c>
      <c r="I136" s="225"/>
      <c r="J136" s="226">
        <f>ROUND(I136*H136,2)</f>
        <v>0</v>
      </c>
      <c r="K136" s="222" t="s">
        <v>148</v>
      </c>
      <c r="L136" s="71"/>
      <c r="M136" s="227" t="s">
        <v>32</v>
      </c>
      <c r="N136" s="228" t="s">
        <v>47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2" t="s">
        <v>149</v>
      </c>
      <c r="AT136" s="22" t="s">
        <v>144</v>
      </c>
      <c r="AU136" s="22" t="s">
        <v>86</v>
      </c>
      <c r="AY136" s="22" t="s">
        <v>142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2" t="s">
        <v>84</v>
      </c>
      <c r="BK136" s="231">
        <f>ROUND(I136*H136,2)</f>
        <v>0</v>
      </c>
      <c r="BL136" s="22" t="s">
        <v>149</v>
      </c>
      <c r="BM136" s="22" t="s">
        <v>237</v>
      </c>
    </row>
    <row r="137" s="1" customFormat="1">
      <c r="B137" s="45"/>
      <c r="C137" s="73"/>
      <c r="D137" s="232" t="s">
        <v>151</v>
      </c>
      <c r="E137" s="73"/>
      <c r="F137" s="233" t="s">
        <v>238</v>
      </c>
      <c r="G137" s="73"/>
      <c r="H137" s="73"/>
      <c r="I137" s="190"/>
      <c r="J137" s="73"/>
      <c r="K137" s="73"/>
      <c r="L137" s="71"/>
      <c r="M137" s="234"/>
      <c r="N137" s="46"/>
      <c r="O137" s="46"/>
      <c r="P137" s="46"/>
      <c r="Q137" s="46"/>
      <c r="R137" s="46"/>
      <c r="S137" s="46"/>
      <c r="T137" s="94"/>
      <c r="AT137" s="22" t="s">
        <v>151</v>
      </c>
      <c r="AU137" s="22" t="s">
        <v>86</v>
      </c>
    </row>
    <row r="138" s="11" customFormat="1">
      <c r="B138" s="235"/>
      <c r="C138" s="236"/>
      <c r="D138" s="232" t="s">
        <v>153</v>
      </c>
      <c r="E138" s="237" t="s">
        <v>32</v>
      </c>
      <c r="F138" s="238" t="s">
        <v>239</v>
      </c>
      <c r="G138" s="236"/>
      <c r="H138" s="239">
        <v>201.22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153</v>
      </c>
      <c r="AU138" s="245" t="s">
        <v>86</v>
      </c>
      <c r="AV138" s="11" t="s">
        <v>86</v>
      </c>
      <c r="AW138" s="11" t="s">
        <v>39</v>
      </c>
      <c r="AX138" s="11" t="s">
        <v>84</v>
      </c>
      <c r="AY138" s="245" t="s">
        <v>142</v>
      </c>
    </row>
    <row r="139" s="11" customFormat="1">
      <c r="B139" s="235"/>
      <c r="C139" s="236"/>
      <c r="D139" s="232" t="s">
        <v>153</v>
      </c>
      <c r="E139" s="236"/>
      <c r="F139" s="238" t="s">
        <v>240</v>
      </c>
      <c r="G139" s="236"/>
      <c r="H139" s="239">
        <v>362.19600000000003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153</v>
      </c>
      <c r="AU139" s="245" t="s">
        <v>86</v>
      </c>
      <c r="AV139" s="11" t="s">
        <v>86</v>
      </c>
      <c r="AW139" s="11" t="s">
        <v>6</v>
      </c>
      <c r="AX139" s="11" t="s">
        <v>84</v>
      </c>
      <c r="AY139" s="245" t="s">
        <v>142</v>
      </c>
    </row>
    <row r="140" s="1" customFormat="1" ht="22.8" customHeight="1">
      <c r="B140" s="45"/>
      <c r="C140" s="220" t="s">
        <v>241</v>
      </c>
      <c r="D140" s="220" t="s">
        <v>144</v>
      </c>
      <c r="E140" s="221" t="s">
        <v>242</v>
      </c>
      <c r="F140" s="222" t="s">
        <v>243</v>
      </c>
      <c r="G140" s="223" t="s">
        <v>169</v>
      </c>
      <c r="H140" s="224">
        <v>295.43700000000001</v>
      </c>
      <c r="I140" s="225"/>
      <c r="J140" s="226">
        <f>ROUND(I140*H140,2)</f>
        <v>0</v>
      </c>
      <c r="K140" s="222" t="s">
        <v>148</v>
      </c>
      <c r="L140" s="71"/>
      <c r="M140" s="227" t="s">
        <v>32</v>
      </c>
      <c r="N140" s="228" t="s">
        <v>47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2" t="s">
        <v>149</v>
      </c>
      <c r="AT140" s="22" t="s">
        <v>144</v>
      </c>
      <c r="AU140" s="22" t="s">
        <v>86</v>
      </c>
      <c r="AY140" s="22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2" t="s">
        <v>84</v>
      </c>
      <c r="BK140" s="231">
        <f>ROUND(I140*H140,2)</f>
        <v>0</v>
      </c>
      <c r="BL140" s="22" t="s">
        <v>149</v>
      </c>
      <c r="BM140" s="22" t="s">
        <v>244</v>
      </c>
    </row>
    <row r="141" s="1" customFormat="1">
      <c r="B141" s="45"/>
      <c r="C141" s="73"/>
      <c r="D141" s="232" t="s">
        <v>151</v>
      </c>
      <c r="E141" s="73"/>
      <c r="F141" s="233" t="s">
        <v>245</v>
      </c>
      <c r="G141" s="73"/>
      <c r="H141" s="73"/>
      <c r="I141" s="190"/>
      <c r="J141" s="73"/>
      <c r="K141" s="73"/>
      <c r="L141" s="71"/>
      <c r="M141" s="234"/>
      <c r="N141" s="46"/>
      <c r="O141" s="46"/>
      <c r="P141" s="46"/>
      <c r="Q141" s="46"/>
      <c r="R141" s="46"/>
      <c r="S141" s="46"/>
      <c r="T141" s="94"/>
      <c r="AT141" s="22" t="s">
        <v>151</v>
      </c>
      <c r="AU141" s="22" t="s">
        <v>86</v>
      </c>
    </row>
    <row r="142" s="11" customFormat="1">
      <c r="B142" s="235"/>
      <c r="C142" s="236"/>
      <c r="D142" s="232" t="s">
        <v>153</v>
      </c>
      <c r="E142" s="237" t="s">
        <v>32</v>
      </c>
      <c r="F142" s="238" t="s">
        <v>246</v>
      </c>
      <c r="G142" s="236"/>
      <c r="H142" s="239">
        <v>313.53300000000002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153</v>
      </c>
      <c r="AU142" s="245" t="s">
        <v>86</v>
      </c>
      <c r="AV142" s="11" t="s">
        <v>86</v>
      </c>
      <c r="AW142" s="11" t="s">
        <v>39</v>
      </c>
      <c r="AX142" s="11" t="s">
        <v>76</v>
      </c>
      <c r="AY142" s="245" t="s">
        <v>142</v>
      </c>
    </row>
    <row r="143" s="11" customFormat="1">
      <c r="B143" s="235"/>
      <c r="C143" s="236"/>
      <c r="D143" s="232" t="s">
        <v>153</v>
      </c>
      <c r="E143" s="237" t="s">
        <v>32</v>
      </c>
      <c r="F143" s="238" t="s">
        <v>247</v>
      </c>
      <c r="G143" s="236"/>
      <c r="H143" s="239">
        <v>-18.096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153</v>
      </c>
      <c r="AU143" s="245" t="s">
        <v>86</v>
      </c>
      <c r="AV143" s="11" t="s">
        <v>86</v>
      </c>
      <c r="AW143" s="11" t="s">
        <v>39</v>
      </c>
      <c r="AX143" s="11" t="s">
        <v>76</v>
      </c>
      <c r="AY143" s="245" t="s">
        <v>142</v>
      </c>
    </row>
    <row r="144" s="12" customFormat="1">
      <c r="B144" s="246"/>
      <c r="C144" s="247"/>
      <c r="D144" s="232" t="s">
        <v>153</v>
      </c>
      <c r="E144" s="248" t="s">
        <v>32</v>
      </c>
      <c r="F144" s="249" t="s">
        <v>174</v>
      </c>
      <c r="G144" s="247"/>
      <c r="H144" s="250">
        <v>295.43700000000001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153</v>
      </c>
      <c r="AU144" s="256" t="s">
        <v>86</v>
      </c>
      <c r="AV144" s="12" t="s">
        <v>149</v>
      </c>
      <c r="AW144" s="12" t="s">
        <v>39</v>
      </c>
      <c r="AX144" s="12" t="s">
        <v>84</v>
      </c>
      <c r="AY144" s="256" t="s">
        <v>142</v>
      </c>
    </row>
    <row r="145" s="1" customFormat="1" ht="22.8" customHeight="1">
      <c r="B145" s="45"/>
      <c r="C145" s="220" t="s">
        <v>248</v>
      </c>
      <c r="D145" s="220" t="s">
        <v>144</v>
      </c>
      <c r="E145" s="221" t="s">
        <v>249</v>
      </c>
      <c r="F145" s="222" t="s">
        <v>250</v>
      </c>
      <c r="G145" s="223" t="s">
        <v>169</v>
      </c>
      <c r="H145" s="224">
        <v>136.13399999999999</v>
      </c>
      <c r="I145" s="225"/>
      <c r="J145" s="226">
        <f>ROUND(I145*H145,2)</f>
        <v>0</v>
      </c>
      <c r="K145" s="222" t="s">
        <v>148</v>
      </c>
      <c r="L145" s="71"/>
      <c r="M145" s="227" t="s">
        <v>32</v>
      </c>
      <c r="N145" s="228" t="s">
        <v>47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2" t="s">
        <v>149</v>
      </c>
      <c r="AT145" s="22" t="s">
        <v>144</v>
      </c>
      <c r="AU145" s="22" t="s">
        <v>86</v>
      </c>
      <c r="AY145" s="22" t="s">
        <v>142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2" t="s">
        <v>84</v>
      </c>
      <c r="BK145" s="231">
        <f>ROUND(I145*H145,2)</f>
        <v>0</v>
      </c>
      <c r="BL145" s="22" t="s">
        <v>149</v>
      </c>
      <c r="BM145" s="22" t="s">
        <v>251</v>
      </c>
    </row>
    <row r="146" s="1" customFormat="1">
      <c r="B146" s="45"/>
      <c r="C146" s="73"/>
      <c r="D146" s="232" t="s">
        <v>151</v>
      </c>
      <c r="E146" s="73"/>
      <c r="F146" s="233" t="s">
        <v>252</v>
      </c>
      <c r="G146" s="73"/>
      <c r="H146" s="73"/>
      <c r="I146" s="190"/>
      <c r="J146" s="73"/>
      <c r="K146" s="73"/>
      <c r="L146" s="71"/>
      <c r="M146" s="234"/>
      <c r="N146" s="46"/>
      <c r="O146" s="46"/>
      <c r="P146" s="46"/>
      <c r="Q146" s="46"/>
      <c r="R146" s="46"/>
      <c r="S146" s="46"/>
      <c r="T146" s="94"/>
      <c r="AT146" s="22" t="s">
        <v>151</v>
      </c>
      <c r="AU146" s="22" t="s">
        <v>86</v>
      </c>
    </row>
    <row r="147" s="11" customFormat="1">
      <c r="B147" s="235"/>
      <c r="C147" s="236"/>
      <c r="D147" s="232" t="s">
        <v>153</v>
      </c>
      <c r="E147" s="237" t="s">
        <v>32</v>
      </c>
      <c r="F147" s="238" t="s">
        <v>253</v>
      </c>
      <c r="G147" s="236"/>
      <c r="H147" s="239">
        <v>158.87000000000001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153</v>
      </c>
      <c r="AU147" s="245" t="s">
        <v>86</v>
      </c>
      <c r="AV147" s="11" t="s">
        <v>86</v>
      </c>
      <c r="AW147" s="11" t="s">
        <v>39</v>
      </c>
      <c r="AX147" s="11" t="s">
        <v>76</v>
      </c>
      <c r="AY147" s="245" t="s">
        <v>142</v>
      </c>
    </row>
    <row r="148" s="11" customFormat="1">
      <c r="B148" s="235"/>
      <c r="C148" s="236"/>
      <c r="D148" s="232" t="s">
        <v>153</v>
      </c>
      <c r="E148" s="237" t="s">
        <v>32</v>
      </c>
      <c r="F148" s="238" t="s">
        <v>254</v>
      </c>
      <c r="G148" s="236"/>
      <c r="H148" s="239">
        <v>-22.736000000000001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153</v>
      </c>
      <c r="AU148" s="245" t="s">
        <v>86</v>
      </c>
      <c r="AV148" s="11" t="s">
        <v>86</v>
      </c>
      <c r="AW148" s="11" t="s">
        <v>39</v>
      </c>
      <c r="AX148" s="11" t="s">
        <v>76</v>
      </c>
      <c r="AY148" s="245" t="s">
        <v>142</v>
      </c>
    </row>
    <row r="149" s="12" customFormat="1">
      <c r="B149" s="246"/>
      <c r="C149" s="247"/>
      <c r="D149" s="232" t="s">
        <v>153</v>
      </c>
      <c r="E149" s="248" t="s">
        <v>32</v>
      </c>
      <c r="F149" s="249" t="s">
        <v>174</v>
      </c>
      <c r="G149" s="247"/>
      <c r="H149" s="250">
        <v>136.13399999999999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153</v>
      </c>
      <c r="AU149" s="256" t="s">
        <v>86</v>
      </c>
      <c r="AV149" s="12" t="s">
        <v>149</v>
      </c>
      <c r="AW149" s="12" t="s">
        <v>39</v>
      </c>
      <c r="AX149" s="12" t="s">
        <v>84</v>
      </c>
      <c r="AY149" s="256" t="s">
        <v>142</v>
      </c>
    </row>
    <row r="150" s="1" customFormat="1" ht="14.4" customHeight="1">
      <c r="B150" s="45"/>
      <c r="C150" s="257" t="s">
        <v>255</v>
      </c>
      <c r="D150" s="257" t="s">
        <v>256</v>
      </c>
      <c r="E150" s="258" t="s">
        <v>257</v>
      </c>
      <c r="F150" s="259" t="s">
        <v>258</v>
      </c>
      <c r="G150" s="260" t="s">
        <v>236</v>
      </c>
      <c r="H150" s="261">
        <v>245.041</v>
      </c>
      <c r="I150" s="262"/>
      <c r="J150" s="263">
        <f>ROUND(I150*H150,2)</f>
        <v>0</v>
      </c>
      <c r="K150" s="259" t="s">
        <v>148</v>
      </c>
      <c r="L150" s="264"/>
      <c r="M150" s="265" t="s">
        <v>32</v>
      </c>
      <c r="N150" s="266" t="s">
        <v>47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2" t="s">
        <v>192</v>
      </c>
      <c r="AT150" s="22" t="s">
        <v>256</v>
      </c>
      <c r="AU150" s="22" t="s">
        <v>86</v>
      </c>
      <c r="AY150" s="22" t="s">
        <v>142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2" t="s">
        <v>84</v>
      </c>
      <c r="BK150" s="231">
        <f>ROUND(I150*H150,2)</f>
        <v>0</v>
      </c>
      <c r="BL150" s="22" t="s">
        <v>149</v>
      </c>
      <c r="BM150" s="22" t="s">
        <v>259</v>
      </c>
    </row>
    <row r="151" s="1" customFormat="1">
      <c r="B151" s="45"/>
      <c r="C151" s="73"/>
      <c r="D151" s="232" t="s">
        <v>151</v>
      </c>
      <c r="E151" s="73"/>
      <c r="F151" s="233" t="s">
        <v>260</v>
      </c>
      <c r="G151" s="73"/>
      <c r="H151" s="73"/>
      <c r="I151" s="190"/>
      <c r="J151" s="73"/>
      <c r="K151" s="73"/>
      <c r="L151" s="71"/>
      <c r="M151" s="234"/>
      <c r="N151" s="46"/>
      <c r="O151" s="46"/>
      <c r="P151" s="46"/>
      <c r="Q151" s="46"/>
      <c r="R151" s="46"/>
      <c r="S151" s="46"/>
      <c r="T151" s="94"/>
      <c r="AT151" s="22" t="s">
        <v>151</v>
      </c>
      <c r="AU151" s="22" t="s">
        <v>86</v>
      </c>
    </row>
    <row r="152" s="11" customFormat="1">
      <c r="B152" s="235"/>
      <c r="C152" s="236"/>
      <c r="D152" s="232" t="s">
        <v>153</v>
      </c>
      <c r="E152" s="236"/>
      <c r="F152" s="238" t="s">
        <v>261</v>
      </c>
      <c r="G152" s="236"/>
      <c r="H152" s="239">
        <v>245.041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153</v>
      </c>
      <c r="AU152" s="245" t="s">
        <v>86</v>
      </c>
      <c r="AV152" s="11" t="s">
        <v>86</v>
      </c>
      <c r="AW152" s="11" t="s">
        <v>6</v>
      </c>
      <c r="AX152" s="11" t="s">
        <v>84</v>
      </c>
      <c r="AY152" s="245" t="s">
        <v>142</v>
      </c>
    </row>
    <row r="153" s="10" customFormat="1" ht="29.88" customHeight="1">
      <c r="B153" s="204"/>
      <c r="C153" s="205"/>
      <c r="D153" s="206" t="s">
        <v>75</v>
      </c>
      <c r="E153" s="218" t="s">
        <v>161</v>
      </c>
      <c r="F153" s="218" t="s">
        <v>262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SUM(P154:P156)</f>
        <v>0</v>
      </c>
      <c r="Q153" s="212"/>
      <c r="R153" s="213">
        <f>SUM(R154:R156)</f>
        <v>0</v>
      </c>
      <c r="S153" s="212"/>
      <c r="T153" s="214">
        <f>SUM(T154:T156)</f>
        <v>4.9752000000000001</v>
      </c>
      <c r="AR153" s="215" t="s">
        <v>84</v>
      </c>
      <c r="AT153" s="216" t="s">
        <v>75</v>
      </c>
      <c r="AU153" s="216" t="s">
        <v>84</v>
      </c>
      <c r="AY153" s="215" t="s">
        <v>142</v>
      </c>
      <c r="BK153" s="217">
        <f>SUM(BK154:BK156)</f>
        <v>0</v>
      </c>
    </row>
    <row r="154" s="1" customFormat="1" ht="22.8" customHeight="1">
      <c r="B154" s="45"/>
      <c r="C154" s="220" t="s">
        <v>263</v>
      </c>
      <c r="D154" s="220" t="s">
        <v>144</v>
      </c>
      <c r="E154" s="221" t="s">
        <v>264</v>
      </c>
      <c r="F154" s="222" t="s">
        <v>265</v>
      </c>
      <c r="G154" s="223" t="s">
        <v>169</v>
      </c>
      <c r="H154" s="224">
        <v>2.073</v>
      </c>
      <c r="I154" s="225"/>
      <c r="J154" s="226">
        <f>ROUND(I154*H154,2)</f>
        <v>0</v>
      </c>
      <c r="K154" s="222" t="s">
        <v>148</v>
      </c>
      <c r="L154" s="71"/>
      <c r="M154" s="227" t="s">
        <v>32</v>
      </c>
      <c r="N154" s="228" t="s">
        <v>47</v>
      </c>
      <c r="O154" s="46"/>
      <c r="P154" s="229">
        <f>O154*H154</f>
        <v>0</v>
      </c>
      <c r="Q154" s="229">
        <v>0</v>
      </c>
      <c r="R154" s="229">
        <f>Q154*H154</f>
        <v>0</v>
      </c>
      <c r="S154" s="229">
        <v>2.3999999999999999</v>
      </c>
      <c r="T154" s="230">
        <f>S154*H154</f>
        <v>4.9752000000000001</v>
      </c>
      <c r="AR154" s="22" t="s">
        <v>149</v>
      </c>
      <c r="AT154" s="22" t="s">
        <v>144</v>
      </c>
      <c r="AU154" s="22" t="s">
        <v>86</v>
      </c>
      <c r="AY154" s="22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2" t="s">
        <v>84</v>
      </c>
      <c r="BK154" s="231">
        <f>ROUND(I154*H154,2)</f>
        <v>0</v>
      </c>
      <c r="BL154" s="22" t="s">
        <v>149</v>
      </c>
      <c r="BM154" s="22" t="s">
        <v>266</v>
      </c>
    </row>
    <row r="155" s="1" customFormat="1">
      <c r="B155" s="45"/>
      <c r="C155" s="73"/>
      <c r="D155" s="232" t="s">
        <v>151</v>
      </c>
      <c r="E155" s="73"/>
      <c r="F155" s="233" t="s">
        <v>267</v>
      </c>
      <c r="G155" s="73"/>
      <c r="H155" s="73"/>
      <c r="I155" s="190"/>
      <c r="J155" s="73"/>
      <c r="K155" s="73"/>
      <c r="L155" s="71"/>
      <c r="M155" s="234"/>
      <c r="N155" s="46"/>
      <c r="O155" s="46"/>
      <c r="P155" s="46"/>
      <c r="Q155" s="46"/>
      <c r="R155" s="46"/>
      <c r="S155" s="46"/>
      <c r="T155" s="94"/>
      <c r="AT155" s="22" t="s">
        <v>151</v>
      </c>
      <c r="AU155" s="22" t="s">
        <v>86</v>
      </c>
    </row>
    <row r="156" s="11" customFormat="1">
      <c r="B156" s="235"/>
      <c r="C156" s="236"/>
      <c r="D156" s="232" t="s">
        <v>153</v>
      </c>
      <c r="E156" s="237" t="s">
        <v>32</v>
      </c>
      <c r="F156" s="238" t="s">
        <v>268</v>
      </c>
      <c r="G156" s="236"/>
      <c r="H156" s="239">
        <v>2.073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153</v>
      </c>
      <c r="AU156" s="245" t="s">
        <v>86</v>
      </c>
      <c r="AV156" s="11" t="s">
        <v>86</v>
      </c>
      <c r="AW156" s="11" t="s">
        <v>39</v>
      </c>
      <c r="AX156" s="11" t="s">
        <v>84</v>
      </c>
      <c r="AY156" s="245" t="s">
        <v>142</v>
      </c>
    </row>
    <row r="157" s="10" customFormat="1" ht="29.88" customHeight="1">
      <c r="B157" s="204"/>
      <c r="C157" s="205"/>
      <c r="D157" s="206" t="s">
        <v>75</v>
      </c>
      <c r="E157" s="218" t="s">
        <v>149</v>
      </c>
      <c r="F157" s="218" t="s">
        <v>269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SUM(P158:P164)</f>
        <v>0</v>
      </c>
      <c r="Q157" s="212"/>
      <c r="R157" s="213">
        <f>SUM(R158:R164)</f>
        <v>0.39600000000000002</v>
      </c>
      <c r="S157" s="212"/>
      <c r="T157" s="214">
        <f>SUM(T158:T164)</f>
        <v>0</v>
      </c>
      <c r="AR157" s="215" t="s">
        <v>84</v>
      </c>
      <c r="AT157" s="216" t="s">
        <v>75</v>
      </c>
      <c r="AU157" s="216" t="s">
        <v>84</v>
      </c>
      <c r="AY157" s="215" t="s">
        <v>142</v>
      </c>
      <c r="BK157" s="217">
        <f>SUM(BK158:BK164)</f>
        <v>0</v>
      </c>
    </row>
    <row r="158" s="1" customFormat="1" ht="14.4" customHeight="1">
      <c r="B158" s="45"/>
      <c r="C158" s="220" t="s">
        <v>270</v>
      </c>
      <c r="D158" s="220" t="s">
        <v>144</v>
      </c>
      <c r="E158" s="221" t="s">
        <v>271</v>
      </c>
      <c r="F158" s="222" t="s">
        <v>272</v>
      </c>
      <c r="G158" s="223" t="s">
        <v>169</v>
      </c>
      <c r="H158" s="224">
        <v>24.254999999999999</v>
      </c>
      <c r="I158" s="225"/>
      <c r="J158" s="226">
        <f>ROUND(I158*H158,2)</f>
        <v>0</v>
      </c>
      <c r="K158" s="222" t="s">
        <v>148</v>
      </c>
      <c r="L158" s="71"/>
      <c r="M158" s="227" t="s">
        <v>32</v>
      </c>
      <c r="N158" s="228" t="s">
        <v>47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2" t="s">
        <v>149</v>
      </c>
      <c r="AT158" s="22" t="s">
        <v>144</v>
      </c>
      <c r="AU158" s="22" t="s">
        <v>86</v>
      </c>
      <c r="AY158" s="22" t="s">
        <v>142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2" t="s">
        <v>84</v>
      </c>
      <c r="BK158" s="231">
        <f>ROUND(I158*H158,2)</f>
        <v>0</v>
      </c>
      <c r="BL158" s="22" t="s">
        <v>149</v>
      </c>
      <c r="BM158" s="22" t="s">
        <v>273</v>
      </c>
    </row>
    <row r="159" s="1" customFormat="1">
      <c r="B159" s="45"/>
      <c r="C159" s="73"/>
      <c r="D159" s="232" t="s">
        <v>151</v>
      </c>
      <c r="E159" s="73"/>
      <c r="F159" s="233" t="s">
        <v>274</v>
      </c>
      <c r="G159" s="73"/>
      <c r="H159" s="73"/>
      <c r="I159" s="190"/>
      <c r="J159" s="73"/>
      <c r="K159" s="73"/>
      <c r="L159" s="71"/>
      <c r="M159" s="234"/>
      <c r="N159" s="46"/>
      <c r="O159" s="46"/>
      <c r="P159" s="46"/>
      <c r="Q159" s="46"/>
      <c r="R159" s="46"/>
      <c r="S159" s="46"/>
      <c r="T159" s="94"/>
      <c r="AT159" s="22" t="s">
        <v>151</v>
      </c>
      <c r="AU159" s="22" t="s">
        <v>86</v>
      </c>
    </row>
    <row r="160" s="11" customFormat="1">
      <c r="B160" s="235"/>
      <c r="C160" s="236"/>
      <c r="D160" s="232" t="s">
        <v>153</v>
      </c>
      <c r="E160" s="237" t="s">
        <v>32</v>
      </c>
      <c r="F160" s="238" t="s">
        <v>275</v>
      </c>
      <c r="G160" s="236"/>
      <c r="H160" s="239">
        <v>24.254999999999999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153</v>
      </c>
      <c r="AU160" s="245" t="s">
        <v>86</v>
      </c>
      <c r="AV160" s="11" t="s">
        <v>86</v>
      </c>
      <c r="AW160" s="11" t="s">
        <v>39</v>
      </c>
      <c r="AX160" s="11" t="s">
        <v>84</v>
      </c>
      <c r="AY160" s="245" t="s">
        <v>142</v>
      </c>
    </row>
    <row r="161" s="1" customFormat="1" ht="22.8" customHeight="1">
      <c r="B161" s="45"/>
      <c r="C161" s="220" t="s">
        <v>9</v>
      </c>
      <c r="D161" s="220" t="s">
        <v>144</v>
      </c>
      <c r="E161" s="221" t="s">
        <v>276</v>
      </c>
      <c r="F161" s="222" t="s">
        <v>277</v>
      </c>
      <c r="G161" s="223" t="s">
        <v>278</v>
      </c>
      <c r="H161" s="224">
        <v>10</v>
      </c>
      <c r="I161" s="225"/>
      <c r="J161" s="226">
        <f>ROUND(I161*H161,2)</f>
        <v>0</v>
      </c>
      <c r="K161" s="222" t="s">
        <v>148</v>
      </c>
      <c r="L161" s="71"/>
      <c r="M161" s="227" t="s">
        <v>32</v>
      </c>
      <c r="N161" s="228" t="s">
        <v>47</v>
      </c>
      <c r="O161" s="46"/>
      <c r="P161" s="229">
        <f>O161*H161</f>
        <v>0</v>
      </c>
      <c r="Q161" s="229">
        <v>0.0066</v>
      </c>
      <c r="R161" s="229">
        <f>Q161*H161</f>
        <v>0.066000000000000003</v>
      </c>
      <c r="S161" s="229">
        <v>0</v>
      </c>
      <c r="T161" s="230">
        <f>S161*H161</f>
        <v>0</v>
      </c>
      <c r="AR161" s="22" t="s">
        <v>149</v>
      </c>
      <c r="AT161" s="22" t="s">
        <v>144</v>
      </c>
      <c r="AU161" s="22" t="s">
        <v>86</v>
      </c>
      <c r="AY161" s="22" t="s">
        <v>142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2" t="s">
        <v>84</v>
      </c>
      <c r="BK161" s="231">
        <f>ROUND(I161*H161,2)</f>
        <v>0</v>
      </c>
      <c r="BL161" s="22" t="s">
        <v>149</v>
      </c>
      <c r="BM161" s="22" t="s">
        <v>279</v>
      </c>
    </row>
    <row r="162" s="1" customFormat="1">
      <c r="B162" s="45"/>
      <c r="C162" s="73"/>
      <c r="D162" s="232" t="s">
        <v>151</v>
      </c>
      <c r="E162" s="73"/>
      <c r="F162" s="233" t="s">
        <v>277</v>
      </c>
      <c r="G162" s="73"/>
      <c r="H162" s="73"/>
      <c r="I162" s="190"/>
      <c r="J162" s="73"/>
      <c r="K162" s="73"/>
      <c r="L162" s="71"/>
      <c r="M162" s="234"/>
      <c r="N162" s="46"/>
      <c r="O162" s="46"/>
      <c r="P162" s="46"/>
      <c r="Q162" s="46"/>
      <c r="R162" s="46"/>
      <c r="S162" s="46"/>
      <c r="T162" s="94"/>
      <c r="AT162" s="22" t="s">
        <v>151</v>
      </c>
      <c r="AU162" s="22" t="s">
        <v>86</v>
      </c>
    </row>
    <row r="163" s="1" customFormat="1" ht="14.4" customHeight="1">
      <c r="B163" s="45"/>
      <c r="C163" s="257" t="s">
        <v>280</v>
      </c>
      <c r="D163" s="257" t="s">
        <v>256</v>
      </c>
      <c r="E163" s="258" t="s">
        <v>281</v>
      </c>
      <c r="F163" s="259" t="s">
        <v>282</v>
      </c>
      <c r="G163" s="260" t="s">
        <v>278</v>
      </c>
      <c r="H163" s="261">
        <v>10</v>
      </c>
      <c r="I163" s="262"/>
      <c r="J163" s="263">
        <f>ROUND(I163*H163,2)</f>
        <v>0</v>
      </c>
      <c r="K163" s="259" t="s">
        <v>148</v>
      </c>
      <c r="L163" s="264"/>
      <c r="M163" s="265" t="s">
        <v>32</v>
      </c>
      <c r="N163" s="266" t="s">
        <v>47</v>
      </c>
      <c r="O163" s="46"/>
      <c r="P163" s="229">
        <f>O163*H163</f>
        <v>0</v>
      </c>
      <c r="Q163" s="229">
        <v>0.033000000000000002</v>
      </c>
      <c r="R163" s="229">
        <f>Q163*H163</f>
        <v>0.33000000000000002</v>
      </c>
      <c r="S163" s="229">
        <v>0</v>
      </c>
      <c r="T163" s="230">
        <f>S163*H163</f>
        <v>0</v>
      </c>
      <c r="AR163" s="22" t="s">
        <v>192</v>
      </c>
      <c r="AT163" s="22" t="s">
        <v>256</v>
      </c>
      <c r="AU163" s="22" t="s">
        <v>86</v>
      </c>
      <c r="AY163" s="22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2" t="s">
        <v>84</v>
      </c>
      <c r="BK163" s="231">
        <f>ROUND(I163*H163,2)</f>
        <v>0</v>
      </c>
      <c r="BL163" s="22" t="s">
        <v>149</v>
      </c>
      <c r="BM163" s="22" t="s">
        <v>283</v>
      </c>
    </row>
    <row r="164" s="1" customFormat="1">
      <c r="B164" s="45"/>
      <c r="C164" s="73"/>
      <c r="D164" s="232" t="s">
        <v>151</v>
      </c>
      <c r="E164" s="73"/>
      <c r="F164" s="233" t="s">
        <v>282</v>
      </c>
      <c r="G164" s="73"/>
      <c r="H164" s="73"/>
      <c r="I164" s="190"/>
      <c r="J164" s="73"/>
      <c r="K164" s="73"/>
      <c r="L164" s="71"/>
      <c r="M164" s="234"/>
      <c r="N164" s="46"/>
      <c r="O164" s="46"/>
      <c r="P164" s="46"/>
      <c r="Q164" s="46"/>
      <c r="R164" s="46"/>
      <c r="S164" s="46"/>
      <c r="T164" s="94"/>
      <c r="AT164" s="22" t="s">
        <v>151</v>
      </c>
      <c r="AU164" s="22" t="s">
        <v>86</v>
      </c>
    </row>
    <row r="165" s="10" customFormat="1" ht="29.88" customHeight="1">
      <c r="B165" s="204"/>
      <c r="C165" s="205"/>
      <c r="D165" s="206" t="s">
        <v>75</v>
      </c>
      <c r="E165" s="218" t="s">
        <v>192</v>
      </c>
      <c r="F165" s="218" t="s">
        <v>284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SUM(P166:P232)</f>
        <v>0</v>
      </c>
      <c r="Q165" s="212"/>
      <c r="R165" s="213">
        <f>SUM(R166:R232)</f>
        <v>47.805658759999993</v>
      </c>
      <c r="S165" s="212"/>
      <c r="T165" s="214">
        <f>SUM(T166:T232)</f>
        <v>22.726999999999997</v>
      </c>
      <c r="AR165" s="215" t="s">
        <v>84</v>
      </c>
      <c r="AT165" s="216" t="s">
        <v>75</v>
      </c>
      <c r="AU165" s="216" t="s">
        <v>84</v>
      </c>
      <c r="AY165" s="215" t="s">
        <v>142</v>
      </c>
      <c r="BK165" s="217">
        <f>SUM(BK166:BK232)</f>
        <v>0</v>
      </c>
    </row>
    <row r="166" s="1" customFormat="1" ht="14.4" customHeight="1">
      <c r="B166" s="45"/>
      <c r="C166" s="220" t="s">
        <v>285</v>
      </c>
      <c r="D166" s="220" t="s">
        <v>144</v>
      </c>
      <c r="E166" s="221" t="s">
        <v>286</v>
      </c>
      <c r="F166" s="222" t="s">
        <v>287</v>
      </c>
      <c r="G166" s="223" t="s">
        <v>278</v>
      </c>
      <c r="H166" s="224">
        <v>9</v>
      </c>
      <c r="I166" s="225"/>
      <c r="J166" s="226">
        <f>ROUND(I166*H166,2)</f>
        <v>0</v>
      </c>
      <c r="K166" s="222" t="s">
        <v>148</v>
      </c>
      <c r="L166" s="71"/>
      <c r="M166" s="227" t="s">
        <v>32</v>
      </c>
      <c r="N166" s="228" t="s">
        <v>47</v>
      </c>
      <c r="O166" s="46"/>
      <c r="P166" s="229">
        <f>O166*H166</f>
        <v>0</v>
      </c>
      <c r="Q166" s="229">
        <v>0.068640000000000007</v>
      </c>
      <c r="R166" s="229">
        <f>Q166*H166</f>
        <v>0.61776000000000009</v>
      </c>
      <c r="S166" s="229">
        <v>0</v>
      </c>
      <c r="T166" s="230">
        <f>S166*H166</f>
        <v>0</v>
      </c>
      <c r="AR166" s="22" t="s">
        <v>149</v>
      </c>
      <c r="AT166" s="22" t="s">
        <v>144</v>
      </c>
      <c r="AU166" s="22" t="s">
        <v>86</v>
      </c>
      <c r="AY166" s="22" t="s">
        <v>142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2" t="s">
        <v>84</v>
      </c>
      <c r="BK166" s="231">
        <f>ROUND(I166*H166,2)</f>
        <v>0</v>
      </c>
      <c r="BL166" s="22" t="s">
        <v>149</v>
      </c>
      <c r="BM166" s="22" t="s">
        <v>288</v>
      </c>
    </row>
    <row r="167" s="1" customFormat="1">
      <c r="B167" s="45"/>
      <c r="C167" s="73"/>
      <c r="D167" s="232" t="s">
        <v>151</v>
      </c>
      <c r="E167" s="73"/>
      <c r="F167" s="233" t="s">
        <v>289</v>
      </c>
      <c r="G167" s="73"/>
      <c r="H167" s="73"/>
      <c r="I167" s="190"/>
      <c r="J167" s="73"/>
      <c r="K167" s="73"/>
      <c r="L167" s="71"/>
      <c r="M167" s="234"/>
      <c r="N167" s="46"/>
      <c r="O167" s="46"/>
      <c r="P167" s="46"/>
      <c r="Q167" s="46"/>
      <c r="R167" s="46"/>
      <c r="S167" s="46"/>
      <c r="T167" s="94"/>
      <c r="AT167" s="22" t="s">
        <v>151</v>
      </c>
      <c r="AU167" s="22" t="s">
        <v>86</v>
      </c>
    </row>
    <row r="168" s="1" customFormat="1" ht="22.8" customHeight="1">
      <c r="B168" s="45"/>
      <c r="C168" s="220" t="s">
        <v>290</v>
      </c>
      <c r="D168" s="220" t="s">
        <v>144</v>
      </c>
      <c r="E168" s="221" t="s">
        <v>291</v>
      </c>
      <c r="F168" s="222" t="s">
        <v>292</v>
      </c>
      <c r="G168" s="223" t="s">
        <v>147</v>
      </c>
      <c r="H168" s="224">
        <v>16.5</v>
      </c>
      <c r="I168" s="225"/>
      <c r="J168" s="226">
        <f>ROUND(I168*H168,2)</f>
        <v>0</v>
      </c>
      <c r="K168" s="222" t="s">
        <v>148</v>
      </c>
      <c r="L168" s="71"/>
      <c r="M168" s="227" t="s">
        <v>32</v>
      </c>
      <c r="N168" s="228" t="s">
        <v>47</v>
      </c>
      <c r="O168" s="46"/>
      <c r="P168" s="229">
        <f>O168*H168</f>
        <v>0</v>
      </c>
      <c r="Q168" s="229">
        <v>3.0000000000000001E-05</v>
      </c>
      <c r="R168" s="229">
        <f>Q168*H168</f>
        <v>0.000495</v>
      </c>
      <c r="S168" s="229">
        <v>0</v>
      </c>
      <c r="T168" s="230">
        <f>S168*H168</f>
        <v>0</v>
      </c>
      <c r="AR168" s="22" t="s">
        <v>149</v>
      </c>
      <c r="AT168" s="22" t="s">
        <v>144</v>
      </c>
      <c r="AU168" s="22" t="s">
        <v>86</v>
      </c>
      <c r="AY168" s="22" t="s">
        <v>142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2" t="s">
        <v>84</v>
      </c>
      <c r="BK168" s="231">
        <f>ROUND(I168*H168,2)</f>
        <v>0</v>
      </c>
      <c r="BL168" s="22" t="s">
        <v>149</v>
      </c>
      <c r="BM168" s="22" t="s">
        <v>293</v>
      </c>
    </row>
    <row r="169" s="1" customFormat="1">
      <c r="B169" s="45"/>
      <c r="C169" s="73"/>
      <c r="D169" s="232" t="s">
        <v>151</v>
      </c>
      <c r="E169" s="73"/>
      <c r="F169" s="233" t="s">
        <v>294</v>
      </c>
      <c r="G169" s="73"/>
      <c r="H169" s="73"/>
      <c r="I169" s="190"/>
      <c r="J169" s="73"/>
      <c r="K169" s="73"/>
      <c r="L169" s="71"/>
      <c r="M169" s="234"/>
      <c r="N169" s="46"/>
      <c r="O169" s="46"/>
      <c r="P169" s="46"/>
      <c r="Q169" s="46"/>
      <c r="R169" s="46"/>
      <c r="S169" s="46"/>
      <c r="T169" s="94"/>
      <c r="AT169" s="22" t="s">
        <v>151</v>
      </c>
      <c r="AU169" s="22" t="s">
        <v>86</v>
      </c>
    </row>
    <row r="170" s="1" customFormat="1" ht="22.8" customHeight="1">
      <c r="B170" s="45"/>
      <c r="C170" s="257" t="s">
        <v>295</v>
      </c>
      <c r="D170" s="257" t="s">
        <v>256</v>
      </c>
      <c r="E170" s="258" t="s">
        <v>296</v>
      </c>
      <c r="F170" s="259" t="s">
        <v>297</v>
      </c>
      <c r="G170" s="260" t="s">
        <v>147</v>
      </c>
      <c r="H170" s="261">
        <v>16.748000000000001</v>
      </c>
      <c r="I170" s="262"/>
      <c r="J170" s="263">
        <f>ROUND(I170*H170,2)</f>
        <v>0</v>
      </c>
      <c r="K170" s="259" t="s">
        <v>148</v>
      </c>
      <c r="L170" s="264"/>
      <c r="M170" s="265" t="s">
        <v>32</v>
      </c>
      <c r="N170" s="266" t="s">
        <v>47</v>
      </c>
      <c r="O170" s="46"/>
      <c r="P170" s="229">
        <f>O170*H170</f>
        <v>0</v>
      </c>
      <c r="Q170" s="229">
        <v>0.024</v>
      </c>
      <c r="R170" s="229">
        <f>Q170*H170</f>
        <v>0.40195200000000003</v>
      </c>
      <c r="S170" s="229">
        <v>0</v>
      </c>
      <c r="T170" s="230">
        <f>S170*H170</f>
        <v>0</v>
      </c>
      <c r="AR170" s="22" t="s">
        <v>192</v>
      </c>
      <c r="AT170" s="22" t="s">
        <v>256</v>
      </c>
      <c r="AU170" s="22" t="s">
        <v>86</v>
      </c>
      <c r="AY170" s="22" t="s">
        <v>142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2" t="s">
        <v>84</v>
      </c>
      <c r="BK170" s="231">
        <f>ROUND(I170*H170,2)</f>
        <v>0</v>
      </c>
      <c r="BL170" s="22" t="s">
        <v>149</v>
      </c>
      <c r="BM170" s="22" t="s">
        <v>298</v>
      </c>
    </row>
    <row r="171" s="1" customFormat="1">
      <c r="B171" s="45"/>
      <c r="C171" s="73"/>
      <c r="D171" s="232" t="s">
        <v>151</v>
      </c>
      <c r="E171" s="73"/>
      <c r="F171" s="233" t="s">
        <v>297</v>
      </c>
      <c r="G171" s="73"/>
      <c r="H171" s="73"/>
      <c r="I171" s="190"/>
      <c r="J171" s="73"/>
      <c r="K171" s="73"/>
      <c r="L171" s="71"/>
      <c r="M171" s="234"/>
      <c r="N171" s="46"/>
      <c r="O171" s="46"/>
      <c r="P171" s="46"/>
      <c r="Q171" s="46"/>
      <c r="R171" s="46"/>
      <c r="S171" s="46"/>
      <c r="T171" s="94"/>
      <c r="AT171" s="22" t="s">
        <v>151</v>
      </c>
      <c r="AU171" s="22" t="s">
        <v>86</v>
      </c>
    </row>
    <row r="172" s="11" customFormat="1">
      <c r="B172" s="235"/>
      <c r="C172" s="236"/>
      <c r="D172" s="232" t="s">
        <v>153</v>
      </c>
      <c r="E172" s="236"/>
      <c r="F172" s="238" t="s">
        <v>299</v>
      </c>
      <c r="G172" s="236"/>
      <c r="H172" s="239">
        <v>16.748000000000001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153</v>
      </c>
      <c r="AU172" s="245" t="s">
        <v>86</v>
      </c>
      <c r="AV172" s="11" t="s">
        <v>86</v>
      </c>
      <c r="AW172" s="11" t="s">
        <v>6</v>
      </c>
      <c r="AX172" s="11" t="s">
        <v>84</v>
      </c>
      <c r="AY172" s="245" t="s">
        <v>142</v>
      </c>
    </row>
    <row r="173" s="1" customFormat="1" ht="22.8" customHeight="1">
      <c r="B173" s="45"/>
      <c r="C173" s="220" t="s">
        <v>300</v>
      </c>
      <c r="D173" s="220" t="s">
        <v>144</v>
      </c>
      <c r="E173" s="221" t="s">
        <v>301</v>
      </c>
      <c r="F173" s="222" t="s">
        <v>302</v>
      </c>
      <c r="G173" s="223" t="s">
        <v>147</v>
      </c>
      <c r="H173" s="224">
        <v>5.5</v>
      </c>
      <c r="I173" s="225"/>
      <c r="J173" s="226">
        <f>ROUND(I173*H173,2)</f>
        <v>0</v>
      </c>
      <c r="K173" s="222" t="s">
        <v>148</v>
      </c>
      <c r="L173" s="71"/>
      <c r="M173" s="227" t="s">
        <v>32</v>
      </c>
      <c r="N173" s="228" t="s">
        <v>47</v>
      </c>
      <c r="O173" s="46"/>
      <c r="P173" s="229">
        <f>O173*H173</f>
        <v>0</v>
      </c>
      <c r="Q173" s="229">
        <v>4.0000000000000003E-05</v>
      </c>
      <c r="R173" s="229">
        <f>Q173*H173</f>
        <v>0.00022000000000000001</v>
      </c>
      <c r="S173" s="229">
        <v>0</v>
      </c>
      <c r="T173" s="230">
        <f>S173*H173</f>
        <v>0</v>
      </c>
      <c r="AR173" s="22" t="s">
        <v>149</v>
      </c>
      <c r="AT173" s="22" t="s">
        <v>144</v>
      </c>
      <c r="AU173" s="22" t="s">
        <v>86</v>
      </c>
      <c r="AY173" s="22" t="s">
        <v>142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2" t="s">
        <v>84</v>
      </c>
      <c r="BK173" s="231">
        <f>ROUND(I173*H173,2)</f>
        <v>0</v>
      </c>
      <c r="BL173" s="22" t="s">
        <v>149</v>
      </c>
      <c r="BM173" s="22" t="s">
        <v>303</v>
      </c>
    </row>
    <row r="174" s="1" customFormat="1">
      <c r="B174" s="45"/>
      <c r="C174" s="73"/>
      <c r="D174" s="232" t="s">
        <v>151</v>
      </c>
      <c r="E174" s="73"/>
      <c r="F174" s="233" t="s">
        <v>304</v>
      </c>
      <c r="G174" s="73"/>
      <c r="H174" s="73"/>
      <c r="I174" s="190"/>
      <c r="J174" s="73"/>
      <c r="K174" s="73"/>
      <c r="L174" s="71"/>
      <c r="M174" s="234"/>
      <c r="N174" s="46"/>
      <c r="O174" s="46"/>
      <c r="P174" s="46"/>
      <c r="Q174" s="46"/>
      <c r="R174" s="46"/>
      <c r="S174" s="46"/>
      <c r="T174" s="94"/>
      <c r="AT174" s="22" t="s">
        <v>151</v>
      </c>
      <c r="AU174" s="22" t="s">
        <v>86</v>
      </c>
    </row>
    <row r="175" s="1" customFormat="1" ht="22.8" customHeight="1">
      <c r="B175" s="45"/>
      <c r="C175" s="257" t="s">
        <v>305</v>
      </c>
      <c r="D175" s="257" t="s">
        <v>256</v>
      </c>
      <c r="E175" s="258" t="s">
        <v>306</v>
      </c>
      <c r="F175" s="259" t="s">
        <v>307</v>
      </c>
      <c r="G175" s="260" t="s">
        <v>147</v>
      </c>
      <c r="H175" s="261">
        <v>5.5830000000000002</v>
      </c>
      <c r="I175" s="262"/>
      <c r="J175" s="263">
        <f>ROUND(I175*H175,2)</f>
        <v>0</v>
      </c>
      <c r="K175" s="259" t="s">
        <v>148</v>
      </c>
      <c r="L175" s="264"/>
      <c r="M175" s="265" t="s">
        <v>32</v>
      </c>
      <c r="N175" s="266" t="s">
        <v>47</v>
      </c>
      <c r="O175" s="46"/>
      <c r="P175" s="229">
        <f>O175*H175</f>
        <v>0</v>
      </c>
      <c r="Q175" s="229">
        <v>0.036999999999999998</v>
      </c>
      <c r="R175" s="229">
        <f>Q175*H175</f>
        <v>0.20657100000000001</v>
      </c>
      <c r="S175" s="229">
        <v>0</v>
      </c>
      <c r="T175" s="230">
        <f>S175*H175</f>
        <v>0</v>
      </c>
      <c r="AR175" s="22" t="s">
        <v>192</v>
      </c>
      <c r="AT175" s="22" t="s">
        <v>256</v>
      </c>
      <c r="AU175" s="22" t="s">
        <v>86</v>
      </c>
      <c r="AY175" s="22" t="s">
        <v>142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2" t="s">
        <v>84</v>
      </c>
      <c r="BK175" s="231">
        <f>ROUND(I175*H175,2)</f>
        <v>0</v>
      </c>
      <c r="BL175" s="22" t="s">
        <v>149</v>
      </c>
      <c r="BM175" s="22" t="s">
        <v>308</v>
      </c>
    </row>
    <row r="176" s="1" customFormat="1">
      <c r="B176" s="45"/>
      <c r="C176" s="73"/>
      <c r="D176" s="232" t="s">
        <v>151</v>
      </c>
      <c r="E176" s="73"/>
      <c r="F176" s="233" t="s">
        <v>307</v>
      </c>
      <c r="G176" s="73"/>
      <c r="H176" s="73"/>
      <c r="I176" s="190"/>
      <c r="J176" s="73"/>
      <c r="K176" s="73"/>
      <c r="L176" s="71"/>
      <c r="M176" s="234"/>
      <c r="N176" s="46"/>
      <c r="O176" s="46"/>
      <c r="P176" s="46"/>
      <c r="Q176" s="46"/>
      <c r="R176" s="46"/>
      <c r="S176" s="46"/>
      <c r="T176" s="94"/>
      <c r="AT176" s="22" t="s">
        <v>151</v>
      </c>
      <c r="AU176" s="22" t="s">
        <v>86</v>
      </c>
    </row>
    <row r="177" s="11" customFormat="1">
      <c r="B177" s="235"/>
      <c r="C177" s="236"/>
      <c r="D177" s="232" t="s">
        <v>153</v>
      </c>
      <c r="E177" s="236"/>
      <c r="F177" s="238" t="s">
        <v>309</v>
      </c>
      <c r="G177" s="236"/>
      <c r="H177" s="239">
        <v>5.5830000000000002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153</v>
      </c>
      <c r="AU177" s="245" t="s">
        <v>86</v>
      </c>
      <c r="AV177" s="11" t="s">
        <v>86</v>
      </c>
      <c r="AW177" s="11" t="s">
        <v>6</v>
      </c>
      <c r="AX177" s="11" t="s">
        <v>84</v>
      </c>
      <c r="AY177" s="245" t="s">
        <v>142</v>
      </c>
    </row>
    <row r="178" s="1" customFormat="1" ht="22.8" customHeight="1">
      <c r="B178" s="45"/>
      <c r="C178" s="220" t="s">
        <v>310</v>
      </c>
      <c r="D178" s="220" t="s">
        <v>144</v>
      </c>
      <c r="E178" s="221" t="s">
        <v>311</v>
      </c>
      <c r="F178" s="222" t="s">
        <v>312</v>
      </c>
      <c r="G178" s="223" t="s">
        <v>147</v>
      </c>
      <c r="H178" s="224">
        <v>231</v>
      </c>
      <c r="I178" s="225"/>
      <c r="J178" s="226">
        <f>ROUND(I178*H178,2)</f>
        <v>0</v>
      </c>
      <c r="K178" s="222" t="s">
        <v>148</v>
      </c>
      <c r="L178" s="71"/>
      <c r="M178" s="227" t="s">
        <v>32</v>
      </c>
      <c r="N178" s="228" t="s">
        <v>47</v>
      </c>
      <c r="O178" s="46"/>
      <c r="P178" s="229">
        <f>O178*H178</f>
        <v>0</v>
      </c>
      <c r="Q178" s="229">
        <v>8.0000000000000007E-05</v>
      </c>
      <c r="R178" s="229">
        <f>Q178*H178</f>
        <v>0.01848</v>
      </c>
      <c r="S178" s="229">
        <v>0</v>
      </c>
      <c r="T178" s="230">
        <f>S178*H178</f>
        <v>0</v>
      </c>
      <c r="AR178" s="22" t="s">
        <v>149</v>
      </c>
      <c r="AT178" s="22" t="s">
        <v>144</v>
      </c>
      <c r="AU178" s="22" t="s">
        <v>86</v>
      </c>
      <c r="AY178" s="22" t="s">
        <v>142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2" t="s">
        <v>84</v>
      </c>
      <c r="BK178" s="231">
        <f>ROUND(I178*H178,2)</f>
        <v>0</v>
      </c>
      <c r="BL178" s="22" t="s">
        <v>149</v>
      </c>
      <c r="BM178" s="22" t="s">
        <v>313</v>
      </c>
    </row>
    <row r="179" s="1" customFormat="1">
      <c r="B179" s="45"/>
      <c r="C179" s="73"/>
      <c r="D179" s="232" t="s">
        <v>151</v>
      </c>
      <c r="E179" s="73"/>
      <c r="F179" s="233" t="s">
        <v>314</v>
      </c>
      <c r="G179" s="73"/>
      <c r="H179" s="73"/>
      <c r="I179" s="190"/>
      <c r="J179" s="73"/>
      <c r="K179" s="73"/>
      <c r="L179" s="71"/>
      <c r="M179" s="234"/>
      <c r="N179" s="46"/>
      <c r="O179" s="46"/>
      <c r="P179" s="46"/>
      <c r="Q179" s="46"/>
      <c r="R179" s="46"/>
      <c r="S179" s="46"/>
      <c r="T179" s="94"/>
      <c r="AT179" s="22" t="s">
        <v>151</v>
      </c>
      <c r="AU179" s="22" t="s">
        <v>86</v>
      </c>
    </row>
    <row r="180" s="1" customFormat="1" ht="22.8" customHeight="1">
      <c r="B180" s="45"/>
      <c r="C180" s="257" t="s">
        <v>315</v>
      </c>
      <c r="D180" s="257" t="s">
        <v>256</v>
      </c>
      <c r="E180" s="258" t="s">
        <v>316</v>
      </c>
      <c r="F180" s="259" t="s">
        <v>317</v>
      </c>
      <c r="G180" s="260" t="s">
        <v>147</v>
      </c>
      <c r="H180" s="261">
        <v>234.465</v>
      </c>
      <c r="I180" s="262"/>
      <c r="J180" s="263">
        <f>ROUND(I180*H180,2)</f>
        <v>0</v>
      </c>
      <c r="K180" s="259" t="s">
        <v>148</v>
      </c>
      <c r="L180" s="264"/>
      <c r="M180" s="265" t="s">
        <v>32</v>
      </c>
      <c r="N180" s="266" t="s">
        <v>47</v>
      </c>
      <c r="O180" s="46"/>
      <c r="P180" s="229">
        <f>O180*H180</f>
        <v>0</v>
      </c>
      <c r="Q180" s="229">
        <v>0.071999999999999995</v>
      </c>
      <c r="R180" s="229">
        <f>Q180*H180</f>
        <v>16.88148</v>
      </c>
      <c r="S180" s="229">
        <v>0</v>
      </c>
      <c r="T180" s="230">
        <f>S180*H180</f>
        <v>0</v>
      </c>
      <c r="AR180" s="22" t="s">
        <v>192</v>
      </c>
      <c r="AT180" s="22" t="s">
        <v>256</v>
      </c>
      <c r="AU180" s="22" t="s">
        <v>86</v>
      </c>
      <c r="AY180" s="22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2" t="s">
        <v>84</v>
      </c>
      <c r="BK180" s="231">
        <f>ROUND(I180*H180,2)</f>
        <v>0</v>
      </c>
      <c r="BL180" s="22" t="s">
        <v>149</v>
      </c>
      <c r="BM180" s="22" t="s">
        <v>318</v>
      </c>
    </row>
    <row r="181" s="1" customFormat="1">
      <c r="B181" s="45"/>
      <c r="C181" s="73"/>
      <c r="D181" s="232" t="s">
        <v>151</v>
      </c>
      <c r="E181" s="73"/>
      <c r="F181" s="233" t="s">
        <v>317</v>
      </c>
      <c r="G181" s="73"/>
      <c r="H181" s="73"/>
      <c r="I181" s="190"/>
      <c r="J181" s="73"/>
      <c r="K181" s="73"/>
      <c r="L181" s="71"/>
      <c r="M181" s="234"/>
      <c r="N181" s="46"/>
      <c r="O181" s="46"/>
      <c r="P181" s="46"/>
      <c r="Q181" s="46"/>
      <c r="R181" s="46"/>
      <c r="S181" s="46"/>
      <c r="T181" s="94"/>
      <c r="AT181" s="22" t="s">
        <v>151</v>
      </c>
      <c r="AU181" s="22" t="s">
        <v>86</v>
      </c>
    </row>
    <row r="182" s="11" customFormat="1">
      <c r="B182" s="235"/>
      <c r="C182" s="236"/>
      <c r="D182" s="232" t="s">
        <v>153</v>
      </c>
      <c r="E182" s="236"/>
      <c r="F182" s="238" t="s">
        <v>319</v>
      </c>
      <c r="G182" s="236"/>
      <c r="H182" s="239">
        <v>234.465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153</v>
      </c>
      <c r="AU182" s="245" t="s">
        <v>86</v>
      </c>
      <c r="AV182" s="11" t="s">
        <v>86</v>
      </c>
      <c r="AW182" s="11" t="s">
        <v>6</v>
      </c>
      <c r="AX182" s="11" t="s">
        <v>84</v>
      </c>
      <c r="AY182" s="245" t="s">
        <v>142</v>
      </c>
    </row>
    <row r="183" s="1" customFormat="1" ht="14.4" customHeight="1">
      <c r="B183" s="45"/>
      <c r="C183" s="220" t="s">
        <v>320</v>
      </c>
      <c r="D183" s="220" t="s">
        <v>144</v>
      </c>
      <c r="E183" s="221" t="s">
        <v>321</v>
      </c>
      <c r="F183" s="222" t="s">
        <v>322</v>
      </c>
      <c r="G183" s="223" t="s">
        <v>147</v>
      </c>
      <c r="H183" s="224">
        <v>211</v>
      </c>
      <c r="I183" s="225"/>
      <c r="J183" s="226">
        <f>ROUND(I183*H183,2)</f>
        <v>0</v>
      </c>
      <c r="K183" s="222" t="s">
        <v>32</v>
      </c>
      <c r="L183" s="71"/>
      <c r="M183" s="227" t="s">
        <v>32</v>
      </c>
      <c r="N183" s="228" t="s">
        <v>47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0.107</v>
      </c>
      <c r="T183" s="230">
        <f>S183*H183</f>
        <v>22.576999999999998</v>
      </c>
      <c r="AR183" s="22" t="s">
        <v>149</v>
      </c>
      <c r="AT183" s="22" t="s">
        <v>144</v>
      </c>
      <c r="AU183" s="22" t="s">
        <v>86</v>
      </c>
      <c r="AY183" s="22" t="s">
        <v>142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2" t="s">
        <v>84</v>
      </c>
      <c r="BK183" s="231">
        <f>ROUND(I183*H183,2)</f>
        <v>0</v>
      </c>
      <c r="BL183" s="22" t="s">
        <v>149</v>
      </c>
      <c r="BM183" s="22" t="s">
        <v>323</v>
      </c>
    </row>
    <row r="184" s="1" customFormat="1">
      <c r="B184" s="45"/>
      <c r="C184" s="73"/>
      <c r="D184" s="232" t="s">
        <v>151</v>
      </c>
      <c r="E184" s="73"/>
      <c r="F184" s="233" t="s">
        <v>322</v>
      </c>
      <c r="G184" s="73"/>
      <c r="H184" s="73"/>
      <c r="I184" s="190"/>
      <c r="J184" s="73"/>
      <c r="K184" s="73"/>
      <c r="L184" s="71"/>
      <c r="M184" s="234"/>
      <c r="N184" s="46"/>
      <c r="O184" s="46"/>
      <c r="P184" s="46"/>
      <c r="Q184" s="46"/>
      <c r="R184" s="46"/>
      <c r="S184" s="46"/>
      <c r="T184" s="94"/>
      <c r="AT184" s="22" t="s">
        <v>151</v>
      </c>
      <c r="AU184" s="22" t="s">
        <v>86</v>
      </c>
    </row>
    <row r="185" s="1" customFormat="1" ht="22.8" customHeight="1">
      <c r="B185" s="45"/>
      <c r="C185" s="220" t="s">
        <v>324</v>
      </c>
      <c r="D185" s="220" t="s">
        <v>144</v>
      </c>
      <c r="E185" s="221" t="s">
        <v>325</v>
      </c>
      <c r="F185" s="222" t="s">
        <v>326</v>
      </c>
      <c r="G185" s="223" t="s">
        <v>278</v>
      </c>
      <c r="H185" s="224">
        <v>1</v>
      </c>
      <c r="I185" s="225"/>
      <c r="J185" s="226">
        <f>ROUND(I185*H185,2)</f>
        <v>0</v>
      </c>
      <c r="K185" s="222" t="s">
        <v>148</v>
      </c>
      <c r="L185" s="71"/>
      <c r="M185" s="227" t="s">
        <v>32</v>
      </c>
      <c r="N185" s="228" t="s">
        <v>47</v>
      </c>
      <c r="O185" s="46"/>
      <c r="P185" s="229">
        <f>O185*H185</f>
        <v>0</v>
      </c>
      <c r="Q185" s="229">
        <v>6.9999999999999994E-05</v>
      </c>
      <c r="R185" s="229">
        <f>Q185*H185</f>
        <v>6.9999999999999994E-05</v>
      </c>
      <c r="S185" s="229">
        <v>0</v>
      </c>
      <c r="T185" s="230">
        <f>S185*H185</f>
        <v>0</v>
      </c>
      <c r="AR185" s="22" t="s">
        <v>149</v>
      </c>
      <c r="AT185" s="22" t="s">
        <v>144</v>
      </c>
      <c r="AU185" s="22" t="s">
        <v>86</v>
      </c>
      <c r="AY185" s="22" t="s">
        <v>142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2" t="s">
        <v>84</v>
      </c>
      <c r="BK185" s="231">
        <f>ROUND(I185*H185,2)</f>
        <v>0</v>
      </c>
      <c r="BL185" s="22" t="s">
        <v>149</v>
      </c>
      <c r="BM185" s="22" t="s">
        <v>327</v>
      </c>
    </row>
    <row r="186" s="1" customFormat="1">
      <c r="B186" s="45"/>
      <c r="C186" s="73"/>
      <c r="D186" s="232" t="s">
        <v>151</v>
      </c>
      <c r="E186" s="73"/>
      <c r="F186" s="233" t="s">
        <v>328</v>
      </c>
      <c r="G186" s="73"/>
      <c r="H186" s="73"/>
      <c r="I186" s="190"/>
      <c r="J186" s="73"/>
      <c r="K186" s="73"/>
      <c r="L186" s="71"/>
      <c r="M186" s="234"/>
      <c r="N186" s="46"/>
      <c r="O186" s="46"/>
      <c r="P186" s="46"/>
      <c r="Q186" s="46"/>
      <c r="R186" s="46"/>
      <c r="S186" s="46"/>
      <c r="T186" s="94"/>
      <c r="AT186" s="22" t="s">
        <v>151</v>
      </c>
      <c r="AU186" s="22" t="s">
        <v>86</v>
      </c>
    </row>
    <row r="187" s="1" customFormat="1" ht="22.8" customHeight="1">
      <c r="B187" s="45"/>
      <c r="C187" s="257" t="s">
        <v>329</v>
      </c>
      <c r="D187" s="257" t="s">
        <v>256</v>
      </c>
      <c r="E187" s="258" t="s">
        <v>330</v>
      </c>
      <c r="F187" s="259" t="s">
        <v>331</v>
      </c>
      <c r="G187" s="260" t="s">
        <v>278</v>
      </c>
      <c r="H187" s="261">
        <v>1</v>
      </c>
      <c r="I187" s="262"/>
      <c r="J187" s="263">
        <f>ROUND(I187*H187,2)</f>
        <v>0</v>
      </c>
      <c r="K187" s="259" t="s">
        <v>148</v>
      </c>
      <c r="L187" s="264"/>
      <c r="M187" s="265" t="s">
        <v>32</v>
      </c>
      <c r="N187" s="266" t="s">
        <v>47</v>
      </c>
      <c r="O187" s="46"/>
      <c r="P187" s="229">
        <f>O187*H187</f>
        <v>0</v>
      </c>
      <c r="Q187" s="229">
        <v>0.025000000000000001</v>
      </c>
      <c r="R187" s="229">
        <f>Q187*H187</f>
        <v>0.025000000000000001</v>
      </c>
      <c r="S187" s="229">
        <v>0</v>
      </c>
      <c r="T187" s="230">
        <f>S187*H187</f>
        <v>0</v>
      </c>
      <c r="AR187" s="22" t="s">
        <v>192</v>
      </c>
      <c r="AT187" s="22" t="s">
        <v>256</v>
      </c>
      <c r="AU187" s="22" t="s">
        <v>86</v>
      </c>
      <c r="AY187" s="22" t="s">
        <v>142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2" t="s">
        <v>84</v>
      </c>
      <c r="BK187" s="231">
        <f>ROUND(I187*H187,2)</f>
        <v>0</v>
      </c>
      <c r="BL187" s="22" t="s">
        <v>149</v>
      </c>
      <c r="BM187" s="22" t="s">
        <v>332</v>
      </c>
    </row>
    <row r="188" s="1" customFormat="1">
      <c r="B188" s="45"/>
      <c r="C188" s="73"/>
      <c r="D188" s="232" t="s">
        <v>151</v>
      </c>
      <c r="E188" s="73"/>
      <c r="F188" s="233" t="s">
        <v>333</v>
      </c>
      <c r="G188" s="73"/>
      <c r="H188" s="73"/>
      <c r="I188" s="190"/>
      <c r="J188" s="73"/>
      <c r="K188" s="73"/>
      <c r="L188" s="71"/>
      <c r="M188" s="234"/>
      <c r="N188" s="46"/>
      <c r="O188" s="46"/>
      <c r="P188" s="46"/>
      <c r="Q188" s="46"/>
      <c r="R188" s="46"/>
      <c r="S188" s="46"/>
      <c r="T188" s="94"/>
      <c r="AT188" s="22" t="s">
        <v>151</v>
      </c>
      <c r="AU188" s="22" t="s">
        <v>86</v>
      </c>
    </row>
    <row r="189" s="1" customFormat="1" ht="22.8" customHeight="1">
      <c r="B189" s="45"/>
      <c r="C189" s="220" t="s">
        <v>334</v>
      </c>
      <c r="D189" s="220" t="s">
        <v>144</v>
      </c>
      <c r="E189" s="221" t="s">
        <v>335</v>
      </c>
      <c r="F189" s="222" t="s">
        <v>336</v>
      </c>
      <c r="G189" s="223" t="s">
        <v>278</v>
      </c>
      <c r="H189" s="224">
        <v>9</v>
      </c>
      <c r="I189" s="225"/>
      <c r="J189" s="226">
        <f>ROUND(I189*H189,2)</f>
        <v>0</v>
      </c>
      <c r="K189" s="222" t="s">
        <v>148</v>
      </c>
      <c r="L189" s="71"/>
      <c r="M189" s="227" t="s">
        <v>32</v>
      </c>
      <c r="N189" s="228" t="s">
        <v>47</v>
      </c>
      <c r="O189" s="46"/>
      <c r="P189" s="229">
        <f>O189*H189</f>
        <v>0</v>
      </c>
      <c r="Q189" s="229">
        <v>0.00016000000000000001</v>
      </c>
      <c r="R189" s="229">
        <f>Q189*H189</f>
        <v>0.0014400000000000001</v>
      </c>
      <c r="S189" s="229">
        <v>0</v>
      </c>
      <c r="T189" s="230">
        <f>S189*H189</f>
        <v>0</v>
      </c>
      <c r="AR189" s="22" t="s">
        <v>149</v>
      </c>
      <c r="AT189" s="22" t="s">
        <v>144</v>
      </c>
      <c r="AU189" s="22" t="s">
        <v>86</v>
      </c>
      <c r="AY189" s="22" t="s">
        <v>142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2" t="s">
        <v>84</v>
      </c>
      <c r="BK189" s="231">
        <f>ROUND(I189*H189,2)</f>
        <v>0</v>
      </c>
      <c r="BL189" s="22" t="s">
        <v>149</v>
      </c>
      <c r="BM189" s="22" t="s">
        <v>337</v>
      </c>
    </row>
    <row r="190" s="1" customFormat="1">
      <c r="B190" s="45"/>
      <c r="C190" s="73"/>
      <c r="D190" s="232" t="s">
        <v>151</v>
      </c>
      <c r="E190" s="73"/>
      <c r="F190" s="233" t="s">
        <v>338</v>
      </c>
      <c r="G190" s="73"/>
      <c r="H190" s="73"/>
      <c r="I190" s="190"/>
      <c r="J190" s="73"/>
      <c r="K190" s="73"/>
      <c r="L190" s="71"/>
      <c r="M190" s="234"/>
      <c r="N190" s="46"/>
      <c r="O190" s="46"/>
      <c r="P190" s="46"/>
      <c r="Q190" s="46"/>
      <c r="R190" s="46"/>
      <c r="S190" s="46"/>
      <c r="T190" s="94"/>
      <c r="AT190" s="22" t="s">
        <v>151</v>
      </c>
      <c r="AU190" s="22" t="s">
        <v>86</v>
      </c>
    </row>
    <row r="191" s="1" customFormat="1" ht="22.8" customHeight="1">
      <c r="B191" s="45"/>
      <c r="C191" s="257" t="s">
        <v>339</v>
      </c>
      <c r="D191" s="257" t="s">
        <v>256</v>
      </c>
      <c r="E191" s="258" t="s">
        <v>340</v>
      </c>
      <c r="F191" s="259" t="s">
        <v>341</v>
      </c>
      <c r="G191" s="260" t="s">
        <v>278</v>
      </c>
      <c r="H191" s="261">
        <v>8</v>
      </c>
      <c r="I191" s="262"/>
      <c r="J191" s="263">
        <f>ROUND(I191*H191,2)</f>
        <v>0</v>
      </c>
      <c r="K191" s="259" t="s">
        <v>148</v>
      </c>
      <c r="L191" s="264"/>
      <c r="M191" s="265" t="s">
        <v>32</v>
      </c>
      <c r="N191" s="266" t="s">
        <v>47</v>
      </c>
      <c r="O191" s="46"/>
      <c r="P191" s="229">
        <f>O191*H191</f>
        <v>0</v>
      </c>
      <c r="Q191" s="229">
        <v>0.072999999999999995</v>
      </c>
      <c r="R191" s="229">
        <f>Q191*H191</f>
        <v>0.58399999999999996</v>
      </c>
      <c r="S191" s="229">
        <v>0</v>
      </c>
      <c r="T191" s="230">
        <f>S191*H191</f>
        <v>0</v>
      </c>
      <c r="AR191" s="22" t="s">
        <v>192</v>
      </c>
      <c r="AT191" s="22" t="s">
        <v>256</v>
      </c>
      <c r="AU191" s="22" t="s">
        <v>86</v>
      </c>
      <c r="AY191" s="22" t="s">
        <v>142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2" t="s">
        <v>84</v>
      </c>
      <c r="BK191" s="231">
        <f>ROUND(I191*H191,2)</f>
        <v>0</v>
      </c>
      <c r="BL191" s="22" t="s">
        <v>149</v>
      </c>
      <c r="BM191" s="22" t="s">
        <v>342</v>
      </c>
    </row>
    <row r="192" s="1" customFormat="1">
      <c r="B192" s="45"/>
      <c r="C192" s="73"/>
      <c r="D192" s="232" t="s">
        <v>151</v>
      </c>
      <c r="E192" s="73"/>
      <c r="F192" s="233" t="s">
        <v>341</v>
      </c>
      <c r="G192" s="73"/>
      <c r="H192" s="73"/>
      <c r="I192" s="190"/>
      <c r="J192" s="73"/>
      <c r="K192" s="73"/>
      <c r="L192" s="71"/>
      <c r="M192" s="234"/>
      <c r="N192" s="46"/>
      <c r="O192" s="46"/>
      <c r="P192" s="46"/>
      <c r="Q192" s="46"/>
      <c r="R192" s="46"/>
      <c r="S192" s="46"/>
      <c r="T192" s="94"/>
      <c r="AT192" s="22" t="s">
        <v>151</v>
      </c>
      <c r="AU192" s="22" t="s">
        <v>86</v>
      </c>
    </row>
    <row r="193" s="1" customFormat="1" ht="22.8" customHeight="1">
      <c r="B193" s="45"/>
      <c r="C193" s="257" t="s">
        <v>343</v>
      </c>
      <c r="D193" s="257" t="s">
        <v>256</v>
      </c>
      <c r="E193" s="258" t="s">
        <v>344</v>
      </c>
      <c r="F193" s="259" t="s">
        <v>345</v>
      </c>
      <c r="G193" s="260" t="s">
        <v>278</v>
      </c>
      <c r="H193" s="261">
        <v>1</v>
      </c>
      <c r="I193" s="262"/>
      <c r="J193" s="263">
        <f>ROUND(I193*H193,2)</f>
        <v>0</v>
      </c>
      <c r="K193" s="259" t="s">
        <v>148</v>
      </c>
      <c r="L193" s="264"/>
      <c r="M193" s="265" t="s">
        <v>32</v>
      </c>
      <c r="N193" s="266" t="s">
        <v>47</v>
      </c>
      <c r="O193" s="46"/>
      <c r="P193" s="229">
        <f>O193*H193</f>
        <v>0</v>
      </c>
      <c r="Q193" s="229">
        <v>0.059999999999999998</v>
      </c>
      <c r="R193" s="229">
        <f>Q193*H193</f>
        <v>0.059999999999999998</v>
      </c>
      <c r="S193" s="229">
        <v>0</v>
      </c>
      <c r="T193" s="230">
        <f>S193*H193</f>
        <v>0</v>
      </c>
      <c r="AR193" s="22" t="s">
        <v>192</v>
      </c>
      <c r="AT193" s="22" t="s">
        <v>256</v>
      </c>
      <c r="AU193" s="22" t="s">
        <v>86</v>
      </c>
      <c r="AY193" s="22" t="s">
        <v>142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2" t="s">
        <v>84</v>
      </c>
      <c r="BK193" s="231">
        <f>ROUND(I193*H193,2)</f>
        <v>0</v>
      </c>
      <c r="BL193" s="22" t="s">
        <v>149</v>
      </c>
      <c r="BM193" s="22" t="s">
        <v>346</v>
      </c>
    </row>
    <row r="194" s="1" customFormat="1">
      <c r="B194" s="45"/>
      <c r="C194" s="73"/>
      <c r="D194" s="232" t="s">
        <v>151</v>
      </c>
      <c r="E194" s="73"/>
      <c r="F194" s="233" t="s">
        <v>345</v>
      </c>
      <c r="G194" s="73"/>
      <c r="H194" s="73"/>
      <c r="I194" s="190"/>
      <c r="J194" s="73"/>
      <c r="K194" s="73"/>
      <c r="L194" s="71"/>
      <c r="M194" s="234"/>
      <c r="N194" s="46"/>
      <c r="O194" s="46"/>
      <c r="P194" s="46"/>
      <c r="Q194" s="46"/>
      <c r="R194" s="46"/>
      <c r="S194" s="46"/>
      <c r="T194" s="94"/>
      <c r="AT194" s="22" t="s">
        <v>151</v>
      </c>
      <c r="AU194" s="22" t="s">
        <v>86</v>
      </c>
    </row>
    <row r="195" s="1" customFormat="1" ht="22.8" customHeight="1">
      <c r="B195" s="45"/>
      <c r="C195" s="220" t="s">
        <v>347</v>
      </c>
      <c r="D195" s="220" t="s">
        <v>144</v>
      </c>
      <c r="E195" s="221" t="s">
        <v>348</v>
      </c>
      <c r="F195" s="222" t="s">
        <v>349</v>
      </c>
      <c r="G195" s="223" t="s">
        <v>278</v>
      </c>
      <c r="H195" s="224">
        <v>15</v>
      </c>
      <c r="I195" s="225"/>
      <c r="J195" s="226">
        <f>ROUND(I195*H195,2)</f>
        <v>0</v>
      </c>
      <c r="K195" s="222" t="s">
        <v>148</v>
      </c>
      <c r="L195" s="71"/>
      <c r="M195" s="227" t="s">
        <v>32</v>
      </c>
      <c r="N195" s="228" t="s">
        <v>47</v>
      </c>
      <c r="O195" s="46"/>
      <c r="P195" s="229">
        <f>O195*H195</f>
        <v>0</v>
      </c>
      <c r="Q195" s="229">
        <v>9.0000000000000006E-05</v>
      </c>
      <c r="R195" s="229">
        <f>Q195*H195</f>
        <v>0.0013500000000000001</v>
      </c>
      <c r="S195" s="229">
        <v>0</v>
      </c>
      <c r="T195" s="230">
        <f>S195*H195</f>
        <v>0</v>
      </c>
      <c r="AR195" s="22" t="s">
        <v>149</v>
      </c>
      <c r="AT195" s="22" t="s">
        <v>144</v>
      </c>
      <c r="AU195" s="22" t="s">
        <v>86</v>
      </c>
      <c r="AY195" s="22" t="s">
        <v>142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2" t="s">
        <v>84</v>
      </c>
      <c r="BK195" s="231">
        <f>ROUND(I195*H195,2)</f>
        <v>0</v>
      </c>
      <c r="BL195" s="22" t="s">
        <v>149</v>
      </c>
      <c r="BM195" s="22" t="s">
        <v>350</v>
      </c>
    </row>
    <row r="196" s="1" customFormat="1">
      <c r="B196" s="45"/>
      <c r="C196" s="73"/>
      <c r="D196" s="232" t="s">
        <v>151</v>
      </c>
      <c r="E196" s="73"/>
      <c r="F196" s="233" t="s">
        <v>351</v>
      </c>
      <c r="G196" s="73"/>
      <c r="H196" s="73"/>
      <c r="I196" s="190"/>
      <c r="J196" s="73"/>
      <c r="K196" s="73"/>
      <c r="L196" s="71"/>
      <c r="M196" s="234"/>
      <c r="N196" s="46"/>
      <c r="O196" s="46"/>
      <c r="P196" s="46"/>
      <c r="Q196" s="46"/>
      <c r="R196" s="46"/>
      <c r="S196" s="46"/>
      <c r="T196" s="94"/>
      <c r="AT196" s="22" t="s">
        <v>151</v>
      </c>
      <c r="AU196" s="22" t="s">
        <v>86</v>
      </c>
    </row>
    <row r="197" s="1" customFormat="1" ht="22.8" customHeight="1">
      <c r="B197" s="45"/>
      <c r="C197" s="257" t="s">
        <v>352</v>
      </c>
      <c r="D197" s="257" t="s">
        <v>256</v>
      </c>
      <c r="E197" s="258" t="s">
        <v>353</v>
      </c>
      <c r="F197" s="259" t="s">
        <v>354</v>
      </c>
      <c r="G197" s="260" t="s">
        <v>147</v>
      </c>
      <c r="H197" s="261">
        <v>4.2000000000000002</v>
      </c>
      <c r="I197" s="262"/>
      <c r="J197" s="263">
        <f>ROUND(I197*H197,2)</f>
        <v>0</v>
      </c>
      <c r="K197" s="259" t="s">
        <v>148</v>
      </c>
      <c r="L197" s="264"/>
      <c r="M197" s="265" t="s">
        <v>32</v>
      </c>
      <c r="N197" s="266" t="s">
        <v>47</v>
      </c>
      <c r="O197" s="46"/>
      <c r="P197" s="229">
        <f>O197*H197</f>
        <v>0</v>
      </c>
      <c r="Q197" s="229">
        <v>0.093350000000000002</v>
      </c>
      <c r="R197" s="229">
        <f>Q197*H197</f>
        <v>0.39207000000000003</v>
      </c>
      <c r="S197" s="229">
        <v>0</v>
      </c>
      <c r="T197" s="230">
        <f>S197*H197</f>
        <v>0</v>
      </c>
      <c r="AR197" s="22" t="s">
        <v>192</v>
      </c>
      <c r="AT197" s="22" t="s">
        <v>256</v>
      </c>
      <c r="AU197" s="22" t="s">
        <v>86</v>
      </c>
      <c r="AY197" s="22" t="s">
        <v>142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2" t="s">
        <v>84</v>
      </c>
      <c r="BK197" s="231">
        <f>ROUND(I197*H197,2)</f>
        <v>0</v>
      </c>
      <c r="BL197" s="22" t="s">
        <v>149</v>
      </c>
      <c r="BM197" s="22" t="s">
        <v>355</v>
      </c>
    </row>
    <row r="198" s="1" customFormat="1">
      <c r="B198" s="45"/>
      <c r="C198" s="73"/>
      <c r="D198" s="232" t="s">
        <v>151</v>
      </c>
      <c r="E198" s="73"/>
      <c r="F198" s="233" t="s">
        <v>354</v>
      </c>
      <c r="G198" s="73"/>
      <c r="H198" s="73"/>
      <c r="I198" s="190"/>
      <c r="J198" s="73"/>
      <c r="K198" s="73"/>
      <c r="L198" s="71"/>
      <c r="M198" s="234"/>
      <c r="N198" s="46"/>
      <c r="O198" s="46"/>
      <c r="P198" s="46"/>
      <c r="Q198" s="46"/>
      <c r="R198" s="46"/>
      <c r="S198" s="46"/>
      <c r="T198" s="94"/>
      <c r="AT198" s="22" t="s">
        <v>151</v>
      </c>
      <c r="AU198" s="22" t="s">
        <v>86</v>
      </c>
    </row>
    <row r="199" s="11" customFormat="1">
      <c r="B199" s="235"/>
      <c r="C199" s="236"/>
      <c r="D199" s="232" t="s">
        <v>153</v>
      </c>
      <c r="E199" s="237" t="s">
        <v>32</v>
      </c>
      <c r="F199" s="238" t="s">
        <v>356</v>
      </c>
      <c r="G199" s="236"/>
      <c r="H199" s="239">
        <v>4.2000000000000002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153</v>
      </c>
      <c r="AU199" s="245" t="s">
        <v>86</v>
      </c>
      <c r="AV199" s="11" t="s">
        <v>86</v>
      </c>
      <c r="AW199" s="11" t="s">
        <v>39</v>
      </c>
      <c r="AX199" s="11" t="s">
        <v>84</v>
      </c>
      <c r="AY199" s="245" t="s">
        <v>142</v>
      </c>
    </row>
    <row r="200" s="1" customFormat="1" ht="22.8" customHeight="1">
      <c r="B200" s="45"/>
      <c r="C200" s="257" t="s">
        <v>357</v>
      </c>
      <c r="D200" s="257" t="s">
        <v>256</v>
      </c>
      <c r="E200" s="258" t="s">
        <v>358</v>
      </c>
      <c r="F200" s="259" t="s">
        <v>359</v>
      </c>
      <c r="G200" s="260" t="s">
        <v>147</v>
      </c>
      <c r="H200" s="261">
        <v>4.7999999999999998</v>
      </c>
      <c r="I200" s="262"/>
      <c r="J200" s="263">
        <f>ROUND(I200*H200,2)</f>
        <v>0</v>
      </c>
      <c r="K200" s="259" t="s">
        <v>148</v>
      </c>
      <c r="L200" s="264"/>
      <c r="M200" s="265" t="s">
        <v>32</v>
      </c>
      <c r="N200" s="266" t="s">
        <v>47</v>
      </c>
      <c r="O200" s="46"/>
      <c r="P200" s="229">
        <f>O200*H200</f>
        <v>0</v>
      </c>
      <c r="Q200" s="229">
        <v>0.075020000000000003</v>
      </c>
      <c r="R200" s="229">
        <f>Q200*H200</f>
        <v>0.36009600000000003</v>
      </c>
      <c r="S200" s="229">
        <v>0</v>
      </c>
      <c r="T200" s="230">
        <f>S200*H200</f>
        <v>0</v>
      </c>
      <c r="AR200" s="22" t="s">
        <v>192</v>
      </c>
      <c r="AT200" s="22" t="s">
        <v>256</v>
      </c>
      <c r="AU200" s="22" t="s">
        <v>86</v>
      </c>
      <c r="AY200" s="22" t="s">
        <v>142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2" t="s">
        <v>84</v>
      </c>
      <c r="BK200" s="231">
        <f>ROUND(I200*H200,2)</f>
        <v>0</v>
      </c>
      <c r="BL200" s="22" t="s">
        <v>149</v>
      </c>
      <c r="BM200" s="22" t="s">
        <v>360</v>
      </c>
    </row>
    <row r="201" s="1" customFormat="1">
      <c r="B201" s="45"/>
      <c r="C201" s="73"/>
      <c r="D201" s="232" t="s">
        <v>151</v>
      </c>
      <c r="E201" s="73"/>
      <c r="F201" s="233" t="s">
        <v>359</v>
      </c>
      <c r="G201" s="73"/>
      <c r="H201" s="73"/>
      <c r="I201" s="190"/>
      <c r="J201" s="73"/>
      <c r="K201" s="73"/>
      <c r="L201" s="71"/>
      <c r="M201" s="234"/>
      <c r="N201" s="46"/>
      <c r="O201" s="46"/>
      <c r="P201" s="46"/>
      <c r="Q201" s="46"/>
      <c r="R201" s="46"/>
      <c r="S201" s="46"/>
      <c r="T201" s="94"/>
      <c r="AT201" s="22" t="s">
        <v>151</v>
      </c>
      <c r="AU201" s="22" t="s">
        <v>86</v>
      </c>
    </row>
    <row r="202" s="11" customFormat="1">
      <c r="B202" s="235"/>
      <c r="C202" s="236"/>
      <c r="D202" s="232" t="s">
        <v>153</v>
      </c>
      <c r="E202" s="237" t="s">
        <v>32</v>
      </c>
      <c r="F202" s="238" t="s">
        <v>361</v>
      </c>
      <c r="G202" s="236"/>
      <c r="H202" s="239">
        <v>4.7999999999999998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153</v>
      </c>
      <c r="AU202" s="245" t="s">
        <v>86</v>
      </c>
      <c r="AV202" s="11" t="s">
        <v>86</v>
      </c>
      <c r="AW202" s="11" t="s">
        <v>39</v>
      </c>
      <c r="AX202" s="11" t="s">
        <v>84</v>
      </c>
      <c r="AY202" s="245" t="s">
        <v>142</v>
      </c>
    </row>
    <row r="203" s="1" customFormat="1" ht="14.4" customHeight="1">
      <c r="B203" s="45"/>
      <c r="C203" s="220" t="s">
        <v>362</v>
      </c>
      <c r="D203" s="220" t="s">
        <v>144</v>
      </c>
      <c r="E203" s="221" t="s">
        <v>363</v>
      </c>
      <c r="F203" s="222" t="s">
        <v>364</v>
      </c>
      <c r="G203" s="223" t="s">
        <v>365</v>
      </c>
      <c r="H203" s="224">
        <v>7</v>
      </c>
      <c r="I203" s="225"/>
      <c r="J203" s="226">
        <f>ROUND(I203*H203,2)</f>
        <v>0</v>
      </c>
      <c r="K203" s="222" t="s">
        <v>148</v>
      </c>
      <c r="L203" s="71"/>
      <c r="M203" s="227" t="s">
        <v>32</v>
      </c>
      <c r="N203" s="228" t="s">
        <v>47</v>
      </c>
      <c r="O203" s="46"/>
      <c r="P203" s="229">
        <f>O203*H203</f>
        <v>0</v>
      </c>
      <c r="Q203" s="229">
        <v>0.00031</v>
      </c>
      <c r="R203" s="229">
        <f>Q203*H203</f>
        <v>0.0021700000000000001</v>
      </c>
      <c r="S203" s="229">
        <v>0</v>
      </c>
      <c r="T203" s="230">
        <f>S203*H203</f>
        <v>0</v>
      </c>
      <c r="AR203" s="22" t="s">
        <v>149</v>
      </c>
      <c r="AT203" s="22" t="s">
        <v>144</v>
      </c>
      <c r="AU203" s="22" t="s">
        <v>86</v>
      </c>
      <c r="AY203" s="22" t="s">
        <v>142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2" t="s">
        <v>84</v>
      </c>
      <c r="BK203" s="231">
        <f>ROUND(I203*H203,2)</f>
        <v>0</v>
      </c>
      <c r="BL203" s="22" t="s">
        <v>149</v>
      </c>
      <c r="BM203" s="22" t="s">
        <v>366</v>
      </c>
    </row>
    <row r="204" s="1" customFormat="1">
      <c r="B204" s="45"/>
      <c r="C204" s="73"/>
      <c r="D204" s="232" t="s">
        <v>151</v>
      </c>
      <c r="E204" s="73"/>
      <c r="F204" s="233" t="s">
        <v>364</v>
      </c>
      <c r="G204" s="73"/>
      <c r="H204" s="73"/>
      <c r="I204" s="190"/>
      <c r="J204" s="73"/>
      <c r="K204" s="73"/>
      <c r="L204" s="71"/>
      <c r="M204" s="234"/>
      <c r="N204" s="46"/>
      <c r="O204" s="46"/>
      <c r="P204" s="46"/>
      <c r="Q204" s="46"/>
      <c r="R204" s="46"/>
      <c r="S204" s="46"/>
      <c r="T204" s="94"/>
      <c r="AT204" s="22" t="s">
        <v>151</v>
      </c>
      <c r="AU204" s="22" t="s">
        <v>86</v>
      </c>
    </row>
    <row r="205" s="1" customFormat="1" ht="14.4" customHeight="1">
      <c r="B205" s="45"/>
      <c r="C205" s="220" t="s">
        <v>367</v>
      </c>
      <c r="D205" s="220" t="s">
        <v>144</v>
      </c>
      <c r="E205" s="221" t="s">
        <v>368</v>
      </c>
      <c r="F205" s="222" t="s">
        <v>369</v>
      </c>
      <c r="G205" s="223" t="s">
        <v>278</v>
      </c>
      <c r="H205" s="224">
        <v>14</v>
      </c>
      <c r="I205" s="225"/>
      <c r="J205" s="226">
        <f>ROUND(I205*H205,2)</f>
        <v>0</v>
      </c>
      <c r="K205" s="222" t="s">
        <v>148</v>
      </c>
      <c r="L205" s="71"/>
      <c r="M205" s="227" t="s">
        <v>32</v>
      </c>
      <c r="N205" s="228" t="s">
        <v>47</v>
      </c>
      <c r="O205" s="46"/>
      <c r="P205" s="229">
        <f>O205*H205</f>
        <v>0</v>
      </c>
      <c r="Q205" s="229">
        <v>0.0091800000000000007</v>
      </c>
      <c r="R205" s="229">
        <f>Q205*H205</f>
        <v>0.12852000000000002</v>
      </c>
      <c r="S205" s="229">
        <v>0</v>
      </c>
      <c r="T205" s="230">
        <f>S205*H205</f>
        <v>0</v>
      </c>
      <c r="AR205" s="22" t="s">
        <v>149</v>
      </c>
      <c r="AT205" s="22" t="s">
        <v>144</v>
      </c>
      <c r="AU205" s="22" t="s">
        <v>86</v>
      </c>
      <c r="AY205" s="22" t="s">
        <v>142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2" t="s">
        <v>84</v>
      </c>
      <c r="BK205" s="231">
        <f>ROUND(I205*H205,2)</f>
        <v>0</v>
      </c>
      <c r="BL205" s="22" t="s">
        <v>149</v>
      </c>
      <c r="BM205" s="22" t="s">
        <v>370</v>
      </c>
    </row>
    <row r="206" s="1" customFormat="1">
      <c r="B206" s="45"/>
      <c r="C206" s="73"/>
      <c r="D206" s="232" t="s">
        <v>151</v>
      </c>
      <c r="E206" s="73"/>
      <c r="F206" s="233" t="s">
        <v>369</v>
      </c>
      <c r="G206" s="73"/>
      <c r="H206" s="73"/>
      <c r="I206" s="190"/>
      <c r="J206" s="73"/>
      <c r="K206" s="73"/>
      <c r="L206" s="71"/>
      <c r="M206" s="234"/>
      <c r="N206" s="46"/>
      <c r="O206" s="46"/>
      <c r="P206" s="46"/>
      <c r="Q206" s="46"/>
      <c r="R206" s="46"/>
      <c r="S206" s="46"/>
      <c r="T206" s="94"/>
      <c r="AT206" s="22" t="s">
        <v>151</v>
      </c>
      <c r="AU206" s="22" t="s">
        <v>86</v>
      </c>
    </row>
    <row r="207" s="11" customFormat="1">
      <c r="B207" s="235"/>
      <c r="C207" s="236"/>
      <c r="D207" s="232" t="s">
        <v>153</v>
      </c>
      <c r="E207" s="237" t="s">
        <v>32</v>
      </c>
      <c r="F207" s="238" t="s">
        <v>229</v>
      </c>
      <c r="G207" s="236"/>
      <c r="H207" s="239">
        <v>14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153</v>
      </c>
      <c r="AU207" s="245" t="s">
        <v>86</v>
      </c>
      <c r="AV207" s="11" t="s">
        <v>86</v>
      </c>
      <c r="AW207" s="11" t="s">
        <v>39</v>
      </c>
      <c r="AX207" s="11" t="s">
        <v>84</v>
      </c>
      <c r="AY207" s="245" t="s">
        <v>142</v>
      </c>
    </row>
    <row r="208" s="1" customFormat="1" ht="22.8" customHeight="1">
      <c r="B208" s="45"/>
      <c r="C208" s="257" t="s">
        <v>371</v>
      </c>
      <c r="D208" s="257" t="s">
        <v>256</v>
      </c>
      <c r="E208" s="258" t="s">
        <v>372</v>
      </c>
      <c r="F208" s="259" t="s">
        <v>373</v>
      </c>
      <c r="G208" s="260" t="s">
        <v>278</v>
      </c>
      <c r="H208" s="261">
        <v>6</v>
      </c>
      <c r="I208" s="262"/>
      <c r="J208" s="263">
        <f>ROUND(I208*H208,2)</f>
        <v>0</v>
      </c>
      <c r="K208" s="259" t="s">
        <v>148</v>
      </c>
      <c r="L208" s="264"/>
      <c r="M208" s="265" t="s">
        <v>32</v>
      </c>
      <c r="N208" s="266" t="s">
        <v>47</v>
      </c>
      <c r="O208" s="46"/>
      <c r="P208" s="229">
        <f>O208*H208</f>
        <v>0</v>
      </c>
      <c r="Q208" s="229">
        <v>0.254</v>
      </c>
      <c r="R208" s="229">
        <f>Q208*H208</f>
        <v>1.524</v>
      </c>
      <c r="S208" s="229">
        <v>0</v>
      </c>
      <c r="T208" s="230">
        <f>S208*H208</f>
        <v>0</v>
      </c>
      <c r="AR208" s="22" t="s">
        <v>192</v>
      </c>
      <c r="AT208" s="22" t="s">
        <v>256</v>
      </c>
      <c r="AU208" s="22" t="s">
        <v>86</v>
      </c>
      <c r="AY208" s="22" t="s">
        <v>142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2" t="s">
        <v>84</v>
      </c>
      <c r="BK208" s="231">
        <f>ROUND(I208*H208,2)</f>
        <v>0</v>
      </c>
      <c r="BL208" s="22" t="s">
        <v>149</v>
      </c>
      <c r="BM208" s="22" t="s">
        <v>374</v>
      </c>
    </row>
    <row r="209" s="1" customFormat="1">
      <c r="B209" s="45"/>
      <c r="C209" s="73"/>
      <c r="D209" s="232" t="s">
        <v>151</v>
      </c>
      <c r="E209" s="73"/>
      <c r="F209" s="233" t="s">
        <v>375</v>
      </c>
      <c r="G209" s="73"/>
      <c r="H209" s="73"/>
      <c r="I209" s="190"/>
      <c r="J209" s="73"/>
      <c r="K209" s="73"/>
      <c r="L209" s="71"/>
      <c r="M209" s="234"/>
      <c r="N209" s="46"/>
      <c r="O209" s="46"/>
      <c r="P209" s="46"/>
      <c r="Q209" s="46"/>
      <c r="R209" s="46"/>
      <c r="S209" s="46"/>
      <c r="T209" s="94"/>
      <c r="AT209" s="22" t="s">
        <v>151</v>
      </c>
      <c r="AU209" s="22" t="s">
        <v>86</v>
      </c>
    </row>
    <row r="210" s="1" customFormat="1" ht="22.8" customHeight="1">
      <c r="B210" s="45"/>
      <c r="C210" s="257" t="s">
        <v>376</v>
      </c>
      <c r="D210" s="257" t="s">
        <v>256</v>
      </c>
      <c r="E210" s="258" t="s">
        <v>377</v>
      </c>
      <c r="F210" s="259" t="s">
        <v>378</v>
      </c>
      <c r="G210" s="260" t="s">
        <v>278</v>
      </c>
      <c r="H210" s="261">
        <v>6</v>
      </c>
      <c r="I210" s="262"/>
      <c r="J210" s="263">
        <f>ROUND(I210*H210,2)</f>
        <v>0</v>
      </c>
      <c r="K210" s="259" t="s">
        <v>148</v>
      </c>
      <c r="L210" s="264"/>
      <c r="M210" s="265" t="s">
        <v>32</v>
      </c>
      <c r="N210" s="266" t="s">
        <v>47</v>
      </c>
      <c r="O210" s="46"/>
      <c r="P210" s="229">
        <f>O210*H210</f>
        <v>0</v>
      </c>
      <c r="Q210" s="229">
        <v>0.50600000000000001</v>
      </c>
      <c r="R210" s="229">
        <f>Q210*H210</f>
        <v>3.036</v>
      </c>
      <c r="S210" s="229">
        <v>0</v>
      </c>
      <c r="T210" s="230">
        <f>S210*H210</f>
        <v>0</v>
      </c>
      <c r="AR210" s="22" t="s">
        <v>192</v>
      </c>
      <c r="AT210" s="22" t="s">
        <v>256</v>
      </c>
      <c r="AU210" s="22" t="s">
        <v>86</v>
      </c>
      <c r="AY210" s="22" t="s">
        <v>142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2" t="s">
        <v>84</v>
      </c>
      <c r="BK210" s="231">
        <f>ROUND(I210*H210,2)</f>
        <v>0</v>
      </c>
      <c r="BL210" s="22" t="s">
        <v>149</v>
      </c>
      <c r="BM210" s="22" t="s">
        <v>379</v>
      </c>
    </row>
    <row r="211" s="1" customFormat="1">
      <c r="B211" s="45"/>
      <c r="C211" s="73"/>
      <c r="D211" s="232" t="s">
        <v>151</v>
      </c>
      <c r="E211" s="73"/>
      <c r="F211" s="233" t="s">
        <v>380</v>
      </c>
      <c r="G211" s="73"/>
      <c r="H211" s="73"/>
      <c r="I211" s="190"/>
      <c r="J211" s="73"/>
      <c r="K211" s="73"/>
      <c r="L211" s="71"/>
      <c r="M211" s="234"/>
      <c r="N211" s="46"/>
      <c r="O211" s="46"/>
      <c r="P211" s="46"/>
      <c r="Q211" s="46"/>
      <c r="R211" s="46"/>
      <c r="S211" s="46"/>
      <c r="T211" s="94"/>
      <c r="AT211" s="22" t="s">
        <v>151</v>
      </c>
      <c r="AU211" s="22" t="s">
        <v>86</v>
      </c>
    </row>
    <row r="212" s="1" customFormat="1" ht="22.8" customHeight="1">
      <c r="B212" s="45"/>
      <c r="C212" s="257" t="s">
        <v>381</v>
      </c>
      <c r="D212" s="257" t="s">
        <v>256</v>
      </c>
      <c r="E212" s="258" t="s">
        <v>382</v>
      </c>
      <c r="F212" s="259" t="s">
        <v>383</v>
      </c>
      <c r="G212" s="260" t="s">
        <v>278</v>
      </c>
      <c r="H212" s="261">
        <v>2</v>
      </c>
      <c r="I212" s="262"/>
      <c r="J212" s="263">
        <f>ROUND(I212*H212,2)</f>
        <v>0</v>
      </c>
      <c r="K212" s="259" t="s">
        <v>148</v>
      </c>
      <c r="L212" s="264"/>
      <c r="M212" s="265" t="s">
        <v>32</v>
      </c>
      <c r="N212" s="266" t="s">
        <v>47</v>
      </c>
      <c r="O212" s="46"/>
      <c r="P212" s="229">
        <f>O212*H212</f>
        <v>0</v>
      </c>
      <c r="Q212" s="229">
        <v>1.0129999999999999</v>
      </c>
      <c r="R212" s="229">
        <f>Q212*H212</f>
        <v>2.0259999999999998</v>
      </c>
      <c r="S212" s="229">
        <v>0</v>
      </c>
      <c r="T212" s="230">
        <f>S212*H212</f>
        <v>0</v>
      </c>
      <c r="AR212" s="22" t="s">
        <v>192</v>
      </c>
      <c r="AT212" s="22" t="s">
        <v>256</v>
      </c>
      <c r="AU212" s="22" t="s">
        <v>86</v>
      </c>
      <c r="AY212" s="22" t="s">
        <v>142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2" t="s">
        <v>84</v>
      </c>
      <c r="BK212" s="231">
        <f>ROUND(I212*H212,2)</f>
        <v>0</v>
      </c>
      <c r="BL212" s="22" t="s">
        <v>149</v>
      </c>
      <c r="BM212" s="22" t="s">
        <v>384</v>
      </c>
    </row>
    <row r="213" s="1" customFormat="1">
      <c r="B213" s="45"/>
      <c r="C213" s="73"/>
      <c r="D213" s="232" t="s">
        <v>151</v>
      </c>
      <c r="E213" s="73"/>
      <c r="F213" s="233" t="s">
        <v>385</v>
      </c>
      <c r="G213" s="73"/>
      <c r="H213" s="73"/>
      <c r="I213" s="190"/>
      <c r="J213" s="73"/>
      <c r="K213" s="73"/>
      <c r="L213" s="71"/>
      <c r="M213" s="234"/>
      <c r="N213" s="46"/>
      <c r="O213" s="46"/>
      <c r="P213" s="46"/>
      <c r="Q213" s="46"/>
      <c r="R213" s="46"/>
      <c r="S213" s="46"/>
      <c r="T213" s="94"/>
      <c r="AT213" s="22" t="s">
        <v>151</v>
      </c>
      <c r="AU213" s="22" t="s">
        <v>86</v>
      </c>
    </row>
    <row r="214" s="1" customFormat="1" ht="14.4" customHeight="1">
      <c r="B214" s="45"/>
      <c r="C214" s="257" t="s">
        <v>386</v>
      </c>
      <c r="D214" s="257" t="s">
        <v>256</v>
      </c>
      <c r="E214" s="258" t="s">
        <v>387</v>
      </c>
      <c r="F214" s="259" t="s">
        <v>388</v>
      </c>
      <c r="G214" s="260" t="s">
        <v>278</v>
      </c>
      <c r="H214" s="261">
        <v>30</v>
      </c>
      <c r="I214" s="262"/>
      <c r="J214" s="263">
        <f>ROUND(I214*H214,2)</f>
        <v>0</v>
      </c>
      <c r="K214" s="259" t="s">
        <v>148</v>
      </c>
      <c r="L214" s="264"/>
      <c r="M214" s="265" t="s">
        <v>32</v>
      </c>
      <c r="N214" s="266" t="s">
        <v>47</v>
      </c>
      <c r="O214" s="46"/>
      <c r="P214" s="229">
        <f>O214*H214</f>
        <v>0</v>
      </c>
      <c r="Q214" s="229">
        <v>0.002</v>
      </c>
      <c r="R214" s="229">
        <f>Q214*H214</f>
        <v>0.059999999999999998</v>
      </c>
      <c r="S214" s="229">
        <v>0</v>
      </c>
      <c r="T214" s="230">
        <f>S214*H214</f>
        <v>0</v>
      </c>
      <c r="AR214" s="22" t="s">
        <v>192</v>
      </c>
      <c r="AT214" s="22" t="s">
        <v>256</v>
      </c>
      <c r="AU214" s="22" t="s">
        <v>86</v>
      </c>
      <c r="AY214" s="22" t="s">
        <v>142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2" t="s">
        <v>84</v>
      </c>
      <c r="BK214" s="231">
        <f>ROUND(I214*H214,2)</f>
        <v>0</v>
      </c>
      <c r="BL214" s="22" t="s">
        <v>149</v>
      </c>
      <c r="BM214" s="22" t="s">
        <v>389</v>
      </c>
    </row>
    <row r="215" s="1" customFormat="1">
      <c r="B215" s="45"/>
      <c r="C215" s="73"/>
      <c r="D215" s="232" t="s">
        <v>151</v>
      </c>
      <c r="E215" s="73"/>
      <c r="F215" s="233" t="s">
        <v>390</v>
      </c>
      <c r="G215" s="73"/>
      <c r="H215" s="73"/>
      <c r="I215" s="190"/>
      <c r="J215" s="73"/>
      <c r="K215" s="73"/>
      <c r="L215" s="71"/>
      <c r="M215" s="234"/>
      <c r="N215" s="46"/>
      <c r="O215" s="46"/>
      <c r="P215" s="46"/>
      <c r="Q215" s="46"/>
      <c r="R215" s="46"/>
      <c r="S215" s="46"/>
      <c r="T215" s="94"/>
      <c r="AT215" s="22" t="s">
        <v>151</v>
      </c>
      <c r="AU215" s="22" t="s">
        <v>86</v>
      </c>
    </row>
    <row r="216" s="1" customFormat="1" ht="14.4" customHeight="1">
      <c r="B216" s="45"/>
      <c r="C216" s="220" t="s">
        <v>391</v>
      </c>
      <c r="D216" s="220" t="s">
        <v>144</v>
      </c>
      <c r="E216" s="221" t="s">
        <v>392</v>
      </c>
      <c r="F216" s="222" t="s">
        <v>393</v>
      </c>
      <c r="G216" s="223" t="s">
        <v>278</v>
      </c>
      <c r="H216" s="224">
        <v>8</v>
      </c>
      <c r="I216" s="225"/>
      <c r="J216" s="226">
        <f>ROUND(I216*H216,2)</f>
        <v>0</v>
      </c>
      <c r="K216" s="222" t="s">
        <v>148</v>
      </c>
      <c r="L216" s="71"/>
      <c r="M216" s="227" t="s">
        <v>32</v>
      </c>
      <c r="N216" s="228" t="s">
        <v>47</v>
      </c>
      <c r="O216" s="46"/>
      <c r="P216" s="229">
        <f>O216*H216</f>
        <v>0</v>
      </c>
      <c r="Q216" s="229">
        <v>0.011469999999999999</v>
      </c>
      <c r="R216" s="229">
        <f>Q216*H216</f>
        <v>0.091759999999999994</v>
      </c>
      <c r="S216" s="229">
        <v>0</v>
      </c>
      <c r="T216" s="230">
        <f>S216*H216</f>
        <v>0</v>
      </c>
      <c r="AR216" s="22" t="s">
        <v>149</v>
      </c>
      <c r="AT216" s="22" t="s">
        <v>144</v>
      </c>
      <c r="AU216" s="22" t="s">
        <v>86</v>
      </c>
      <c r="AY216" s="22" t="s">
        <v>142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2" t="s">
        <v>84</v>
      </c>
      <c r="BK216" s="231">
        <f>ROUND(I216*H216,2)</f>
        <v>0</v>
      </c>
      <c r="BL216" s="22" t="s">
        <v>149</v>
      </c>
      <c r="BM216" s="22" t="s">
        <v>394</v>
      </c>
    </row>
    <row r="217" s="1" customFormat="1">
      <c r="B217" s="45"/>
      <c r="C217" s="73"/>
      <c r="D217" s="232" t="s">
        <v>151</v>
      </c>
      <c r="E217" s="73"/>
      <c r="F217" s="233" t="s">
        <v>393</v>
      </c>
      <c r="G217" s="73"/>
      <c r="H217" s="73"/>
      <c r="I217" s="190"/>
      <c r="J217" s="73"/>
      <c r="K217" s="73"/>
      <c r="L217" s="71"/>
      <c r="M217" s="234"/>
      <c r="N217" s="46"/>
      <c r="O217" s="46"/>
      <c r="P217" s="46"/>
      <c r="Q217" s="46"/>
      <c r="R217" s="46"/>
      <c r="S217" s="46"/>
      <c r="T217" s="94"/>
      <c r="AT217" s="22" t="s">
        <v>151</v>
      </c>
      <c r="AU217" s="22" t="s">
        <v>86</v>
      </c>
    </row>
    <row r="218" s="1" customFormat="1" ht="22.8" customHeight="1">
      <c r="B218" s="45"/>
      <c r="C218" s="257" t="s">
        <v>395</v>
      </c>
      <c r="D218" s="257" t="s">
        <v>256</v>
      </c>
      <c r="E218" s="258" t="s">
        <v>396</v>
      </c>
      <c r="F218" s="259" t="s">
        <v>397</v>
      </c>
      <c r="G218" s="260" t="s">
        <v>278</v>
      </c>
      <c r="H218" s="261">
        <v>8</v>
      </c>
      <c r="I218" s="262"/>
      <c r="J218" s="263">
        <f>ROUND(I218*H218,2)</f>
        <v>0</v>
      </c>
      <c r="K218" s="259" t="s">
        <v>148</v>
      </c>
      <c r="L218" s="264"/>
      <c r="M218" s="265" t="s">
        <v>32</v>
      </c>
      <c r="N218" s="266" t="s">
        <v>47</v>
      </c>
      <c r="O218" s="46"/>
      <c r="P218" s="229">
        <f>O218*H218</f>
        <v>0</v>
      </c>
      <c r="Q218" s="229">
        <v>0.58499999999999996</v>
      </c>
      <c r="R218" s="229">
        <f>Q218*H218</f>
        <v>4.6799999999999997</v>
      </c>
      <c r="S218" s="229">
        <v>0</v>
      </c>
      <c r="T218" s="230">
        <f>S218*H218</f>
        <v>0</v>
      </c>
      <c r="AR218" s="22" t="s">
        <v>192</v>
      </c>
      <c r="AT218" s="22" t="s">
        <v>256</v>
      </c>
      <c r="AU218" s="22" t="s">
        <v>86</v>
      </c>
      <c r="AY218" s="22" t="s">
        <v>142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2" t="s">
        <v>84</v>
      </c>
      <c r="BK218" s="231">
        <f>ROUND(I218*H218,2)</f>
        <v>0</v>
      </c>
      <c r="BL218" s="22" t="s">
        <v>149</v>
      </c>
      <c r="BM218" s="22" t="s">
        <v>398</v>
      </c>
    </row>
    <row r="219" s="1" customFormat="1">
      <c r="B219" s="45"/>
      <c r="C219" s="73"/>
      <c r="D219" s="232" t="s">
        <v>151</v>
      </c>
      <c r="E219" s="73"/>
      <c r="F219" s="233" t="s">
        <v>397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2" t="s">
        <v>151</v>
      </c>
      <c r="AU219" s="22" t="s">
        <v>86</v>
      </c>
    </row>
    <row r="220" s="1" customFormat="1" ht="14.4" customHeight="1">
      <c r="B220" s="45"/>
      <c r="C220" s="220" t="s">
        <v>399</v>
      </c>
      <c r="D220" s="220" t="s">
        <v>144</v>
      </c>
      <c r="E220" s="221" t="s">
        <v>400</v>
      </c>
      <c r="F220" s="222" t="s">
        <v>401</v>
      </c>
      <c r="G220" s="223" t="s">
        <v>278</v>
      </c>
      <c r="H220" s="224">
        <v>8</v>
      </c>
      <c r="I220" s="225"/>
      <c r="J220" s="226">
        <f>ROUND(I220*H220,2)</f>
        <v>0</v>
      </c>
      <c r="K220" s="222" t="s">
        <v>148</v>
      </c>
      <c r="L220" s="71"/>
      <c r="M220" s="227" t="s">
        <v>32</v>
      </c>
      <c r="N220" s="228" t="s">
        <v>47</v>
      </c>
      <c r="O220" s="46"/>
      <c r="P220" s="229">
        <f>O220*H220</f>
        <v>0</v>
      </c>
      <c r="Q220" s="229">
        <v>0.027529999999999999</v>
      </c>
      <c r="R220" s="229">
        <f>Q220*H220</f>
        <v>0.22023999999999999</v>
      </c>
      <c r="S220" s="229">
        <v>0</v>
      </c>
      <c r="T220" s="230">
        <f>S220*H220</f>
        <v>0</v>
      </c>
      <c r="AR220" s="22" t="s">
        <v>149</v>
      </c>
      <c r="AT220" s="22" t="s">
        <v>144</v>
      </c>
      <c r="AU220" s="22" t="s">
        <v>86</v>
      </c>
      <c r="AY220" s="22" t="s">
        <v>142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2" t="s">
        <v>84</v>
      </c>
      <c r="BK220" s="231">
        <f>ROUND(I220*H220,2)</f>
        <v>0</v>
      </c>
      <c r="BL220" s="22" t="s">
        <v>149</v>
      </c>
      <c r="BM220" s="22" t="s">
        <v>402</v>
      </c>
    </row>
    <row r="221" s="1" customFormat="1">
      <c r="B221" s="45"/>
      <c r="C221" s="73"/>
      <c r="D221" s="232" t="s">
        <v>151</v>
      </c>
      <c r="E221" s="73"/>
      <c r="F221" s="233" t="s">
        <v>401</v>
      </c>
      <c r="G221" s="73"/>
      <c r="H221" s="73"/>
      <c r="I221" s="190"/>
      <c r="J221" s="73"/>
      <c r="K221" s="73"/>
      <c r="L221" s="71"/>
      <c r="M221" s="234"/>
      <c r="N221" s="46"/>
      <c r="O221" s="46"/>
      <c r="P221" s="46"/>
      <c r="Q221" s="46"/>
      <c r="R221" s="46"/>
      <c r="S221" s="46"/>
      <c r="T221" s="94"/>
      <c r="AT221" s="22" t="s">
        <v>151</v>
      </c>
      <c r="AU221" s="22" t="s">
        <v>86</v>
      </c>
    </row>
    <row r="222" s="1" customFormat="1" ht="45.6" customHeight="1">
      <c r="B222" s="45"/>
      <c r="C222" s="257" t="s">
        <v>403</v>
      </c>
      <c r="D222" s="257" t="s">
        <v>256</v>
      </c>
      <c r="E222" s="258" t="s">
        <v>404</v>
      </c>
      <c r="F222" s="259" t="s">
        <v>405</v>
      </c>
      <c r="G222" s="260" t="s">
        <v>278</v>
      </c>
      <c r="H222" s="261">
        <v>8</v>
      </c>
      <c r="I222" s="262"/>
      <c r="J222" s="263">
        <f>ROUND(I222*H222,2)</f>
        <v>0</v>
      </c>
      <c r="K222" s="259" t="s">
        <v>32</v>
      </c>
      <c r="L222" s="264"/>
      <c r="M222" s="265" t="s">
        <v>32</v>
      </c>
      <c r="N222" s="266" t="s">
        <v>47</v>
      </c>
      <c r="O222" s="46"/>
      <c r="P222" s="229">
        <f>O222*H222</f>
        <v>0</v>
      </c>
      <c r="Q222" s="229">
        <v>1.3899999999999999</v>
      </c>
      <c r="R222" s="229">
        <f>Q222*H222</f>
        <v>11.119999999999999</v>
      </c>
      <c r="S222" s="229">
        <v>0</v>
      </c>
      <c r="T222" s="230">
        <f>S222*H222</f>
        <v>0</v>
      </c>
      <c r="AR222" s="22" t="s">
        <v>192</v>
      </c>
      <c r="AT222" s="22" t="s">
        <v>256</v>
      </c>
      <c r="AU222" s="22" t="s">
        <v>86</v>
      </c>
      <c r="AY222" s="22" t="s">
        <v>142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2" t="s">
        <v>84</v>
      </c>
      <c r="BK222" s="231">
        <f>ROUND(I222*H222,2)</f>
        <v>0</v>
      </c>
      <c r="BL222" s="22" t="s">
        <v>149</v>
      </c>
      <c r="BM222" s="22" t="s">
        <v>406</v>
      </c>
    </row>
    <row r="223" s="1" customFormat="1">
      <c r="B223" s="45"/>
      <c r="C223" s="73"/>
      <c r="D223" s="232" t="s">
        <v>151</v>
      </c>
      <c r="E223" s="73"/>
      <c r="F223" s="233" t="s">
        <v>405</v>
      </c>
      <c r="G223" s="73"/>
      <c r="H223" s="73"/>
      <c r="I223" s="190"/>
      <c r="J223" s="73"/>
      <c r="K223" s="73"/>
      <c r="L223" s="71"/>
      <c r="M223" s="234"/>
      <c r="N223" s="46"/>
      <c r="O223" s="46"/>
      <c r="P223" s="46"/>
      <c r="Q223" s="46"/>
      <c r="R223" s="46"/>
      <c r="S223" s="46"/>
      <c r="T223" s="94"/>
      <c r="AT223" s="22" t="s">
        <v>151</v>
      </c>
      <c r="AU223" s="22" t="s">
        <v>86</v>
      </c>
    </row>
    <row r="224" s="1" customFormat="1" ht="22.8" customHeight="1">
      <c r="B224" s="45"/>
      <c r="C224" s="220" t="s">
        <v>407</v>
      </c>
      <c r="D224" s="220" t="s">
        <v>144</v>
      </c>
      <c r="E224" s="221" t="s">
        <v>408</v>
      </c>
      <c r="F224" s="222" t="s">
        <v>409</v>
      </c>
      <c r="G224" s="223" t="s">
        <v>278</v>
      </c>
      <c r="H224" s="224">
        <v>8</v>
      </c>
      <c r="I224" s="225"/>
      <c r="J224" s="226">
        <f>ROUND(I224*H224,2)</f>
        <v>0</v>
      </c>
      <c r="K224" s="222" t="s">
        <v>148</v>
      </c>
      <c r="L224" s="71"/>
      <c r="M224" s="227" t="s">
        <v>32</v>
      </c>
      <c r="N224" s="228" t="s">
        <v>47</v>
      </c>
      <c r="O224" s="46"/>
      <c r="P224" s="229">
        <f>O224*H224</f>
        <v>0</v>
      </c>
      <c r="Q224" s="229">
        <v>0.21734000000000001</v>
      </c>
      <c r="R224" s="229">
        <f>Q224*H224</f>
        <v>1.73872</v>
      </c>
      <c r="S224" s="229">
        <v>0</v>
      </c>
      <c r="T224" s="230">
        <f>S224*H224</f>
        <v>0</v>
      </c>
      <c r="AR224" s="22" t="s">
        <v>149</v>
      </c>
      <c r="AT224" s="22" t="s">
        <v>144</v>
      </c>
      <c r="AU224" s="22" t="s">
        <v>86</v>
      </c>
      <c r="AY224" s="22" t="s">
        <v>142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2" t="s">
        <v>84</v>
      </c>
      <c r="BK224" s="231">
        <f>ROUND(I224*H224,2)</f>
        <v>0</v>
      </c>
      <c r="BL224" s="22" t="s">
        <v>149</v>
      </c>
      <c r="BM224" s="22" t="s">
        <v>410</v>
      </c>
    </row>
    <row r="225" s="1" customFormat="1">
      <c r="B225" s="45"/>
      <c r="C225" s="73"/>
      <c r="D225" s="232" t="s">
        <v>151</v>
      </c>
      <c r="E225" s="73"/>
      <c r="F225" s="233" t="s">
        <v>409</v>
      </c>
      <c r="G225" s="73"/>
      <c r="H225" s="73"/>
      <c r="I225" s="190"/>
      <c r="J225" s="73"/>
      <c r="K225" s="73"/>
      <c r="L225" s="71"/>
      <c r="M225" s="234"/>
      <c r="N225" s="46"/>
      <c r="O225" s="46"/>
      <c r="P225" s="46"/>
      <c r="Q225" s="46"/>
      <c r="R225" s="46"/>
      <c r="S225" s="46"/>
      <c r="T225" s="94"/>
      <c r="AT225" s="22" t="s">
        <v>151</v>
      </c>
      <c r="AU225" s="22" t="s">
        <v>86</v>
      </c>
    </row>
    <row r="226" s="1" customFormat="1" ht="22.8" customHeight="1">
      <c r="B226" s="45"/>
      <c r="C226" s="257" t="s">
        <v>411</v>
      </c>
      <c r="D226" s="257" t="s">
        <v>256</v>
      </c>
      <c r="E226" s="258" t="s">
        <v>412</v>
      </c>
      <c r="F226" s="259" t="s">
        <v>413</v>
      </c>
      <c r="G226" s="260" t="s">
        <v>278</v>
      </c>
      <c r="H226" s="261">
        <v>8</v>
      </c>
      <c r="I226" s="262"/>
      <c r="J226" s="263">
        <f>ROUND(I226*H226,2)</f>
        <v>0</v>
      </c>
      <c r="K226" s="259" t="s">
        <v>148</v>
      </c>
      <c r="L226" s="264"/>
      <c r="M226" s="265" t="s">
        <v>32</v>
      </c>
      <c r="N226" s="266" t="s">
        <v>47</v>
      </c>
      <c r="O226" s="46"/>
      <c r="P226" s="229">
        <f>O226*H226</f>
        <v>0</v>
      </c>
      <c r="Q226" s="229">
        <v>0.054600000000000003</v>
      </c>
      <c r="R226" s="229">
        <f>Q226*H226</f>
        <v>0.43680000000000002</v>
      </c>
      <c r="S226" s="229">
        <v>0</v>
      </c>
      <c r="T226" s="230">
        <f>S226*H226</f>
        <v>0</v>
      </c>
      <c r="AR226" s="22" t="s">
        <v>192</v>
      </c>
      <c r="AT226" s="22" t="s">
        <v>256</v>
      </c>
      <c r="AU226" s="22" t="s">
        <v>86</v>
      </c>
      <c r="AY226" s="22" t="s">
        <v>142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2" t="s">
        <v>84</v>
      </c>
      <c r="BK226" s="231">
        <f>ROUND(I226*H226,2)</f>
        <v>0</v>
      </c>
      <c r="BL226" s="22" t="s">
        <v>149</v>
      </c>
      <c r="BM226" s="22" t="s">
        <v>414</v>
      </c>
    </row>
    <row r="227" s="1" customFormat="1">
      <c r="B227" s="45"/>
      <c r="C227" s="73"/>
      <c r="D227" s="232" t="s">
        <v>151</v>
      </c>
      <c r="E227" s="73"/>
      <c r="F227" s="233" t="s">
        <v>413</v>
      </c>
      <c r="G227" s="73"/>
      <c r="H227" s="73"/>
      <c r="I227" s="190"/>
      <c r="J227" s="73"/>
      <c r="K227" s="73"/>
      <c r="L227" s="71"/>
      <c r="M227" s="234"/>
      <c r="N227" s="46"/>
      <c r="O227" s="46"/>
      <c r="P227" s="46"/>
      <c r="Q227" s="46"/>
      <c r="R227" s="46"/>
      <c r="S227" s="46"/>
      <c r="T227" s="94"/>
      <c r="AT227" s="22" t="s">
        <v>151</v>
      </c>
      <c r="AU227" s="22" t="s">
        <v>86</v>
      </c>
    </row>
    <row r="228" s="1" customFormat="1" ht="14.4" customHeight="1">
      <c r="B228" s="45"/>
      <c r="C228" s="220" t="s">
        <v>415</v>
      </c>
      <c r="D228" s="220" t="s">
        <v>144</v>
      </c>
      <c r="E228" s="221" t="s">
        <v>416</v>
      </c>
      <c r="F228" s="222" t="s">
        <v>417</v>
      </c>
      <c r="G228" s="223" t="s">
        <v>278</v>
      </c>
      <c r="H228" s="224">
        <v>3</v>
      </c>
      <c r="I228" s="225"/>
      <c r="J228" s="226">
        <f>ROUND(I228*H228,2)</f>
        <v>0</v>
      </c>
      <c r="K228" s="222" t="s">
        <v>148</v>
      </c>
      <c r="L228" s="71"/>
      <c r="M228" s="227" t="s">
        <v>32</v>
      </c>
      <c r="N228" s="228" t="s">
        <v>47</v>
      </c>
      <c r="O228" s="46"/>
      <c r="P228" s="229">
        <f>O228*H228</f>
        <v>0</v>
      </c>
      <c r="Q228" s="229">
        <v>0</v>
      </c>
      <c r="R228" s="229">
        <f>Q228*H228</f>
        <v>0</v>
      </c>
      <c r="S228" s="229">
        <v>0.050000000000000003</v>
      </c>
      <c r="T228" s="230">
        <f>S228*H228</f>
        <v>0.15000000000000002</v>
      </c>
      <c r="AR228" s="22" t="s">
        <v>149</v>
      </c>
      <c r="AT228" s="22" t="s">
        <v>144</v>
      </c>
      <c r="AU228" s="22" t="s">
        <v>86</v>
      </c>
      <c r="AY228" s="22" t="s">
        <v>142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2" t="s">
        <v>84</v>
      </c>
      <c r="BK228" s="231">
        <f>ROUND(I228*H228,2)</f>
        <v>0</v>
      </c>
      <c r="BL228" s="22" t="s">
        <v>149</v>
      </c>
      <c r="BM228" s="22" t="s">
        <v>418</v>
      </c>
    </row>
    <row r="229" s="1" customFormat="1">
      <c r="B229" s="45"/>
      <c r="C229" s="73"/>
      <c r="D229" s="232" t="s">
        <v>151</v>
      </c>
      <c r="E229" s="73"/>
      <c r="F229" s="233" t="s">
        <v>419</v>
      </c>
      <c r="G229" s="73"/>
      <c r="H229" s="73"/>
      <c r="I229" s="190"/>
      <c r="J229" s="73"/>
      <c r="K229" s="73"/>
      <c r="L229" s="71"/>
      <c r="M229" s="234"/>
      <c r="N229" s="46"/>
      <c r="O229" s="46"/>
      <c r="P229" s="46"/>
      <c r="Q229" s="46"/>
      <c r="R229" s="46"/>
      <c r="S229" s="46"/>
      <c r="T229" s="94"/>
      <c r="AT229" s="22" t="s">
        <v>151</v>
      </c>
      <c r="AU229" s="22" t="s">
        <v>86</v>
      </c>
    </row>
    <row r="230" s="1" customFormat="1" ht="22.8" customHeight="1">
      <c r="B230" s="45"/>
      <c r="C230" s="220" t="s">
        <v>420</v>
      </c>
      <c r="D230" s="220" t="s">
        <v>144</v>
      </c>
      <c r="E230" s="221" t="s">
        <v>421</v>
      </c>
      <c r="F230" s="222" t="s">
        <v>422</v>
      </c>
      <c r="G230" s="223" t="s">
        <v>169</v>
      </c>
      <c r="H230" s="224">
        <v>1.4139999999999999</v>
      </c>
      <c r="I230" s="225"/>
      <c r="J230" s="226">
        <f>ROUND(I230*H230,2)</f>
        <v>0</v>
      </c>
      <c r="K230" s="222" t="s">
        <v>148</v>
      </c>
      <c r="L230" s="71"/>
      <c r="M230" s="227" t="s">
        <v>32</v>
      </c>
      <c r="N230" s="228" t="s">
        <v>47</v>
      </c>
      <c r="O230" s="46"/>
      <c r="P230" s="229">
        <f>O230*H230</f>
        <v>0</v>
      </c>
      <c r="Q230" s="229">
        <v>2.2563399999999998</v>
      </c>
      <c r="R230" s="229">
        <f>Q230*H230</f>
        <v>3.1904647599999993</v>
      </c>
      <c r="S230" s="229">
        <v>0</v>
      </c>
      <c r="T230" s="230">
        <f>S230*H230</f>
        <v>0</v>
      </c>
      <c r="AR230" s="22" t="s">
        <v>149</v>
      </c>
      <c r="AT230" s="22" t="s">
        <v>144</v>
      </c>
      <c r="AU230" s="22" t="s">
        <v>86</v>
      </c>
      <c r="AY230" s="22" t="s">
        <v>142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2" t="s">
        <v>84</v>
      </c>
      <c r="BK230" s="231">
        <f>ROUND(I230*H230,2)</f>
        <v>0</v>
      </c>
      <c r="BL230" s="22" t="s">
        <v>149</v>
      </c>
      <c r="BM230" s="22" t="s">
        <v>423</v>
      </c>
    </row>
    <row r="231" s="1" customFormat="1">
      <c r="B231" s="45"/>
      <c r="C231" s="73"/>
      <c r="D231" s="232" t="s">
        <v>151</v>
      </c>
      <c r="E231" s="73"/>
      <c r="F231" s="233" t="s">
        <v>424</v>
      </c>
      <c r="G231" s="73"/>
      <c r="H231" s="73"/>
      <c r="I231" s="190"/>
      <c r="J231" s="73"/>
      <c r="K231" s="73"/>
      <c r="L231" s="71"/>
      <c r="M231" s="234"/>
      <c r="N231" s="46"/>
      <c r="O231" s="46"/>
      <c r="P231" s="46"/>
      <c r="Q231" s="46"/>
      <c r="R231" s="46"/>
      <c r="S231" s="46"/>
      <c r="T231" s="94"/>
      <c r="AT231" s="22" t="s">
        <v>151</v>
      </c>
      <c r="AU231" s="22" t="s">
        <v>86</v>
      </c>
    </row>
    <row r="232" s="11" customFormat="1">
      <c r="B232" s="235"/>
      <c r="C232" s="236"/>
      <c r="D232" s="232" t="s">
        <v>153</v>
      </c>
      <c r="E232" s="237" t="s">
        <v>32</v>
      </c>
      <c r="F232" s="238" t="s">
        <v>425</v>
      </c>
      <c r="G232" s="236"/>
      <c r="H232" s="239">
        <v>1.4139999999999999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153</v>
      </c>
      <c r="AU232" s="245" t="s">
        <v>86</v>
      </c>
      <c r="AV232" s="11" t="s">
        <v>86</v>
      </c>
      <c r="AW232" s="11" t="s">
        <v>39</v>
      </c>
      <c r="AX232" s="11" t="s">
        <v>84</v>
      </c>
      <c r="AY232" s="245" t="s">
        <v>142</v>
      </c>
    </row>
    <row r="233" s="10" customFormat="1" ht="29.88" customHeight="1">
      <c r="B233" s="204"/>
      <c r="C233" s="205"/>
      <c r="D233" s="206" t="s">
        <v>75</v>
      </c>
      <c r="E233" s="218" t="s">
        <v>199</v>
      </c>
      <c r="F233" s="218" t="s">
        <v>426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SUM(P234:P235)</f>
        <v>0</v>
      </c>
      <c r="Q233" s="212"/>
      <c r="R233" s="213">
        <f>SUM(R234:R235)</f>
        <v>0</v>
      </c>
      <c r="S233" s="212"/>
      <c r="T233" s="214">
        <f>SUM(T234:T235)</f>
        <v>0</v>
      </c>
      <c r="AR233" s="215" t="s">
        <v>84</v>
      </c>
      <c r="AT233" s="216" t="s">
        <v>75</v>
      </c>
      <c r="AU233" s="216" t="s">
        <v>84</v>
      </c>
      <c r="AY233" s="215" t="s">
        <v>142</v>
      </c>
      <c r="BK233" s="217">
        <f>SUM(BK234:BK235)</f>
        <v>0</v>
      </c>
    </row>
    <row r="234" s="1" customFormat="1" ht="14.4" customHeight="1">
      <c r="B234" s="45"/>
      <c r="C234" s="220" t="s">
        <v>427</v>
      </c>
      <c r="D234" s="220" t="s">
        <v>144</v>
      </c>
      <c r="E234" s="221" t="s">
        <v>428</v>
      </c>
      <c r="F234" s="222" t="s">
        <v>429</v>
      </c>
      <c r="G234" s="223" t="s">
        <v>278</v>
      </c>
      <c r="H234" s="224">
        <v>1</v>
      </c>
      <c r="I234" s="225"/>
      <c r="J234" s="226">
        <f>ROUND(I234*H234,2)</f>
        <v>0</v>
      </c>
      <c r="K234" s="222" t="s">
        <v>32</v>
      </c>
      <c r="L234" s="71"/>
      <c r="M234" s="227" t="s">
        <v>32</v>
      </c>
      <c r="N234" s="228" t="s">
        <v>47</v>
      </c>
      <c r="O234" s="4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AR234" s="22" t="s">
        <v>149</v>
      </c>
      <c r="AT234" s="22" t="s">
        <v>144</v>
      </c>
      <c r="AU234" s="22" t="s">
        <v>86</v>
      </c>
      <c r="AY234" s="22" t="s">
        <v>142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2" t="s">
        <v>84</v>
      </c>
      <c r="BK234" s="231">
        <f>ROUND(I234*H234,2)</f>
        <v>0</v>
      </c>
      <c r="BL234" s="22" t="s">
        <v>149</v>
      </c>
      <c r="BM234" s="22" t="s">
        <v>430</v>
      </c>
    </row>
    <row r="235" s="1" customFormat="1">
      <c r="B235" s="45"/>
      <c r="C235" s="73"/>
      <c r="D235" s="232" t="s">
        <v>151</v>
      </c>
      <c r="E235" s="73"/>
      <c r="F235" s="233" t="s">
        <v>429</v>
      </c>
      <c r="G235" s="73"/>
      <c r="H235" s="73"/>
      <c r="I235" s="190"/>
      <c r="J235" s="73"/>
      <c r="K235" s="73"/>
      <c r="L235" s="71"/>
      <c r="M235" s="234"/>
      <c r="N235" s="46"/>
      <c r="O235" s="46"/>
      <c r="P235" s="46"/>
      <c r="Q235" s="46"/>
      <c r="R235" s="46"/>
      <c r="S235" s="46"/>
      <c r="T235" s="94"/>
      <c r="AT235" s="22" t="s">
        <v>151</v>
      </c>
      <c r="AU235" s="22" t="s">
        <v>86</v>
      </c>
    </row>
    <row r="236" s="10" customFormat="1" ht="29.88" customHeight="1">
      <c r="B236" s="204"/>
      <c r="C236" s="205"/>
      <c r="D236" s="206" t="s">
        <v>75</v>
      </c>
      <c r="E236" s="218" t="s">
        <v>431</v>
      </c>
      <c r="F236" s="218" t="s">
        <v>432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SUM(P237:P245)</f>
        <v>0</v>
      </c>
      <c r="Q236" s="212"/>
      <c r="R236" s="213">
        <f>SUM(R237:R245)</f>
        <v>0</v>
      </c>
      <c r="S236" s="212"/>
      <c r="T236" s="214">
        <f>SUM(T237:T245)</f>
        <v>0</v>
      </c>
      <c r="AR236" s="215" t="s">
        <v>84</v>
      </c>
      <c r="AT236" s="216" t="s">
        <v>75</v>
      </c>
      <c r="AU236" s="216" t="s">
        <v>84</v>
      </c>
      <c r="AY236" s="215" t="s">
        <v>142</v>
      </c>
      <c r="BK236" s="217">
        <f>SUM(BK237:BK245)</f>
        <v>0</v>
      </c>
    </row>
    <row r="237" s="1" customFormat="1" ht="22.8" customHeight="1">
      <c r="B237" s="45"/>
      <c r="C237" s="220" t="s">
        <v>433</v>
      </c>
      <c r="D237" s="220" t="s">
        <v>144</v>
      </c>
      <c r="E237" s="221" t="s">
        <v>434</v>
      </c>
      <c r="F237" s="222" t="s">
        <v>435</v>
      </c>
      <c r="G237" s="223" t="s">
        <v>236</v>
      </c>
      <c r="H237" s="224">
        <v>27.702000000000002</v>
      </c>
      <c r="I237" s="225"/>
      <c r="J237" s="226">
        <f>ROUND(I237*H237,2)</f>
        <v>0</v>
      </c>
      <c r="K237" s="222" t="s">
        <v>148</v>
      </c>
      <c r="L237" s="71"/>
      <c r="M237" s="227" t="s">
        <v>32</v>
      </c>
      <c r="N237" s="228" t="s">
        <v>47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2" t="s">
        <v>149</v>
      </c>
      <c r="AT237" s="22" t="s">
        <v>144</v>
      </c>
      <c r="AU237" s="22" t="s">
        <v>86</v>
      </c>
      <c r="AY237" s="22" t="s">
        <v>142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2" t="s">
        <v>84</v>
      </c>
      <c r="BK237" s="231">
        <f>ROUND(I237*H237,2)</f>
        <v>0</v>
      </c>
      <c r="BL237" s="22" t="s">
        <v>149</v>
      </c>
      <c r="BM237" s="22" t="s">
        <v>436</v>
      </c>
    </row>
    <row r="238" s="1" customFormat="1">
      <c r="B238" s="45"/>
      <c r="C238" s="73"/>
      <c r="D238" s="232" t="s">
        <v>151</v>
      </c>
      <c r="E238" s="73"/>
      <c r="F238" s="233" t="s">
        <v>437</v>
      </c>
      <c r="G238" s="73"/>
      <c r="H238" s="73"/>
      <c r="I238" s="190"/>
      <c r="J238" s="73"/>
      <c r="K238" s="73"/>
      <c r="L238" s="71"/>
      <c r="M238" s="234"/>
      <c r="N238" s="46"/>
      <c r="O238" s="46"/>
      <c r="P238" s="46"/>
      <c r="Q238" s="46"/>
      <c r="R238" s="46"/>
      <c r="S238" s="46"/>
      <c r="T238" s="94"/>
      <c r="AT238" s="22" t="s">
        <v>151</v>
      </c>
      <c r="AU238" s="22" t="s">
        <v>86</v>
      </c>
    </row>
    <row r="239" s="1" customFormat="1" ht="22.8" customHeight="1">
      <c r="B239" s="45"/>
      <c r="C239" s="220" t="s">
        <v>438</v>
      </c>
      <c r="D239" s="220" t="s">
        <v>144</v>
      </c>
      <c r="E239" s="221" t="s">
        <v>439</v>
      </c>
      <c r="F239" s="222" t="s">
        <v>440</v>
      </c>
      <c r="G239" s="223" t="s">
        <v>236</v>
      </c>
      <c r="H239" s="224">
        <v>27.702000000000002</v>
      </c>
      <c r="I239" s="225"/>
      <c r="J239" s="226">
        <f>ROUND(I239*H239,2)</f>
        <v>0</v>
      </c>
      <c r="K239" s="222" t="s">
        <v>148</v>
      </c>
      <c r="L239" s="71"/>
      <c r="M239" s="227" t="s">
        <v>32</v>
      </c>
      <c r="N239" s="228" t="s">
        <v>47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2" t="s">
        <v>149</v>
      </c>
      <c r="AT239" s="22" t="s">
        <v>144</v>
      </c>
      <c r="AU239" s="22" t="s">
        <v>86</v>
      </c>
      <c r="AY239" s="22" t="s">
        <v>142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2" t="s">
        <v>84</v>
      </c>
      <c r="BK239" s="231">
        <f>ROUND(I239*H239,2)</f>
        <v>0</v>
      </c>
      <c r="BL239" s="22" t="s">
        <v>149</v>
      </c>
      <c r="BM239" s="22" t="s">
        <v>441</v>
      </c>
    </row>
    <row r="240" s="1" customFormat="1">
      <c r="B240" s="45"/>
      <c r="C240" s="73"/>
      <c r="D240" s="232" t="s">
        <v>151</v>
      </c>
      <c r="E240" s="73"/>
      <c r="F240" s="233" t="s">
        <v>442</v>
      </c>
      <c r="G240" s="73"/>
      <c r="H240" s="73"/>
      <c r="I240" s="190"/>
      <c r="J240" s="73"/>
      <c r="K240" s="73"/>
      <c r="L240" s="71"/>
      <c r="M240" s="234"/>
      <c r="N240" s="46"/>
      <c r="O240" s="46"/>
      <c r="P240" s="46"/>
      <c r="Q240" s="46"/>
      <c r="R240" s="46"/>
      <c r="S240" s="46"/>
      <c r="T240" s="94"/>
      <c r="AT240" s="22" t="s">
        <v>151</v>
      </c>
      <c r="AU240" s="22" t="s">
        <v>86</v>
      </c>
    </row>
    <row r="241" s="1" customFormat="1" ht="22.8" customHeight="1">
      <c r="B241" s="45"/>
      <c r="C241" s="220" t="s">
        <v>443</v>
      </c>
      <c r="D241" s="220" t="s">
        <v>144</v>
      </c>
      <c r="E241" s="221" t="s">
        <v>444</v>
      </c>
      <c r="F241" s="222" t="s">
        <v>445</v>
      </c>
      <c r="G241" s="223" t="s">
        <v>236</v>
      </c>
      <c r="H241" s="224">
        <v>969.57000000000005</v>
      </c>
      <c r="I241" s="225"/>
      <c r="J241" s="226">
        <f>ROUND(I241*H241,2)</f>
        <v>0</v>
      </c>
      <c r="K241" s="222" t="s">
        <v>148</v>
      </c>
      <c r="L241" s="71"/>
      <c r="M241" s="227" t="s">
        <v>32</v>
      </c>
      <c r="N241" s="228" t="s">
        <v>47</v>
      </c>
      <c r="O241" s="4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AR241" s="22" t="s">
        <v>149</v>
      </c>
      <c r="AT241" s="22" t="s">
        <v>144</v>
      </c>
      <c r="AU241" s="22" t="s">
        <v>86</v>
      </c>
      <c r="AY241" s="22" t="s">
        <v>142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2" t="s">
        <v>84</v>
      </c>
      <c r="BK241" s="231">
        <f>ROUND(I241*H241,2)</f>
        <v>0</v>
      </c>
      <c r="BL241" s="22" t="s">
        <v>149</v>
      </c>
      <c r="BM241" s="22" t="s">
        <v>446</v>
      </c>
    </row>
    <row r="242" s="1" customFormat="1">
      <c r="B242" s="45"/>
      <c r="C242" s="73"/>
      <c r="D242" s="232" t="s">
        <v>151</v>
      </c>
      <c r="E242" s="73"/>
      <c r="F242" s="233" t="s">
        <v>447</v>
      </c>
      <c r="G242" s="73"/>
      <c r="H242" s="73"/>
      <c r="I242" s="190"/>
      <c r="J242" s="73"/>
      <c r="K242" s="73"/>
      <c r="L242" s="71"/>
      <c r="M242" s="234"/>
      <c r="N242" s="46"/>
      <c r="O242" s="46"/>
      <c r="P242" s="46"/>
      <c r="Q242" s="46"/>
      <c r="R242" s="46"/>
      <c r="S242" s="46"/>
      <c r="T242" s="94"/>
      <c r="AT242" s="22" t="s">
        <v>151</v>
      </c>
      <c r="AU242" s="22" t="s">
        <v>86</v>
      </c>
    </row>
    <row r="243" s="11" customFormat="1">
      <c r="B243" s="235"/>
      <c r="C243" s="236"/>
      <c r="D243" s="232" t="s">
        <v>153</v>
      </c>
      <c r="E243" s="236"/>
      <c r="F243" s="238" t="s">
        <v>448</v>
      </c>
      <c r="G243" s="236"/>
      <c r="H243" s="239">
        <v>969.57000000000005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153</v>
      </c>
      <c r="AU243" s="245" t="s">
        <v>86</v>
      </c>
      <c r="AV243" s="11" t="s">
        <v>86</v>
      </c>
      <c r="AW243" s="11" t="s">
        <v>6</v>
      </c>
      <c r="AX243" s="11" t="s">
        <v>84</v>
      </c>
      <c r="AY243" s="245" t="s">
        <v>142</v>
      </c>
    </row>
    <row r="244" s="1" customFormat="1" ht="22.8" customHeight="1">
      <c r="B244" s="45"/>
      <c r="C244" s="220" t="s">
        <v>449</v>
      </c>
      <c r="D244" s="220" t="s">
        <v>144</v>
      </c>
      <c r="E244" s="221" t="s">
        <v>450</v>
      </c>
      <c r="F244" s="222" t="s">
        <v>451</v>
      </c>
      <c r="G244" s="223" t="s">
        <v>236</v>
      </c>
      <c r="H244" s="224">
        <v>27.702000000000002</v>
      </c>
      <c r="I244" s="225"/>
      <c r="J244" s="226">
        <f>ROUND(I244*H244,2)</f>
        <v>0</v>
      </c>
      <c r="K244" s="222" t="s">
        <v>148</v>
      </c>
      <c r="L244" s="71"/>
      <c r="M244" s="227" t="s">
        <v>32</v>
      </c>
      <c r="N244" s="228" t="s">
        <v>47</v>
      </c>
      <c r="O244" s="4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AR244" s="22" t="s">
        <v>149</v>
      </c>
      <c r="AT244" s="22" t="s">
        <v>144</v>
      </c>
      <c r="AU244" s="22" t="s">
        <v>86</v>
      </c>
      <c r="AY244" s="22" t="s">
        <v>142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22" t="s">
        <v>84</v>
      </c>
      <c r="BK244" s="231">
        <f>ROUND(I244*H244,2)</f>
        <v>0</v>
      </c>
      <c r="BL244" s="22" t="s">
        <v>149</v>
      </c>
      <c r="BM244" s="22" t="s">
        <v>452</v>
      </c>
    </row>
    <row r="245" s="1" customFormat="1">
      <c r="B245" s="45"/>
      <c r="C245" s="73"/>
      <c r="D245" s="232" t="s">
        <v>151</v>
      </c>
      <c r="E245" s="73"/>
      <c r="F245" s="233" t="s">
        <v>453</v>
      </c>
      <c r="G245" s="73"/>
      <c r="H245" s="73"/>
      <c r="I245" s="190"/>
      <c r="J245" s="73"/>
      <c r="K245" s="73"/>
      <c r="L245" s="71"/>
      <c r="M245" s="234"/>
      <c r="N245" s="46"/>
      <c r="O245" s="46"/>
      <c r="P245" s="46"/>
      <c r="Q245" s="46"/>
      <c r="R245" s="46"/>
      <c r="S245" s="46"/>
      <c r="T245" s="94"/>
      <c r="AT245" s="22" t="s">
        <v>151</v>
      </c>
      <c r="AU245" s="22" t="s">
        <v>86</v>
      </c>
    </row>
    <row r="246" s="10" customFormat="1" ht="29.88" customHeight="1">
      <c r="B246" s="204"/>
      <c r="C246" s="205"/>
      <c r="D246" s="206" t="s">
        <v>75</v>
      </c>
      <c r="E246" s="218" t="s">
        <v>454</v>
      </c>
      <c r="F246" s="218" t="s">
        <v>455</v>
      </c>
      <c r="G246" s="205"/>
      <c r="H246" s="205"/>
      <c r="I246" s="208"/>
      <c r="J246" s="219">
        <f>BK246</f>
        <v>0</v>
      </c>
      <c r="K246" s="205"/>
      <c r="L246" s="210"/>
      <c r="M246" s="211"/>
      <c r="N246" s="212"/>
      <c r="O246" s="212"/>
      <c r="P246" s="213">
        <f>SUM(P247:P248)</f>
        <v>0</v>
      </c>
      <c r="Q246" s="212"/>
      <c r="R246" s="213">
        <f>SUM(R247:R248)</f>
        <v>0</v>
      </c>
      <c r="S246" s="212"/>
      <c r="T246" s="214">
        <f>SUM(T247:T248)</f>
        <v>0</v>
      </c>
      <c r="AR246" s="215" t="s">
        <v>84</v>
      </c>
      <c r="AT246" s="216" t="s">
        <v>75</v>
      </c>
      <c r="AU246" s="216" t="s">
        <v>84</v>
      </c>
      <c r="AY246" s="215" t="s">
        <v>142</v>
      </c>
      <c r="BK246" s="217">
        <f>SUM(BK247:BK248)</f>
        <v>0</v>
      </c>
    </row>
    <row r="247" s="1" customFormat="1" ht="22.8" customHeight="1">
      <c r="B247" s="45"/>
      <c r="C247" s="220" t="s">
        <v>456</v>
      </c>
      <c r="D247" s="220" t="s">
        <v>144</v>
      </c>
      <c r="E247" s="221" t="s">
        <v>457</v>
      </c>
      <c r="F247" s="222" t="s">
        <v>458</v>
      </c>
      <c r="G247" s="223" t="s">
        <v>236</v>
      </c>
      <c r="H247" s="224">
        <v>50.207000000000001</v>
      </c>
      <c r="I247" s="225"/>
      <c r="J247" s="226">
        <f>ROUND(I247*H247,2)</f>
        <v>0</v>
      </c>
      <c r="K247" s="222" t="s">
        <v>148</v>
      </c>
      <c r="L247" s="71"/>
      <c r="M247" s="227" t="s">
        <v>32</v>
      </c>
      <c r="N247" s="228" t="s">
        <v>47</v>
      </c>
      <c r="O247" s="46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AR247" s="22" t="s">
        <v>149</v>
      </c>
      <c r="AT247" s="22" t="s">
        <v>144</v>
      </c>
      <c r="AU247" s="22" t="s">
        <v>86</v>
      </c>
      <c r="AY247" s="22" t="s">
        <v>142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22" t="s">
        <v>84</v>
      </c>
      <c r="BK247" s="231">
        <f>ROUND(I247*H247,2)</f>
        <v>0</v>
      </c>
      <c r="BL247" s="22" t="s">
        <v>149</v>
      </c>
      <c r="BM247" s="22" t="s">
        <v>459</v>
      </c>
    </row>
    <row r="248" s="1" customFormat="1">
      <c r="B248" s="45"/>
      <c r="C248" s="73"/>
      <c r="D248" s="232" t="s">
        <v>151</v>
      </c>
      <c r="E248" s="73"/>
      <c r="F248" s="233" t="s">
        <v>460</v>
      </c>
      <c r="G248" s="73"/>
      <c r="H248" s="73"/>
      <c r="I248" s="190"/>
      <c r="J248" s="73"/>
      <c r="K248" s="73"/>
      <c r="L248" s="71"/>
      <c r="M248" s="267"/>
      <c r="N248" s="268"/>
      <c r="O248" s="268"/>
      <c r="P248" s="268"/>
      <c r="Q248" s="268"/>
      <c r="R248" s="268"/>
      <c r="S248" s="268"/>
      <c r="T248" s="269"/>
      <c r="AT248" s="22" t="s">
        <v>151</v>
      </c>
      <c r="AU248" s="22" t="s">
        <v>86</v>
      </c>
    </row>
    <row r="249" s="1" customFormat="1" ht="6.96" customHeight="1">
      <c r="B249" s="66"/>
      <c r="C249" s="67"/>
      <c r="D249" s="67"/>
      <c r="E249" s="67"/>
      <c r="F249" s="67"/>
      <c r="G249" s="67"/>
      <c r="H249" s="67"/>
      <c r="I249" s="165"/>
      <c r="J249" s="67"/>
      <c r="K249" s="67"/>
      <c r="L249" s="71"/>
    </row>
  </sheetData>
  <sheetProtection sheet="1" autoFilter="0" formatColumns="0" formatRows="0" objects="1" scenarios="1" spinCount="100000" saltValue="GrB3wnaqhcUvhtndRDQbiInRpJShhAFGD7AIjn7wT1EwTjc8vCOF1r/7sehvXGYMMrtxQpfCDrLxqzVtATTLsw==" hashValue="ydabrStQgJ0e56/nNh8xZxheLkZaE2JlYgpSrNsQKbBTnz1TzqumducwopGZodYYVty7anCm/2FMK1CIbvMm1g==" algorithmName="SHA-512" password="CC35"/>
  <autoFilter ref="C83:K248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89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461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ROUND(J82,2)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ROUND(SUM(BE82:BE193), 2)</f>
        <v>0</v>
      </c>
      <c r="G30" s="46"/>
      <c r="H30" s="46"/>
      <c r="I30" s="157">
        <v>0.20999999999999999</v>
      </c>
      <c r="J30" s="156">
        <f>ROUND(ROUND((SUM(BE82:BE193)),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ROUND(SUM(BF82:BF193), 2)</f>
        <v>0</v>
      </c>
      <c r="G31" s="46"/>
      <c r="H31" s="46"/>
      <c r="I31" s="157">
        <v>0.14999999999999999</v>
      </c>
      <c r="J31" s="156">
        <f>ROUND(ROUND((SUM(BF82:BF193)),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ROUND(SUM(BG82:BG193),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ROUND(SUM(BH82:BH193),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ROUND(SUM(BI82:BI193),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IO 02 - destova_kanalizace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J82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118</v>
      </c>
      <c r="E57" s="179"/>
      <c r="F57" s="179"/>
      <c r="G57" s="179"/>
      <c r="H57" s="179"/>
      <c r="I57" s="180"/>
      <c r="J57" s="181">
        <f>J83</f>
        <v>0</v>
      </c>
      <c r="K57" s="182"/>
    </row>
    <row r="58" s="8" customFormat="1" ht="19.92" customHeight="1">
      <c r="B58" s="183"/>
      <c r="C58" s="184"/>
      <c r="D58" s="185" t="s">
        <v>119</v>
      </c>
      <c r="E58" s="186"/>
      <c r="F58" s="186"/>
      <c r="G58" s="186"/>
      <c r="H58" s="186"/>
      <c r="I58" s="187"/>
      <c r="J58" s="188">
        <f>J84</f>
        <v>0</v>
      </c>
      <c r="K58" s="189"/>
    </row>
    <row r="59" s="8" customFormat="1" ht="19.92" customHeight="1">
      <c r="B59" s="183"/>
      <c r="C59" s="184"/>
      <c r="D59" s="185" t="s">
        <v>121</v>
      </c>
      <c r="E59" s="186"/>
      <c r="F59" s="186"/>
      <c r="G59" s="186"/>
      <c r="H59" s="186"/>
      <c r="I59" s="187"/>
      <c r="J59" s="188">
        <f>J143</f>
        <v>0</v>
      </c>
      <c r="K59" s="189"/>
    </row>
    <row r="60" s="8" customFormat="1" ht="19.92" customHeight="1">
      <c r="B60" s="183"/>
      <c r="C60" s="184"/>
      <c r="D60" s="185" t="s">
        <v>122</v>
      </c>
      <c r="E60" s="186"/>
      <c r="F60" s="186"/>
      <c r="G60" s="186"/>
      <c r="H60" s="186"/>
      <c r="I60" s="187"/>
      <c r="J60" s="188">
        <f>J151</f>
        <v>0</v>
      </c>
      <c r="K60" s="189"/>
    </row>
    <row r="61" s="8" customFormat="1" ht="19.92" customHeight="1">
      <c r="B61" s="183"/>
      <c r="C61" s="184"/>
      <c r="D61" s="185" t="s">
        <v>123</v>
      </c>
      <c r="E61" s="186"/>
      <c r="F61" s="186"/>
      <c r="G61" s="186"/>
      <c r="H61" s="186"/>
      <c r="I61" s="187"/>
      <c r="J61" s="188">
        <f>J188</f>
        <v>0</v>
      </c>
      <c r="K61" s="189"/>
    </row>
    <row r="62" s="8" customFormat="1" ht="19.92" customHeight="1">
      <c r="B62" s="183"/>
      <c r="C62" s="184"/>
      <c r="D62" s="185" t="s">
        <v>125</v>
      </c>
      <c r="E62" s="186"/>
      <c r="F62" s="186"/>
      <c r="G62" s="186"/>
      <c r="H62" s="186"/>
      <c r="I62" s="187"/>
      <c r="J62" s="188">
        <f>J191</f>
        <v>0</v>
      </c>
      <c r="K62" s="189"/>
    </row>
    <row r="63" s="1" customFormat="1" ht="21.84" customHeight="1">
      <c r="B63" s="45"/>
      <c r="C63" s="46"/>
      <c r="D63" s="46"/>
      <c r="E63" s="46"/>
      <c r="F63" s="46"/>
      <c r="G63" s="46"/>
      <c r="H63" s="46"/>
      <c r="I63" s="143"/>
      <c r="J63" s="46"/>
      <c r="K63" s="50"/>
    </row>
    <row r="64" s="1" customFormat="1" ht="6.96" customHeight="1">
      <c r="B64" s="66"/>
      <c r="C64" s="67"/>
      <c r="D64" s="67"/>
      <c r="E64" s="67"/>
      <c r="F64" s="67"/>
      <c r="G64" s="67"/>
      <c r="H64" s="67"/>
      <c r="I64" s="165"/>
      <c r="J64" s="67"/>
      <c r="K64" s="68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8"/>
      <c r="J68" s="70"/>
      <c r="K68" s="70"/>
      <c r="L68" s="71"/>
    </row>
    <row r="69" s="1" customFormat="1" ht="36.96" customHeight="1">
      <c r="B69" s="45"/>
      <c r="C69" s="72" t="s">
        <v>126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4.4" customHeight="1">
      <c r="B71" s="45"/>
      <c r="C71" s="75" t="s">
        <v>18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3"/>
      <c r="D72" s="73"/>
      <c r="E72" s="191" t="str">
        <f>E7</f>
        <v>DC052085_VDF_Jiraska_RK_R2</v>
      </c>
      <c r="F72" s="75"/>
      <c r="G72" s="75"/>
      <c r="H72" s="75"/>
      <c r="I72" s="190"/>
      <c r="J72" s="73"/>
      <c r="K72" s="73"/>
      <c r="L72" s="71"/>
    </row>
    <row r="73" s="1" customFormat="1" ht="14.4" customHeight="1">
      <c r="B73" s="45"/>
      <c r="C73" s="75" t="s">
        <v>111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2" customHeight="1">
      <c r="B74" s="45"/>
      <c r="C74" s="73"/>
      <c r="D74" s="73"/>
      <c r="E74" s="81" t="str">
        <f>E9</f>
        <v>IO 02 - destova_kanalizace</v>
      </c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8" customHeight="1">
      <c r="B76" s="45"/>
      <c r="C76" s="75" t="s">
        <v>24</v>
      </c>
      <c r="D76" s="73"/>
      <c r="E76" s="73"/>
      <c r="F76" s="192" t="str">
        <f>F12</f>
        <v>Varnsdorf</v>
      </c>
      <c r="G76" s="73"/>
      <c r="H76" s="73"/>
      <c r="I76" s="193" t="s">
        <v>26</v>
      </c>
      <c r="J76" s="84" t="str">
        <f>IF(J12="","",J12)</f>
        <v>29. 11. 2017</v>
      </c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>
      <c r="B78" s="45"/>
      <c r="C78" s="75" t="s">
        <v>30</v>
      </c>
      <c r="D78" s="73"/>
      <c r="E78" s="73"/>
      <c r="F78" s="192" t="str">
        <f>E15</f>
        <v>SVS a.s.</v>
      </c>
      <c r="G78" s="73"/>
      <c r="H78" s="73"/>
      <c r="I78" s="193" t="s">
        <v>37</v>
      </c>
      <c r="J78" s="192" t="str">
        <f>E21</f>
        <v>Ing. Folbrecht</v>
      </c>
      <c r="K78" s="73"/>
      <c r="L78" s="71"/>
    </row>
    <row r="79" s="1" customFormat="1" ht="14.4" customHeight="1">
      <c r="B79" s="45"/>
      <c r="C79" s="75" t="s">
        <v>35</v>
      </c>
      <c r="D79" s="73"/>
      <c r="E79" s="73"/>
      <c r="F79" s="192" t="str">
        <f>IF(E18="","",E18)</f>
        <v/>
      </c>
      <c r="G79" s="73"/>
      <c r="H79" s="73"/>
      <c r="I79" s="190"/>
      <c r="J79" s="73"/>
      <c r="K79" s="73"/>
      <c r="L79" s="71"/>
    </row>
    <row r="80" s="1" customFormat="1" ht="10.32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9" customFormat="1" ht="29.28" customHeight="1">
      <c r="B81" s="194"/>
      <c r="C81" s="195" t="s">
        <v>127</v>
      </c>
      <c r="D81" s="196" t="s">
        <v>61</v>
      </c>
      <c r="E81" s="196" t="s">
        <v>57</v>
      </c>
      <c r="F81" s="196" t="s">
        <v>128</v>
      </c>
      <c r="G81" s="196" t="s">
        <v>129</v>
      </c>
      <c r="H81" s="196" t="s">
        <v>130</v>
      </c>
      <c r="I81" s="197" t="s">
        <v>131</v>
      </c>
      <c r="J81" s="196" t="s">
        <v>115</v>
      </c>
      <c r="K81" s="198" t="s">
        <v>132</v>
      </c>
      <c r="L81" s="199"/>
      <c r="M81" s="101" t="s">
        <v>133</v>
      </c>
      <c r="N81" s="102" t="s">
        <v>46</v>
      </c>
      <c r="O81" s="102" t="s">
        <v>134</v>
      </c>
      <c r="P81" s="102" t="s">
        <v>135</v>
      </c>
      <c r="Q81" s="102" t="s">
        <v>136</v>
      </c>
      <c r="R81" s="102" t="s">
        <v>137</v>
      </c>
      <c r="S81" s="102" t="s">
        <v>138</v>
      </c>
      <c r="T81" s="103" t="s">
        <v>139</v>
      </c>
    </row>
    <row r="82" s="1" customFormat="1" ht="29.28" customHeight="1">
      <c r="B82" s="45"/>
      <c r="C82" s="107" t="s">
        <v>116</v>
      </c>
      <c r="D82" s="73"/>
      <c r="E82" s="73"/>
      <c r="F82" s="73"/>
      <c r="G82" s="73"/>
      <c r="H82" s="73"/>
      <c r="I82" s="190"/>
      <c r="J82" s="200">
        <f>BK82</f>
        <v>0</v>
      </c>
      <c r="K82" s="73"/>
      <c r="L82" s="71"/>
      <c r="M82" s="104"/>
      <c r="N82" s="105"/>
      <c r="O82" s="105"/>
      <c r="P82" s="201">
        <f>P83</f>
        <v>0</v>
      </c>
      <c r="Q82" s="105"/>
      <c r="R82" s="201">
        <f>R83</f>
        <v>27.870359999999998</v>
      </c>
      <c r="S82" s="105"/>
      <c r="T82" s="202">
        <f>T83</f>
        <v>0</v>
      </c>
      <c r="AT82" s="22" t="s">
        <v>75</v>
      </c>
      <c r="AU82" s="22" t="s">
        <v>117</v>
      </c>
      <c r="BK82" s="203">
        <f>BK83</f>
        <v>0</v>
      </c>
    </row>
    <row r="83" s="10" customFormat="1" ht="37.44" customHeight="1">
      <c r="B83" s="204"/>
      <c r="C83" s="205"/>
      <c r="D83" s="206" t="s">
        <v>75</v>
      </c>
      <c r="E83" s="207" t="s">
        <v>140</v>
      </c>
      <c r="F83" s="207" t="s">
        <v>141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P84+P143+P151+P188+P191</f>
        <v>0</v>
      </c>
      <c r="Q83" s="212"/>
      <c r="R83" s="213">
        <f>R84+R143+R151+R188+R191</f>
        <v>27.870359999999998</v>
      </c>
      <c r="S83" s="212"/>
      <c r="T83" s="214">
        <f>T84+T143+T151+T188+T191</f>
        <v>0</v>
      </c>
      <c r="AR83" s="215" t="s">
        <v>84</v>
      </c>
      <c r="AT83" s="216" t="s">
        <v>75</v>
      </c>
      <c r="AU83" s="216" t="s">
        <v>76</v>
      </c>
      <c r="AY83" s="215" t="s">
        <v>142</v>
      </c>
      <c r="BK83" s="217">
        <f>BK84+BK143+BK151+BK188+BK191</f>
        <v>0</v>
      </c>
    </row>
    <row r="84" s="10" customFormat="1" ht="19.92" customHeight="1">
      <c r="B84" s="204"/>
      <c r="C84" s="205"/>
      <c r="D84" s="206" t="s">
        <v>75</v>
      </c>
      <c r="E84" s="218" t="s">
        <v>84</v>
      </c>
      <c r="F84" s="218" t="s">
        <v>143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SUM(P85:P142)</f>
        <v>0</v>
      </c>
      <c r="Q84" s="212"/>
      <c r="R84" s="213">
        <f>SUM(R85:R142)</f>
        <v>0.32844000000000001</v>
      </c>
      <c r="S84" s="212"/>
      <c r="T84" s="214">
        <f>SUM(T85:T142)</f>
        <v>0</v>
      </c>
      <c r="AR84" s="215" t="s">
        <v>84</v>
      </c>
      <c r="AT84" s="216" t="s">
        <v>75</v>
      </c>
      <c r="AU84" s="216" t="s">
        <v>84</v>
      </c>
      <c r="AY84" s="215" t="s">
        <v>142</v>
      </c>
      <c r="BK84" s="217">
        <f>SUM(BK85:BK142)</f>
        <v>0</v>
      </c>
    </row>
    <row r="85" s="1" customFormat="1" ht="22.8" customHeight="1">
      <c r="B85" s="45"/>
      <c r="C85" s="220" t="s">
        <v>84</v>
      </c>
      <c r="D85" s="220" t="s">
        <v>144</v>
      </c>
      <c r="E85" s="221" t="s">
        <v>462</v>
      </c>
      <c r="F85" s="222" t="s">
        <v>463</v>
      </c>
      <c r="G85" s="223" t="s">
        <v>157</v>
      </c>
      <c r="H85" s="224">
        <v>100</v>
      </c>
      <c r="I85" s="225"/>
      <c r="J85" s="226">
        <f>ROUND(I85*H85,2)</f>
        <v>0</v>
      </c>
      <c r="K85" s="222" t="s">
        <v>148</v>
      </c>
      <c r="L85" s="71"/>
      <c r="M85" s="227" t="s">
        <v>32</v>
      </c>
      <c r="N85" s="228" t="s">
        <v>47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2" t="s">
        <v>149</v>
      </c>
      <c r="AT85" s="22" t="s">
        <v>144</v>
      </c>
      <c r="AU85" s="22" t="s">
        <v>86</v>
      </c>
      <c r="AY85" s="22" t="s">
        <v>142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2" t="s">
        <v>84</v>
      </c>
      <c r="BK85" s="231">
        <f>ROUND(I85*H85,2)</f>
        <v>0</v>
      </c>
      <c r="BL85" s="22" t="s">
        <v>149</v>
      </c>
      <c r="BM85" s="22" t="s">
        <v>464</v>
      </c>
    </row>
    <row r="86" s="1" customFormat="1">
      <c r="B86" s="45"/>
      <c r="C86" s="73"/>
      <c r="D86" s="232" t="s">
        <v>151</v>
      </c>
      <c r="E86" s="73"/>
      <c r="F86" s="233" t="s">
        <v>465</v>
      </c>
      <c r="G86" s="73"/>
      <c r="H86" s="73"/>
      <c r="I86" s="190"/>
      <c r="J86" s="73"/>
      <c r="K86" s="73"/>
      <c r="L86" s="71"/>
      <c r="M86" s="234"/>
      <c r="N86" s="46"/>
      <c r="O86" s="46"/>
      <c r="P86" s="46"/>
      <c r="Q86" s="46"/>
      <c r="R86" s="46"/>
      <c r="S86" s="46"/>
      <c r="T86" s="94"/>
      <c r="AT86" s="22" t="s">
        <v>151</v>
      </c>
      <c r="AU86" s="22" t="s">
        <v>86</v>
      </c>
    </row>
    <row r="87" s="1" customFormat="1" ht="22.8" customHeight="1">
      <c r="B87" s="45"/>
      <c r="C87" s="220" t="s">
        <v>86</v>
      </c>
      <c r="D87" s="220" t="s">
        <v>144</v>
      </c>
      <c r="E87" s="221" t="s">
        <v>162</v>
      </c>
      <c r="F87" s="222" t="s">
        <v>163</v>
      </c>
      <c r="G87" s="223" t="s">
        <v>164</v>
      </c>
      <c r="H87" s="224">
        <v>60</v>
      </c>
      <c r="I87" s="225"/>
      <c r="J87" s="226">
        <f>ROUND(I87*H87,2)</f>
        <v>0</v>
      </c>
      <c r="K87" s="222" t="s">
        <v>148</v>
      </c>
      <c r="L87" s="71"/>
      <c r="M87" s="227" t="s">
        <v>32</v>
      </c>
      <c r="N87" s="228" t="s">
        <v>47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2" t="s">
        <v>149</v>
      </c>
      <c r="AT87" s="22" t="s">
        <v>144</v>
      </c>
      <c r="AU87" s="22" t="s">
        <v>86</v>
      </c>
      <c r="AY87" s="22" t="s">
        <v>142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2" t="s">
        <v>84</v>
      </c>
      <c r="BK87" s="231">
        <f>ROUND(I87*H87,2)</f>
        <v>0</v>
      </c>
      <c r="BL87" s="22" t="s">
        <v>149</v>
      </c>
      <c r="BM87" s="22" t="s">
        <v>466</v>
      </c>
    </row>
    <row r="88" s="1" customFormat="1">
      <c r="B88" s="45"/>
      <c r="C88" s="73"/>
      <c r="D88" s="232" t="s">
        <v>151</v>
      </c>
      <c r="E88" s="73"/>
      <c r="F88" s="233" t="s">
        <v>166</v>
      </c>
      <c r="G88" s="73"/>
      <c r="H88" s="73"/>
      <c r="I88" s="190"/>
      <c r="J88" s="73"/>
      <c r="K88" s="73"/>
      <c r="L88" s="71"/>
      <c r="M88" s="234"/>
      <c r="N88" s="46"/>
      <c r="O88" s="46"/>
      <c r="P88" s="46"/>
      <c r="Q88" s="46"/>
      <c r="R88" s="46"/>
      <c r="S88" s="46"/>
      <c r="T88" s="94"/>
      <c r="AT88" s="22" t="s">
        <v>151</v>
      </c>
      <c r="AU88" s="22" t="s">
        <v>86</v>
      </c>
    </row>
    <row r="89" s="1" customFormat="1" ht="22.8" customHeight="1">
      <c r="B89" s="45"/>
      <c r="C89" s="220" t="s">
        <v>161</v>
      </c>
      <c r="D89" s="220" t="s">
        <v>144</v>
      </c>
      <c r="E89" s="221" t="s">
        <v>167</v>
      </c>
      <c r="F89" s="222" t="s">
        <v>168</v>
      </c>
      <c r="G89" s="223" t="s">
        <v>169</v>
      </c>
      <c r="H89" s="224">
        <v>162.196</v>
      </c>
      <c r="I89" s="225"/>
      <c r="J89" s="226">
        <f>ROUND(I89*H89,2)</f>
        <v>0</v>
      </c>
      <c r="K89" s="222" t="s">
        <v>148</v>
      </c>
      <c r="L89" s="71"/>
      <c r="M89" s="227" t="s">
        <v>32</v>
      </c>
      <c r="N89" s="228" t="s">
        <v>47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2" t="s">
        <v>149</v>
      </c>
      <c r="AT89" s="22" t="s">
        <v>144</v>
      </c>
      <c r="AU89" s="22" t="s">
        <v>86</v>
      </c>
      <c r="AY89" s="22" t="s">
        <v>142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2" t="s">
        <v>84</v>
      </c>
      <c r="BK89" s="231">
        <f>ROUND(I89*H89,2)</f>
        <v>0</v>
      </c>
      <c r="BL89" s="22" t="s">
        <v>149</v>
      </c>
      <c r="BM89" s="22" t="s">
        <v>467</v>
      </c>
    </row>
    <row r="90" s="1" customFormat="1">
      <c r="B90" s="45"/>
      <c r="C90" s="73"/>
      <c r="D90" s="232" t="s">
        <v>151</v>
      </c>
      <c r="E90" s="73"/>
      <c r="F90" s="233" t="s">
        <v>171</v>
      </c>
      <c r="G90" s="73"/>
      <c r="H90" s="73"/>
      <c r="I90" s="190"/>
      <c r="J90" s="73"/>
      <c r="K90" s="73"/>
      <c r="L90" s="71"/>
      <c r="M90" s="234"/>
      <c r="N90" s="46"/>
      <c r="O90" s="46"/>
      <c r="P90" s="46"/>
      <c r="Q90" s="46"/>
      <c r="R90" s="46"/>
      <c r="S90" s="46"/>
      <c r="T90" s="94"/>
      <c r="AT90" s="22" t="s">
        <v>151</v>
      </c>
      <c r="AU90" s="22" t="s">
        <v>86</v>
      </c>
    </row>
    <row r="91" s="11" customFormat="1">
      <c r="B91" s="235"/>
      <c r="C91" s="236"/>
      <c r="D91" s="232" t="s">
        <v>153</v>
      </c>
      <c r="E91" s="237" t="s">
        <v>32</v>
      </c>
      <c r="F91" s="238" t="s">
        <v>468</v>
      </c>
      <c r="G91" s="236"/>
      <c r="H91" s="239">
        <v>299.19200000000001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AT91" s="245" t="s">
        <v>153</v>
      </c>
      <c r="AU91" s="245" t="s">
        <v>86</v>
      </c>
      <c r="AV91" s="11" t="s">
        <v>86</v>
      </c>
      <c r="AW91" s="11" t="s">
        <v>39</v>
      </c>
      <c r="AX91" s="11" t="s">
        <v>76</v>
      </c>
      <c r="AY91" s="245" t="s">
        <v>142</v>
      </c>
    </row>
    <row r="92" s="11" customFormat="1">
      <c r="B92" s="235"/>
      <c r="C92" s="236"/>
      <c r="D92" s="232" t="s">
        <v>153</v>
      </c>
      <c r="E92" s="237" t="s">
        <v>32</v>
      </c>
      <c r="F92" s="238" t="s">
        <v>469</v>
      </c>
      <c r="G92" s="236"/>
      <c r="H92" s="239">
        <v>25.199999999999999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153</v>
      </c>
      <c r="AU92" s="245" t="s">
        <v>86</v>
      </c>
      <c r="AV92" s="11" t="s">
        <v>86</v>
      </c>
      <c r="AW92" s="11" t="s">
        <v>39</v>
      </c>
      <c r="AX92" s="11" t="s">
        <v>76</v>
      </c>
      <c r="AY92" s="245" t="s">
        <v>142</v>
      </c>
    </row>
    <row r="93" s="12" customFormat="1">
      <c r="B93" s="246"/>
      <c r="C93" s="247"/>
      <c r="D93" s="232" t="s">
        <v>153</v>
      </c>
      <c r="E93" s="248" t="s">
        <v>32</v>
      </c>
      <c r="F93" s="249" t="s">
        <v>174</v>
      </c>
      <c r="G93" s="247"/>
      <c r="H93" s="250">
        <v>324.392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AT93" s="256" t="s">
        <v>153</v>
      </c>
      <c r="AU93" s="256" t="s">
        <v>86</v>
      </c>
      <c r="AV93" s="12" t="s">
        <v>149</v>
      </c>
      <c r="AW93" s="12" t="s">
        <v>39</v>
      </c>
      <c r="AX93" s="12" t="s">
        <v>84</v>
      </c>
      <c r="AY93" s="256" t="s">
        <v>142</v>
      </c>
    </row>
    <row r="94" s="11" customFormat="1">
      <c r="B94" s="235"/>
      <c r="C94" s="236"/>
      <c r="D94" s="232" t="s">
        <v>153</v>
      </c>
      <c r="E94" s="236"/>
      <c r="F94" s="238" t="s">
        <v>470</v>
      </c>
      <c r="G94" s="236"/>
      <c r="H94" s="239">
        <v>162.196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AT94" s="245" t="s">
        <v>153</v>
      </c>
      <c r="AU94" s="245" t="s">
        <v>86</v>
      </c>
      <c r="AV94" s="11" t="s">
        <v>86</v>
      </c>
      <c r="AW94" s="11" t="s">
        <v>6</v>
      </c>
      <c r="AX94" s="11" t="s">
        <v>84</v>
      </c>
      <c r="AY94" s="245" t="s">
        <v>142</v>
      </c>
    </row>
    <row r="95" s="1" customFormat="1" ht="22.8" customHeight="1">
      <c r="B95" s="45"/>
      <c r="C95" s="220" t="s">
        <v>149</v>
      </c>
      <c r="D95" s="220" t="s">
        <v>144</v>
      </c>
      <c r="E95" s="221" t="s">
        <v>177</v>
      </c>
      <c r="F95" s="222" t="s">
        <v>178</v>
      </c>
      <c r="G95" s="223" t="s">
        <v>169</v>
      </c>
      <c r="H95" s="224">
        <v>48.658999999999999</v>
      </c>
      <c r="I95" s="225"/>
      <c r="J95" s="226">
        <f>ROUND(I95*H95,2)</f>
        <v>0</v>
      </c>
      <c r="K95" s="222" t="s">
        <v>148</v>
      </c>
      <c r="L95" s="71"/>
      <c r="M95" s="227" t="s">
        <v>32</v>
      </c>
      <c r="N95" s="228" t="s">
        <v>47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2" t="s">
        <v>149</v>
      </c>
      <c r="AT95" s="22" t="s">
        <v>144</v>
      </c>
      <c r="AU95" s="22" t="s">
        <v>86</v>
      </c>
      <c r="AY95" s="22" t="s">
        <v>142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2" t="s">
        <v>84</v>
      </c>
      <c r="BK95" s="231">
        <f>ROUND(I95*H95,2)</f>
        <v>0</v>
      </c>
      <c r="BL95" s="22" t="s">
        <v>149</v>
      </c>
      <c r="BM95" s="22" t="s">
        <v>471</v>
      </c>
    </row>
    <row r="96" s="1" customFormat="1">
      <c r="B96" s="45"/>
      <c r="C96" s="73"/>
      <c r="D96" s="232" t="s">
        <v>151</v>
      </c>
      <c r="E96" s="73"/>
      <c r="F96" s="233" t="s">
        <v>180</v>
      </c>
      <c r="G96" s="73"/>
      <c r="H96" s="73"/>
      <c r="I96" s="190"/>
      <c r="J96" s="73"/>
      <c r="K96" s="73"/>
      <c r="L96" s="71"/>
      <c r="M96" s="234"/>
      <c r="N96" s="46"/>
      <c r="O96" s="46"/>
      <c r="P96" s="46"/>
      <c r="Q96" s="46"/>
      <c r="R96" s="46"/>
      <c r="S96" s="46"/>
      <c r="T96" s="94"/>
      <c r="AT96" s="22" t="s">
        <v>151</v>
      </c>
      <c r="AU96" s="22" t="s">
        <v>86</v>
      </c>
    </row>
    <row r="97" s="11" customFormat="1">
      <c r="B97" s="235"/>
      <c r="C97" s="236"/>
      <c r="D97" s="232" t="s">
        <v>153</v>
      </c>
      <c r="E97" s="237" t="s">
        <v>32</v>
      </c>
      <c r="F97" s="238" t="s">
        <v>472</v>
      </c>
      <c r="G97" s="236"/>
      <c r="H97" s="239">
        <v>48.658999999999999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AT97" s="245" t="s">
        <v>153</v>
      </c>
      <c r="AU97" s="245" t="s">
        <v>86</v>
      </c>
      <c r="AV97" s="11" t="s">
        <v>86</v>
      </c>
      <c r="AW97" s="11" t="s">
        <v>39</v>
      </c>
      <c r="AX97" s="11" t="s">
        <v>84</v>
      </c>
      <c r="AY97" s="245" t="s">
        <v>142</v>
      </c>
    </row>
    <row r="98" s="1" customFormat="1" ht="22.8" customHeight="1">
      <c r="B98" s="45"/>
      <c r="C98" s="220" t="s">
        <v>176</v>
      </c>
      <c r="D98" s="220" t="s">
        <v>144</v>
      </c>
      <c r="E98" s="221" t="s">
        <v>183</v>
      </c>
      <c r="F98" s="222" t="s">
        <v>184</v>
      </c>
      <c r="G98" s="223" t="s">
        <v>169</v>
      </c>
      <c r="H98" s="224">
        <v>162.196</v>
      </c>
      <c r="I98" s="225"/>
      <c r="J98" s="226">
        <f>ROUND(I98*H98,2)</f>
        <v>0</v>
      </c>
      <c r="K98" s="222" t="s">
        <v>148</v>
      </c>
      <c r="L98" s="71"/>
      <c r="M98" s="227" t="s">
        <v>32</v>
      </c>
      <c r="N98" s="228" t="s">
        <v>47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2" t="s">
        <v>149</v>
      </c>
      <c r="AT98" s="22" t="s">
        <v>144</v>
      </c>
      <c r="AU98" s="22" t="s">
        <v>86</v>
      </c>
      <c r="AY98" s="22" t="s">
        <v>142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2" t="s">
        <v>84</v>
      </c>
      <c r="BK98" s="231">
        <f>ROUND(I98*H98,2)</f>
        <v>0</v>
      </c>
      <c r="BL98" s="22" t="s">
        <v>149</v>
      </c>
      <c r="BM98" s="22" t="s">
        <v>473</v>
      </c>
    </row>
    <row r="99" s="1" customFormat="1">
      <c r="B99" s="45"/>
      <c r="C99" s="73"/>
      <c r="D99" s="232" t="s">
        <v>151</v>
      </c>
      <c r="E99" s="73"/>
      <c r="F99" s="233" t="s">
        <v>186</v>
      </c>
      <c r="G99" s="73"/>
      <c r="H99" s="73"/>
      <c r="I99" s="190"/>
      <c r="J99" s="73"/>
      <c r="K99" s="73"/>
      <c r="L99" s="71"/>
      <c r="M99" s="234"/>
      <c r="N99" s="46"/>
      <c r="O99" s="46"/>
      <c r="P99" s="46"/>
      <c r="Q99" s="46"/>
      <c r="R99" s="46"/>
      <c r="S99" s="46"/>
      <c r="T99" s="94"/>
      <c r="AT99" s="22" t="s">
        <v>151</v>
      </c>
      <c r="AU99" s="22" t="s">
        <v>86</v>
      </c>
    </row>
    <row r="100" s="11" customFormat="1">
      <c r="B100" s="235"/>
      <c r="C100" s="236"/>
      <c r="D100" s="232" t="s">
        <v>153</v>
      </c>
      <c r="E100" s="237" t="s">
        <v>32</v>
      </c>
      <c r="F100" s="238" t="s">
        <v>468</v>
      </c>
      <c r="G100" s="236"/>
      <c r="H100" s="239">
        <v>299.19200000000001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153</v>
      </c>
      <c r="AU100" s="245" t="s">
        <v>86</v>
      </c>
      <c r="AV100" s="11" t="s">
        <v>86</v>
      </c>
      <c r="AW100" s="11" t="s">
        <v>39</v>
      </c>
      <c r="AX100" s="11" t="s">
        <v>76</v>
      </c>
      <c r="AY100" s="245" t="s">
        <v>142</v>
      </c>
    </row>
    <row r="101" s="11" customFormat="1">
      <c r="B101" s="235"/>
      <c r="C101" s="236"/>
      <c r="D101" s="232" t="s">
        <v>153</v>
      </c>
      <c r="E101" s="237" t="s">
        <v>32</v>
      </c>
      <c r="F101" s="238" t="s">
        <v>469</v>
      </c>
      <c r="G101" s="236"/>
      <c r="H101" s="239">
        <v>25.199999999999999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153</v>
      </c>
      <c r="AU101" s="245" t="s">
        <v>86</v>
      </c>
      <c r="AV101" s="11" t="s">
        <v>86</v>
      </c>
      <c r="AW101" s="11" t="s">
        <v>39</v>
      </c>
      <c r="AX101" s="11" t="s">
        <v>76</v>
      </c>
      <c r="AY101" s="245" t="s">
        <v>142</v>
      </c>
    </row>
    <row r="102" s="12" customFormat="1">
      <c r="B102" s="246"/>
      <c r="C102" s="247"/>
      <c r="D102" s="232" t="s">
        <v>153</v>
      </c>
      <c r="E102" s="248" t="s">
        <v>32</v>
      </c>
      <c r="F102" s="249" t="s">
        <v>174</v>
      </c>
      <c r="G102" s="247"/>
      <c r="H102" s="250">
        <v>324.392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153</v>
      </c>
      <c r="AU102" s="256" t="s">
        <v>86</v>
      </c>
      <c r="AV102" s="12" t="s">
        <v>149</v>
      </c>
      <c r="AW102" s="12" t="s">
        <v>39</v>
      </c>
      <c r="AX102" s="12" t="s">
        <v>84</v>
      </c>
      <c r="AY102" s="256" t="s">
        <v>142</v>
      </c>
    </row>
    <row r="103" s="11" customFormat="1">
      <c r="B103" s="235"/>
      <c r="C103" s="236"/>
      <c r="D103" s="232" t="s">
        <v>153</v>
      </c>
      <c r="E103" s="236"/>
      <c r="F103" s="238" t="s">
        <v>470</v>
      </c>
      <c r="G103" s="236"/>
      <c r="H103" s="239">
        <v>162.196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153</v>
      </c>
      <c r="AU103" s="245" t="s">
        <v>86</v>
      </c>
      <c r="AV103" s="11" t="s">
        <v>86</v>
      </c>
      <c r="AW103" s="11" t="s">
        <v>6</v>
      </c>
      <c r="AX103" s="11" t="s">
        <v>84</v>
      </c>
      <c r="AY103" s="245" t="s">
        <v>142</v>
      </c>
    </row>
    <row r="104" s="1" customFormat="1" ht="22.8" customHeight="1">
      <c r="B104" s="45"/>
      <c r="C104" s="220" t="s">
        <v>182</v>
      </c>
      <c r="D104" s="220" t="s">
        <v>144</v>
      </c>
      <c r="E104" s="221" t="s">
        <v>188</v>
      </c>
      <c r="F104" s="222" t="s">
        <v>189</v>
      </c>
      <c r="G104" s="223" t="s">
        <v>169</v>
      </c>
      <c r="H104" s="224">
        <v>48.658999999999999</v>
      </c>
      <c r="I104" s="225"/>
      <c r="J104" s="226">
        <f>ROUND(I104*H104,2)</f>
        <v>0</v>
      </c>
      <c r="K104" s="222" t="s">
        <v>148</v>
      </c>
      <c r="L104" s="71"/>
      <c r="M104" s="227" t="s">
        <v>32</v>
      </c>
      <c r="N104" s="228" t="s">
        <v>47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2" t="s">
        <v>149</v>
      </c>
      <c r="AT104" s="22" t="s">
        <v>144</v>
      </c>
      <c r="AU104" s="22" t="s">
        <v>86</v>
      </c>
      <c r="AY104" s="22" t="s">
        <v>142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2" t="s">
        <v>84</v>
      </c>
      <c r="BK104" s="231">
        <f>ROUND(I104*H104,2)</f>
        <v>0</v>
      </c>
      <c r="BL104" s="22" t="s">
        <v>149</v>
      </c>
      <c r="BM104" s="22" t="s">
        <v>474</v>
      </c>
    </row>
    <row r="105" s="1" customFormat="1">
      <c r="B105" s="45"/>
      <c r="C105" s="73"/>
      <c r="D105" s="232" t="s">
        <v>151</v>
      </c>
      <c r="E105" s="73"/>
      <c r="F105" s="233" t="s">
        <v>191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2" t="s">
        <v>151</v>
      </c>
      <c r="AU105" s="22" t="s">
        <v>86</v>
      </c>
    </row>
    <row r="106" s="1" customFormat="1" ht="14.4" customHeight="1">
      <c r="B106" s="45"/>
      <c r="C106" s="220" t="s">
        <v>187</v>
      </c>
      <c r="D106" s="220" t="s">
        <v>144</v>
      </c>
      <c r="E106" s="221" t="s">
        <v>193</v>
      </c>
      <c r="F106" s="222" t="s">
        <v>194</v>
      </c>
      <c r="G106" s="223" t="s">
        <v>195</v>
      </c>
      <c r="H106" s="224">
        <v>391</v>
      </c>
      <c r="I106" s="225"/>
      <c r="J106" s="226">
        <f>ROUND(I106*H106,2)</f>
        <v>0</v>
      </c>
      <c r="K106" s="222" t="s">
        <v>148</v>
      </c>
      <c r="L106" s="71"/>
      <c r="M106" s="227" t="s">
        <v>32</v>
      </c>
      <c r="N106" s="228" t="s">
        <v>47</v>
      </c>
      <c r="O106" s="46"/>
      <c r="P106" s="229">
        <f>O106*H106</f>
        <v>0</v>
      </c>
      <c r="Q106" s="229">
        <v>0.00084000000000000003</v>
      </c>
      <c r="R106" s="229">
        <f>Q106*H106</f>
        <v>0.32844000000000001</v>
      </c>
      <c r="S106" s="229">
        <v>0</v>
      </c>
      <c r="T106" s="230">
        <f>S106*H106</f>
        <v>0</v>
      </c>
      <c r="AR106" s="22" t="s">
        <v>149</v>
      </c>
      <c r="AT106" s="22" t="s">
        <v>144</v>
      </c>
      <c r="AU106" s="22" t="s">
        <v>86</v>
      </c>
      <c r="AY106" s="22" t="s">
        <v>142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2" t="s">
        <v>84</v>
      </c>
      <c r="BK106" s="231">
        <f>ROUND(I106*H106,2)</f>
        <v>0</v>
      </c>
      <c r="BL106" s="22" t="s">
        <v>149</v>
      </c>
      <c r="BM106" s="22" t="s">
        <v>475</v>
      </c>
    </row>
    <row r="107" s="1" customFormat="1">
      <c r="B107" s="45"/>
      <c r="C107" s="73"/>
      <c r="D107" s="232" t="s">
        <v>151</v>
      </c>
      <c r="E107" s="73"/>
      <c r="F107" s="233" t="s">
        <v>197</v>
      </c>
      <c r="G107" s="73"/>
      <c r="H107" s="73"/>
      <c r="I107" s="190"/>
      <c r="J107" s="73"/>
      <c r="K107" s="73"/>
      <c r="L107" s="71"/>
      <c r="M107" s="234"/>
      <c r="N107" s="46"/>
      <c r="O107" s="46"/>
      <c r="P107" s="46"/>
      <c r="Q107" s="46"/>
      <c r="R107" s="46"/>
      <c r="S107" s="46"/>
      <c r="T107" s="94"/>
      <c r="AT107" s="22" t="s">
        <v>151</v>
      </c>
      <c r="AU107" s="22" t="s">
        <v>86</v>
      </c>
    </row>
    <row r="108" s="11" customFormat="1">
      <c r="B108" s="235"/>
      <c r="C108" s="236"/>
      <c r="D108" s="232" t="s">
        <v>153</v>
      </c>
      <c r="E108" s="237" t="s">
        <v>32</v>
      </c>
      <c r="F108" s="238" t="s">
        <v>476</v>
      </c>
      <c r="G108" s="236"/>
      <c r="H108" s="239">
        <v>391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153</v>
      </c>
      <c r="AU108" s="245" t="s">
        <v>86</v>
      </c>
      <c r="AV108" s="11" t="s">
        <v>86</v>
      </c>
      <c r="AW108" s="11" t="s">
        <v>39</v>
      </c>
      <c r="AX108" s="11" t="s">
        <v>84</v>
      </c>
      <c r="AY108" s="245" t="s">
        <v>142</v>
      </c>
    </row>
    <row r="109" s="1" customFormat="1" ht="14.4" customHeight="1">
      <c r="B109" s="45"/>
      <c r="C109" s="220" t="s">
        <v>192</v>
      </c>
      <c r="D109" s="220" t="s">
        <v>144</v>
      </c>
      <c r="E109" s="221" t="s">
        <v>200</v>
      </c>
      <c r="F109" s="222" t="s">
        <v>201</v>
      </c>
      <c r="G109" s="223" t="s">
        <v>195</v>
      </c>
      <c r="H109" s="224">
        <v>391</v>
      </c>
      <c r="I109" s="225"/>
      <c r="J109" s="226">
        <f>ROUND(I109*H109,2)</f>
        <v>0</v>
      </c>
      <c r="K109" s="222" t="s">
        <v>148</v>
      </c>
      <c r="L109" s="71"/>
      <c r="M109" s="227" t="s">
        <v>32</v>
      </c>
      <c r="N109" s="228" t="s">
        <v>47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2" t="s">
        <v>149</v>
      </c>
      <c r="AT109" s="22" t="s">
        <v>144</v>
      </c>
      <c r="AU109" s="22" t="s">
        <v>86</v>
      </c>
      <c r="AY109" s="22" t="s">
        <v>142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2" t="s">
        <v>84</v>
      </c>
      <c r="BK109" s="231">
        <f>ROUND(I109*H109,2)</f>
        <v>0</v>
      </c>
      <c r="BL109" s="22" t="s">
        <v>149</v>
      </c>
      <c r="BM109" s="22" t="s">
        <v>477</v>
      </c>
    </row>
    <row r="110" s="1" customFormat="1">
      <c r="B110" s="45"/>
      <c r="C110" s="73"/>
      <c r="D110" s="232" t="s">
        <v>151</v>
      </c>
      <c r="E110" s="73"/>
      <c r="F110" s="233" t="s">
        <v>203</v>
      </c>
      <c r="G110" s="73"/>
      <c r="H110" s="73"/>
      <c r="I110" s="190"/>
      <c r="J110" s="73"/>
      <c r="K110" s="73"/>
      <c r="L110" s="71"/>
      <c r="M110" s="234"/>
      <c r="N110" s="46"/>
      <c r="O110" s="46"/>
      <c r="P110" s="46"/>
      <c r="Q110" s="46"/>
      <c r="R110" s="46"/>
      <c r="S110" s="46"/>
      <c r="T110" s="94"/>
      <c r="AT110" s="22" t="s">
        <v>151</v>
      </c>
      <c r="AU110" s="22" t="s">
        <v>86</v>
      </c>
    </row>
    <row r="111" s="1" customFormat="1" ht="22.8" customHeight="1">
      <c r="B111" s="45"/>
      <c r="C111" s="220" t="s">
        <v>199</v>
      </c>
      <c r="D111" s="220" t="s">
        <v>144</v>
      </c>
      <c r="E111" s="221" t="s">
        <v>205</v>
      </c>
      <c r="F111" s="222" t="s">
        <v>206</v>
      </c>
      <c r="G111" s="223" t="s">
        <v>169</v>
      </c>
      <c r="H111" s="224">
        <v>324.392</v>
      </c>
      <c r="I111" s="225"/>
      <c r="J111" s="226">
        <f>ROUND(I111*H111,2)</f>
        <v>0</v>
      </c>
      <c r="K111" s="222" t="s">
        <v>148</v>
      </c>
      <c r="L111" s="71"/>
      <c r="M111" s="227" t="s">
        <v>32</v>
      </c>
      <c r="N111" s="228" t="s">
        <v>47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2" t="s">
        <v>149</v>
      </c>
      <c r="AT111" s="22" t="s">
        <v>144</v>
      </c>
      <c r="AU111" s="22" t="s">
        <v>86</v>
      </c>
      <c r="AY111" s="22" t="s">
        <v>142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2" t="s">
        <v>84</v>
      </c>
      <c r="BK111" s="231">
        <f>ROUND(I111*H111,2)</f>
        <v>0</v>
      </c>
      <c r="BL111" s="22" t="s">
        <v>149</v>
      </c>
      <c r="BM111" s="22" t="s">
        <v>478</v>
      </c>
    </row>
    <row r="112" s="1" customFormat="1">
      <c r="B112" s="45"/>
      <c r="C112" s="73"/>
      <c r="D112" s="232" t="s">
        <v>151</v>
      </c>
      <c r="E112" s="73"/>
      <c r="F112" s="233" t="s">
        <v>208</v>
      </c>
      <c r="G112" s="73"/>
      <c r="H112" s="73"/>
      <c r="I112" s="190"/>
      <c r="J112" s="73"/>
      <c r="K112" s="73"/>
      <c r="L112" s="71"/>
      <c r="M112" s="234"/>
      <c r="N112" s="46"/>
      <c r="O112" s="46"/>
      <c r="P112" s="46"/>
      <c r="Q112" s="46"/>
      <c r="R112" s="46"/>
      <c r="S112" s="46"/>
      <c r="T112" s="94"/>
      <c r="AT112" s="22" t="s">
        <v>151</v>
      </c>
      <c r="AU112" s="22" t="s">
        <v>86</v>
      </c>
    </row>
    <row r="113" s="11" customFormat="1">
      <c r="B113" s="235"/>
      <c r="C113" s="236"/>
      <c r="D113" s="232" t="s">
        <v>153</v>
      </c>
      <c r="E113" s="237" t="s">
        <v>32</v>
      </c>
      <c r="F113" s="238" t="s">
        <v>479</v>
      </c>
      <c r="G113" s="236"/>
      <c r="H113" s="239">
        <v>324.392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153</v>
      </c>
      <c r="AU113" s="245" t="s">
        <v>86</v>
      </c>
      <c r="AV113" s="11" t="s">
        <v>86</v>
      </c>
      <c r="AW113" s="11" t="s">
        <v>39</v>
      </c>
      <c r="AX113" s="11" t="s">
        <v>84</v>
      </c>
      <c r="AY113" s="245" t="s">
        <v>142</v>
      </c>
    </row>
    <row r="114" s="1" customFormat="1" ht="22.8" customHeight="1">
      <c r="B114" s="45"/>
      <c r="C114" s="220" t="s">
        <v>204</v>
      </c>
      <c r="D114" s="220" t="s">
        <v>144</v>
      </c>
      <c r="E114" s="221" t="s">
        <v>211</v>
      </c>
      <c r="F114" s="222" t="s">
        <v>212</v>
      </c>
      <c r="G114" s="223" t="s">
        <v>169</v>
      </c>
      <c r="H114" s="224">
        <v>429.113</v>
      </c>
      <c r="I114" s="225"/>
      <c r="J114" s="226">
        <f>ROUND(I114*H114,2)</f>
        <v>0</v>
      </c>
      <c r="K114" s="222" t="s">
        <v>148</v>
      </c>
      <c r="L114" s="71"/>
      <c r="M114" s="227" t="s">
        <v>32</v>
      </c>
      <c r="N114" s="228" t="s">
        <v>47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2" t="s">
        <v>149</v>
      </c>
      <c r="AT114" s="22" t="s">
        <v>144</v>
      </c>
      <c r="AU114" s="22" t="s">
        <v>86</v>
      </c>
      <c r="AY114" s="22" t="s">
        <v>142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2" t="s">
        <v>84</v>
      </c>
      <c r="BK114" s="231">
        <f>ROUND(I114*H114,2)</f>
        <v>0</v>
      </c>
      <c r="BL114" s="22" t="s">
        <v>149</v>
      </c>
      <c r="BM114" s="22" t="s">
        <v>480</v>
      </c>
    </row>
    <row r="115" s="1" customFormat="1">
      <c r="B115" s="45"/>
      <c r="C115" s="73"/>
      <c r="D115" s="232" t="s">
        <v>151</v>
      </c>
      <c r="E115" s="73"/>
      <c r="F115" s="233" t="s">
        <v>214</v>
      </c>
      <c r="G115" s="73"/>
      <c r="H115" s="73"/>
      <c r="I115" s="190"/>
      <c r="J115" s="73"/>
      <c r="K115" s="73"/>
      <c r="L115" s="71"/>
      <c r="M115" s="234"/>
      <c r="N115" s="46"/>
      <c r="O115" s="46"/>
      <c r="P115" s="46"/>
      <c r="Q115" s="46"/>
      <c r="R115" s="46"/>
      <c r="S115" s="46"/>
      <c r="T115" s="94"/>
      <c r="AT115" s="22" t="s">
        <v>151</v>
      </c>
      <c r="AU115" s="22" t="s">
        <v>86</v>
      </c>
    </row>
    <row r="116" s="11" customFormat="1">
      <c r="B116" s="235"/>
      <c r="C116" s="236"/>
      <c r="D116" s="232" t="s">
        <v>153</v>
      </c>
      <c r="E116" s="237" t="s">
        <v>32</v>
      </c>
      <c r="F116" s="238" t="s">
        <v>481</v>
      </c>
      <c r="G116" s="236"/>
      <c r="H116" s="239">
        <v>429.113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153</v>
      </c>
      <c r="AU116" s="245" t="s">
        <v>86</v>
      </c>
      <c r="AV116" s="11" t="s">
        <v>86</v>
      </c>
      <c r="AW116" s="11" t="s">
        <v>39</v>
      </c>
      <c r="AX116" s="11" t="s">
        <v>84</v>
      </c>
      <c r="AY116" s="245" t="s">
        <v>142</v>
      </c>
    </row>
    <row r="117" s="1" customFormat="1" ht="22.8" customHeight="1">
      <c r="B117" s="45"/>
      <c r="C117" s="220" t="s">
        <v>210</v>
      </c>
      <c r="D117" s="220" t="s">
        <v>144</v>
      </c>
      <c r="E117" s="221" t="s">
        <v>218</v>
      </c>
      <c r="F117" s="222" t="s">
        <v>219</v>
      </c>
      <c r="G117" s="223" t="s">
        <v>169</v>
      </c>
      <c r="H117" s="224">
        <v>186.923</v>
      </c>
      <c r="I117" s="225"/>
      <c r="J117" s="226">
        <f>ROUND(I117*H117,2)</f>
        <v>0</v>
      </c>
      <c r="K117" s="222" t="s">
        <v>148</v>
      </c>
      <c r="L117" s="71"/>
      <c r="M117" s="227" t="s">
        <v>32</v>
      </c>
      <c r="N117" s="228" t="s">
        <v>47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2" t="s">
        <v>149</v>
      </c>
      <c r="AT117" s="22" t="s">
        <v>144</v>
      </c>
      <c r="AU117" s="22" t="s">
        <v>86</v>
      </c>
      <c r="AY117" s="22" t="s">
        <v>142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2" t="s">
        <v>84</v>
      </c>
      <c r="BK117" s="231">
        <f>ROUND(I117*H117,2)</f>
        <v>0</v>
      </c>
      <c r="BL117" s="22" t="s">
        <v>149</v>
      </c>
      <c r="BM117" s="22" t="s">
        <v>482</v>
      </c>
    </row>
    <row r="118" s="1" customFormat="1">
      <c r="B118" s="45"/>
      <c r="C118" s="73"/>
      <c r="D118" s="232" t="s">
        <v>151</v>
      </c>
      <c r="E118" s="73"/>
      <c r="F118" s="233" t="s">
        <v>221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2" t="s">
        <v>151</v>
      </c>
      <c r="AU118" s="22" t="s">
        <v>86</v>
      </c>
    </row>
    <row r="119" s="11" customFormat="1">
      <c r="B119" s="235"/>
      <c r="C119" s="236"/>
      <c r="D119" s="232" t="s">
        <v>153</v>
      </c>
      <c r="E119" s="237" t="s">
        <v>32</v>
      </c>
      <c r="F119" s="238" t="s">
        <v>483</v>
      </c>
      <c r="G119" s="236"/>
      <c r="H119" s="239">
        <v>186.923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153</v>
      </c>
      <c r="AU119" s="245" t="s">
        <v>86</v>
      </c>
      <c r="AV119" s="11" t="s">
        <v>86</v>
      </c>
      <c r="AW119" s="11" t="s">
        <v>39</v>
      </c>
      <c r="AX119" s="11" t="s">
        <v>84</v>
      </c>
      <c r="AY119" s="245" t="s">
        <v>142</v>
      </c>
    </row>
    <row r="120" s="1" customFormat="1" ht="14.4" customHeight="1">
      <c r="B120" s="45"/>
      <c r="C120" s="220" t="s">
        <v>217</v>
      </c>
      <c r="D120" s="220" t="s">
        <v>144</v>
      </c>
      <c r="E120" s="221" t="s">
        <v>224</v>
      </c>
      <c r="F120" s="222" t="s">
        <v>225</v>
      </c>
      <c r="G120" s="223" t="s">
        <v>169</v>
      </c>
      <c r="H120" s="224">
        <v>291.64400000000001</v>
      </c>
      <c r="I120" s="225"/>
      <c r="J120" s="226">
        <f>ROUND(I120*H120,2)</f>
        <v>0</v>
      </c>
      <c r="K120" s="222" t="s">
        <v>148</v>
      </c>
      <c r="L120" s="71"/>
      <c r="M120" s="227" t="s">
        <v>32</v>
      </c>
      <c r="N120" s="228" t="s">
        <v>47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2" t="s">
        <v>149</v>
      </c>
      <c r="AT120" s="22" t="s">
        <v>144</v>
      </c>
      <c r="AU120" s="22" t="s">
        <v>86</v>
      </c>
      <c r="AY120" s="22" t="s">
        <v>142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2" t="s">
        <v>84</v>
      </c>
      <c r="BK120" s="231">
        <f>ROUND(I120*H120,2)</f>
        <v>0</v>
      </c>
      <c r="BL120" s="22" t="s">
        <v>149</v>
      </c>
      <c r="BM120" s="22" t="s">
        <v>484</v>
      </c>
    </row>
    <row r="121" s="1" customFormat="1">
      <c r="B121" s="45"/>
      <c r="C121" s="73"/>
      <c r="D121" s="232" t="s">
        <v>151</v>
      </c>
      <c r="E121" s="73"/>
      <c r="F121" s="233" t="s">
        <v>227</v>
      </c>
      <c r="G121" s="73"/>
      <c r="H121" s="73"/>
      <c r="I121" s="190"/>
      <c r="J121" s="73"/>
      <c r="K121" s="73"/>
      <c r="L121" s="71"/>
      <c r="M121" s="234"/>
      <c r="N121" s="46"/>
      <c r="O121" s="46"/>
      <c r="P121" s="46"/>
      <c r="Q121" s="46"/>
      <c r="R121" s="46"/>
      <c r="S121" s="46"/>
      <c r="T121" s="94"/>
      <c r="AT121" s="22" t="s">
        <v>151</v>
      </c>
      <c r="AU121" s="22" t="s">
        <v>86</v>
      </c>
    </row>
    <row r="122" s="11" customFormat="1">
      <c r="B122" s="235"/>
      <c r="C122" s="236"/>
      <c r="D122" s="232" t="s">
        <v>153</v>
      </c>
      <c r="E122" s="237" t="s">
        <v>32</v>
      </c>
      <c r="F122" s="238" t="s">
        <v>485</v>
      </c>
      <c r="G122" s="236"/>
      <c r="H122" s="239">
        <v>291.64400000000001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153</v>
      </c>
      <c r="AU122" s="245" t="s">
        <v>86</v>
      </c>
      <c r="AV122" s="11" t="s">
        <v>86</v>
      </c>
      <c r="AW122" s="11" t="s">
        <v>39</v>
      </c>
      <c r="AX122" s="11" t="s">
        <v>84</v>
      </c>
      <c r="AY122" s="245" t="s">
        <v>142</v>
      </c>
    </row>
    <row r="123" s="1" customFormat="1" ht="14.4" customHeight="1">
      <c r="B123" s="45"/>
      <c r="C123" s="220" t="s">
        <v>223</v>
      </c>
      <c r="D123" s="220" t="s">
        <v>144</v>
      </c>
      <c r="E123" s="221" t="s">
        <v>230</v>
      </c>
      <c r="F123" s="222" t="s">
        <v>231</v>
      </c>
      <c r="G123" s="223" t="s">
        <v>169</v>
      </c>
      <c r="H123" s="224">
        <v>478.56700000000001</v>
      </c>
      <c r="I123" s="225"/>
      <c r="J123" s="226">
        <f>ROUND(I123*H123,2)</f>
        <v>0</v>
      </c>
      <c r="K123" s="222" t="s">
        <v>148</v>
      </c>
      <c r="L123" s="71"/>
      <c r="M123" s="227" t="s">
        <v>32</v>
      </c>
      <c r="N123" s="228" t="s">
        <v>47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2" t="s">
        <v>149</v>
      </c>
      <c r="AT123" s="22" t="s">
        <v>144</v>
      </c>
      <c r="AU123" s="22" t="s">
        <v>86</v>
      </c>
      <c r="AY123" s="22" t="s">
        <v>142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2" t="s">
        <v>84</v>
      </c>
      <c r="BK123" s="231">
        <f>ROUND(I123*H123,2)</f>
        <v>0</v>
      </c>
      <c r="BL123" s="22" t="s">
        <v>149</v>
      </c>
      <c r="BM123" s="22" t="s">
        <v>486</v>
      </c>
    </row>
    <row r="124" s="1" customFormat="1">
      <c r="B124" s="45"/>
      <c r="C124" s="73"/>
      <c r="D124" s="232" t="s">
        <v>151</v>
      </c>
      <c r="E124" s="73"/>
      <c r="F124" s="233" t="s">
        <v>231</v>
      </c>
      <c r="G124" s="73"/>
      <c r="H124" s="73"/>
      <c r="I124" s="190"/>
      <c r="J124" s="73"/>
      <c r="K124" s="73"/>
      <c r="L124" s="71"/>
      <c r="M124" s="234"/>
      <c r="N124" s="46"/>
      <c r="O124" s="46"/>
      <c r="P124" s="46"/>
      <c r="Q124" s="46"/>
      <c r="R124" s="46"/>
      <c r="S124" s="46"/>
      <c r="T124" s="94"/>
      <c r="AT124" s="22" t="s">
        <v>151</v>
      </c>
      <c r="AU124" s="22" t="s">
        <v>86</v>
      </c>
    </row>
    <row r="125" s="11" customFormat="1">
      <c r="B125" s="235"/>
      <c r="C125" s="236"/>
      <c r="D125" s="232" t="s">
        <v>153</v>
      </c>
      <c r="E125" s="237" t="s">
        <v>32</v>
      </c>
      <c r="F125" s="238" t="s">
        <v>487</v>
      </c>
      <c r="G125" s="236"/>
      <c r="H125" s="239">
        <v>478.56700000000001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153</v>
      </c>
      <c r="AU125" s="245" t="s">
        <v>86</v>
      </c>
      <c r="AV125" s="11" t="s">
        <v>86</v>
      </c>
      <c r="AW125" s="11" t="s">
        <v>39</v>
      </c>
      <c r="AX125" s="11" t="s">
        <v>84</v>
      </c>
      <c r="AY125" s="245" t="s">
        <v>142</v>
      </c>
    </row>
    <row r="126" s="1" customFormat="1" ht="14.4" customHeight="1">
      <c r="B126" s="45"/>
      <c r="C126" s="220" t="s">
        <v>229</v>
      </c>
      <c r="D126" s="220" t="s">
        <v>144</v>
      </c>
      <c r="E126" s="221" t="s">
        <v>234</v>
      </c>
      <c r="F126" s="222" t="s">
        <v>235</v>
      </c>
      <c r="G126" s="223" t="s">
        <v>236</v>
      </c>
      <c r="H126" s="224">
        <v>336.46100000000001</v>
      </c>
      <c r="I126" s="225"/>
      <c r="J126" s="226">
        <f>ROUND(I126*H126,2)</f>
        <v>0</v>
      </c>
      <c r="K126" s="222" t="s">
        <v>148</v>
      </c>
      <c r="L126" s="71"/>
      <c r="M126" s="227" t="s">
        <v>32</v>
      </c>
      <c r="N126" s="228" t="s">
        <v>47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2" t="s">
        <v>149</v>
      </c>
      <c r="AT126" s="22" t="s">
        <v>144</v>
      </c>
      <c r="AU126" s="22" t="s">
        <v>86</v>
      </c>
      <c r="AY126" s="22" t="s">
        <v>142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2" t="s">
        <v>84</v>
      </c>
      <c r="BK126" s="231">
        <f>ROUND(I126*H126,2)</f>
        <v>0</v>
      </c>
      <c r="BL126" s="22" t="s">
        <v>149</v>
      </c>
      <c r="BM126" s="22" t="s">
        <v>488</v>
      </c>
    </row>
    <row r="127" s="1" customFormat="1">
      <c r="B127" s="45"/>
      <c r="C127" s="73"/>
      <c r="D127" s="232" t="s">
        <v>151</v>
      </c>
      <c r="E127" s="73"/>
      <c r="F127" s="233" t="s">
        <v>238</v>
      </c>
      <c r="G127" s="73"/>
      <c r="H127" s="73"/>
      <c r="I127" s="190"/>
      <c r="J127" s="73"/>
      <c r="K127" s="73"/>
      <c r="L127" s="71"/>
      <c r="M127" s="234"/>
      <c r="N127" s="46"/>
      <c r="O127" s="46"/>
      <c r="P127" s="46"/>
      <c r="Q127" s="46"/>
      <c r="R127" s="46"/>
      <c r="S127" s="46"/>
      <c r="T127" s="94"/>
      <c r="AT127" s="22" t="s">
        <v>151</v>
      </c>
      <c r="AU127" s="22" t="s">
        <v>86</v>
      </c>
    </row>
    <row r="128" s="11" customFormat="1">
      <c r="B128" s="235"/>
      <c r="C128" s="236"/>
      <c r="D128" s="232" t="s">
        <v>153</v>
      </c>
      <c r="E128" s="237" t="s">
        <v>32</v>
      </c>
      <c r="F128" s="238" t="s">
        <v>489</v>
      </c>
      <c r="G128" s="236"/>
      <c r="H128" s="239">
        <v>186.923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153</v>
      </c>
      <c r="AU128" s="245" t="s">
        <v>86</v>
      </c>
      <c r="AV128" s="11" t="s">
        <v>86</v>
      </c>
      <c r="AW128" s="11" t="s">
        <v>39</v>
      </c>
      <c r="AX128" s="11" t="s">
        <v>84</v>
      </c>
      <c r="AY128" s="245" t="s">
        <v>142</v>
      </c>
    </row>
    <row r="129" s="11" customFormat="1">
      <c r="B129" s="235"/>
      <c r="C129" s="236"/>
      <c r="D129" s="232" t="s">
        <v>153</v>
      </c>
      <c r="E129" s="236"/>
      <c r="F129" s="238" t="s">
        <v>490</v>
      </c>
      <c r="G129" s="236"/>
      <c r="H129" s="239">
        <v>336.46100000000001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153</v>
      </c>
      <c r="AU129" s="245" t="s">
        <v>86</v>
      </c>
      <c r="AV129" s="11" t="s">
        <v>86</v>
      </c>
      <c r="AW129" s="11" t="s">
        <v>6</v>
      </c>
      <c r="AX129" s="11" t="s">
        <v>84</v>
      </c>
      <c r="AY129" s="245" t="s">
        <v>142</v>
      </c>
    </row>
    <row r="130" s="1" customFormat="1" ht="22.8" customHeight="1">
      <c r="B130" s="45"/>
      <c r="C130" s="220" t="s">
        <v>10</v>
      </c>
      <c r="D130" s="220" t="s">
        <v>144</v>
      </c>
      <c r="E130" s="221" t="s">
        <v>242</v>
      </c>
      <c r="F130" s="222" t="s">
        <v>243</v>
      </c>
      <c r="G130" s="223" t="s">
        <v>169</v>
      </c>
      <c r="H130" s="224">
        <v>137.46899999999999</v>
      </c>
      <c r="I130" s="225"/>
      <c r="J130" s="226">
        <f>ROUND(I130*H130,2)</f>
        <v>0</v>
      </c>
      <c r="K130" s="222" t="s">
        <v>148</v>
      </c>
      <c r="L130" s="71"/>
      <c r="M130" s="227" t="s">
        <v>32</v>
      </c>
      <c r="N130" s="228" t="s">
        <v>47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2" t="s">
        <v>149</v>
      </c>
      <c r="AT130" s="22" t="s">
        <v>144</v>
      </c>
      <c r="AU130" s="22" t="s">
        <v>86</v>
      </c>
      <c r="AY130" s="22" t="s">
        <v>142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2" t="s">
        <v>84</v>
      </c>
      <c r="BK130" s="231">
        <f>ROUND(I130*H130,2)</f>
        <v>0</v>
      </c>
      <c r="BL130" s="22" t="s">
        <v>149</v>
      </c>
      <c r="BM130" s="22" t="s">
        <v>491</v>
      </c>
    </row>
    <row r="131" s="1" customFormat="1">
      <c r="B131" s="45"/>
      <c r="C131" s="73"/>
      <c r="D131" s="232" t="s">
        <v>151</v>
      </c>
      <c r="E131" s="73"/>
      <c r="F131" s="233" t="s">
        <v>245</v>
      </c>
      <c r="G131" s="73"/>
      <c r="H131" s="73"/>
      <c r="I131" s="190"/>
      <c r="J131" s="73"/>
      <c r="K131" s="73"/>
      <c r="L131" s="71"/>
      <c r="M131" s="234"/>
      <c r="N131" s="46"/>
      <c r="O131" s="46"/>
      <c r="P131" s="46"/>
      <c r="Q131" s="46"/>
      <c r="R131" s="46"/>
      <c r="S131" s="46"/>
      <c r="T131" s="94"/>
      <c r="AT131" s="22" t="s">
        <v>151</v>
      </c>
      <c r="AU131" s="22" t="s">
        <v>86</v>
      </c>
    </row>
    <row r="132" s="11" customFormat="1">
      <c r="B132" s="235"/>
      <c r="C132" s="236"/>
      <c r="D132" s="232" t="s">
        <v>153</v>
      </c>
      <c r="E132" s="237" t="s">
        <v>32</v>
      </c>
      <c r="F132" s="238" t="s">
        <v>492</v>
      </c>
      <c r="G132" s="236"/>
      <c r="H132" s="239">
        <v>151.71899999999999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153</v>
      </c>
      <c r="AU132" s="245" t="s">
        <v>86</v>
      </c>
      <c r="AV132" s="11" t="s">
        <v>86</v>
      </c>
      <c r="AW132" s="11" t="s">
        <v>39</v>
      </c>
      <c r="AX132" s="11" t="s">
        <v>76</v>
      </c>
      <c r="AY132" s="245" t="s">
        <v>142</v>
      </c>
    </row>
    <row r="133" s="11" customFormat="1">
      <c r="B133" s="235"/>
      <c r="C133" s="236"/>
      <c r="D133" s="232" t="s">
        <v>153</v>
      </c>
      <c r="E133" s="237" t="s">
        <v>32</v>
      </c>
      <c r="F133" s="238" t="s">
        <v>493</v>
      </c>
      <c r="G133" s="236"/>
      <c r="H133" s="239">
        <v>-14.25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153</v>
      </c>
      <c r="AU133" s="245" t="s">
        <v>86</v>
      </c>
      <c r="AV133" s="11" t="s">
        <v>86</v>
      </c>
      <c r="AW133" s="11" t="s">
        <v>39</v>
      </c>
      <c r="AX133" s="11" t="s">
        <v>76</v>
      </c>
      <c r="AY133" s="245" t="s">
        <v>142</v>
      </c>
    </row>
    <row r="134" s="12" customFormat="1">
      <c r="B134" s="246"/>
      <c r="C134" s="247"/>
      <c r="D134" s="232" t="s">
        <v>153</v>
      </c>
      <c r="E134" s="248" t="s">
        <v>32</v>
      </c>
      <c r="F134" s="249" t="s">
        <v>174</v>
      </c>
      <c r="G134" s="247"/>
      <c r="H134" s="250">
        <v>137.46899999999999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153</v>
      </c>
      <c r="AU134" s="256" t="s">
        <v>86</v>
      </c>
      <c r="AV134" s="12" t="s">
        <v>149</v>
      </c>
      <c r="AW134" s="12" t="s">
        <v>39</v>
      </c>
      <c r="AX134" s="12" t="s">
        <v>84</v>
      </c>
      <c r="AY134" s="256" t="s">
        <v>142</v>
      </c>
    </row>
    <row r="135" s="1" customFormat="1" ht="22.8" customHeight="1">
      <c r="B135" s="45"/>
      <c r="C135" s="220" t="s">
        <v>241</v>
      </c>
      <c r="D135" s="220" t="s">
        <v>144</v>
      </c>
      <c r="E135" s="221" t="s">
        <v>249</v>
      </c>
      <c r="F135" s="222" t="s">
        <v>250</v>
      </c>
      <c r="G135" s="223" t="s">
        <v>169</v>
      </c>
      <c r="H135" s="224">
        <v>130.02500000000001</v>
      </c>
      <c r="I135" s="225"/>
      <c r="J135" s="226">
        <f>ROUND(I135*H135,2)</f>
        <v>0</v>
      </c>
      <c r="K135" s="222" t="s">
        <v>148</v>
      </c>
      <c r="L135" s="71"/>
      <c r="M135" s="227" t="s">
        <v>32</v>
      </c>
      <c r="N135" s="228" t="s">
        <v>47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2" t="s">
        <v>149</v>
      </c>
      <c r="AT135" s="22" t="s">
        <v>144</v>
      </c>
      <c r="AU135" s="22" t="s">
        <v>86</v>
      </c>
      <c r="AY135" s="22" t="s">
        <v>142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2" t="s">
        <v>84</v>
      </c>
      <c r="BK135" s="231">
        <f>ROUND(I135*H135,2)</f>
        <v>0</v>
      </c>
      <c r="BL135" s="22" t="s">
        <v>149</v>
      </c>
      <c r="BM135" s="22" t="s">
        <v>494</v>
      </c>
    </row>
    <row r="136" s="1" customFormat="1">
      <c r="B136" s="45"/>
      <c r="C136" s="73"/>
      <c r="D136" s="232" t="s">
        <v>151</v>
      </c>
      <c r="E136" s="73"/>
      <c r="F136" s="233" t="s">
        <v>252</v>
      </c>
      <c r="G136" s="73"/>
      <c r="H136" s="73"/>
      <c r="I136" s="190"/>
      <c r="J136" s="73"/>
      <c r="K136" s="73"/>
      <c r="L136" s="71"/>
      <c r="M136" s="234"/>
      <c r="N136" s="46"/>
      <c r="O136" s="46"/>
      <c r="P136" s="46"/>
      <c r="Q136" s="46"/>
      <c r="R136" s="46"/>
      <c r="S136" s="46"/>
      <c r="T136" s="94"/>
      <c r="AT136" s="22" t="s">
        <v>151</v>
      </c>
      <c r="AU136" s="22" t="s">
        <v>86</v>
      </c>
    </row>
    <row r="137" s="11" customFormat="1">
      <c r="B137" s="235"/>
      <c r="C137" s="236"/>
      <c r="D137" s="232" t="s">
        <v>153</v>
      </c>
      <c r="E137" s="237" t="s">
        <v>32</v>
      </c>
      <c r="F137" s="238" t="s">
        <v>495</v>
      </c>
      <c r="G137" s="236"/>
      <c r="H137" s="239">
        <v>148.523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153</v>
      </c>
      <c r="AU137" s="245" t="s">
        <v>86</v>
      </c>
      <c r="AV137" s="11" t="s">
        <v>86</v>
      </c>
      <c r="AW137" s="11" t="s">
        <v>39</v>
      </c>
      <c r="AX137" s="11" t="s">
        <v>76</v>
      </c>
      <c r="AY137" s="245" t="s">
        <v>142</v>
      </c>
    </row>
    <row r="138" s="11" customFormat="1">
      <c r="B138" s="235"/>
      <c r="C138" s="236"/>
      <c r="D138" s="232" t="s">
        <v>153</v>
      </c>
      <c r="E138" s="237" t="s">
        <v>32</v>
      </c>
      <c r="F138" s="238" t="s">
        <v>496</v>
      </c>
      <c r="G138" s="236"/>
      <c r="H138" s="239">
        <v>-18.498000000000001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153</v>
      </c>
      <c r="AU138" s="245" t="s">
        <v>86</v>
      </c>
      <c r="AV138" s="11" t="s">
        <v>86</v>
      </c>
      <c r="AW138" s="11" t="s">
        <v>39</v>
      </c>
      <c r="AX138" s="11" t="s">
        <v>76</v>
      </c>
      <c r="AY138" s="245" t="s">
        <v>142</v>
      </c>
    </row>
    <row r="139" s="12" customFormat="1">
      <c r="B139" s="246"/>
      <c r="C139" s="247"/>
      <c r="D139" s="232" t="s">
        <v>153</v>
      </c>
      <c r="E139" s="248" t="s">
        <v>32</v>
      </c>
      <c r="F139" s="249" t="s">
        <v>174</v>
      </c>
      <c r="G139" s="247"/>
      <c r="H139" s="250">
        <v>130.02500000000001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153</v>
      </c>
      <c r="AU139" s="256" t="s">
        <v>86</v>
      </c>
      <c r="AV139" s="12" t="s">
        <v>149</v>
      </c>
      <c r="AW139" s="12" t="s">
        <v>39</v>
      </c>
      <c r="AX139" s="12" t="s">
        <v>84</v>
      </c>
      <c r="AY139" s="256" t="s">
        <v>142</v>
      </c>
    </row>
    <row r="140" s="1" customFormat="1" ht="14.4" customHeight="1">
      <c r="B140" s="45"/>
      <c r="C140" s="257" t="s">
        <v>248</v>
      </c>
      <c r="D140" s="257" t="s">
        <v>256</v>
      </c>
      <c r="E140" s="258" t="s">
        <v>257</v>
      </c>
      <c r="F140" s="259" t="s">
        <v>258</v>
      </c>
      <c r="G140" s="260" t="s">
        <v>236</v>
      </c>
      <c r="H140" s="261">
        <v>234.04499999999999</v>
      </c>
      <c r="I140" s="262"/>
      <c r="J140" s="263">
        <f>ROUND(I140*H140,2)</f>
        <v>0</v>
      </c>
      <c r="K140" s="259" t="s">
        <v>148</v>
      </c>
      <c r="L140" s="264"/>
      <c r="M140" s="265" t="s">
        <v>32</v>
      </c>
      <c r="N140" s="266" t="s">
        <v>47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2" t="s">
        <v>192</v>
      </c>
      <c r="AT140" s="22" t="s">
        <v>256</v>
      </c>
      <c r="AU140" s="22" t="s">
        <v>86</v>
      </c>
      <c r="AY140" s="22" t="s">
        <v>142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2" t="s">
        <v>84</v>
      </c>
      <c r="BK140" s="231">
        <f>ROUND(I140*H140,2)</f>
        <v>0</v>
      </c>
      <c r="BL140" s="22" t="s">
        <v>149</v>
      </c>
      <c r="BM140" s="22" t="s">
        <v>497</v>
      </c>
    </row>
    <row r="141" s="1" customFormat="1">
      <c r="B141" s="45"/>
      <c r="C141" s="73"/>
      <c r="D141" s="232" t="s">
        <v>151</v>
      </c>
      <c r="E141" s="73"/>
      <c r="F141" s="233" t="s">
        <v>260</v>
      </c>
      <c r="G141" s="73"/>
      <c r="H141" s="73"/>
      <c r="I141" s="190"/>
      <c r="J141" s="73"/>
      <c r="K141" s="73"/>
      <c r="L141" s="71"/>
      <c r="M141" s="234"/>
      <c r="N141" s="46"/>
      <c r="O141" s="46"/>
      <c r="P141" s="46"/>
      <c r="Q141" s="46"/>
      <c r="R141" s="46"/>
      <c r="S141" s="46"/>
      <c r="T141" s="94"/>
      <c r="AT141" s="22" t="s">
        <v>151</v>
      </c>
      <c r="AU141" s="22" t="s">
        <v>86</v>
      </c>
    </row>
    <row r="142" s="11" customFormat="1">
      <c r="B142" s="235"/>
      <c r="C142" s="236"/>
      <c r="D142" s="232" t="s">
        <v>153</v>
      </c>
      <c r="E142" s="236"/>
      <c r="F142" s="238" t="s">
        <v>498</v>
      </c>
      <c r="G142" s="236"/>
      <c r="H142" s="239">
        <v>234.04499999999999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153</v>
      </c>
      <c r="AU142" s="245" t="s">
        <v>86</v>
      </c>
      <c r="AV142" s="11" t="s">
        <v>86</v>
      </c>
      <c r="AW142" s="11" t="s">
        <v>6</v>
      </c>
      <c r="AX142" s="11" t="s">
        <v>84</v>
      </c>
      <c r="AY142" s="245" t="s">
        <v>142</v>
      </c>
    </row>
    <row r="143" s="10" customFormat="1" ht="29.88" customHeight="1">
      <c r="B143" s="204"/>
      <c r="C143" s="205"/>
      <c r="D143" s="206" t="s">
        <v>75</v>
      </c>
      <c r="E143" s="218" t="s">
        <v>149</v>
      </c>
      <c r="F143" s="218" t="s">
        <v>269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SUM(P144:P150)</f>
        <v>0</v>
      </c>
      <c r="Q143" s="212"/>
      <c r="R143" s="213">
        <f>SUM(R144:R150)</f>
        <v>0.63359999999999994</v>
      </c>
      <c r="S143" s="212"/>
      <c r="T143" s="214">
        <f>SUM(T144:T150)</f>
        <v>0</v>
      </c>
      <c r="AR143" s="215" t="s">
        <v>84</v>
      </c>
      <c r="AT143" s="216" t="s">
        <v>75</v>
      </c>
      <c r="AU143" s="216" t="s">
        <v>84</v>
      </c>
      <c r="AY143" s="215" t="s">
        <v>142</v>
      </c>
      <c r="BK143" s="217">
        <f>SUM(BK144:BK150)</f>
        <v>0</v>
      </c>
    </row>
    <row r="144" s="1" customFormat="1" ht="14.4" customHeight="1">
      <c r="B144" s="45"/>
      <c r="C144" s="220" t="s">
        <v>255</v>
      </c>
      <c r="D144" s="220" t="s">
        <v>144</v>
      </c>
      <c r="E144" s="221" t="s">
        <v>271</v>
      </c>
      <c r="F144" s="222" t="s">
        <v>272</v>
      </c>
      <c r="G144" s="223" t="s">
        <v>169</v>
      </c>
      <c r="H144" s="224">
        <v>24.149999999999999</v>
      </c>
      <c r="I144" s="225"/>
      <c r="J144" s="226">
        <f>ROUND(I144*H144,2)</f>
        <v>0</v>
      </c>
      <c r="K144" s="222" t="s">
        <v>148</v>
      </c>
      <c r="L144" s="71"/>
      <c r="M144" s="227" t="s">
        <v>32</v>
      </c>
      <c r="N144" s="228" t="s">
        <v>47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2" t="s">
        <v>149</v>
      </c>
      <c r="AT144" s="22" t="s">
        <v>144</v>
      </c>
      <c r="AU144" s="22" t="s">
        <v>86</v>
      </c>
      <c r="AY144" s="22" t="s">
        <v>142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2" t="s">
        <v>84</v>
      </c>
      <c r="BK144" s="231">
        <f>ROUND(I144*H144,2)</f>
        <v>0</v>
      </c>
      <c r="BL144" s="22" t="s">
        <v>149</v>
      </c>
      <c r="BM144" s="22" t="s">
        <v>499</v>
      </c>
    </row>
    <row r="145" s="1" customFormat="1">
      <c r="B145" s="45"/>
      <c r="C145" s="73"/>
      <c r="D145" s="232" t="s">
        <v>151</v>
      </c>
      <c r="E145" s="73"/>
      <c r="F145" s="233" t="s">
        <v>274</v>
      </c>
      <c r="G145" s="73"/>
      <c r="H145" s="73"/>
      <c r="I145" s="190"/>
      <c r="J145" s="73"/>
      <c r="K145" s="73"/>
      <c r="L145" s="71"/>
      <c r="M145" s="234"/>
      <c r="N145" s="46"/>
      <c r="O145" s="46"/>
      <c r="P145" s="46"/>
      <c r="Q145" s="46"/>
      <c r="R145" s="46"/>
      <c r="S145" s="46"/>
      <c r="T145" s="94"/>
      <c r="AT145" s="22" t="s">
        <v>151</v>
      </c>
      <c r="AU145" s="22" t="s">
        <v>86</v>
      </c>
    </row>
    <row r="146" s="11" customFormat="1">
      <c r="B146" s="235"/>
      <c r="C146" s="236"/>
      <c r="D146" s="232" t="s">
        <v>153</v>
      </c>
      <c r="E146" s="237" t="s">
        <v>32</v>
      </c>
      <c r="F146" s="238" t="s">
        <v>500</v>
      </c>
      <c r="G146" s="236"/>
      <c r="H146" s="239">
        <v>24.149999999999999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153</v>
      </c>
      <c r="AU146" s="245" t="s">
        <v>86</v>
      </c>
      <c r="AV146" s="11" t="s">
        <v>86</v>
      </c>
      <c r="AW146" s="11" t="s">
        <v>39</v>
      </c>
      <c r="AX146" s="11" t="s">
        <v>84</v>
      </c>
      <c r="AY146" s="245" t="s">
        <v>142</v>
      </c>
    </row>
    <row r="147" s="1" customFormat="1" ht="22.8" customHeight="1">
      <c r="B147" s="45"/>
      <c r="C147" s="220" t="s">
        <v>263</v>
      </c>
      <c r="D147" s="220" t="s">
        <v>144</v>
      </c>
      <c r="E147" s="221" t="s">
        <v>276</v>
      </c>
      <c r="F147" s="222" t="s">
        <v>277</v>
      </c>
      <c r="G147" s="223" t="s">
        <v>278</v>
      </c>
      <c r="H147" s="224">
        <v>11</v>
      </c>
      <c r="I147" s="225"/>
      <c r="J147" s="226">
        <f>ROUND(I147*H147,2)</f>
        <v>0</v>
      </c>
      <c r="K147" s="222" t="s">
        <v>148</v>
      </c>
      <c r="L147" s="71"/>
      <c r="M147" s="227" t="s">
        <v>32</v>
      </c>
      <c r="N147" s="228" t="s">
        <v>47</v>
      </c>
      <c r="O147" s="46"/>
      <c r="P147" s="229">
        <f>O147*H147</f>
        <v>0</v>
      </c>
      <c r="Q147" s="229">
        <v>0.0066</v>
      </c>
      <c r="R147" s="229">
        <f>Q147*H147</f>
        <v>0.072599999999999998</v>
      </c>
      <c r="S147" s="229">
        <v>0</v>
      </c>
      <c r="T147" s="230">
        <f>S147*H147</f>
        <v>0</v>
      </c>
      <c r="AR147" s="22" t="s">
        <v>149</v>
      </c>
      <c r="AT147" s="22" t="s">
        <v>144</v>
      </c>
      <c r="AU147" s="22" t="s">
        <v>86</v>
      </c>
      <c r="AY147" s="22" t="s">
        <v>142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2" t="s">
        <v>84</v>
      </c>
      <c r="BK147" s="231">
        <f>ROUND(I147*H147,2)</f>
        <v>0</v>
      </c>
      <c r="BL147" s="22" t="s">
        <v>149</v>
      </c>
      <c r="BM147" s="22" t="s">
        <v>501</v>
      </c>
    </row>
    <row r="148" s="1" customFormat="1">
      <c r="B148" s="45"/>
      <c r="C148" s="73"/>
      <c r="D148" s="232" t="s">
        <v>151</v>
      </c>
      <c r="E148" s="73"/>
      <c r="F148" s="233" t="s">
        <v>277</v>
      </c>
      <c r="G148" s="73"/>
      <c r="H148" s="73"/>
      <c r="I148" s="190"/>
      <c r="J148" s="73"/>
      <c r="K148" s="73"/>
      <c r="L148" s="71"/>
      <c r="M148" s="234"/>
      <c r="N148" s="46"/>
      <c r="O148" s="46"/>
      <c r="P148" s="46"/>
      <c r="Q148" s="46"/>
      <c r="R148" s="46"/>
      <c r="S148" s="46"/>
      <c r="T148" s="94"/>
      <c r="AT148" s="22" t="s">
        <v>151</v>
      </c>
      <c r="AU148" s="22" t="s">
        <v>86</v>
      </c>
    </row>
    <row r="149" s="1" customFormat="1" ht="14.4" customHeight="1">
      <c r="B149" s="45"/>
      <c r="C149" s="257" t="s">
        <v>270</v>
      </c>
      <c r="D149" s="257" t="s">
        <v>256</v>
      </c>
      <c r="E149" s="258" t="s">
        <v>502</v>
      </c>
      <c r="F149" s="259" t="s">
        <v>503</v>
      </c>
      <c r="G149" s="260" t="s">
        <v>278</v>
      </c>
      <c r="H149" s="261">
        <v>11</v>
      </c>
      <c r="I149" s="262"/>
      <c r="J149" s="263">
        <f>ROUND(I149*H149,2)</f>
        <v>0</v>
      </c>
      <c r="K149" s="259" t="s">
        <v>148</v>
      </c>
      <c r="L149" s="264"/>
      <c r="M149" s="265" t="s">
        <v>32</v>
      </c>
      <c r="N149" s="266" t="s">
        <v>47</v>
      </c>
      <c r="O149" s="46"/>
      <c r="P149" s="229">
        <f>O149*H149</f>
        <v>0</v>
      </c>
      <c r="Q149" s="229">
        <v>0.050999999999999997</v>
      </c>
      <c r="R149" s="229">
        <f>Q149*H149</f>
        <v>0.56099999999999994</v>
      </c>
      <c r="S149" s="229">
        <v>0</v>
      </c>
      <c r="T149" s="230">
        <f>S149*H149</f>
        <v>0</v>
      </c>
      <c r="AR149" s="22" t="s">
        <v>192</v>
      </c>
      <c r="AT149" s="22" t="s">
        <v>256</v>
      </c>
      <c r="AU149" s="22" t="s">
        <v>86</v>
      </c>
      <c r="AY149" s="22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2" t="s">
        <v>84</v>
      </c>
      <c r="BK149" s="231">
        <f>ROUND(I149*H149,2)</f>
        <v>0</v>
      </c>
      <c r="BL149" s="22" t="s">
        <v>149</v>
      </c>
      <c r="BM149" s="22" t="s">
        <v>504</v>
      </c>
    </row>
    <row r="150" s="1" customFormat="1">
      <c r="B150" s="45"/>
      <c r="C150" s="73"/>
      <c r="D150" s="232" t="s">
        <v>151</v>
      </c>
      <c r="E150" s="73"/>
      <c r="F150" s="233" t="s">
        <v>503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2" t="s">
        <v>151</v>
      </c>
      <c r="AU150" s="22" t="s">
        <v>86</v>
      </c>
    </row>
    <row r="151" s="10" customFormat="1" ht="29.88" customHeight="1">
      <c r="B151" s="204"/>
      <c r="C151" s="205"/>
      <c r="D151" s="206" t="s">
        <v>75</v>
      </c>
      <c r="E151" s="218" t="s">
        <v>192</v>
      </c>
      <c r="F151" s="218" t="s">
        <v>284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SUM(P152:P187)</f>
        <v>0</v>
      </c>
      <c r="Q151" s="212"/>
      <c r="R151" s="213">
        <f>SUM(R152:R187)</f>
        <v>26.90832</v>
      </c>
      <c r="S151" s="212"/>
      <c r="T151" s="214">
        <f>SUM(T152:T187)</f>
        <v>0</v>
      </c>
      <c r="AR151" s="215" t="s">
        <v>84</v>
      </c>
      <c r="AT151" s="216" t="s">
        <v>75</v>
      </c>
      <c r="AU151" s="216" t="s">
        <v>84</v>
      </c>
      <c r="AY151" s="215" t="s">
        <v>142</v>
      </c>
      <c r="BK151" s="217">
        <f>SUM(BK152:BK187)</f>
        <v>0</v>
      </c>
    </row>
    <row r="152" s="1" customFormat="1" ht="14.4" customHeight="1">
      <c r="B152" s="45"/>
      <c r="C152" s="220" t="s">
        <v>9</v>
      </c>
      <c r="D152" s="220" t="s">
        <v>144</v>
      </c>
      <c r="E152" s="221" t="s">
        <v>286</v>
      </c>
      <c r="F152" s="222" t="s">
        <v>287</v>
      </c>
      <c r="G152" s="223" t="s">
        <v>278</v>
      </c>
      <c r="H152" s="224">
        <v>9</v>
      </c>
      <c r="I152" s="225"/>
      <c r="J152" s="226">
        <f>ROUND(I152*H152,2)</f>
        <v>0</v>
      </c>
      <c r="K152" s="222" t="s">
        <v>148</v>
      </c>
      <c r="L152" s="71"/>
      <c r="M152" s="227" t="s">
        <v>32</v>
      </c>
      <c r="N152" s="228" t="s">
        <v>47</v>
      </c>
      <c r="O152" s="46"/>
      <c r="P152" s="229">
        <f>O152*H152</f>
        <v>0</v>
      </c>
      <c r="Q152" s="229">
        <v>0.068640000000000007</v>
      </c>
      <c r="R152" s="229">
        <f>Q152*H152</f>
        <v>0.61776000000000009</v>
      </c>
      <c r="S152" s="229">
        <v>0</v>
      </c>
      <c r="T152" s="230">
        <f>S152*H152</f>
        <v>0</v>
      </c>
      <c r="AR152" s="22" t="s">
        <v>149</v>
      </c>
      <c r="AT152" s="22" t="s">
        <v>144</v>
      </c>
      <c r="AU152" s="22" t="s">
        <v>86</v>
      </c>
      <c r="AY152" s="22" t="s">
        <v>142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2" t="s">
        <v>84</v>
      </c>
      <c r="BK152" s="231">
        <f>ROUND(I152*H152,2)</f>
        <v>0</v>
      </c>
      <c r="BL152" s="22" t="s">
        <v>149</v>
      </c>
      <c r="BM152" s="22" t="s">
        <v>505</v>
      </c>
    </row>
    <row r="153" s="1" customFormat="1">
      <c r="B153" s="45"/>
      <c r="C153" s="73"/>
      <c r="D153" s="232" t="s">
        <v>151</v>
      </c>
      <c r="E153" s="73"/>
      <c r="F153" s="233" t="s">
        <v>289</v>
      </c>
      <c r="G153" s="73"/>
      <c r="H153" s="73"/>
      <c r="I153" s="190"/>
      <c r="J153" s="73"/>
      <c r="K153" s="73"/>
      <c r="L153" s="71"/>
      <c r="M153" s="234"/>
      <c r="N153" s="46"/>
      <c r="O153" s="46"/>
      <c r="P153" s="46"/>
      <c r="Q153" s="46"/>
      <c r="R153" s="46"/>
      <c r="S153" s="46"/>
      <c r="T153" s="94"/>
      <c r="AT153" s="22" t="s">
        <v>151</v>
      </c>
      <c r="AU153" s="22" t="s">
        <v>86</v>
      </c>
    </row>
    <row r="154" s="1" customFormat="1" ht="22.8" customHeight="1">
      <c r="B154" s="45"/>
      <c r="C154" s="220" t="s">
        <v>280</v>
      </c>
      <c r="D154" s="220" t="s">
        <v>144</v>
      </c>
      <c r="E154" s="221" t="s">
        <v>506</v>
      </c>
      <c r="F154" s="222" t="s">
        <v>507</v>
      </c>
      <c r="G154" s="223" t="s">
        <v>147</v>
      </c>
      <c r="H154" s="224">
        <v>16</v>
      </c>
      <c r="I154" s="225"/>
      <c r="J154" s="226">
        <f>ROUND(I154*H154,2)</f>
        <v>0</v>
      </c>
      <c r="K154" s="222" t="s">
        <v>148</v>
      </c>
      <c r="L154" s="71"/>
      <c r="M154" s="227" t="s">
        <v>32</v>
      </c>
      <c r="N154" s="228" t="s">
        <v>47</v>
      </c>
      <c r="O154" s="46"/>
      <c r="P154" s="229">
        <f>O154*H154</f>
        <v>0</v>
      </c>
      <c r="Q154" s="229">
        <v>0.0041000000000000003</v>
      </c>
      <c r="R154" s="229">
        <f>Q154*H154</f>
        <v>0.065600000000000006</v>
      </c>
      <c r="S154" s="229">
        <v>0</v>
      </c>
      <c r="T154" s="230">
        <f>S154*H154</f>
        <v>0</v>
      </c>
      <c r="AR154" s="22" t="s">
        <v>149</v>
      </c>
      <c r="AT154" s="22" t="s">
        <v>144</v>
      </c>
      <c r="AU154" s="22" t="s">
        <v>86</v>
      </c>
      <c r="AY154" s="22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2" t="s">
        <v>84</v>
      </c>
      <c r="BK154" s="231">
        <f>ROUND(I154*H154,2)</f>
        <v>0</v>
      </c>
      <c r="BL154" s="22" t="s">
        <v>149</v>
      </c>
      <c r="BM154" s="22" t="s">
        <v>508</v>
      </c>
    </row>
    <row r="155" s="1" customFormat="1">
      <c r="B155" s="45"/>
      <c r="C155" s="73"/>
      <c r="D155" s="232" t="s">
        <v>151</v>
      </c>
      <c r="E155" s="73"/>
      <c r="F155" s="233" t="s">
        <v>509</v>
      </c>
      <c r="G155" s="73"/>
      <c r="H155" s="73"/>
      <c r="I155" s="190"/>
      <c r="J155" s="73"/>
      <c r="K155" s="73"/>
      <c r="L155" s="71"/>
      <c r="M155" s="234"/>
      <c r="N155" s="46"/>
      <c r="O155" s="46"/>
      <c r="P155" s="46"/>
      <c r="Q155" s="46"/>
      <c r="R155" s="46"/>
      <c r="S155" s="46"/>
      <c r="T155" s="94"/>
      <c r="AT155" s="22" t="s">
        <v>151</v>
      </c>
      <c r="AU155" s="22" t="s">
        <v>86</v>
      </c>
    </row>
    <row r="156" s="1" customFormat="1" ht="22.8" customHeight="1">
      <c r="B156" s="45"/>
      <c r="C156" s="220" t="s">
        <v>285</v>
      </c>
      <c r="D156" s="220" t="s">
        <v>144</v>
      </c>
      <c r="E156" s="221" t="s">
        <v>510</v>
      </c>
      <c r="F156" s="222" t="s">
        <v>511</v>
      </c>
      <c r="G156" s="223" t="s">
        <v>147</v>
      </c>
      <c r="H156" s="224">
        <v>230</v>
      </c>
      <c r="I156" s="225"/>
      <c r="J156" s="226">
        <f>ROUND(I156*H156,2)</f>
        <v>0</v>
      </c>
      <c r="K156" s="222" t="s">
        <v>148</v>
      </c>
      <c r="L156" s="71"/>
      <c r="M156" s="227" t="s">
        <v>32</v>
      </c>
      <c r="N156" s="228" t="s">
        <v>47</v>
      </c>
      <c r="O156" s="46"/>
      <c r="P156" s="229">
        <f>O156*H156</f>
        <v>0</v>
      </c>
      <c r="Q156" s="229">
        <v>0.015939999999999999</v>
      </c>
      <c r="R156" s="229">
        <f>Q156*H156</f>
        <v>3.6661999999999999</v>
      </c>
      <c r="S156" s="229">
        <v>0</v>
      </c>
      <c r="T156" s="230">
        <f>S156*H156</f>
        <v>0</v>
      </c>
      <c r="AR156" s="22" t="s">
        <v>149</v>
      </c>
      <c r="AT156" s="22" t="s">
        <v>144</v>
      </c>
      <c r="AU156" s="22" t="s">
        <v>86</v>
      </c>
      <c r="AY156" s="22" t="s">
        <v>142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2" t="s">
        <v>84</v>
      </c>
      <c r="BK156" s="231">
        <f>ROUND(I156*H156,2)</f>
        <v>0</v>
      </c>
      <c r="BL156" s="22" t="s">
        <v>149</v>
      </c>
      <c r="BM156" s="22" t="s">
        <v>512</v>
      </c>
    </row>
    <row r="157" s="1" customFormat="1">
      <c r="B157" s="45"/>
      <c r="C157" s="73"/>
      <c r="D157" s="232" t="s">
        <v>151</v>
      </c>
      <c r="E157" s="73"/>
      <c r="F157" s="233" t="s">
        <v>513</v>
      </c>
      <c r="G157" s="73"/>
      <c r="H157" s="73"/>
      <c r="I157" s="190"/>
      <c r="J157" s="73"/>
      <c r="K157" s="73"/>
      <c r="L157" s="71"/>
      <c r="M157" s="234"/>
      <c r="N157" s="46"/>
      <c r="O157" s="46"/>
      <c r="P157" s="46"/>
      <c r="Q157" s="46"/>
      <c r="R157" s="46"/>
      <c r="S157" s="46"/>
      <c r="T157" s="94"/>
      <c r="AT157" s="22" t="s">
        <v>151</v>
      </c>
      <c r="AU157" s="22" t="s">
        <v>86</v>
      </c>
    </row>
    <row r="158" s="1" customFormat="1" ht="22.8" customHeight="1">
      <c r="B158" s="45"/>
      <c r="C158" s="220" t="s">
        <v>290</v>
      </c>
      <c r="D158" s="220" t="s">
        <v>144</v>
      </c>
      <c r="E158" s="221" t="s">
        <v>514</v>
      </c>
      <c r="F158" s="222" t="s">
        <v>515</v>
      </c>
      <c r="G158" s="223" t="s">
        <v>278</v>
      </c>
      <c r="H158" s="224">
        <v>9</v>
      </c>
      <c r="I158" s="225"/>
      <c r="J158" s="226">
        <f>ROUND(I158*H158,2)</f>
        <v>0</v>
      </c>
      <c r="K158" s="222" t="s">
        <v>148</v>
      </c>
      <c r="L158" s="71"/>
      <c r="M158" s="227" t="s">
        <v>32</v>
      </c>
      <c r="N158" s="228" t="s">
        <v>47</v>
      </c>
      <c r="O158" s="46"/>
      <c r="P158" s="229">
        <f>O158*H158</f>
        <v>0</v>
      </c>
      <c r="Q158" s="229">
        <v>2.0000000000000002E-05</v>
      </c>
      <c r="R158" s="229">
        <f>Q158*H158</f>
        <v>0.00018000000000000001</v>
      </c>
      <c r="S158" s="229">
        <v>0</v>
      </c>
      <c r="T158" s="230">
        <f>S158*H158</f>
        <v>0</v>
      </c>
      <c r="AR158" s="22" t="s">
        <v>149</v>
      </c>
      <c r="AT158" s="22" t="s">
        <v>144</v>
      </c>
      <c r="AU158" s="22" t="s">
        <v>86</v>
      </c>
      <c r="AY158" s="22" t="s">
        <v>142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2" t="s">
        <v>84</v>
      </c>
      <c r="BK158" s="231">
        <f>ROUND(I158*H158,2)</f>
        <v>0</v>
      </c>
      <c r="BL158" s="22" t="s">
        <v>149</v>
      </c>
      <c r="BM158" s="22" t="s">
        <v>516</v>
      </c>
    </row>
    <row r="159" s="1" customFormat="1">
      <c r="B159" s="45"/>
      <c r="C159" s="73"/>
      <c r="D159" s="232" t="s">
        <v>151</v>
      </c>
      <c r="E159" s="73"/>
      <c r="F159" s="233" t="s">
        <v>517</v>
      </c>
      <c r="G159" s="73"/>
      <c r="H159" s="73"/>
      <c r="I159" s="190"/>
      <c r="J159" s="73"/>
      <c r="K159" s="73"/>
      <c r="L159" s="71"/>
      <c r="M159" s="234"/>
      <c r="N159" s="46"/>
      <c r="O159" s="46"/>
      <c r="P159" s="46"/>
      <c r="Q159" s="46"/>
      <c r="R159" s="46"/>
      <c r="S159" s="46"/>
      <c r="T159" s="94"/>
      <c r="AT159" s="22" t="s">
        <v>151</v>
      </c>
      <c r="AU159" s="22" t="s">
        <v>86</v>
      </c>
    </row>
    <row r="160" s="1" customFormat="1" ht="14.4" customHeight="1">
      <c r="B160" s="45"/>
      <c r="C160" s="257" t="s">
        <v>295</v>
      </c>
      <c r="D160" s="257" t="s">
        <v>256</v>
      </c>
      <c r="E160" s="258" t="s">
        <v>518</v>
      </c>
      <c r="F160" s="259" t="s">
        <v>519</v>
      </c>
      <c r="G160" s="260" t="s">
        <v>278</v>
      </c>
      <c r="H160" s="261">
        <v>9</v>
      </c>
      <c r="I160" s="262"/>
      <c r="J160" s="263">
        <f>ROUND(I160*H160,2)</f>
        <v>0</v>
      </c>
      <c r="K160" s="259" t="s">
        <v>148</v>
      </c>
      <c r="L160" s="264"/>
      <c r="M160" s="265" t="s">
        <v>32</v>
      </c>
      <c r="N160" s="266" t="s">
        <v>47</v>
      </c>
      <c r="O160" s="46"/>
      <c r="P160" s="229">
        <f>O160*H160</f>
        <v>0</v>
      </c>
      <c r="Q160" s="229">
        <v>0.0071999999999999998</v>
      </c>
      <c r="R160" s="229">
        <f>Q160*H160</f>
        <v>0.064799999999999996</v>
      </c>
      <c r="S160" s="229">
        <v>0</v>
      </c>
      <c r="T160" s="230">
        <f>S160*H160</f>
        <v>0</v>
      </c>
      <c r="AR160" s="22" t="s">
        <v>192</v>
      </c>
      <c r="AT160" s="22" t="s">
        <v>256</v>
      </c>
      <c r="AU160" s="22" t="s">
        <v>86</v>
      </c>
      <c r="AY160" s="22" t="s">
        <v>142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2" t="s">
        <v>84</v>
      </c>
      <c r="BK160" s="231">
        <f>ROUND(I160*H160,2)</f>
        <v>0</v>
      </c>
      <c r="BL160" s="22" t="s">
        <v>149</v>
      </c>
      <c r="BM160" s="22" t="s">
        <v>520</v>
      </c>
    </row>
    <row r="161" s="1" customFormat="1">
      <c r="B161" s="45"/>
      <c r="C161" s="73"/>
      <c r="D161" s="232" t="s">
        <v>151</v>
      </c>
      <c r="E161" s="73"/>
      <c r="F161" s="233" t="s">
        <v>521</v>
      </c>
      <c r="G161" s="73"/>
      <c r="H161" s="73"/>
      <c r="I161" s="190"/>
      <c r="J161" s="73"/>
      <c r="K161" s="73"/>
      <c r="L161" s="71"/>
      <c r="M161" s="234"/>
      <c r="N161" s="46"/>
      <c r="O161" s="46"/>
      <c r="P161" s="46"/>
      <c r="Q161" s="46"/>
      <c r="R161" s="46"/>
      <c r="S161" s="46"/>
      <c r="T161" s="94"/>
      <c r="AT161" s="22" t="s">
        <v>151</v>
      </c>
      <c r="AU161" s="22" t="s">
        <v>86</v>
      </c>
    </row>
    <row r="162" s="1" customFormat="1" ht="14.4" customHeight="1">
      <c r="B162" s="45"/>
      <c r="C162" s="220" t="s">
        <v>300</v>
      </c>
      <c r="D162" s="220" t="s">
        <v>144</v>
      </c>
      <c r="E162" s="221" t="s">
        <v>363</v>
      </c>
      <c r="F162" s="222" t="s">
        <v>364</v>
      </c>
      <c r="G162" s="223" t="s">
        <v>365</v>
      </c>
      <c r="H162" s="224">
        <v>8</v>
      </c>
      <c r="I162" s="225"/>
      <c r="J162" s="226">
        <f>ROUND(I162*H162,2)</f>
        <v>0</v>
      </c>
      <c r="K162" s="222" t="s">
        <v>148</v>
      </c>
      <c r="L162" s="71"/>
      <c r="M162" s="227" t="s">
        <v>32</v>
      </c>
      <c r="N162" s="228" t="s">
        <v>47</v>
      </c>
      <c r="O162" s="46"/>
      <c r="P162" s="229">
        <f>O162*H162</f>
        <v>0</v>
      </c>
      <c r="Q162" s="229">
        <v>0.00031</v>
      </c>
      <c r="R162" s="229">
        <f>Q162*H162</f>
        <v>0.00248</v>
      </c>
      <c r="S162" s="229">
        <v>0</v>
      </c>
      <c r="T162" s="230">
        <f>S162*H162</f>
        <v>0</v>
      </c>
      <c r="AR162" s="22" t="s">
        <v>149</v>
      </c>
      <c r="AT162" s="22" t="s">
        <v>144</v>
      </c>
      <c r="AU162" s="22" t="s">
        <v>86</v>
      </c>
      <c r="AY162" s="22" t="s">
        <v>142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2" t="s">
        <v>84</v>
      </c>
      <c r="BK162" s="231">
        <f>ROUND(I162*H162,2)</f>
        <v>0</v>
      </c>
      <c r="BL162" s="22" t="s">
        <v>149</v>
      </c>
      <c r="BM162" s="22" t="s">
        <v>522</v>
      </c>
    </row>
    <row r="163" s="1" customFormat="1">
      <c r="B163" s="45"/>
      <c r="C163" s="73"/>
      <c r="D163" s="232" t="s">
        <v>151</v>
      </c>
      <c r="E163" s="73"/>
      <c r="F163" s="233" t="s">
        <v>364</v>
      </c>
      <c r="G163" s="73"/>
      <c r="H163" s="73"/>
      <c r="I163" s="190"/>
      <c r="J163" s="73"/>
      <c r="K163" s="73"/>
      <c r="L163" s="71"/>
      <c r="M163" s="234"/>
      <c r="N163" s="46"/>
      <c r="O163" s="46"/>
      <c r="P163" s="46"/>
      <c r="Q163" s="46"/>
      <c r="R163" s="46"/>
      <c r="S163" s="46"/>
      <c r="T163" s="94"/>
      <c r="AT163" s="22" t="s">
        <v>151</v>
      </c>
      <c r="AU163" s="22" t="s">
        <v>86</v>
      </c>
    </row>
    <row r="164" s="1" customFormat="1" ht="14.4" customHeight="1">
      <c r="B164" s="45"/>
      <c r="C164" s="220" t="s">
        <v>305</v>
      </c>
      <c r="D164" s="220" t="s">
        <v>144</v>
      </c>
      <c r="E164" s="221" t="s">
        <v>523</v>
      </c>
      <c r="F164" s="222" t="s">
        <v>524</v>
      </c>
      <c r="G164" s="223" t="s">
        <v>278</v>
      </c>
      <c r="H164" s="224">
        <v>7</v>
      </c>
      <c r="I164" s="225"/>
      <c r="J164" s="226">
        <f>ROUND(I164*H164,2)</f>
        <v>0</v>
      </c>
      <c r="K164" s="222" t="s">
        <v>148</v>
      </c>
      <c r="L164" s="71"/>
      <c r="M164" s="227" t="s">
        <v>32</v>
      </c>
      <c r="N164" s="228" t="s">
        <v>47</v>
      </c>
      <c r="O164" s="46"/>
      <c r="P164" s="229">
        <f>O164*H164</f>
        <v>0</v>
      </c>
      <c r="Q164" s="229">
        <v>0.011469999999999999</v>
      </c>
      <c r="R164" s="229">
        <f>Q164*H164</f>
        <v>0.08029</v>
      </c>
      <c r="S164" s="229">
        <v>0</v>
      </c>
      <c r="T164" s="230">
        <f>S164*H164</f>
        <v>0</v>
      </c>
      <c r="AR164" s="22" t="s">
        <v>149</v>
      </c>
      <c r="AT164" s="22" t="s">
        <v>144</v>
      </c>
      <c r="AU164" s="22" t="s">
        <v>86</v>
      </c>
      <c r="AY164" s="22" t="s">
        <v>142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2" t="s">
        <v>84</v>
      </c>
      <c r="BK164" s="231">
        <f>ROUND(I164*H164,2)</f>
        <v>0</v>
      </c>
      <c r="BL164" s="22" t="s">
        <v>149</v>
      </c>
      <c r="BM164" s="22" t="s">
        <v>525</v>
      </c>
    </row>
    <row r="165" s="1" customFormat="1">
      <c r="B165" s="45"/>
      <c r="C165" s="73"/>
      <c r="D165" s="232" t="s">
        <v>151</v>
      </c>
      <c r="E165" s="73"/>
      <c r="F165" s="233" t="s">
        <v>524</v>
      </c>
      <c r="G165" s="73"/>
      <c r="H165" s="73"/>
      <c r="I165" s="190"/>
      <c r="J165" s="73"/>
      <c r="K165" s="73"/>
      <c r="L165" s="71"/>
      <c r="M165" s="234"/>
      <c r="N165" s="46"/>
      <c r="O165" s="46"/>
      <c r="P165" s="46"/>
      <c r="Q165" s="46"/>
      <c r="R165" s="46"/>
      <c r="S165" s="46"/>
      <c r="T165" s="94"/>
      <c r="AT165" s="22" t="s">
        <v>151</v>
      </c>
      <c r="AU165" s="22" t="s">
        <v>86</v>
      </c>
    </row>
    <row r="166" s="1" customFormat="1" ht="22.8" customHeight="1">
      <c r="B166" s="45"/>
      <c r="C166" s="257" t="s">
        <v>310</v>
      </c>
      <c r="D166" s="257" t="s">
        <v>256</v>
      </c>
      <c r="E166" s="258" t="s">
        <v>396</v>
      </c>
      <c r="F166" s="259" t="s">
        <v>397</v>
      </c>
      <c r="G166" s="260" t="s">
        <v>278</v>
      </c>
      <c r="H166" s="261">
        <v>7</v>
      </c>
      <c r="I166" s="262"/>
      <c r="J166" s="263">
        <f>ROUND(I166*H166,2)</f>
        <v>0</v>
      </c>
      <c r="K166" s="259" t="s">
        <v>148</v>
      </c>
      <c r="L166" s="264"/>
      <c r="M166" s="265" t="s">
        <v>32</v>
      </c>
      <c r="N166" s="266" t="s">
        <v>47</v>
      </c>
      <c r="O166" s="46"/>
      <c r="P166" s="229">
        <f>O166*H166</f>
        <v>0</v>
      </c>
      <c r="Q166" s="229">
        <v>0.58499999999999996</v>
      </c>
      <c r="R166" s="229">
        <f>Q166*H166</f>
        <v>4.0949999999999998</v>
      </c>
      <c r="S166" s="229">
        <v>0</v>
      </c>
      <c r="T166" s="230">
        <f>S166*H166</f>
        <v>0</v>
      </c>
      <c r="AR166" s="22" t="s">
        <v>192</v>
      </c>
      <c r="AT166" s="22" t="s">
        <v>256</v>
      </c>
      <c r="AU166" s="22" t="s">
        <v>86</v>
      </c>
      <c r="AY166" s="22" t="s">
        <v>142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2" t="s">
        <v>84</v>
      </c>
      <c r="BK166" s="231">
        <f>ROUND(I166*H166,2)</f>
        <v>0</v>
      </c>
      <c r="BL166" s="22" t="s">
        <v>149</v>
      </c>
      <c r="BM166" s="22" t="s">
        <v>526</v>
      </c>
    </row>
    <row r="167" s="1" customFormat="1">
      <c r="B167" s="45"/>
      <c r="C167" s="73"/>
      <c r="D167" s="232" t="s">
        <v>151</v>
      </c>
      <c r="E167" s="73"/>
      <c r="F167" s="233" t="s">
        <v>397</v>
      </c>
      <c r="G167" s="73"/>
      <c r="H167" s="73"/>
      <c r="I167" s="190"/>
      <c r="J167" s="73"/>
      <c r="K167" s="73"/>
      <c r="L167" s="71"/>
      <c r="M167" s="234"/>
      <c r="N167" s="46"/>
      <c r="O167" s="46"/>
      <c r="P167" s="46"/>
      <c r="Q167" s="46"/>
      <c r="R167" s="46"/>
      <c r="S167" s="46"/>
      <c r="T167" s="94"/>
      <c r="AT167" s="22" t="s">
        <v>151</v>
      </c>
      <c r="AU167" s="22" t="s">
        <v>86</v>
      </c>
    </row>
    <row r="168" s="1" customFormat="1" ht="14.4" customHeight="1">
      <c r="B168" s="45"/>
      <c r="C168" s="220" t="s">
        <v>315</v>
      </c>
      <c r="D168" s="220" t="s">
        <v>144</v>
      </c>
      <c r="E168" s="221" t="s">
        <v>368</v>
      </c>
      <c r="F168" s="222" t="s">
        <v>369</v>
      </c>
      <c r="G168" s="223" t="s">
        <v>278</v>
      </c>
      <c r="H168" s="224">
        <v>7</v>
      </c>
      <c r="I168" s="225"/>
      <c r="J168" s="226">
        <f>ROUND(I168*H168,2)</f>
        <v>0</v>
      </c>
      <c r="K168" s="222" t="s">
        <v>148</v>
      </c>
      <c r="L168" s="71"/>
      <c r="M168" s="227" t="s">
        <v>32</v>
      </c>
      <c r="N168" s="228" t="s">
        <v>47</v>
      </c>
      <c r="O168" s="46"/>
      <c r="P168" s="229">
        <f>O168*H168</f>
        <v>0</v>
      </c>
      <c r="Q168" s="229">
        <v>0.0091800000000000007</v>
      </c>
      <c r="R168" s="229">
        <f>Q168*H168</f>
        <v>0.064260000000000012</v>
      </c>
      <c r="S168" s="229">
        <v>0</v>
      </c>
      <c r="T168" s="230">
        <f>S168*H168</f>
        <v>0</v>
      </c>
      <c r="AR168" s="22" t="s">
        <v>149</v>
      </c>
      <c r="AT168" s="22" t="s">
        <v>144</v>
      </c>
      <c r="AU168" s="22" t="s">
        <v>86</v>
      </c>
      <c r="AY168" s="22" t="s">
        <v>142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2" t="s">
        <v>84</v>
      </c>
      <c r="BK168" s="231">
        <f>ROUND(I168*H168,2)</f>
        <v>0</v>
      </c>
      <c r="BL168" s="22" t="s">
        <v>149</v>
      </c>
      <c r="BM168" s="22" t="s">
        <v>527</v>
      </c>
    </row>
    <row r="169" s="1" customFormat="1">
      <c r="B169" s="45"/>
      <c r="C169" s="73"/>
      <c r="D169" s="232" t="s">
        <v>151</v>
      </c>
      <c r="E169" s="73"/>
      <c r="F169" s="233" t="s">
        <v>369</v>
      </c>
      <c r="G169" s="73"/>
      <c r="H169" s="73"/>
      <c r="I169" s="190"/>
      <c r="J169" s="73"/>
      <c r="K169" s="73"/>
      <c r="L169" s="71"/>
      <c r="M169" s="234"/>
      <c r="N169" s="46"/>
      <c r="O169" s="46"/>
      <c r="P169" s="46"/>
      <c r="Q169" s="46"/>
      <c r="R169" s="46"/>
      <c r="S169" s="46"/>
      <c r="T169" s="94"/>
      <c r="AT169" s="22" t="s">
        <v>151</v>
      </c>
      <c r="AU169" s="22" t="s">
        <v>86</v>
      </c>
    </row>
    <row r="170" s="1" customFormat="1" ht="22.8" customHeight="1">
      <c r="B170" s="45"/>
      <c r="C170" s="257" t="s">
        <v>320</v>
      </c>
      <c r="D170" s="257" t="s">
        <v>256</v>
      </c>
      <c r="E170" s="258" t="s">
        <v>372</v>
      </c>
      <c r="F170" s="259" t="s">
        <v>373</v>
      </c>
      <c r="G170" s="260" t="s">
        <v>278</v>
      </c>
      <c r="H170" s="261">
        <v>6</v>
      </c>
      <c r="I170" s="262"/>
      <c r="J170" s="263">
        <f>ROUND(I170*H170,2)</f>
        <v>0</v>
      </c>
      <c r="K170" s="259" t="s">
        <v>148</v>
      </c>
      <c r="L170" s="264"/>
      <c r="M170" s="265" t="s">
        <v>32</v>
      </c>
      <c r="N170" s="266" t="s">
        <v>47</v>
      </c>
      <c r="O170" s="46"/>
      <c r="P170" s="229">
        <f>O170*H170</f>
        <v>0</v>
      </c>
      <c r="Q170" s="229">
        <v>0.254</v>
      </c>
      <c r="R170" s="229">
        <f>Q170*H170</f>
        <v>1.524</v>
      </c>
      <c r="S170" s="229">
        <v>0</v>
      </c>
      <c r="T170" s="230">
        <f>S170*H170</f>
        <v>0</v>
      </c>
      <c r="AR170" s="22" t="s">
        <v>192</v>
      </c>
      <c r="AT170" s="22" t="s">
        <v>256</v>
      </c>
      <c r="AU170" s="22" t="s">
        <v>86</v>
      </c>
      <c r="AY170" s="22" t="s">
        <v>142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2" t="s">
        <v>84</v>
      </c>
      <c r="BK170" s="231">
        <f>ROUND(I170*H170,2)</f>
        <v>0</v>
      </c>
      <c r="BL170" s="22" t="s">
        <v>149</v>
      </c>
      <c r="BM170" s="22" t="s">
        <v>528</v>
      </c>
    </row>
    <row r="171" s="1" customFormat="1">
      <c r="B171" s="45"/>
      <c r="C171" s="73"/>
      <c r="D171" s="232" t="s">
        <v>151</v>
      </c>
      <c r="E171" s="73"/>
      <c r="F171" s="233" t="s">
        <v>375</v>
      </c>
      <c r="G171" s="73"/>
      <c r="H171" s="73"/>
      <c r="I171" s="190"/>
      <c r="J171" s="73"/>
      <c r="K171" s="73"/>
      <c r="L171" s="71"/>
      <c r="M171" s="234"/>
      <c r="N171" s="46"/>
      <c r="O171" s="46"/>
      <c r="P171" s="46"/>
      <c r="Q171" s="46"/>
      <c r="R171" s="46"/>
      <c r="S171" s="46"/>
      <c r="T171" s="94"/>
      <c r="AT171" s="22" t="s">
        <v>151</v>
      </c>
      <c r="AU171" s="22" t="s">
        <v>86</v>
      </c>
    </row>
    <row r="172" s="1" customFormat="1" ht="22.8" customHeight="1">
      <c r="B172" s="45"/>
      <c r="C172" s="257" t="s">
        <v>324</v>
      </c>
      <c r="D172" s="257" t="s">
        <v>256</v>
      </c>
      <c r="E172" s="258" t="s">
        <v>377</v>
      </c>
      <c r="F172" s="259" t="s">
        <v>378</v>
      </c>
      <c r="G172" s="260" t="s">
        <v>278</v>
      </c>
      <c r="H172" s="261">
        <v>1</v>
      </c>
      <c r="I172" s="262"/>
      <c r="J172" s="263">
        <f>ROUND(I172*H172,2)</f>
        <v>0</v>
      </c>
      <c r="K172" s="259" t="s">
        <v>148</v>
      </c>
      <c r="L172" s="264"/>
      <c r="M172" s="265" t="s">
        <v>32</v>
      </c>
      <c r="N172" s="266" t="s">
        <v>47</v>
      </c>
      <c r="O172" s="46"/>
      <c r="P172" s="229">
        <f>O172*H172</f>
        <v>0</v>
      </c>
      <c r="Q172" s="229">
        <v>0.50600000000000001</v>
      </c>
      <c r="R172" s="229">
        <f>Q172*H172</f>
        <v>0.50600000000000001</v>
      </c>
      <c r="S172" s="229">
        <v>0</v>
      </c>
      <c r="T172" s="230">
        <f>S172*H172</f>
        <v>0</v>
      </c>
      <c r="AR172" s="22" t="s">
        <v>192</v>
      </c>
      <c r="AT172" s="22" t="s">
        <v>256</v>
      </c>
      <c r="AU172" s="22" t="s">
        <v>86</v>
      </c>
      <c r="AY172" s="22" t="s">
        <v>142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2" t="s">
        <v>84</v>
      </c>
      <c r="BK172" s="231">
        <f>ROUND(I172*H172,2)</f>
        <v>0</v>
      </c>
      <c r="BL172" s="22" t="s">
        <v>149</v>
      </c>
      <c r="BM172" s="22" t="s">
        <v>529</v>
      </c>
    </row>
    <row r="173" s="1" customFormat="1">
      <c r="B173" s="45"/>
      <c r="C173" s="73"/>
      <c r="D173" s="232" t="s">
        <v>151</v>
      </c>
      <c r="E173" s="73"/>
      <c r="F173" s="233" t="s">
        <v>380</v>
      </c>
      <c r="G173" s="73"/>
      <c r="H173" s="73"/>
      <c r="I173" s="190"/>
      <c r="J173" s="73"/>
      <c r="K173" s="73"/>
      <c r="L173" s="71"/>
      <c r="M173" s="234"/>
      <c r="N173" s="46"/>
      <c r="O173" s="46"/>
      <c r="P173" s="46"/>
      <c r="Q173" s="46"/>
      <c r="R173" s="46"/>
      <c r="S173" s="46"/>
      <c r="T173" s="94"/>
      <c r="AT173" s="22" t="s">
        <v>151</v>
      </c>
      <c r="AU173" s="22" t="s">
        <v>86</v>
      </c>
    </row>
    <row r="174" s="1" customFormat="1" ht="14.4" customHeight="1">
      <c r="B174" s="45"/>
      <c r="C174" s="257" t="s">
        <v>329</v>
      </c>
      <c r="D174" s="257" t="s">
        <v>256</v>
      </c>
      <c r="E174" s="258" t="s">
        <v>387</v>
      </c>
      <c r="F174" s="259" t="s">
        <v>388</v>
      </c>
      <c r="G174" s="260" t="s">
        <v>278</v>
      </c>
      <c r="H174" s="261">
        <v>21</v>
      </c>
      <c r="I174" s="262"/>
      <c r="J174" s="263">
        <f>ROUND(I174*H174,2)</f>
        <v>0</v>
      </c>
      <c r="K174" s="259" t="s">
        <v>148</v>
      </c>
      <c r="L174" s="264"/>
      <c r="M174" s="265" t="s">
        <v>32</v>
      </c>
      <c r="N174" s="266" t="s">
        <v>47</v>
      </c>
      <c r="O174" s="46"/>
      <c r="P174" s="229">
        <f>O174*H174</f>
        <v>0</v>
      </c>
      <c r="Q174" s="229">
        <v>0.002</v>
      </c>
      <c r="R174" s="229">
        <f>Q174*H174</f>
        <v>0.042000000000000003</v>
      </c>
      <c r="S174" s="229">
        <v>0</v>
      </c>
      <c r="T174" s="230">
        <f>S174*H174</f>
        <v>0</v>
      </c>
      <c r="AR174" s="22" t="s">
        <v>192</v>
      </c>
      <c r="AT174" s="22" t="s">
        <v>256</v>
      </c>
      <c r="AU174" s="22" t="s">
        <v>86</v>
      </c>
      <c r="AY174" s="22" t="s">
        <v>142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2" t="s">
        <v>84</v>
      </c>
      <c r="BK174" s="231">
        <f>ROUND(I174*H174,2)</f>
        <v>0</v>
      </c>
      <c r="BL174" s="22" t="s">
        <v>149</v>
      </c>
      <c r="BM174" s="22" t="s">
        <v>530</v>
      </c>
    </row>
    <row r="175" s="1" customFormat="1">
      <c r="B175" s="45"/>
      <c r="C175" s="73"/>
      <c r="D175" s="232" t="s">
        <v>151</v>
      </c>
      <c r="E175" s="73"/>
      <c r="F175" s="233" t="s">
        <v>390</v>
      </c>
      <c r="G175" s="73"/>
      <c r="H175" s="73"/>
      <c r="I175" s="190"/>
      <c r="J175" s="73"/>
      <c r="K175" s="73"/>
      <c r="L175" s="71"/>
      <c r="M175" s="234"/>
      <c r="N175" s="46"/>
      <c r="O175" s="46"/>
      <c r="P175" s="46"/>
      <c r="Q175" s="46"/>
      <c r="R175" s="46"/>
      <c r="S175" s="46"/>
      <c r="T175" s="94"/>
      <c r="AT175" s="22" t="s">
        <v>151</v>
      </c>
      <c r="AU175" s="22" t="s">
        <v>86</v>
      </c>
    </row>
    <row r="176" s="1" customFormat="1" ht="14.4" customHeight="1">
      <c r="B176" s="45"/>
      <c r="C176" s="220" t="s">
        <v>334</v>
      </c>
      <c r="D176" s="220" t="s">
        <v>144</v>
      </c>
      <c r="E176" s="221" t="s">
        <v>400</v>
      </c>
      <c r="F176" s="222" t="s">
        <v>401</v>
      </c>
      <c r="G176" s="223" t="s">
        <v>278</v>
      </c>
      <c r="H176" s="224">
        <v>9</v>
      </c>
      <c r="I176" s="225"/>
      <c r="J176" s="226">
        <f>ROUND(I176*H176,2)</f>
        <v>0</v>
      </c>
      <c r="K176" s="222" t="s">
        <v>148</v>
      </c>
      <c r="L176" s="71"/>
      <c r="M176" s="227" t="s">
        <v>32</v>
      </c>
      <c r="N176" s="228" t="s">
        <v>47</v>
      </c>
      <c r="O176" s="46"/>
      <c r="P176" s="229">
        <f>O176*H176</f>
        <v>0</v>
      </c>
      <c r="Q176" s="229">
        <v>0.027529999999999999</v>
      </c>
      <c r="R176" s="229">
        <f>Q176*H176</f>
        <v>0.24776999999999999</v>
      </c>
      <c r="S176" s="229">
        <v>0</v>
      </c>
      <c r="T176" s="230">
        <f>S176*H176</f>
        <v>0</v>
      </c>
      <c r="AR176" s="22" t="s">
        <v>149</v>
      </c>
      <c r="AT176" s="22" t="s">
        <v>144</v>
      </c>
      <c r="AU176" s="22" t="s">
        <v>86</v>
      </c>
      <c r="AY176" s="22" t="s">
        <v>142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2" t="s">
        <v>84</v>
      </c>
      <c r="BK176" s="231">
        <f>ROUND(I176*H176,2)</f>
        <v>0</v>
      </c>
      <c r="BL176" s="22" t="s">
        <v>149</v>
      </c>
      <c r="BM176" s="22" t="s">
        <v>531</v>
      </c>
    </row>
    <row r="177" s="1" customFormat="1">
      <c r="B177" s="45"/>
      <c r="C177" s="73"/>
      <c r="D177" s="232" t="s">
        <v>151</v>
      </c>
      <c r="E177" s="73"/>
      <c r="F177" s="233" t="s">
        <v>401</v>
      </c>
      <c r="G177" s="73"/>
      <c r="H177" s="73"/>
      <c r="I177" s="190"/>
      <c r="J177" s="73"/>
      <c r="K177" s="73"/>
      <c r="L177" s="71"/>
      <c r="M177" s="234"/>
      <c r="N177" s="46"/>
      <c r="O177" s="46"/>
      <c r="P177" s="46"/>
      <c r="Q177" s="46"/>
      <c r="R177" s="46"/>
      <c r="S177" s="46"/>
      <c r="T177" s="94"/>
      <c r="AT177" s="22" t="s">
        <v>151</v>
      </c>
      <c r="AU177" s="22" t="s">
        <v>86</v>
      </c>
    </row>
    <row r="178" s="1" customFormat="1" ht="45.6" customHeight="1">
      <c r="B178" s="45"/>
      <c r="C178" s="257" t="s">
        <v>339</v>
      </c>
      <c r="D178" s="257" t="s">
        <v>256</v>
      </c>
      <c r="E178" s="258" t="s">
        <v>404</v>
      </c>
      <c r="F178" s="259" t="s">
        <v>405</v>
      </c>
      <c r="G178" s="260" t="s">
        <v>278</v>
      </c>
      <c r="H178" s="261">
        <v>9</v>
      </c>
      <c r="I178" s="262"/>
      <c r="J178" s="263">
        <f>ROUND(I178*H178,2)</f>
        <v>0</v>
      </c>
      <c r="K178" s="259" t="s">
        <v>32</v>
      </c>
      <c r="L178" s="264"/>
      <c r="M178" s="265" t="s">
        <v>32</v>
      </c>
      <c r="N178" s="266" t="s">
        <v>47</v>
      </c>
      <c r="O178" s="46"/>
      <c r="P178" s="229">
        <f>O178*H178</f>
        <v>0</v>
      </c>
      <c r="Q178" s="229">
        <v>1.3899999999999999</v>
      </c>
      <c r="R178" s="229">
        <f>Q178*H178</f>
        <v>12.51</v>
      </c>
      <c r="S178" s="229">
        <v>0</v>
      </c>
      <c r="T178" s="230">
        <f>S178*H178</f>
        <v>0</v>
      </c>
      <c r="AR178" s="22" t="s">
        <v>192</v>
      </c>
      <c r="AT178" s="22" t="s">
        <v>256</v>
      </c>
      <c r="AU178" s="22" t="s">
        <v>86</v>
      </c>
      <c r="AY178" s="22" t="s">
        <v>142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2" t="s">
        <v>84</v>
      </c>
      <c r="BK178" s="231">
        <f>ROUND(I178*H178,2)</f>
        <v>0</v>
      </c>
      <c r="BL178" s="22" t="s">
        <v>149</v>
      </c>
      <c r="BM178" s="22" t="s">
        <v>532</v>
      </c>
    </row>
    <row r="179" s="1" customFormat="1">
      <c r="B179" s="45"/>
      <c r="C179" s="73"/>
      <c r="D179" s="232" t="s">
        <v>151</v>
      </c>
      <c r="E179" s="73"/>
      <c r="F179" s="233" t="s">
        <v>405</v>
      </c>
      <c r="G179" s="73"/>
      <c r="H179" s="73"/>
      <c r="I179" s="190"/>
      <c r="J179" s="73"/>
      <c r="K179" s="73"/>
      <c r="L179" s="71"/>
      <c r="M179" s="234"/>
      <c r="N179" s="46"/>
      <c r="O179" s="46"/>
      <c r="P179" s="46"/>
      <c r="Q179" s="46"/>
      <c r="R179" s="46"/>
      <c r="S179" s="46"/>
      <c r="T179" s="94"/>
      <c r="AT179" s="22" t="s">
        <v>151</v>
      </c>
      <c r="AU179" s="22" t="s">
        <v>86</v>
      </c>
    </row>
    <row r="180" s="1" customFormat="1" ht="14.4" customHeight="1">
      <c r="B180" s="45"/>
      <c r="C180" s="220" t="s">
        <v>343</v>
      </c>
      <c r="D180" s="220" t="s">
        <v>144</v>
      </c>
      <c r="E180" s="221" t="s">
        <v>533</v>
      </c>
      <c r="F180" s="222" t="s">
        <v>534</v>
      </c>
      <c r="G180" s="223" t="s">
        <v>278</v>
      </c>
      <c r="H180" s="224">
        <v>2</v>
      </c>
      <c r="I180" s="225"/>
      <c r="J180" s="226">
        <f>ROUND(I180*H180,2)</f>
        <v>0</v>
      </c>
      <c r="K180" s="222" t="s">
        <v>148</v>
      </c>
      <c r="L180" s="71"/>
      <c r="M180" s="227" t="s">
        <v>32</v>
      </c>
      <c r="N180" s="228" t="s">
        <v>47</v>
      </c>
      <c r="O180" s="46"/>
      <c r="P180" s="229">
        <f>O180*H180</f>
        <v>0</v>
      </c>
      <c r="Q180" s="229">
        <v>0.038260000000000002</v>
      </c>
      <c r="R180" s="229">
        <f>Q180*H180</f>
        <v>0.076520000000000005</v>
      </c>
      <c r="S180" s="229">
        <v>0</v>
      </c>
      <c r="T180" s="230">
        <f>S180*H180</f>
        <v>0</v>
      </c>
      <c r="AR180" s="22" t="s">
        <v>149</v>
      </c>
      <c r="AT180" s="22" t="s">
        <v>144</v>
      </c>
      <c r="AU180" s="22" t="s">
        <v>86</v>
      </c>
      <c r="AY180" s="22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2" t="s">
        <v>84</v>
      </c>
      <c r="BK180" s="231">
        <f>ROUND(I180*H180,2)</f>
        <v>0</v>
      </c>
      <c r="BL180" s="22" t="s">
        <v>149</v>
      </c>
      <c r="BM180" s="22" t="s">
        <v>535</v>
      </c>
    </row>
    <row r="181" s="1" customFormat="1">
      <c r="B181" s="45"/>
      <c r="C181" s="73"/>
      <c r="D181" s="232" t="s">
        <v>151</v>
      </c>
      <c r="E181" s="73"/>
      <c r="F181" s="233" t="s">
        <v>534</v>
      </c>
      <c r="G181" s="73"/>
      <c r="H181" s="73"/>
      <c r="I181" s="190"/>
      <c r="J181" s="73"/>
      <c r="K181" s="73"/>
      <c r="L181" s="71"/>
      <c r="M181" s="234"/>
      <c r="N181" s="46"/>
      <c r="O181" s="46"/>
      <c r="P181" s="46"/>
      <c r="Q181" s="46"/>
      <c r="R181" s="46"/>
      <c r="S181" s="46"/>
      <c r="T181" s="94"/>
      <c r="AT181" s="22" t="s">
        <v>151</v>
      </c>
      <c r="AU181" s="22" t="s">
        <v>86</v>
      </c>
    </row>
    <row r="182" s="1" customFormat="1" ht="22.8" customHeight="1">
      <c r="B182" s="45"/>
      <c r="C182" s="257" t="s">
        <v>347</v>
      </c>
      <c r="D182" s="257" t="s">
        <v>256</v>
      </c>
      <c r="E182" s="258" t="s">
        <v>536</v>
      </c>
      <c r="F182" s="259" t="s">
        <v>537</v>
      </c>
      <c r="G182" s="260" t="s">
        <v>278</v>
      </c>
      <c r="H182" s="261">
        <v>2</v>
      </c>
      <c r="I182" s="262"/>
      <c r="J182" s="263">
        <f>ROUND(I182*H182,2)</f>
        <v>0</v>
      </c>
      <c r="K182" s="259" t="s">
        <v>148</v>
      </c>
      <c r="L182" s="264"/>
      <c r="M182" s="265" t="s">
        <v>32</v>
      </c>
      <c r="N182" s="266" t="s">
        <v>47</v>
      </c>
      <c r="O182" s="46"/>
      <c r="P182" s="229">
        <f>O182*H182</f>
        <v>0</v>
      </c>
      <c r="Q182" s="229">
        <v>0.44900000000000001</v>
      </c>
      <c r="R182" s="229">
        <f>Q182*H182</f>
        <v>0.89800000000000002</v>
      </c>
      <c r="S182" s="229">
        <v>0</v>
      </c>
      <c r="T182" s="230">
        <f>S182*H182</f>
        <v>0</v>
      </c>
      <c r="AR182" s="22" t="s">
        <v>192</v>
      </c>
      <c r="AT182" s="22" t="s">
        <v>256</v>
      </c>
      <c r="AU182" s="22" t="s">
        <v>86</v>
      </c>
      <c r="AY182" s="22" t="s">
        <v>142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2" t="s">
        <v>84</v>
      </c>
      <c r="BK182" s="231">
        <f>ROUND(I182*H182,2)</f>
        <v>0</v>
      </c>
      <c r="BL182" s="22" t="s">
        <v>149</v>
      </c>
      <c r="BM182" s="22" t="s">
        <v>538</v>
      </c>
    </row>
    <row r="183" s="1" customFormat="1">
      <c r="B183" s="45"/>
      <c r="C183" s="73"/>
      <c r="D183" s="232" t="s">
        <v>151</v>
      </c>
      <c r="E183" s="73"/>
      <c r="F183" s="233" t="s">
        <v>539</v>
      </c>
      <c r="G183" s="73"/>
      <c r="H183" s="73"/>
      <c r="I183" s="190"/>
      <c r="J183" s="73"/>
      <c r="K183" s="73"/>
      <c r="L183" s="71"/>
      <c r="M183" s="234"/>
      <c r="N183" s="46"/>
      <c r="O183" s="46"/>
      <c r="P183" s="46"/>
      <c r="Q183" s="46"/>
      <c r="R183" s="46"/>
      <c r="S183" s="46"/>
      <c r="T183" s="94"/>
      <c r="AT183" s="22" t="s">
        <v>151</v>
      </c>
      <c r="AU183" s="22" t="s">
        <v>86</v>
      </c>
    </row>
    <row r="184" s="1" customFormat="1" ht="22.8" customHeight="1">
      <c r="B184" s="45"/>
      <c r="C184" s="220" t="s">
        <v>352</v>
      </c>
      <c r="D184" s="220" t="s">
        <v>144</v>
      </c>
      <c r="E184" s="221" t="s">
        <v>408</v>
      </c>
      <c r="F184" s="222" t="s">
        <v>409</v>
      </c>
      <c r="G184" s="223" t="s">
        <v>278</v>
      </c>
      <c r="H184" s="224">
        <v>9</v>
      </c>
      <c r="I184" s="225"/>
      <c r="J184" s="226">
        <f>ROUND(I184*H184,2)</f>
        <v>0</v>
      </c>
      <c r="K184" s="222" t="s">
        <v>148</v>
      </c>
      <c r="L184" s="71"/>
      <c r="M184" s="227" t="s">
        <v>32</v>
      </c>
      <c r="N184" s="228" t="s">
        <v>47</v>
      </c>
      <c r="O184" s="46"/>
      <c r="P184" s="229">
        <f>O184*H184</f>
        <v>0</v>
      </c>
      <c r="Q184" s="229">
        <v>0.21734000000000001</v>
      </c>
      <c r="R184" s="229">
        <f>Q184*H184</f>
        <v>1.9560600000000001</v>
      </c>
      <c r="S184" s="229">
        <v>0</v>
      </c>
      <c r="T184" s="230">
        <f>S184*H184</f>
        <v>0</v>
      </c>
      <c r="AR184" s="22" t="s">
        <v>149</v>
      </c>
      <c r="AT184" s="22" t="s">
        <v>144</v>
      </c>
      <c r="AU184" s="22" t="s">
        <v>86</v>
      </c>
      <c r="AY184" s="22" t="s">
        <v>142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2" t="s">
        <v>84</v>
      </c>
      <c r="BK184" s="231">
        <f>ROUND(I184*H184,2)</f>
        <v>0</v>
      </c>
      <c r="BL184" s="22" t="s">
        <v>149</v>
      </c>
      <c r="BM184" s="22" t="s">
        <v>540</v>
      </c>
    </row>
    <row r="185" s="1" customFormat="1">
      <c r="B185" s="45"/>
      <c r="C185" s="73"/>
      <c r="D185" s="232" t="s">
        <v>151</v>
      </c>
      <c r="E185" s="73"/>
      <c r="F185" s="233" t="s">
        <v>409</v>
      </c>
      <c r="G185" s="73"/>
      <c r="H185" s="73"/>
      <c r="I185" s="190"/>
      <c r="J185" s="73"/>
      <c r="K185" s="73"/>
      <c r="L185" s="71"/>
      <c r="M185" s="234"/>
      <c r="N185" s="46"/>
      <c r="O185" s="46"/>
      <c r="P185" s="46"/>
      <c r="Q185" s="46"/>
      <c r="R185" s="46"/>
      <c r="S185" s="46"/>
      <c r="T185" s="94"/>
      <c r="AT185" s="22" t="s">
        <v>151</v>
      </c>
      <c r="AU185" s="22" t="s">
        <v>86</v>
      </c>
    </row>
    <row r="186" s="1" customFormat="1" ht="22.8" customHeight="1">
      <c r="B186" s="45"/>
      <c r="C186" s="257" t="s">
        <v>357</v>
      </c>
      <c r="D186" s="257" t="s">
        <v>256</v>
      </c>
      <c r="E186" s="258" t="s">
        <v>412</v>
      </c>
      <c r="F186" s="259" t="s">
        <v>413</v>
      </c>
      <c r="G186" s="260" t="s">
        <v>278</v>
      </c>
      <c r="H186" s="261">
        <v>9</v>
      </c>
      <c r="I186" s="262"/>
      <c r="J186" s="263">
        <f>ROUND(I186*H186,2)</f>
        <v>0</v>
      </c>
      <c r="K186" s="259" t="s">
        <v>148</v>
      </c>
      <c r="L186" s="264"/>
      <c r="M186" s="265" t="s">
        <v>32</v>
      </c>
      <c r="N186" s="266" t="s">
        <v>47</v>
      </c>
      <c r="O186" s="46"/>
      <c r="P186" s="229">
        <f>O186*H186</f>
        <v>0</v>
      </c>
      <c r="Q186" s="229">
        <v>0.054600000000000003</v>
      </c>
      <c r="R186" s="229">
        <f>Q186*H186</f>
        <v>0.4914</v>
      </c>
      <c r="S186" s="229">
        <v>0</v>
      </c>
      <c r="T186" s="230">
        <f>S186*H186</f>
        <v>0</v>
      </c>
      <c r="AR186" s="22" t="s">
        <v>192</v>
      </c>
      <c r="AT186" s="22" t="s">
        <v>256</v>
      </c>
      <c r="AU186" s="22" t="s">
        <v>86</v>
      </c>
      <c r="AY186" s="22" t="s">
        <v>142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2" t="s">
        <v>84</v>
      </c>
      <c r="BK186" s="231">
        <f>ROUND(I186*H186,2)</f>
        <v>0</v>
      </c>
      <c r="BL186" s="22" t="s">
        <v>149</v>
      </c>
      <c r="BM186" s="22" t="s">
        <v>541</v>
      </c>
    </row>
    <row r="187" s="1" customFormat="1">
      <c r="B187" s="45"/>
      <c r="C187" s="73"/>
      <c r="D187" s="232" t="s">
        <v>151</v>
      </c>
      <c r="E187" s="73"/>
      <c r="F187" s="233" t="s">
        <v>413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2" t="s">
        <v>151</v>
      </c>
      <c r="AU187" s="22" t="s">
        <v>86</v>
      </c>
    </row>
    <row r="188" s="10" customFormat="1" ht="29.88" customHeight="1">
      <c r="B188" s="204"/>
      <c r="C188" s="205"/>
      <c r="D188" s="206" t="s">
        <v>75</v>
      </c>
      <c r="E188" s="218" t="s">
        <v>199</v>
      </c>
      <c r="F188" s="218" t="s">
        <v>426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SUM(P189:P190)</f>
        <v>0</v>
      </c>
      <c r="Q188" s="212"/>
      <c r="R188" s="213">
        <f>SUM(R189:R190)</f>
        <v>0</v>
      </c>
      <c r="S188" s="212"/>
      <c r="T188" s="214">
        <f>SUM(T189:T190)</f>
        <v>0</v>
      </c>
      <c r="AR188" s="215" t="s">
        <v>84</v>
      </c>
      <c r="AT188" s="216" t="s">
        <v>75</v>
      </c>
      <c r="AU188" s="216" t="s">
        <v>84</v>
      </c>
      <c r="AY188" s="215" t="s">
        <v>142</v>
      </c>
      <c r="BK188" s="217">
        <f>SUM(BK189:BK190)</f>
        <v>0</v>
      </c>
    </row>
    <row r="189" s="1" customFormat="1" ht="14.4" customHeight="1">
      <c r="B189" s="45"/>
      <c r="C189" s="220" t="s">
        <v>362</v>
      </c>
      <c r="D189" s="220" t="s">
        <v>144</v>
      </c>
      <c r="E189" s="221" t="s">
        <v>428</v>
      </c>
      <c r="F189" s="222" t="s">
        <v>429</v>
      </c>
      <c r="G189" s="223" t="s">
        <v>278</v>
      </c>
      <c r="H189" s="224">
        <v>1</v>
      </c>
      <c r="I189" s="225"/>
      <c r="J189" s="226">
        <f>ROUND(I189*H189,2)</f>
        <v>0</v>
      </c>
      <c r="K189" s="222" t="s">
        <v>32</v>
      </c>
      <c r="L189" s="71"/>
      <c r="M189" s="227" t="s">
        <v>32</v>
      </c>
      <c r="N189" s="228" t="s">
        <v>47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2" t="s">
        <v>149</v>
      </c>
      <c r="AT189" s="22" t="s">
        <v>144</v>
      </c>
      <c r="AU189" s="22" t="s">
        <v>86</v>
      </c>
      <c r="AY189" s="22" t="s">
        <v>142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2" t="s">
        <v>84</v>
      </c>
      <c r="BK189" s="231">
        <f>ROUND(I189*H189,2)</f>
        <v>0</v>
      </c>
      <c r="BL189" s="22" t="s">
        <v>149</v>
      </c>
      <c r="BM189" s="22" t="s">
        <v>542</v>
      </c>
    </row>
    <row r="190" s="1" customFormat="1">
      <c r="B190" s="45"/>
      <c r="C190" s="73"/>
      <c r="D190" s="232" t="s">
        <v>151</v>
      </c>
      <c r="E190" s="73"/>
      <c r="F190" s="233" t="s">
        <v>429</v>
      </c>
      <c r="G190" s="73"/>
      <c r="H190" s="73"/>
      <c r="I190" s="190"/>
      <c r="J190" s="73"/>
      <c r="K190" s="73"/>
      <c r="L190" s="71"/>
      <c r="M190" s="234"/>
      <c r="N190" s="46"/>
      <c r="O190" s="46"/>
      <c r="P190" s="46"/>
      <c r="Q190" s="46"/>
      <c r="R190" s="46"/>
      <c r="S190" s="46"/>
      <c r="T190" s="94"/>
      <c r="AT190" s="22" t="s">
        <v>151</v>
      </c>
      <c r="AU190" s="22" t="s">
        <v>86</v>
      </c>
    </row>
    <row r="191" s="10" customFormat="1" ht="29.88" customHeight="1">
      <c r="B191" s="204"/>
      <c r="C191" s="205"/>
      <c r="D191" s="206" t="s">
        <v>75</v>
      </c>
      <c r="E191" s="218" t="s">
        <v>454</v>
      </c>
      <c r="F191" s="218" t="s">
        <v>455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SUM(P192:P193)</f>
        <v>0</v>
      </c>
      <c r="Q191" s="212"/>
      <c r="R191" s="213">
        <f>SUM(R192:R193)</f>
        <v>0</v>
      </c>
      <c r="S191" s="212"/>
      <c r="T191" s="214">
        <f>SUM(T192:T193)</f>
        <v>0</v>
      </c>
      <c r="AR191" s="215" t="s">
        <v>84</v>
      </c>
      <c r="AT191" s="216" t="s">
        <v>75</v>
      </c>
      <c r="AU191" s="216" t="s">
        <v>84</v>
      </c>
      <c r="AY191" s="215" t="s">
        <v>142</v>
      </c>
      <c r="BK191" s="217">
        <f>SUM(BK192:BK193)</f>
        <v>0</v>
      </c>
    </row>
    <row r="192" s="1" customFormat="1" ht="22.8" customHeight="1">
      <c r="B192" s="45"/>
      <c r="C192" s="220" t="s">
        <v>367</v>
      </c>
      <c r="D192" s="220" t="s">
        <v>144</v>
      </c>
      <c r="E192" s="221" t="s">
        <v>543</v>
      </c>
      <c r="F192" s="222" t="s">
        <v>544</v>
      </c>
      <c r="G192" s="223" t="s">
        <v>236</v>
      </c>
      <c r="H192" s="224">
        <v>27.870000000000001</v>
      </c>
      <c r="I192" s="225"/>
      <c r="J192" s="226">
        <f>ROUND(I192*H192,2)</f>
        <v>0</v>
      </c>
      <c r="K192" s="222" t="s">
        <v>148</v>
      </c>
      <c r="L192" s="71"/>
      <c r="M192" s="227" t="s">
        <v>32</v>
      </c>
      <c r="N192" s="228" t="s">
        <v>47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2" t="s">
        <v>149</v>
      </c>
      <c r="AT192" s="22" t="s">
        <v>144</v>
      </c>
      <c r="AU192" s="22" t="s">
        <v>86</v>
      </c>
      <c r="AY192" s="22" t="s">
        <v>142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2" t="s">
        <v>84</v>
      </c>
      <c r="BK192" s="231">
        <f>ROUND(I192*H192,2)</f>
        <v>0</v>
      </c>
      <c r="BL192" s="22" t="s">
        <v>149</v>
      </c>
      <c r="BM192" s="22" t="s">
        <v>545</v>
      </c>
    </row>
    <row r="193" s="1" customFormat="1">
      <c r="B193" s="45"/>
      <c r="C193" s="73"/>
      <c r="D193" s="232" t="s">
        <v>151</v>
      </c>
      <c r="E193" s="73"/>
      <c r="F193" s="233" t="s">
        <v>546</v>
      </c>
      <c r="G193" s="73"/>
      <c r="H193" s="73"/>
      <c r="I193" s="190"/>
      <c r="J193" s="73"/>
      <c r="K193" s="73"/>
      <c r="L193" s="71"/>
      <c r="M193" s="267"/>
      <c r="N193" s="268"/>
      <c r="O193" s="268"/>
      <c r="P193" s="268"/>
      <c r="Q193" s="268"/>
      <c r="R193" s="268"/>
      <c r="S193" s="268"/>
      <c r="T193" s="269"/>
      <c r="AT193" s="22" t="s">
        <v>151</v>
      </c>
      <c r="AU193" s="22" t="s">
        <v>86</v>
      </c>
    </row>
    <row r="194" s="1" customFormat="1" ht="6.96" customHeight="1">
      <c r="B194" s="66"/>
      <c r="C194" s="67"/>
      <c r="D194" s="67"/>
      <c r="E194" s="67"/>
      <c r="F194" s="67"/>
      <c r="G194" s="67"/>
      <c r="H194" s="67"/>
      <c r="I194" s="165"/>
      <c r="J194" s="67"/>
      <c r="K194" s="67"/>
      <c r="L194" s="71"/>
    </row>
  </sheetData>
  <sheetProtection sheet="1" autoFilter="0" formatColumns="0" formatRows="0" objects="1" scenarios="1" spinCount="100000" saltValue="qxbR0bWINcFTdIZUX2dyqmMjcJo3cFRT9/ndjEnQVgYpeg5/rzNb3d7E1+89R0gNIe/cnY/08QnYpA7ZLL1PUA==" hashValue="py4ecRAAfX3JzDmr+1lwzx/5FsmSKZSwctgWCjiq4qf8mmXFMSViujDDGLk2meJYXXGIo0B5U5g8D4En1Qjj8A==" algorithmName="SHA-512" password="CC35"/>
  <autoFilter ref="C81:K19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92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547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ROUND(J82,2)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ROUND(SUM(BE82:BE243), 2)</f>
        <v>0</v>
      </c>
      <c r="G30" s="46"/>
      <c r="H30" s="46"/>
      <c r="I30" s="157">
        <v>0.20999999999999999</v>
      </c>
      <c r="J30" s="156">
        <f>ROUND(ROUND((SUM(BE82:BE243)),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ROUND(SUM(BF82:BF243), 2)</f>
        <v>0</v>
      </c>
      <c r="G31" s="46"/>
      <c r="H31" s="46"/>
      <c r="I31" s="157">
        <v>0.14999999999999999</v>
      </c>
      <c r="J31" s="156">
        <f>ROUND(ROUND((SUM(BF82:BF243)),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ROUND(SUM(BG82:BG243),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ROUND(SUM(BH82:BH243),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ROUND(SUM(BI82:BI243),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03 - vodovod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J82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118</v>
      </c>
      <c r="E57" s="179"/>
      <c r="F57" s="179"/>
      <c r="G57" s="179"/>
      <c r="H57" s="179"/>
      <c r="I57" s="180"/>
      <c r="J57" s="181">
        <f>J83</f>
        <v>0</v>
      </c>
      <c r="K57" s="182"/>
    </row>
    <row r="58" s="8" customFormat="1" ht="19.92" customHeight="1">
      <c r="B58" s="183"/>
      <c r="C58" s="184"/>
      <c r="D58" s="185" t="s">
        <v>119</v>
      </c>
      <c r="E58" s="186"/>
      <c r="F58" s="186"/>
      <c r="G58" s="186"/>
      <c r="H58" s="186"/>
      <c r="I58" s="187"/>
      <c r="J58" s="188">
        <f>J84</f>
        <v>0</v>
      </c>
      <c r="K58" s="189"/>
    </row>
    <row r="59" s="8" customFormat="1" ht="19.92" customHeight="1">
      <c r="B59" s="183"/>
      <c r="C59" s="184"/>
      <c r="D59" s="185" t="s">
        <v>121</v>
      </c>
      <c r="E59" s="186"/>
      <c r="F59" s="186"/>
      <c r="G59" s="186"/>
      <c r="H59" s="186"/>
      <c r="I59" s="187"/>
      <c r="J59" s="188">
        <f>J138</f>
        <v>0</v>
      </c>
      <c r="K59" s="189"/>
    </row>
    <row r="60" s="8" customFormat="1" ht="19.92" customHeight="1">
      <c r="B60" s="183"/>
      <c r="C60" s="184"/>
      <c r="D60" s="185" t="s">
        <v>122</v>
      </c>
      <c r="E60" s="186"/>
      <c r="F60" s="186"/>
      <c r="G60" s="186"/>
      <c r="H60" s="186"/>
      <c r="I60" s="187"/>
      <c r="J60" s="188">
        <f>J148</f>
        <v>0</v>
      </c>
      <c r="K60" s="189"/>
    </row>
    <row r="61" s="8" customFormat="1" ht="19.92" customHeight="1">
      <c r="B61" s="183"/>
      <c r="C61" s="184"/>
      <c r="D61" s="185" t="s">
        <v>123</v>
      </c>
      <c r="E61" s="186"/>
      <c r="F61" s="186"/>
      <c r="G61" s="186"/>
      <c r="H61" s="186"/>
      <c r="I61" s="187"/>
      <c r="J61" s="188">
        <f>J238</f>
        <v>0</v>
      </c>
      <c r="K61" s="189"/>
    </row>
    <row r="62" s="8" customFormat="1" ht="19.92" customHeight="1">
      <c r="B62" s="183"/>
      <c r="C62" s="184"/>
      <c r="D62" s="185" t="s">
        <v>125</v>
      </c>
      <c r="E62" s="186"/>
      <c r="F62" s="186"/>
      <c r="G62" s="186"/>
      <c r="H62" s="186"/>
      <c r="I62" s="187"/>
      <c r="J62" s="188">
        <f>J241</f>
        <v>0</v>
      </c>
      <c r="K62" s="189"/>
    </row>
    <row r="63" s="1" customFormat="1" ht="21.84" customHeight="1">
      <c r="B63" s="45"/>
      <c r="C63" s="46"/>
      <c r="D63" s="46"/>
      <c r="E63" s="46"/>
      <c r="F63" s="46"/>
      <c r="G63" s="46"/>
      <c r="H63" s="46"/>
      <c r="I63" s="143"/>
      <c r="J63" s="46"/>
      <c r="K63" s="50"/>
    </row>
    <row r="64" s="1" customFormat="1" ht="6.96" customHeight="1">
      <c r="B64" s="66"/>
      <c r="C64" s="67"/>
      <c r="D64" s="67"/>
      <c r="E64" s="67"/>
      <c r="F64" s="67"/>
      <c r="G64" s="67"/>
      <c r="H64" s="67"/>
      <c r="I64" s="165"/>
      <c r="J64" s="67"/>
      <c r="K64" s="68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8"/>
      <c r="J68" s="70"/>
      <c r="K68" s="70"/>
      <c r="L68" s="71"/>
    </row>
    <row r="69" s="1" customFormat="1" ht="36.96" customHeight="1">
      <c r="B69" s="45"/>
      <c r="C69" s="72" t="s">
        <v>126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4.4" customHeight="1">
      <c r="B71" s="45"/>
      <c r="C71" s="75" t="s">
        <v>18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3"/>
      <c r="D72" s="73"/>
      <c r="E72" s="191" t="str">
        <f>E7</f>
        <v>DC052085_VDF_Jiraska_RK_R2</v>
      </c>
      <c r="F72" s="75"/>
      <c r="G72" s="75"/>
      <c r="H72" s="75"/>
      <c r="I72" s="190"/>
      <c r="J72" s="73"/>
      <c r="K72" s="73"/>
      <c r="L72" s="71"/>
    </row>
    <row r="73" s="1" customFormat="1" ht="14.4" customHeight="1">
      <c r="B73" s="45"/>
      <c r="C73" s="75" t="s">
        <v>111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2" customHeight="1">
      <c r="B74" s="45"/>
      <c r="C74" s="73"/>
      <c r="D74" s="73"/>
      <c r="E74" s="81" t="str">
        <f>E9</f>
        <v>03 - vodovod</v>
      </c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8" customHeight="1">
      <c r="B76" s="45"/>
      <c r="C76" s="75" t="s">
        <v>24</v>
      </c>
      <c r="D76" s="73"/>
      <c r="E76" s="73"/>
      <c r="F76" s="192" t="str">
        <f>F12</f>
        <v>Varnsdorf</v>
      </c>
      <c r="G76" s="73"/>
      <c r="H76" s="73"/>
      <c r="I76" s="193" t="s">
        <v>26</v>
      </c>
      <c r="J76" s="84" t="str">
        <f>IF(J12="","",J12)</f>
        <v>29. 11. 2017</v>
      </c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>
      <c r="B78" s="45"/>
      <c r="C78" s="75" t="s">
        <v>30</v>
      </c>
      <c r="D78" s="73"/>
      <c r="E78" s="73"/>
      <c r="F78" s="192" t="str">
        <f>E15</f>
        <v>SVS a.s.</v>
      </c>
      <c r="G78" s="73"/>
      <c r="H78" s="73"/>
      <c r="I78" s="193" t="s">
        <v>37</v>
      </c>
      <c r="J78" s="192" t="str">
        <f>E21</f>
        <v>Ing. Folbrecht</v>
      </c>
      <c r="K78" s="73"/>
      <c r="L78" s="71"/>
    </row>
    <row r="79" s="1" customFormat="1" ht="14.4" customHeight="1">
      <c r="B79" s="45"/>
      <c r="C79" s="75" t="s">
        <v>35</v>
      </c>
      <c r="D79" s="73"/>
      <c r="E79" s="73"/>
      <c r="F79" s="192" t="str">
        <f>IF(E18="","",E18)</f>
        <v/>
      </c>
      <c r="G79" s="73"/>
      <c r="H79" s="73"/>
      <c r="I79" s="190"/>
      <c r="J79" s="73"/>
      <c r="K79" s="73"/>
      <c r="L79" s="71"/>
    </row>
    <row r="80" s="1" customFormat="1" ht="10.32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9" customFormat="1" ht="29.28" customHeight="1">
      <c r="B81" s="194"/>
      <c r="C81" s="195" t="s">
        <v>127</v>
      </c>
      <c r="D81" s="196" t="s">
        <v>61</v>
      </c>
      <c r="E81" s="196" t="s">
        <v>57</v>
      </c>
      <c r="F81" s="196" t="s">
        <v>128</v>
      </c>
      <c r="G81" s="196" t="s">
        <v>129</v>
      </c>
      <c r="H81" s="196" t="s">
        <v>130</v>
      </c>
      <c r="I81" s="197" t="s">
        <v>131</v>
      </c>
      <c r="J81" s="196" t="s">
        <v>115</v>
      </c>
      <c r="K81" s="198" t="s">
        <v>132</v>
      </c>
      <c r="L81" s="199"/>
      <c r="M81" s="101" t="s">
        <v>133</v>
      </c>
      <c r="N81" s="102" t="s">
        <v>46</v>
      </c>
      <c r="O81" s="102" t="s">
        <v>134</v>
      </c>
      <c r="P81" s="102" t="s">
        <v>135</v>
      </c>
      <c r="Q81" s="102" t="s">
        <v>136</v>
      </c>
      <c r="R81" s="102" t="s">
        <v>137</v>
      </c>
      <c r="S81" s="102" t="s">
        <v>138</v>
      </c>
      <c r="T81" s="103" t="s">
        <v>139</v>
      </c>
    </row>
    <row r="82" s="1" customFormat="1" ht="29.28" customHeight="1">
      <c r="B82" s="45"/>
      <c r="C82" s="107" t="s">
        <v>116</v>
      </c>
      <c r="D82" s="73"/>
      <c r="E82" s="73"/>
      <c r="F82" s="73"/>
      <c r="G82" s="73"/>
      <c r="H82" s="73"/>
      <c r="I82" s="190"/>
      <c r="J82" s="200">
        <f>BK82</f>
        <v>0</v>
      </c>
      <c r="K82" s="73"/>
      <c r="L82" s="71"/>
      <c r="M82" s="104"/>
      <c r="N82" s="105"/>
      <c r="O82" s="105"/>
      <c r="P82" s="201">
        <f>P83</f>
        <v>0</v>
      </c>
      <c r="Q82" s="105"/>
      <c r="R82" s="201">
        <f>R83</f>
        <v>5.3800648520000003</v>
      </c>
      <c r="S82" s="105"/>
      <c r="T82" s="202">
        <f>T83</f>
        <v>0</v>
      </c>
      <c r="AT82" s="22" t="s">
        <v>75</v>
      </c>
      <c r="AU82" s="22" t="s">
        <v>117</v>
      </c>
      <c r="BK82" s="203">
        <f>BK83</f>
        <v>0</v>
      </c>
    </row>
    <row r="83" s="10" customFormat="1" ht="37.44" customHeight="1">
      <c r="B83" s="204"/>
      <c r="C83" s="205"/>
      <c r="D83" s="206" t="s">
        <v>75</v>
      </c>
      <c r="E83" s="207" t="s">
        <v>140</v>
      </c>
      <c r="F83" s="207" t="s">
        <v>141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P84+P138+P148+P238+P241</f>
        <v>0</v>
      </c>
      <c r="Q83" s="212"/>
      <c r="R83" s="213">
        <f>R84+R138+R148+R238+R241</f>
        <v>5.3800648520000003</v>
      </c>
      <c r="S83" s="212"/>
      <c r="T83" s="214">
        <f>T84+T138+T148+T238+T241</f>
        <v>0</v>
      </c>
      <c r="AR83" s="215" t="s">
        <v>84</v>
      </c>
      <c r="AT83" s="216" t="s">
        <v>75</v>
      </c>
      <c r="AU83" s="216" t="s">
        <v>76</v>
      </c>
      <c r="AY83" s="215" t="s">
        <v>142</v>
      </c>
      <c r="BK83" s="217">
        <f>BK84+BK138+BK148+BK238+BK241</f>
        <v>0</v>
      </c>
    </row>
    <row r="84" s="10" customFormat="1" ht="19.92" customHeight="1">
      <c r="B84" s="204"/>
      <c r="C84" s="205"/>
      <c r="D84" s="206" t="s">
        <v>75</v>
      </c>
      <c r="E84" s="218" t="s">
        <v>84</v>
      </c>
      <c r="F84" s="218" t="s">
        <v>143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SUM(P85:P137)</f>
        <v>0</v>
      </c>
      <c r="Q84" s="212"/>
      <c r="R84" s="213">
        <f>SUM(R85:R137)</f>
        <v>0.35044799999999998</v>
      </c>
      <c r="S84" s="212"/>
      <c r="T84" s="214">
        <f>SUM(T85:T137)</f>
        <v>0</v>
      </c>
      <c r="AR84" s="215" t="s">
        <v>84</v>
      </c>
      <c r="AT84" s="216" t="s">
        <v>75</v>
      </c>
      <c r="AU84" s="216" t="s">
        <v>84</v>
      </c>
      <c r="AY84" s="215" t="s">
        <v>142</v>
      </c>
      <c r="BK84" s="217">
        <f>SUM(BK85:BK137)</f>
        <v>0</v>
      </c>
    </row>
    <row r="85" s="1" customFormat="1" ht="22.8" customHeight="1">
      <c r="B85" s="45"/>
      <c r="C85" s="220" t="s">
        <v>84</v>
      </c>
      <c r="D85" s="220" t="s">
        <v>144</v>
      </c>
      <c r="E85" s="221" t="s">
        <v>462</v>
      </c>
      <c r="F85" s="222" t="s">
        <v>463</v>
      </c>
      <c r="G85" s="223" t="s">
        <v>157</v>
      </c>
      <c r="H85" s="224">
        <v>30</v>
      </c>
      <c r="I85" s="225"/>
      <c r="J85" s="226">
        <f>ROUND(I85*H85,2)</f>
        <v>0</v>
      </c>
      <c r="K85" s="222" t="s">
        <v>148</v>
      </c>
      <c r="L85" s="71"/>
      <c r="M85" s="227" t="s">
        <v>32</v>
      </c>
      <c r="N85" s="228" t="s">
        <v>47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2" t="s">
        <v>149</v>
      </c>
      <c r="AT85" s="22" t="s">
        <v>144</v>
      </c>
      <c r="AU85" s="22" t="s">
        <v>86</v>
      </c>
      <c r="AY85" s="22" t="s">
        <v>142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2" t="s">
        <v>84</v>
      </c>
      <c r="BK85" s="231">
        <f>ROUND(I85*H85,2)</f>
        <v>0</v>
      </c>
      <c r="BL85" s="22" t="s">
        <v>149</v>
      </c>
      <c r="BM85" s="22" t="s">
        <v>548</v>
      </c>
    </row>
    <row r="86" s="1" customFormat="1">
      <c r="B86" s="45"/>
      <c r="C86" s="73"/>
      <c r="D86" s="232" t="s">
        <v>151</v>
      </c>
      <c r="E86" s="73"/>
      <c r="F86" s="233" t="s">
        <v>465</v>
      </c>
      <c r="G86" s="73"/>
      <c r="H86" s="73"/>
      <c r="I86" s="190"/>
      <c r="J86" s="73"/>
      <c r="K86" s="73"/>
      <c r="L86" s="71"/>
      <c r="M86" s="234"/>
      <c r="N86" s="46"/>
      <c r="O86" s="46"/>
      <c r="P86" s="46"/>
      <c r="Q86" s="46"/>
      <c r="R86" s="46"/>
      <c r="S86" s="46"/>
      <c r="T86" s="94"/>
      <c r="AT86" s="22" t="s">
        <v>151</v>
      </c>
      <c r="AU86" s="22" t="s">
        <v>86</v>
      </c>
    </row>
    <row r="87" s="1" customFormat="1" ht="22.8" customHeight="1">
      <c r="B87" s="45"/>
      <c r="C87" s="220" t="s">
        <v>86</v>
      </c>
      <c r="D87" s="220" t="s">
        <v>144</v>
      </c>
      <c r="E87" s="221" t="s">
        <v>162</v>
      </c>
      <c r="F87" s="222" t="s">
        <v>163</v>
      </c>
      <c r="G87" s="223" t="s">
        <v>164</v>
      </c>
      <c r="H87" s="224">
        <v>60</v>
      </c>
      <c r="I87" s="225"/>
      <c r="J87" s="226">
        <f>ROUND(I87*H87,2)</f>
        <v>0</v>
      </c>
      <c r="K87" s="222" t="s">
        <v>148</v>
      </c>
      <c r="L87" s="71"/>
      <c r="M87" s="227" t="s">
        <v>32</v>
      </c>
      <c r="N87" s="228" t="s">
        <v>47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2" t="s">
        <v>149</v>
      </c>
      <c r="AT87" s="22" t="s">
        <v>144</v>
      </c>
      <c r="AU87" s="22" t="s">
        <v>86</v>
      </c>
      <c r="AY87" s="22" t="s">
        <v>142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2" t="s">
        <v>84</v>
      </c>
      <c r="BK87" s="231">
        <f>ROUND(I87*H87,2)</f>
        <v>0</v>
      </c>
      <c r="BL87" s="22" t="s">
        <v>149</v>
      </c>
      <c r="BM87" s="22" t="s">
        <v>549</v>
      </c>
    </row>
    <row r="88" s="1" customFormat="1">
      <c r="B88" s="45"/>
      <c r="C88" s="73"/>
      <c r="D88" s="232" t="s">
        <v>151</v>
      </c>
      <c r="E88" s="73"/>
      <c r="F88" s="233" t="s">
        <v>166</v>
      </c>
      <c r="G88" s="73"/>
      <c r="H88" s="73"/>
      <c r="I88" s="190"/>
      <c r="J88" s="73"/>
      <c r="K88" s="73"/>
      <c r="L88" s="71"/>
      <c r="M88" s="234"/>
      <c r="N88" s="46"/>
      <c r="O88" s="46"/>
      <c r="P88" s="46"/>
      <c r="Q88" s="46"/>
      <c r="R88" s="46"/>
      <c r="S88" s="46"/>
      <c r="T88" s="94"/>
      <c r="AT88" s="22" t="s">
        <v>151</v>
      </c>
      <c r="AU88" s="22" t="s">
        <v>86</v>
      </c>
    </row>
    <row r="89" s="1" customFormat="1" ht="14.4" customHeight="1">
      <c r="B89" s="45"/>
      <c r="C89" s="220" t="s">
        <v>161</v>
      </c>
      <c r="D89" s="220" t="s">
        <v>144</v>
      </c>
      <c r="E89" s="221" t="s">
        <v>550</v>
      </c>
      <c r="F89" s="222" t="s">
        <v>551</v>
      </c>
      <c r="G89" s="223" t="s">
        <v>169</v>
      </c>
      <c r="H89" s="224">
        <v>4.5</v>
      </c>
      <c r="I89" s="225"/>
      <c r="J89" s="226">
        <f>ROUND(I89*H89,2)</f>
        <v>0</v>
      </c>
      <c r="K89" s="222" t="s">
        <v>148</v>
      </c>
      <c r="L89" s="71"/>
      <c r="M89" s="227" t="s">
        <v>32</v>
      </c>
      <c r="N89" s="228" t="s">
        <v>47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2" t="s">
        <v>149</v>
      </c>
      <c r="AT89" s="22" t="s">
        <v>144</v>
      </c>
      <c r="AU89" s="22" t="s">
        <v>86</v>
      </c>
      <c r="AY89" s="22" t="s">
        <v>142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2" t="s">
        <v>84</v>
      </c>
      <c r="BK89" s="231">
        <f>ROUND(I89*H89,2)</f>
        <v>0</v>
      </c>
      <c r="BL89" s="22" t="s">
        <v>149</v>
      </c>
      <c r="BM89" s="22" t="s">
        <v>552</v>
      </c>
    </row>
    <row r="90" s="1" customFormat="1">
      <c r="B90" s="45"/>
      <c r="C90" s="73"/>
      <c r="D90" s="232" t="s">
        <v>151</v>
      </c>
      <c r="E90" s="73"/>
      <c r="F90" s="233" t="s">
        <v>553</v>
      </c>
      <c r="G90" s="73"/>
      <c r="H90" s="73"/>
      <c r="I90" s="190"/>
      <c r="J90" s="73"/>
      <c r="K90" s="73"/>
      <c r="L90" s="71"/>
      <c r="M90" s="234"/>
      <c r="N90" s="46"/>
      <c r="O90" s="46"/>
      <c r="P90" s="46"/>
      <c r="Q90" s="46"/>
      <c r="R90" s="46"/>
      <c r="S90" s="46"/>
      <c r="T90" s="94"/>
      <c r="AT90" s="22" t="s">
        <v>151</v>
      </c>
      <c r="AU90" s="22" t="s">
        <v>86</v>
      </c>
    </row>
    <row r="91" s="11" customFormat="1">
      <c r="B91" s="235"/>
      <c r="C91" s="236"/>
      <c r="D91" s="232" t="s">
        <v>153</v>
      </c>
      <c r="E91" s="237" t="s">
        <v>32</v>
      </c>
      <c r="F91" s="238" t="s">
        <v>554</v>
      </c>
      <c r="G91" s="236"/>
      <c r="H91" s="239">
        <v>4.5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AT91" s="245" t="s">
        <v>153</v>
      </c>
      <c r="AU91" s="245" t="s">
        <v>86</v>
      </c>
      <c r="AV91" s="11" t="s">
        <v>86</v>
      </c>
      <c r="AW91" s="11" t="s">
        <v>39</v>
      </c>
      <c r="AX91" s="11" t="s">
        <v>84</v>
      </c>
      <c r="AY91" s="245" t="s">
        <v>142</v>
      </c>
    </row>
    <row r="92" s="1" customFormat="1" ht="22.8" customHeight="1">
      <c r="B92" s="45"/>
      <c r="C92" s="220" t="s">
        <v>149</v>
      </c>
      <c r="D92" s="220" t="s">
        <v>144</v>
      </c>
      <c r="E92" s="221" t="s">
        <v>167</v>
      </c>
      <c r="F92" s="222" t="s">
        <v>168</v>
      </c>
      <c r="G92" s="223" t="s">
        <v>169</v>
      </c>
      <c r="H92" s="224">
        <v>110.33499999999999</v>
      </c>
      <c r="I92" s="225"/>
      <c r="J92" s="226">
        <f>ROUND(I92*H92,2)</f>
        <v>0</v>
      </c>
      <c r="K92" s="222" t="s">
        <v>148</v>
      </c>
      <c r="L92" s="71"/>
      <c r="M92" s="227" t="s">
        <v>32</v>
      </c>
      <c r="N92" s="228" t="s">
        <v>47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2" t="s">
        <v>149</v>
      </c>
      <c r="AT92" s="22" t="s">
        <v>144</v>
      </c>
      <c r="AU92" s="22" t="s">
        <v>86</v>
      </c>
      <c r="AY92" s="22" t="s">
        <v>142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2" t="s">
        <v>84</v>
      </c>
      <c r="BK92" s="231">
        <f>ROUND(I92*H92,2)</f>
        <v>0</v>
      </c>
      <c r="BL92" s="22" t="s">
        <v>149</v>
      </c>
      <c r="BM92" s="22" t="s">
        <v>555</v>
      </c>
    </row>
    <row r="93" s="1" customFormat="1">
      <c r="B93" s="45"/>
      <c r="C93" s="73"/>
      <c r="D93" s="232" t="s">
        <v>151</v>
      </c>
      <c r="E93" s="73"/>
      <c r="F93" s="233" t="s">
        <v>171</v>
      </c>
      <c r="G93" s="73"/>
      <c r="H93" s="73"/>
      <c r="I93" s="190"/>
      <c r="J93" s="73"/>
      <c r="K93" s="73"/>
      <c r="L93" s="71"/>
      <c r="M93" s="234"/>
      <c r="N93" s="46"/>
      <c r="O93" s="46"/>
      <c r="P93" s="46"/>
      <c r="Q93" s="46"/>
      <c r="R93" s="46"/>
      <c r="S93" s="46"/>
      <c r="T93" s="94"/>
      <c r="AT93" s="22" t="s">
        <v>151</v>
      </c>
      <c r="AU93" s="22" t="s">
        <v>86</v>
      </c>
    </row>
    <row r="94" s="11" customFormat="1">
      <c r="B94" s="235"/>
      <c r="C94" s="236"/>
      <c r="D94" s="232" t="s">
        <v>153</v>
      </c>
      <c r="E94" s="237" t="s">
        <v>32</v>
      </c>
      <c r="F94" s="238" t="s">
        <v>556</v>
      </c>
      <c r="G94" s="236"/>
      <c r="H94" s="239">
        <v>220.66900000000001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AT94" s="245" t="s">
        <v>153</v>
      </c>
      <c r="AU94" s="245" t="s">
        <v>86</v>
      </c>
      <c r="AV94" s="11" t="s">
        <v>86</v>
      </c>
      <c r="AW94" s="11" t="s">
        <v>39</v>
      </c>
      <c r="AX94" s="11" t="s">
        <v>84</v>
      </c>
      <c r="AY94" s="245" t="s">
        <v>142</v>
      </c>
    </row>
    <row r="95" s="11" customFormat="1">
      <c r="B95" s="235"/>
      <c r="C95" s="236"/>
      <c r="D95" s="232" t="s">
        <v>153</v>
      </c>
      <c r="E95" s="236"/>
      <c r="F95" s="238" t="s">
        <v>557</v>
      </c>
      <c r="G95" s="236"/>
      <c r="H95" s="239">
        <v>110.33499999999999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153</v>
      </c>
      <c r="AU95" s="245" t="s">
        <v>86</v>
      </c>
      <c r="AV95" s="11" t="s">
        <v>86</v>
      </c>
      <c r="AW95" s="11" t="s">
        <v>6</v>
      </c>
      <c r="AX95" s="11" t="s">
        <v>84</v>
      </c>
      <c r="AY95" s="245" t="s">
        <v>142</v>
      </c>
    </row>
    <row r="96" s="1" customFormat="1" ht="22.8" customHeight="1">
      <c r="B96" s="45"/>
      <c r="C96" s="220" t="s">
        <v>176</v>
      </c>
      <c r="D96" s="220" t="s">
        <v>144</v>
      </c>
      <c r="E96" s="221" t="s">
        <v>177</v>
      </c>
      <c r="F96" s="222" t="s">
        <v>178</v>
      </c>
      <c r="G96" s="223" t="s">
        <v>169</v>
      </c>
      <c r="H96" s="224">
        <v>33.100999999999999</v>
      </c>
      <c r="I96" s="225"/>
      <c r="J96" s="226">
        <f>ROUND(I96*H96,2)</f>
        <v>0</v>
      </c>
      <c r="K96" s="222" t="s">
        <v>148</v>
      </c>
      <c r="L96" s="71"/>
      <c r="M96" s="227" t="s">
        <v>32</v>
      </c>
      <c r="N96" s="228" t="s">
        <v>47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2" t="s">
        <v>149</v>
      </c>
      <c r="AT96" s="22" t="s">
        <v>144</v>
      </c>
      <c r="AU96" s="22" t="s">
        <v>86</v>
      </c>
      <c r="AY96" s="22" t="s">
        <v>142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2" t="s">
        <v>84</v>
      </c>
      <c r="BK96" s="231">
        <f>ROUND(I96*H96,2)</f>
        <v>0</v>
      </c>
      <c r="BL96" s="22" t="s">
        <v>149</v>
      </c>
      <c r="BM96" s="22" t="s">
        <v>558</v>
      </c>
    </row>
    <row r="97" s="1" customFormat="1">
      <c r="B97" s="45"/>
      <c r="C97" s="73"/>
      <c r="D97" s="232" t="s">
        <v>151</v>
      </c>
      <c r="E97" s="73"/>
      <c r="F97" s="233" t="s">
        <v>180</v>
      </c>
      <c r="G97" s="73"/>
      <c r="H97" s="73"/>
      <c r="I97" s="190"/>
      <c r="J97" s="73"/>
      <c r="K97" s="73"/>
      <c r="L97" s="71"/>
      <c r="M97" s="234"/>
      <c r="N97" s="46"/>
      <c r="O97" s="46"/>
      <c r="P97" s="46"/>
      <c r="Q97" s="46"/>
      <c r="R97" s="46"/>
      <c r="S97" s="46"/>
      <c r="T97" s="94"/>
      <c r="AT97" s="22" t="s">
        <v>151</v>
      </c>
      <c r="AU97" s="22" t="s">
        <v>86</v>
      </c>
    </row>
    <row r="98" s="11" customFormat="1">
      <c r="B98" s="235"/>
      <c r="C98" s="236"/>
      <c r="D98" s="232" t="s">
        <v>153</v>
      </c>
      <c r="E98" s="237" t="s">
        <v>32</v>
      </c>
      <c r="F98" s="238" t="s">
        <v>559</v>
      </c>
      <c r="G98" s="236"/>
      <c r="H98" s="239">
        <v>33.100999999999999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153</v>
      </c>
      <c r="AU98" s="245" t="s">
        <v>86</v>
      </c>
      <c r="AV98" s="11" t="s">
        <v>86</v>
      </c>
      <c r="AW98" s="11" t="s">
        <v>39</v>
      </c>
      <c r="AX98" s="11" t="s">
        <v>84</v>
      </c>
      <c r="AY98" s="245" t="s">
        <v>142</v>
      </c>
    </row>
    <row r="99" s="1" customFormat="1" ht="22.8" customHeight="1">
      <c r="B99" s="45"/>
      <c r="C99" s="220" t="s">
        <v>182</v>
      </c>
      <c r="D99" s="220" t="s">
        <v>144</v>
      </c>
      <c r="E99" s="221" t="s">
        <v>183</v>
      </c>
      <c r="F99" s="222" t="s">
        <v>184</v>
      </c>
      <c r="G99" s="223" t="s">
        <v>169</v>
      </c>
      <c r="H99" s="224">
        <v>110.33499999999999</v>
      </c>
      <c r="I99" s="225"/>
      <c r="J99" s="226">
        <f>ROUND(I99*H99,2)</f>
        <v>0</v>
      </c>
      <c r="K99" s="222" t="s">
        <v>148</v>
      </c>
      <c r="L99" s="71"/>
      <c r="M99" s="227" t="s">
        <v>32</v>
      </c>
      <c r="N99" s="228" t="s">
        <v>47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2" t="s">
        <v>149</v>
      </c>
      <c r="AT99" s="22" t="s">
        <v>144</v>
      </c>
      <c r="AU99" s="22" t="s">
        <v>86</v>
      </c>
      <c r="AY99" s="22" t="s">
        <v>142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2" t="s">
        <v>84</v>
      </c>
      <c r="BK99" s="231">
        <f>ROUND(I99*H99,2)</f>
        <v>0</v>
      </c>
      <c r="BL99" s="22" t="s">
        <v>149</v>
      </c>
      <c r="BM99" s="22" t="s">
        <v>560</v>
      </c>
    </row>
    <row r="100" s="1" customFormat="1">
      <c r="B100" s="45"/>
      <c r="C100" s="73"/>
      <c r="D100" s="232" t="s">
        <v>151</v>
      </c>
      <c r="E100" s="73"/>
      <c r="F100" s="233" t="s">
        <v>186</v>
      </c>
      <c r="G100" s="73"/>
      <c r="H100" s="73"/>
      <c r="I100" s="190"/>
      <c r="J100" s="73"/>
      <c r="K100" s="73"/>
      <c r="L100" s="71"/>
      <c r="M100" s="234"/>
      <c r="N100" s="46"/>
      <c r="O100" s="46"/>
      <c r="P100" s="46"/>
      <c r="Q100" s="46"/>
      <c r="R100" s="46"/>
      <c r="S100" s="46"/>
      <c r="T100" s="94"/>
      <c r="AT100" s="22" t="s">
        <v>151</v>
      </c>
      <c r="AU100" s="22" t="s">
        <v>86</v>
      </c>
    </row>
    <row r="101" s="11" customFormat="1">
      <c r="B101" s="235"/>
      <c r="C101" s="236"/>
      <c r="D101" s="232" t="s">
        <v>153</v>
      </c>
      <c r="E101" s="237" t="s">
        <v>32</v>
      </c>
      <c r="F101" s="238" t="s">
        <v>556</v>
      </c>
      <c r="G101" s="236"/>
      <c r="H101" s="239">
        <v>220.66900000000001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153</v>
      </c>
      <c r="AU101" s="245" t="s">
        <v>86</v>
      </c>
      <c r="AV101" s="11" t="s">
        <v>86</v>
      </c>
      <c r="AW101" s="11" t="s">
        <v>39</v>
      </c>
      <c r="AX101" s="11" t="s">
        <v>84</v>
      </c>
      <c r="AY101" s="245" t="s">
        <v>142</v>
      </c>
    </row>
    <row r="102" s="11" customFormat="1">
      <c r="B102" s="235"/>
      <c r="C102" s="236"/>
      <c r="D102" s="232" t="s">
        <v>153</v>
      </c>
      <c r="E102" s="236"/>
      <c r="F102" s="238" t="s">
        <v>557</v>
      </c>
      <c r="G102" s="236"/>
      <c r="H102" s="239">
        <v>110.33499999999999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153</v>
      </c>
      <c r="AU102" s="245" t="s">
        <v>86</v>
      </c>
      <c r="AV102" s="11" t="s">
        <v>86</v>
      </c>
      <c r="AW102" s="11" t="s">
        <v>6</v>
      </c>
      <c r="AX102" s="11" t="s">
        <v>84</v>
      </c>
      <c r="AY102" s="245" t="s">
        <v>142</v>
      </c>
    </row>
    <row r="103" s="1" customFormat="1" ht="22.8" customHeight="1">
      <c r="B103" s="45"/>
      <c r="C103" s="220" t="s">
        <v>187</v>
      </c>
      <c r="D103" s="220" t="s">
        <v>144</v>
      </c>
      <c r="E103" s="221" t="s">
        <v>188</v>
      </c>
      <c r="F103" s="222" t="s">
        <v>189</v>
      </c>
      <c r="G103" s="223" t="s">
        <v>169</v>
      </c>
      <c r="H103" s="224">
        <v>33.100999999999999</v>
      </c>
      <c r="I103" s="225"/>
      <c r="J103" s="226">
        <f>ROUND(I103*H103,2)</f>
        <v>0</v>
      </c>
      <c r="K103" s="222" t="s">
        <v>148</v>
      </c>
      <c r="L103" s="71"/>
      <c r="M103" s="227" t="s">
        <v>32</v>
      </c>
      <c r="N103" s="228" t="s">
        <v>47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2" t="s">
        <v>149</v>
      </c>
      <c r="AT103" s="22" t="s">
        <v>144</v>
      </c>
      <c r="AU103" s="22" t="s">
        <v>86</v>
      </c>
      <c r="AY103" s="22" t="s">
        <v>142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2" t="s">
        <v>84</v>
      </c>
      <c r="BK103" s="231">
        <f>ROUND(I103*H103,2)</f>
        <v>0</v>
      </c>
      <c r="BL103" s="22" t="s">
        <v>149</v>
      </c>
      <c r="BM103" s="22" t="s">
        <v>561</v>
      </c>
    </row>
    <row r="104" s="1" customFormat="1">
      <c r="B104" s="45"/>
      <c r="C104" s="73"/>
      <c r="D104" s="232" t="s">
        <v>151</v>
      </c>
      <c r="E104" s="73"/>
      <c r="F104" s="233" t="s">
        <v>191</v>
      </c>
      <c r="G104" s="73"/>
      <c r="H104" s="73"/>
      <c r="I104" s="190"/>
      <c r="J104" s="73"/>
      <c r="K104" s="73"/>
      <c r="L104" s="71"/>
      <c r="M104" s="234"/>
      <c r="N104" s="46"/>
      <c r="O104" s="46"/>
      <c r="P104" s="46"/>
      <c r="Q104" s="46"/>
      <c r="R104" s="46"/>
      <c r="S104" s="46"/>
      <c r="T104" s="94"/>
      <c r="AT104" s="22" t="s">
        <v>151</v>
      </c>
      <c r="AU104" s="22" t="s">
        <v>86</v>
      </c>
    </row>
    <row r="105" s="1" customFormat="1" ht="14.4" customHeight="1">
      <c r="B105" s="45"/>
      <c r="C105" s="220" t="s">
        <v>192</v>
      </c>
      <c r="D105" s="220" t="s">
        <v>144</v>
      </c>
      <c r="E105" s="221" t="s">
        <v>193</v>
      </c>
      <c r="F105" s="222" t="s">
        <v>194</v>
      </c>
      <c r="G105" s="223" t="s">
        <v>195</v>
      </c>
      <c r="H105" s="224">
        <v>417.19999999999999</v>
      </c>
      <c r="I105" s="225"/>
      <c r="J105" s="226">
        <f>ROUND(I105*H105,2)</f>
        <v>0</v>
      </c>
      <c r="K105" s="222" t="s">
        <v>148</v>
      </c>
      <c r="L105" s="71"/>
      <c r="M105" s="227" t="s">
        <v>32</v>
      </c>
      <c r="N105" s="228" t="s">
        <v>47</v>
      </c>
      <c r="O105" s="46"/>
      <c r="P105" s="229">
        <f>O105*H105</f>
        <v>0</v>
      </c>
      <c r="Q105" s="229">
        <v>0.00084000000000000003</v>
      </c>
      <c r="R105" s="229">
        <f>Q105*H105</f>
        <v>0.35044799999999998</v>
      </c>
      <c r="S105" s="229">
        <v>0</v>
      </c>
      <c r="T105" s="230">
        <f>S105*H105</f>
        <v>0</v>
      </c>
      <c r="AR105" s="22" t="s">
        <v>149</v>
      </c>
      <c r="AT105" s="22" t="s">
        <v>144</v>
      </c>
      <c r="AU105" s="22" t="s">
        <v>86</v>
      </c>
      <c r="AY105" s="22" t="s">
        <v>142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2" t="s">
        <v>84</v>
      </c>
      <c r="BK105" s="231">
        <f>ROUND(I105*H105,2)</f>
        <v>0</v>
      </c>
      <c r="BL105" s="22" t="s">
        <v>149</v>
      </c>
      <c r="BM105" s="22" t="s">
        <v>562</v>
      </c>
    </row>
    <row r="106" s="1" customFormat="1">
      <c r="B106" s="45"/>
      <c r="C106" s="73"/>
      <c r="D106" s="232" t="s">
        <v>151</v>
      </c>
      <c r="E106" s="73"/>
      <c r="F106" s="233" t="s">
        <v>197</v>
      </c>
      <c r="G106" s="73"/>
      <c r="H106" s="73"/>
      <c r="I106" s="190"/>
      <c r="J106" s="73"/>
      <c r="K106" s="73"/>
      <c r="L106" s="71"/>
      <c r="M106" s="234"/>
      <c r="N106" s="46"/>
      <c r="O106" s="46"/>
      <c r="P106" s="46"/>
      <c r="Q106" s="46"/>
      <c r="R106" s="46"/>
      <c r="S106" s="46"/>
      <c r="T106" s="94"/>
      <c r="AT106" s="22" t="s">
        <v>151</v>
      </c>
      <c r="AU106" s="22" t="s">
        <v>86</v>
      </c>
    </row>
    <row r="107" s="11" customFormat="1">
      <c r="B107" s="235"/>
      <c r="C107" s="236"/>
      <c r="D107" s="232" t="s">
        <v>153</v>
      </c>
      <c r="E107" s="237" t="s">
        <v>32</v>
      </c>
      <c r="F107" s="238" t="s">
        <v>563</v>
      </c>
      <c r="G107" s="236"/>
      <c r="H107" s="239">
        <v>417.19999999999999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153</v>
      </c>
      <c r="AU107" s="245" t="s">
        <v>86</v>
      </c>
      <c r="AV107" s="11" t="s">
        <v>86</v>
      </c>
      <c r="AW107" s="11" t="s">
        <v>39</v>
      </c>
      <c r="AX107" s="11" t="s">
        <v>84</v>
      </c>
      <c r="AY107" s="245" t="s">
        <v>142</v>
      </c>
    </row>
    <row r="108" s="1" customFormat="1" ht="14.4" customHeight="1">
      <c r="B108" s="45"/>
      <c r="C108" s="220" t="s">
        <v>199</v>
      </c>
      <c r="D108" s="220" t="s">
        <v>144</v>
      </c>
      <c r="E108" s="221" t="s">
        <v>200</v>
      </c>
      <c r="F108" s="222" t="s">
        <v>201</v>
      </c>
      <c r="G108" s="223" t="s">
        <v>195</v>
      </c>
      <c r="H108" s="224">
        <v>417.19999999999999</v>
      </c>
      <c r="I108" s="225"/>
      <c r="J108" s="226">
        <f>ROUND(I108*H108,2)</f>
        <v>0</v>
      </c>
      <c r="K108" s="222" t="s">
        <v>148</v>
      </c>
      <c r="L108" s="71"/>
      <c r="M108" s="227" t="s">
        <v>32</v>
      </c>
      <c r="N108" s="228" t="s">
        <v>47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2" t="s">
        <v>149</v>
      </c>
      <c r="AT108" s="22" t="s">
        <v>144</v>
      </c>
      <c r="AU108" s="22" t="s">
        <v>86</v>
      </c>
      <c r="AY108" s="22" t="s">
        <v>142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2" t="s">
        <v>84</v>
      </c>
      <c r="BK108" s="231">
        <f>ROUND(I108*H108,2)</f>
        <v>0</v>
      </c>
      <c r="BL108" s="22" t="s">
        <v>149</v>
      </c>
      <c r="BM108" s="22" t="s">
        <v>564</v>
      </c>
    </row>
    <row r="109" s="1" customFormat="1">
      <c r="B109" s="45"/>
      <c r="C109" s="73"/>
      <c r="D109" s="232" t="s">
        <v>151</v>
      </c>
      <c r="E109" s="73"/>
      <c r="F109" s="233" t="s">
        <v>203</v>
      </c>
      <c r="G109" s="73"/>
      <c r="H109" s="73"/>
      <c r="I109" s="190"/>
      <c r="J109" s="73"/>
      <c r="K109" s="73"/>
      <c r="L109" s="71"/>
      <c r="M109" s="234"/>
      <c r="N109" s="46"/>
      <c r="O109" s="46"/>
      <c r="P109" s="46"/>
      <c r="Q109" s="46"/>
      <c r="R109" s="46"/>
      <c r="S109" s="46"/>
      <c r="T109" s="94"/>
      <c r="AT109" s="22" t="s">
        <v>151</v>
      </c>
      <c r="AU109" s="22" t="s">
        <v>86</v>
      </c>
    </row>
    <row r="110" s="1" customFormat="1" ht="22.8" customHeight="1">
      <c r="B110" s="45"/>
      <c r="C110" s="220" t="s">
        <v>204</v>
      </c>
      <c r="D110" s="220" t="s">
        <v>144</v>
      </c>
      <c r="E110" s="221" t="s">
        <v>205</v>
      </c>
      <c r="F110" s="222" t="s">
        <v>206</v>
      </c>
      <c r="G110" s="223" t="s">
        <v>169</v>
      </c>
      <c r="H110" s="224">
        <v>220.66999999999999</v>
      </c>
      <c r="I110" s="225"/>
      <c r="J110" s="226">
        <f>ROUND(I110*H110,2)</f>
        <v>0</v>
      </c>
      <c r="K110" s="222" t="s">
        <v>148</v>
      </c>
      <c r="L110" s="71"/>
      <c r="M110" s="227" t="s">
        <v>32</v>
      </c>
      <c r="N110" s="228" t="s">
        <v>47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2" t="s">
        <v>149</v>
      </c>
      <c r="AT110" s="22" t="s">
        <v>144</v>
      </c>
      <c r="AU110" s="22" t="s">
        <v>86</v>
      </c>
      <c r="AY110" s="22" t="s">
        <v>142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2" t="s">
        <v>84</v>
      </c>
      <c r="BK110" s="231">
        <f>ROUND(I110*H110,2)</f>
        <v>0</v>
      </c>
      <c r="BL110" s="22" t="s">
        <v>149</v>
      </c>
      <c r="BM110" s="22" t="s">
        <v>565</v>
      </c>
    </row>
    <row r="111" s="1" customFormat="1">
      <c r="B111" s="45"/>
      <c r="C111" s="73"/>
      <c r="D111" s="232" t="s">
        <v>151</v>
      </c>
      <c r="E111" s="73"/>
      <c r="F111" s="233" t="s">
        <v>208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2" t="s">
        <v>151</v>
      </c>
      <c r="AU111" s="22" t="s">
        <v>86</v>
      </c>
    </row>
    <row r="112" s="11" customFormat="1">
      <c r="B112" s="235"/>
      <c r="C112" s="236"/>
      <c r="D112" s="232" t="s">
        <v>153</v>
      </c>
      <c r="E112" s="237" t="s">
        <v>32</v>
      </c>
      <c r="F112" s="238" t="s">
        <v>566</v>
      </c>
      <c r="G112" s="236"/>
      <c r="H112" s="239">
        <v>220.66999999999999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153</v>
      </c>
      <c r="AU112" s="245" t="s">
        <v>86</v>
      </c>
      <c r="AV112" s="11" t="s">
        <v>86</v>
      </c>
      <c r="AW112" s="11" t="s">
        <v>39</v>
      </c>
      <c r="AX112" s="11" t="s">
        <v>84</v>
      </c>
      <c r="AY112" s="245" t="s">
        <v>142</v>
      </c>
    </row>
    <row r="113" s="1" customFormat="1" ht="22.8" customHeight="1">
      <c r="B113" s="45"/>
      <c r="C113" s="220" t="s">
        <v>210</v>
      </c>
      <c r="D113" s="220" t="s">
        <v>144</v>
      </c>
      <c r="E113" s="221" t="s">
        <v>211</v>
      </c>
      <c r="F113" s="222" t="s">
        <v>212</v>
      </c>
      <c r="G113" s="223" t="s">
        <v>169</v>
      </c>
      <c r="H113" s="224">
        <v>331.745</v>
      </c>
      <c r="I113" s="225"/>
      <c r="J113" s="226">
        <f>ROUND(I113*H113,2)</f>
        <v>0</v>
      </c>
      <c r="K113" s="222" t="s">
        <v>148</v>
      </c>
      <c r="L113" s="71"/>
      <c r="M113" s="227" t="s">
        <v>32</v>
      </c>
      <c r="N113" s="228" t="s">
        <v>47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2" t="s">
        <v>149</v>
      </c>
      <c r="AT113" s="22" t="s">
        <v>144</v>
      </c>
      <c r="AU113" s="22" t="s">
        <v>86</v>
      </c>
      <c r="AY113" s="22" t="s">
        <v>142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2" t="s">
        <v>84</v>
      </c>
      <c r="BK113" s="231">
        <f>ROUND(I113*H113,2)</f>
        <v>0</v>
      </c>
      <c r="BL113" s="22" t="s">
        <v>149</v>
      </c>
      <c r="BM113" s="22" t="s">
        <v>567</v>
      </c>
    </row>
    <row r="114" s="1" customFormat="1">
      <c r="B114" s="45"/>
      <c r="C114" s="73"/>
      <c r="D114" s="232" t="s">
        <v>151</v>
      </c>
      <c r="E114" s="73"/>
      <c r="F114" s="233" t="s">
        <v>214</v>
      </c>
      <c r="G114" s="73"/>
      <c r="H114" s="73"/>
      <c r="I114" s="190"/>
      <c r="J114" s="73"/>
      <c r="K114" s="73"/>
      <c r="L114" s="71"/>
      <c r="M114" s="234"/>
      <c r="N114" s="46"/>
      <c r="O114" s="46"/>
      <c r="P114" s="46"/>
      <c r="Q114" s="46"/>
      <c r="R114" s="46"/>
      <c r="S114" s="46"/>
      <c r="T114" s="94"/>
      <c r="AT114" s="22" t="s">
        <v>151</v>
      </c>
      <c r="AU114" s="22" t="s">
        <v>86</v>
      </c>
    </row>
    <row r="115" s="11" customFormat="1">
      <c r="B115" s="235"/>
      <c r="C115" s="236"/>
      <c r="D115" s="232" t="s">
        <v>153</v>
      </c>
      <c r="E115" s="237" t="s">
        <v>32</v>
      </c>
      <c r="F115" s="238" t="s">
        <v>568</v>
      </c>
      <c r="G115" s="236"/>
      <c r="H115" s="239">
        <v>331.745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153</v>
      </c>
      <c r="AU115" s="245" t="s">
        <v>86</v>
      </c>
      <c r="AV115" s="11" t="s">
        <v>86</v>
      </c>
      <c r="AW115" s="11" t="s">
        <v>39</v>
      </c>
      <c r="AX115" s="11" t="s">
        <v>84</v>
      </c>
      <c r="AY115" s="245" t="s">
        <v>142</v>
      </c>
    </row>
    <row r="116" s="1" customFormat="1" ht="22.8" customHeight="1">
      <c r="B116" s="45"/>
      <c r="C116" s="220" t="s">
        <v>217</v>
      </c>
      <c r="D116" s="220" t="s">
        <v>144</v>
      </c>
      <c r="E116" s="221" t="s">
        <v>218</v>
      </c>
      <c r="F116" s="222" t="s">
        <v>219</v>
      </c>
      <c r="G116" s="223" t="s">
        <v>169</v>
      </c>
      <c r="H116" s="224">
        <v>109.515</v>
      </c>
      <c r="I116" s="225"/>
      <c r="J116" s="226">
        <f>ROUND(I116*H116,2)</f>
        <v>0</v>
      </c>
      <c r="K116" s="222" t="s">
        <v>148</v>
      </c>
      <c r="L116" s="71"/>
      <c r="M116" s="227" t="s">
        <v>32</v>
      </c>
      <c r="N116" s="228" t="s">
        <v>47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2" t="s">
        <v>149</v>
      </c>
      <c r="AT116" s="22" t="s">
        <v>144</v>
      </c>
      <c r="AU116" s="22" t="s">
        <v>86</v>
      </c>
      <c r="AY116" s="22" t="s">
        <v>142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2" t="s">
        <v>84</v>
      </c>
      <c r="BK116" s="231">
        <f>ROUND(I116*H116,2)</f>
        <v>0</v>
      </c>
      <c r="BL116" s="22" t="s">
        <v>149</v>
      </c>
      <c r="BM116" s="22" t="s">
        <v>569</v>
      </c>
    </row>
    <row r="117" s="1" customFormat="1">
      <c r="B117" s="45"/>
      <c r="C117" s="73"/>
      <c r="D117" s="232" t="s">
        <v>151</v>
      </c>
      <c r="E117" s="73"/>
      <c r="F117" s="233" t="s">
        <v>221</v>
      </c>
      <c r="G117" s="73"/>
      <c r="H117" s="73"/>
      <c r="I117" s="190"/>
      <c r="J117" s="73"/>
      <c r="K117" s="73"/>
      <c r="L117" s="71"/>
      <c r="M117" s="234"/>
      <c r="N117" s="46"/>
      <c r="O117" s="46"/>
      <c r="P117" s="46"/>
      <c r="Q117" s="46"/>
      <c r="R117" s="46"/>
      <c r="S117" s="46"/>
      <c r="T117" s="94"/>
      <c r="AT117" s="22" t="s">
        <v>151</v>
      </c>
      <c r="AU117" s="22" t="s">
        <v>86</v>
      </c>
    </row>
    <row r="118" s="11" customFormat="1">
      <c r="B118" s="235"/>
      <c r="C118" s="236"/>
      <c r="D118" s="232" t="s">
        <v>153</v>
      </c>
      <c r="E118" s="237" t="s">
        <v>32</v>
      </c>
      <c r="F118" s="238" t="s">
        <v>570</v>
      </c>
      <c r="G118" s="236"/>
      <c r="H118" s="239">
        <v>109.515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AT118" s="245" t="s">
        <v>153</v>
      </c>
      <c r="AU118" s="245" t="s">
        <v>86</v>
      </c>
      <c r="AV118" s="11" t="s">
        <v>86</v>
      </c>
      <c r="AW118" s="11" t="s">
        <v>39</v>
      </c>
      <c r="AX118" s="11" t="s">
        <v>84</v>
      </c>
      <c r="AY118" s="245" t="s">
        <v>142</v>
      </c>
    </row>
    <row r="119" s="1" customFormat="1" ht="14.4" customHeight="1">
      <c r="B119" s="45"/>
      <c r="C119" s="220" t="s">
        <v>223</v>
      </c>
      <c r="D119" s="220" t="s">
        <v>144</v>
      </c>
      <c r="E119" s="221" t="s">
        <v>224</v>
      </c>
      <c r="F119" s="222" t="s">
        <v>225</v>
      </c>
      <c r="G119" s="223" t="s">
        <v>169</v>
      </c>
      <c r="H119" s="224">
        <v>220.63</v>
      </c>
      <c r="I119" s="225"/>
      <c r="J119" s="226">
        <f>ROUND(I119*H119,2)</f>
        <v>0</v>
      </c>
      <c r="K119" s="222" t="s">
        <v>148</v>
      </c>
      <c r="L119" s="71"/>
      <c r="M119" s="227" t="s">
        <v>32</v>
      </c>
      <c r="N119" s="228" t="s">
        <v>47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2" t="s">
        <v>149</v>
      </c>
      <c r="AT119" s="22" t="s">
        <v>144</v>
      </c>
      <c r="AU119" s="22" t="s">
        <v>86</v>
      </c>
      <c r="AY119" s="22" t="s">
        <v>142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2" t="s">
        <v>84</v>
      </c>
      <c r="BK119" s="231">
        <f>ROUND(I119*H119,2)</f>
        <v>0</v>
      </c>
      <c r="BL119" s="22" t="s">
        <v>149</v>
      </c>
      <c r="BM119" s="22" t="s">
        <v>571</v>
      </c>
    </row>
    <row r="120" s="1" customFormat="1">
      <c r="B120" s="45"/>
      <c r="C120" s="73"/>
      <c r="D120" s="232" t="s">
        <v>151</v>
      </c>
      <c r="E120" s="73"/>
      <c r="F120" s="233" t="s">
        <v>227</v>
      </c>
      <c r="G120" s="73"/>
      <c r="H120" s="73"/>
      <c r="I120" s="190"/>
      <c r="J120" s="73"/>
      <c r="K120" s="73"/>
      <c r="L120" s="71"/>
      <c r="M120" s="234"/>
      <c r="N120" s="46"/>
      <c r="O120" s="46"/>
      <c r="P120" s="46"/>
      <c r="Q120" s="46"/>
      <c r="R120" s="46"/>
      <c r="S120" s="46"/>
      <c r="T120" s="94"/>
      <c r="AT120" s="22" t="s">
        <v>151</v>
      </c>
      <c r="AU120" s="22" t="s">
        <v>86</v>
      </c>
    </row>
    <row r="121" s="11" customFormat="1">
      <c r="B121" s="235"/>
      <c r="C121" s="236"/>
      <c r="D121" s="232" t="s">
        <v>153</v>
      </c>
      <c r="E121" s="237" t="s">
        <v>32</v>
      </c>
      <c r="F121" s="238" t="s">
        <v>572</v>
      </c>
      <c r="G121" s="236"/>
      <c r="H121" s="239">
        <v>220.63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AT121" s="245" t="s">
        <v>153</v>
      </c>
      <c r="AU121" s="245" t="s">
        <v>86</v>
      </c>
      <c r="AV121" s="11" t="s">
        <v>86</v>
      </c>
      <c r="AW121" s="11" t="s">
        <v>39</v>
      </c>
      <c r="AX121" s="11" t="s">
        <v>84</v>
      </c>
      <c r="AY121" s="245" t="s">
        <v>142</v>
      </c>
    </row>
    <row r="122" s="1" customFormat="1" ht="14.4" customHeight="1">
      <c r="B122" s="45"/>
      <c r="C122" s="220" t="s">
        <v>229</v>
      </c>
      <c r="D122" s="220" t="s">
        <v>144</v>
      </c>
      <c r="E122" s="221" t="s">
        <v>230</v>
      </c>
      <c r="F122" s="222" t="s">
        <v>231</v>
      </c>
      <c r="G122" s="223" t="s">
        <v>169</v>
      </c>
      <c r="H122" s="224">
        <v>330.14499999999998</v>
      </c>
      <c r="I122" s="225"/>
      <c r="J122" s="226">
        <f>ROUND(I122*H122,2)</f>
        <v>0</v>
      </c>
      <c r="K122" s="222" t="s">
        <v>148</v>
      </c>
      <c r="L122" s="71"/>
      <c r="M122" s="227" t="s">
        <v>32</v>
      </c>
      <c r="N122" s="228" t="s">
        <v>47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2" t="s">
        <v>149</v>
      </c>
      <c r="AT122" s="22" t="s">
        <v>144</v>
      </c>
      <c r="AU122" s="22" t="s">
        <v>86</v>
      </c>
      <c r="AY122" s="22" t="s">
        <v>142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2" t="s">
        <v>84</v>
      </c>
      <c r="BK122" s="231">
        <f>ROUND(I122*H122,2)</f>
        <v>0</v>
      </c>
      <c r="BL122" s="22" t="s">
        <v>149</v>
      </c>
      <c r="BM122" s="22" t="s">
        <v>573</v>
      </c>
    </row>
    <row r="123" s="1" customFormat="1">
      <c r="B123" s="45"/>
      <c r="C123" s="73"/>
      <c r="D123" s="232" t="s">
        <v>151</v>
      </c>
      <c r="E123" s="73"/>
      <c r="F123" s="233" t="s">
        <v>231</v>
      </c>
      <c r="G123" s="73"/>
      <c r="H123" s="73"/>
      <c r="I123" s="190"/>
      <c r="J123" s="73"/>
      <c r="K123" s="73"/>
      <c r="L123" s="71"/>
      <c r="M123" s="234"/>
      <c r="N123" s="46"/>
      <c r="O123" s="46"/>
      <c r="P123" s="46"/>
      <c r="Q123" s="46"/>
      <c r="R123" s="46"/>
      <c r="S123" s="46"/>
      <c r="T123" s="94"/>
      <c r="AT123" s="22" t="s">
        <v>151</v>
      </c>
      <c r="AU123" s="22" t="s">
        <v>86</v>
      </c>
    </row>
    <row r="124" s="11" customFormat="1">
      <c r="B124" s="235"/>
      <c r="C124" s="236"/>
      <c r="D124" s="232" t="s">
        <v>153</v>
      </c>
      <c r="E124" s="237" t="s">
        <v>32</v>
      </c>
      <c r="F124" s="238" t="s">
        <v>574</v>
      </c>
      <c r="G124" s="236"/>
      <c r="H124" s="239">
        <v>330.14499999999998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153</v>
      </c>
      <c r="AU124" s="245" t="s">
        <v>86</v>
      </c>
      <c r="AV124" s="11" t="s">
        <v>86</v>
      </c>
      <c r="AW124" s="11" t="s">
        <v>39</v>
      </c>
      <c r="AX124" s="11" t="s">
        <v>84</v>
      </c>
      <c r="AY124" s="245" t="s">
        <v>142</v>
      </c>
    </row>
    <row r="125" s="1" customFormat="1" ht="14.4" customHeight="1">
      <c r="B125" s="45"/>
      <c r="C125" s="220" t="s">
        <v>10</v>
      </c>
      <c r="D125" s="220" t="s">
        <v>144</v>
      </c>
      <c r="E125" s="221" t="s">
        <v>234</v>
      </c>
      <c r="F125" s="222" t="s">
        <v>235</v>
      </c>
      <c r="G125" s="223" t="s">
        <v>236</v>
      </c>
      <c r="H125" s="224">
        <v>197.12700000000001</v>
      </c>
      <c r="I125" s="225"/>
      <c r="J125" s="226">
        <f>ROUND(I125*H125,2)</f>
        <v>0</v>
      </c>
      <c r="K125" s="222" t="s">
        <v>148</v>
      </c>
      <c r="L125" s="71"/>
      <c r="M125" s="227" t="s">
        <v>32</v>
      </c>
      <c r="N125" s="228" t="s">
        <v>47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2" t="s">
        <v>149</v>
      </c>
      <c r="AT125" s="22" t="s">
        <v>144</v>
      </c>
      <c r="AU125" s="22" t="s">
        <v>86</v>
      </c>
      <c r="AY125" s="22" t="s">
        <v>142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2" t="s">
        <v>84</v>
      </c>
      <c r="BK125" s="231">
        <f>ROUND(I125*H125,2)</f>
        <v>0</v>
      </c>
      <c r="BL125" s="22" t="s">
        <v>149</v>
      </c>
      <c r="BM125" s="22" t="s">
        <v>575</v>
      </c>
    </row>
    <row r="126" s="1" customFormat="1">
      <c r="B126" s="45"/>
      <c r="C126" s="73"/>
      <c r="D126" s="232" t="s">
        <v>151</v>
      </c>
      <c r="E126" s="73"/>
      <c r="F126" s="233" t="s">
        <v>238</v>
      </c>
      <c r="G126" s="73"/>
      <c r="H126" s="73"/>
      <c r="I126" s="190"/>
      <c r="J126" s="73"/>
      <c r="K126" s="73"/>
      <c r="L126" s="71"/>
      <c r="M126" s="234"/>
      <c r="N126" s="46"/>
      <c r="O126" s="46"/>
      <c r="P126" s="46"/>
      <c r="Q126" s="46"/>
      <c r="R126" s="46"/>
      <c r="S126" s="46"/>
      <c r="T126" s="94"/>
      <c r="AT126" s="22" t="s">
        <v>151</v>
      </c>
      <c r="AU126" s="22" t="s">
        <v>86</v>
      </c>
    </row>
    <row r="127" s="11" customFormat="1">
      <c r="B127" s="235"/>
      <c r="C127" s="236"/>
      <c r="D127" s="232" t="s">
        <v>153</v>
      </c>
      <c r="E127" s="237" t="s">
        <v>32</v>
      </c>
      <c r="F127" s="238" t="s">
        <v>576</v>
      </c>
      <c r="G127" s="236"/>
      <c r="H127" s="239">
        <v>109.515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153</v>
      </c>
      <c r="AU127" s="245" t="s">
        <v>86</v>
      </c>
      <c r="AV127" s="11" t="s">
        <v>86</v>
      </c>
      <c r="AW127" s="11" t="s">
        <v>39</v>
      </c>
      <c r="AX127" s="11" t="s">
        <v>84</v>
      </c>
      <c r="AY127" s="245" t="s">
        <v>142</v>
      </c>
    </row>
    <row r="128" s="11" customFormat="1">
      <c r="B128" s="235"/>
      <c r="C128" s="236"/>
      <c r="D128" s="232" t="s">
        <v>153</v>
      </c>
      <c r="E128" s="236"/>
      <c r="F128" s="238" t="s">
        <v>577</v>
      </c>
      <c r="G128" s="236"/>
      <c r="H128" s="239">
        <v>197.12700000000001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153</v>
      </c>
      <c r="AU128" s="245" t="s">
        <v>86</v>
      </c>
      <c r="AV128" s="11" t="s">
        <v>86</v>
      </c>
      <c r="AW128" s="11" t="s">
        <v>6</v>
      </c>
      <c r="AX128" s="11" t="s">
        <v>84</v>
      </c>
      <c r="AY128" s="245" t="s">
        <v>142</v>
      </c>
    </row>
    <row r="129" s="1" customFormat="1" ht="22.8" customHeight="1">
      <c r="B129" s="45"/>
      <c r="C129" s="220" t="s">
        <v>241</v>
      </c>
      <c r="D129" s="220" t="s">
        <v>144</v>
      </c>
      <c r="E129" s="221" t="s">
        <v>242</v>
      </c>
      <c r="F129" s="222" t="s">
        <v>243</v>
      </c>
      <c r="G129" s="223" t="s">
        <v>169</v>
      </c>
      <c r="H129" s="224">
        <v>111.155</v>
      </c>
      <c r="I129" s="225"/>
      <c r="J129" s="226">
        <f>ROUND(I129*H129,2)</f>
        <v>0</v>
      </c>
      <c r="K129" s="222" t="s">
        <v>148</v>
      </c>
      <c r="L129" s="71"/>
      <c r="M129" s="227" t="s">
        <v>32</v>
      </c>
      <c r="N129" s="228" t="s">
        <v>47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2" t="s">
        <v>149</v>
      </c>
      <c r="AT129" s="22" t="s">
        <v>144</v>
      </c>
      <c r="AU129" s="22" t="s">
        <v>86</v>
      </c>
      <c r="AY129" s="22" t="s">
        <v>142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2" t="s">
        <v>84</v>
      </c>
      <c r="BK129" s="231">
        <f>ROUND(I129*H129,2)</f>
        <v>0</v>
      </c>
      <c r="BL129" s="22" t="s">
        <v>149</v>
      </c>
      <c r="BM129" s="22" t="s">
        <v>578</v>
      </c>
    </row>
    <row r="130" s="1" customFormat="1">
      <c r="B130" s="45"/>
      <c r="C130" s="73"/>
      <c r="D130" s="232" t="s">
        <v>151</v>
      </c>
      <c r="E130" s="73"/>
      <c r="F130" s="233" t="s">
        <v>245</v>
      </c>
      <c r="G130" s="73"/>
      <c r="H130" s="73"/>
      <c r="I130" s="190"/>
      <c r="J130" s="73"/>
      <c r="K130" s="73"/>
      <c r="L130" s="71"/>
      <c r="M130" s="234"/>
      <c r="N130" s="46"/>
      <c r="O130" s="46"/>
      <c r="P130" s="46"/>
      <c r="Q130" s="46"/>
      <c r="R130" s="46"/>
      <c r="S130" s="46"/>
      <c r="T130" s="94"/>
      <c r="AT130" s="22" t="s">
        <v>151</v>
      </c>
      <c r="AU130" s="22" t="s">
        <v>86</v>
      </c>
    </row>
    <row r="131" s="11" customFormat="1">
      <c r="B131" s="235"/>
      <c r="C131" s="236"/>
      <c r="D131" s="232" t="s">
        <v>153</v>
      </c>
      <c r="E131" s="237" t="s">
        <v>32</v>
      </c>
      <c r="F131" s="238" t="s">
        <v>579</v>
      </c>
      <c r="G131" s="236"/>
      <c r="H131" s="239">
        <v>111.155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153</v>
      </c>
      <c r="AU131" s="245" t="s">
        <v>86</v>
      </c>
      <c r="AV131" s="11" t="s">
        <v>86</v>
      </c>
      <c r="AW131" s="11" t="s">
        <v>39</v>
      </c>
      <c r="AX131" s="11" t="s">
        <v>84</v>
      </c>
      <c r="AY131" s="245" t="s">
        <v>142</v>
      </c>
    </row>
    <row r="132" s="1" customFormat="1" ht="22.8" customHeight="1">
      <c r="B132" s="45"/>
      <c r="C132" s="220" t="s">
        <v>248</v>
      </c>
      <c r="D132" s="220" t="s">
        <v>144</v>
      </c>
      <c r="E132" s="221" t="s">
        <v>249</v>
      </c>
      <c r="F132" s="222" t="s">
        <v>250</v>
      </c>
      <c r="G132" s="223" t="s">
        <v>169</v>
      </c>
      <c r="H132" s="224">
        <v>87.165000000000006</v>
      </c>
      <c r="I132" s="225"/>
      <c r="J132" s="226">
        <f>ROUND(I132*H132,2)</f>
        <v>0</v>
      </c>
      <c r="K132" s="222" t="s">
        <v>148</v>
      </c>
      <c r="L132" s="71"/>
      <c r="M132" s="227" t="s">
        <v>32</v>
      </c>
      <c r="N132" s="228" t="s">
        <v>47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2" t="s">
        <v>149</v>
      </c>
      <c r="AT132" s="22" t="s">
        <v>144</v>
      </c>
      <c r="AU132" s="22" t="s">
        <v>86</v>
      </c>
      <c r="AY132" s="22" t="s">
        <v>142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2" t="s">
        <v>84</v>
      </c>
      <c r="BK132" s="231">
        <f>ROUND(I132*H132,2)</f>
        <v>0</v>
      </c>
      <c r="BL132" s="22" t="s">
        <v>149</v>
      </c>
      <c r="BM132" s="22" t="s">
        <v>580</v>
      </c>
    </row>
    <row r="133" s="1" customFormat="1">
      <c r="B133" s="45"/>
      <c r="C133" s="73"/>
      <c r="D133" s="232" t="s">
        <v>151</v>
      </c>
      <c r="E133" s="73"/>
      <c r="F133" s="233" t="s">
        <v>252</v>
      </c>
      <c r="G133" s="73"/>
      <c r="H133" s="73"/>
      <c r="I133" s="190"/>
      <c r="J133" s="73"/>
      <c r="K133" s="73"/>
      <c r="L133" s="71"/>
      <c r="M133" s="234"/>
      <c r="N133" s="46"/>
      <c r="O133" s="46"/>
      <c r="P133" s="46"/>
      <c r="Q133" s="46"/>
      <c r="R133" s="46"/>
      <c r="S133" s="46"/>
      <c r="T133" s="94"/>
      <c r="AT133" s="22" t="s">
        <v>151</v>
      </c>
      <c r="AU133" s="22" t="s">
        <v>86</v>
      </c>
    </row>
    <row r="134" s="11" customFormat="1">
      <c r="B134" s="235"/>
      <c r="C134" s="236"/>
      <c r="D134" s="232" t="s">
        <v>153</v>
      </c>
      <c r="E134" s="237" t="s">
        <v>32</v>
      </c>
      <c r="F134" s="238" t="s">
        <v>581</v>
      </c>
      <c r="G134" s="236"/>
      <c r="H134" s="239">
        <v>87.165000000000006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153</v>
      </c>
      <c r="AU134" s="245" t="s">
        <v>86</v>
      </c>
      <c r="AV134" s="11" t="s">
        <v>86</v>
      </c>
      <c r="AW134" s="11" t="s">
        <v>39</v>
      </c>
      <c r="AX134" s="11" t="s">
        <v>84</v>
      </c>
      <c r="AY134" s="245" t="s">
        <v>142</v>
      </c>
    </row>
    <row r="135" s="1" customFormat="1" ht="14.4" customHeight="1">
      <c r="B135" s="45"/>
      <c r="C135" s="257" t="s">
        <v>255</v>
      </c>
      <c r="D135" s="257" t="s">
        <v>256</v>
      </c>
      <c r="E135" s="258" t="s">
        <v>257</v>
      </c>
      <c r="F135" s="259" t="s">
        <v>258</v>
      </c>
      <c r="G135" s="260" t="s">
        <v>236</v>
      </c>
      <c r="H135" s="261">
        <v>156.89699999999999</v>
      </c>
      <c r="I135" s="262"/>
      <c r="J135" s="263">
        <f>ROUND(I135*H135,2)</f>
        <v>0</v>
      </c>
      <c r="K135" s="259" t="s">
        <v>148</v>
      </c>
      <c r="L135" s="264"/>
      <c r="M135" s="265" t="s">
        <v>32</v>
      </c>
      <c r="N135" s="266" t="s">
        <v>47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2" t="s">
        <v>192</v>
      </c>
      <c r="AT135" s="22" t="s">
        <v>256</v>
      </c>
      <c r="AU135" s="22" t="s">
        <v>86</v>
      </c>
      <c r="AY135" s="22" t="s">
        <v>142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2" t="s">
        <v>84</v>
      </c>
      <c r="BK135" s="231">
        <f>ROUND(I135*H135,2)</f>
        <v>0</v>
      </c>
      <c r="BL135" s="22" t="s">
        <v>149</v>
      </c>
      <c r="BM135" s="22" t="s">
        <v>582</v>
      </c>
    </row>
    <row r="136" s="1" customFormat="1">
      <c r="B136" s="45"/>
      <c r="C136" s="73"/>
      <c r="D136" s="232" t="s">
        <v>151</v>
      </c>
      <c r="E136" s="73"/>
      <c r="F136" s="233" t="s">
        <v>260</v>
      </c>
      <c r="G136" s="73"/>
      <c r="H136" s="73"/>
      <c r="I136" s="190"/>
      <c r="J136" s="73"/>
      <c r="K136" s="73"/>
      <c r="L136" s="71"/>
      <c r="M136" s="234"/>
      <c r="N136" s="46"/>
      <c r="O136" s="46"/>
      <c r="P136" s="46"/>
      <c r="Q136" s="46"/>
      <c r="R136" s="46"/>
      <c r="S136" s="46"/>
      <c r="T136" s="94"/>
      <c r="AT136" s="22" t="s">
        <v>151</v>
      </c>
      <c r="AU136" s="22" t="s">
        <v>86</v>
      </c>
    </row>
    <row r="137" s="11" customFormat="1">
      <c r="B137" s="235"/>
      <c r="C137" s="236"/>
      <c r="D137" s="232" t="s">
        <v>153</v>
      </c>
      <c r="E137" s="236"/>
      <c r="F137" s="238" t="s">
        <v>583</v>
      </c>
      <c r="G137" s="236"/>
      <c r="H137" s="239">
        <v>156.89699999999999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153</v>
      </c>
      <c r="AU137" s="245" t="s">
        <v>86</v>
      </c>
      <c r="AV137" s="11" t="s">
        <v>86</v>
      </c>
      <c r="AW137" s="11" t="s">
        <v>6</v>
      </c>
      <c r="AX137" s="11" t="s">
        <v>84</v>
      </c>
      <c r="AY137" s="245" t="s">
        <v>142</v>
      </c>
    </row>
    <row r="138" s="10" customFormat="1" ht="29.88" customHeight="1">
      <c r="B138" s="204"/>
      <c r="C138" s="205"/>
      <c r="D138" s="206" t="s">
        <v>75</v>
      </c>
      <c r="E138" s="218" t="s">
        <v>149</v>
      </c>
      <c r="F138" s="218" t="s">
        <v>269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SUM(P139:P147)</f>
        <v>0</v>
      </c>
      <c r="Q138" s="212"/>
      <c r="R138" s="213">
        <f>SUM(R139:R147)</f>
        <v>0.0040895999999999997</v>
      </c>
      <c r="S138" s="212"/>
      <c r="T138" s="214">
        <f>SUM(T139:T147)</f>
        <v>0</v>
      </c>
      <c r="AR138" s="215" t="s">
        <v>84</v>
      </c>
      <c r="AT138" s="216" t="s">
        <v>75</v>
      </c>
      <c r="AU138" s="216" t="s">
        <v>84</v>
      </c>
      <c r="AY138" s="215" t="s">
        <v>142</v>
      </c>
      <c r="BK138" s="217">
        <f>SUM(BK139:BK147)</f>
        <v>0</v>
      </c>
    </row>
    <row r="139" s="1" customFormat="1" ht="14.4" customHeight="1">
      <c r="B139" s="45"/>
      <c r="C139" s="220" t="s">
        <v>263</v>
      </c>
      <c r="D139" s="220" t="s">
        <v>144</v>
      </c>
      <c r="E139" s="221" t="s">
        <v>271</v>
      </c>
      <c r="F139" s="222" t="s">
        <v>272</v>
      </c>
      <c r="G139" s="223" t="s">
        <v>169</v>
      </c>
      <c r="H139" s="224">
        <v>22.350000000000001</v>
      </c>
      <c r="I139" s="225"/>
      <c r="J139" s="226">
        <f>ROUND(I139*H139,2)</f>
        <v>0</v>
      </c>
      <c r="K139" s="222" t="s">
        <v>148</v>
      </c>
      <c r="L139" s="71"/>
      <c r="M139" s="227" t="s">
        <v>32</v>
      </c>
      <c r="N139" s="228" t="s">
        <v>47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2" t="s">
        <v>149</v>
      </c>
      <c r="AT139" s="22" t="s">
        <v>144</v>
      </c>
      <c r="AU139" s="22" t="s">
        <v>86</v>
      </c>
      <c r="AY139" s="22" t="s">
        <v>142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2" t="s">
        <v>84</v>
      </c>
      <c r="BK139" s="231">
        <f>ROUND(I139*H139,2)</f>
        <v>0</v>
      </c>
      <c r="BL139" s="22" t="s">
        <v>149</v>
      </c>
      <c r="BM139" s="22" t="s">
        <v>584</v>
      </c>
    </row>
    <row r="140" s="1" customFormat="1">
      <c r="B140" s="45"/>
      <c r="C140" s="73"/>
      <c r="D140" s="232" t="s">
        <v>151</v>
      </c>
      <c r="E140" s="73"/>
      <c r="F140" s="233" t="s">
        <v>274</v>
      </c>
      <c r="G140" s="73"/>
      <c r="H140" s="73"/>
      <c r="I140" s="190"/>
      <c r="J140" s="73"/>
      <c r="K140" s="73"/>
      <c r="L140" s="71"/>
      <c r="M140" s="234"/>
      <c r="N140" s="46"/>
      <c r="O140" s="46"/>
      <c r="P140" s="46"/>
      <c r="Q140" s="46"/>
      <c r="R140" s="46"/>
      <c r="S140" s="46"/>
      <c r="T140" s="94"/>
      <c r="AT140" s="22" t="s">
        <v>151</v>
      </c>
      <c r="AU140" s="22" t="s">
        <v>86</v>
      </c>
    </row>
    <row r="141" s="11" customFormat="1">
      <c r="B141" s="235"/>
      <c r="C141" s="236"/>
      <c r="D141" s="232" t="s">
        <v>153</v>
      </c>
      <c r="E141" s="237" t="s">
        <v>32</v>
      </c>
      <c r="F141" s="238" t="s">
        <v>585</v>
      </c>
      <c r="G141" s="236"/>
      <c r="H141" s="239">
        <v>22.350000000000001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153</v>
      </c>
      <c r="AU141" s="245" t="s">
        <v>86</v>
      </c>
      <c r="AV141" s="11" t="s">
        <v>86</v>
      </c>
      <c r="AW141" s="11" t="s">
        <v>39</v>
      </c>
      <c r="AX141" s="11" t="s">
        <v>84</v>
      </c>
      <c r="AY141" s="245" t="s">
        <v>142</v>
      </c>
    </row>
    <row r="142" s="1" customFormat="1" ht="14.4" customHeight="1">
      <c r="B142" s="45"/>
      <c r="C142" s="220" t="s">
        <v>270</v>
      </c>
      <c r="D142" s="220" t="s">
        <v>144</v>
      </c>
      <c r="E142" s="221" t="s">
        <v>586</v>
      </c>
      <c r="F142" s="222" t="s">
        <v>587</v>
      </c>
      <c r="G142" s="223" t="s">
        <v>169</v>
      </c>
      <c r="H142" s="224">
        <v>0.064000000000000001</v>
      </c>
      <c r="I142" s="225"/>
      <c r="J142" s="226">
        <f>ROUND(I142*H142,2)</f>
        <v>0</v>
      </c>
      <c r="K142" s="222" t="s">
        <v>148</v>
      </c>
      <c r="L142" s="71"/>
      <c r="M142" s="227" t="s">
        <v>32</v>
      </c>
      <c r="N142" s="228" t="s">
        <v>47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2" t="s">
        <v>149</v>
      </c>
      <c r="AT142" s="22" t="s">
        <v>144</v>
      </c>
      <c r="AU142" s="22" t="s">
        <v>86</v>
      </c>
      <c r="AY142" s="22" t="s">
        <v>142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2" t="s">
        <v>84</v>
      </c>
      <c r="BK142" s="231">
        <f>ROUND(I142*H142,2)</f>
        <v>0</v>
      </c>
      <c r="BL142" s="22" t="s">
        <v>149</v>
      </c>
      <c r="BM142" s="22" t="s">
        <v>588</v>
      </c>
    </row>
    <row r="143" s="1" customFormat="1">
      <c r="B143" s="45"/>
      <c r="C143" s="73"/>
      <c r="D143" s="232" t="s">
        <v>151</v>
      </c>
      <c r="E143" s="73"/>
      <c r="F143" s="233" t="s">
        <v>589</v>
      </c>
      <c r="G143" s="73"/>
      <c r="H143" s="73"/>
      <c r="I143" s="190"/>
      <c r="J143" s="73"/>
      <c r="K143" s="73"/>
      <c r="L143" s="71"/>
      <c r="M143" s="234"/>
      <c r="N143" s="46"/>
      <c r="O143" s="46"/>
      <c r="P143" s="46"/>
      <c r="Q143" s="46"/>
      <c r="R143" s="46"/>
      <c r="S143" s="46"/>
      <c r="T143" s="94"/>
      <c r="AT143" s="22" t="s">
        <v>151</v>
      </c>
      <c r="AU143" s="22" t="s">
        <v>86</v>
      </c>
    </row>
    <row r="144" s="11" customFormat="1">
      <c r="B144" s="235"/>
      <c r="C144" s="236"/>
      <c r="D144" s="232" t="s">
        <v>153</v>
      </c>
      <c r="E144" s="237" t="s">
        <v>32</v>
      </c>
      <c r="F144" s="238" t="s">
        <v>590</v>
      </c>
      <c r="G144" s="236"/>
      <c r="H144" s="239">
        <v>0.064000000000000001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153</v>
      </c>
      <c r="AU144" s="245" t="s">
        <v>86</v>
      </c>
      <c r="AV144" s="11" t="s">
        <v>86</v>
      </c>
      <c r="AW144" s="11" t="s">
        <v>39</v>
      </c>
      <c r="AX144" s="11" t="s">
        <v>84</v>
      </c>
      <c r="AY144" s="245" t="s">
        <v>142</v>
      </c>
    </row>
    <row r="145" s="1" customFormat="1" ht="14.4" customHeight="1">
      <c r="B145" s="45"/>
      <c r="C145" s="220" t="s">
        <v>9</v>
      </c>
      <c r="D145" s="220" t="s">
        <v>144</v>
      </c>
      <c r="E145" s="221" t="s">
        <v>591</v>
      </c>
      <c r="F145" s="222" t="s">
        <v>592</v>
      </c>
      <c r="G145" s="223" t="s">
        <v>195</v>
      </c>
      <c r="H145" s="224">
        <v>0.64000000000000001</v>
      </c>
      <c r="I145" s="225"/>
      <c r="J145" s="226">
        <f>ROUND(I145*H145,2)</f>
        <v>0</v>
      </c>
      <c r="K145" s="222" t="s">
        <v>148</v>
      </c>
      <c r="L145" s="71"/>
      <c r="M145" s="227" t="s">
        <v>32</v>
      </c>
      <c r="N145" s="228" t="s">
        <v>47</v>
      </c>
      <c r="O145" s="46"/>
      <c r="P145" s="229">
        <f>O145*H145</f>
        <v>0</v>
      </c>
      <c r="Q145" s="229">
        <v>0.0063899999999999998</v>
      </c>
      <c r="R145" s="229">
        <f>Q145*H145</f>
        <v>0.0040895999999999997</v>
      </c>
      <c r="S145" s="229">
        <v>0</v>
      </c>
      <c r="T145" s="230">
        <f>S145*H145</f>
        <v>0</v>
      </c>
      <c r="AR145" s="22" t="s">
        <v>149</v>
      </c>
      <c r="AT145" s="22" t="s">
        <v>144</v>
      </c>
      <c r="AU145" s="22" t="s">
        <v>86</v>
      </c>
      <c r="AY145" s="22" t="s">
        <v>142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2" t="s">
        <v>84</v>
      </c>
      <c r="BK145" s="231">
        <f>ROUND(I145*H145,2)</f>
        <v>0</v>
      </c>
      <c r="BL145" s="22" t="s">
        <v>149</v>
      </c>
      <c r="BM145" s="22" t="s">
        <v>593</v>
      </c>
    </row>
    <row r="146" s="1" customFormat="1">
      <c r="B146" s="45"/>
      <c r="C146" s="73"/>
      <c r="D146" s="232" t="s">
        <v>151</v>
      </c>
      <c r="E146" s="73"/>
      <c r="F146" s="233" t="s">
        <v>594</v>
      </c>
      <c r="G146" s="73"/>
      <c r="H146" s="73"/>
      <c r="I146" s="190"/>
      <c r="J146" s="73"/>
      <c r="K146" s="73"/>
      <c r="L146" s="71"/>
      <c r="M146" s="234"/>
      <c r="N146" s="46"/>
      <c r="O146" s="46"/>
      <c r="P146" s="46"/>
      <c r="Q146" s="46"/>
      <c r="R146" s="46"/>
      <c r="S146" s="46"/>
      <c r="T146" s="94"/>
      <c r="AT146" s="22" t="s">
        <v>151</v>
      </c>
      <c r="AU146" s="22" t="s">
        <v>86</v>
      </c>
    </row>
    <row r="147" s="11" customFormat="1">
      <c r="B147" s="235"/>
      <c r="C147" s="236"/>
      <c r="D147" s="232" t="s">
        <v>153</v>
      </c>
      <c r="E147" s="237" t="s">
        <v>32</v>
      </c>
      <c r="F147" s="238" t="s">
        <v>595</v>
      </c>
      <c r="G147" s="236"/>
      <c r="H147" s="239">
        <v>0.64000000000000001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153</v>
      </c>
      <c r="AU147" s="245" t="s">
        <v>86</v>
      </c>
      <c r="AV147" s="11" t="s">
        <v>86</v>
      </c>
      <c r="AW147" s="11" t="s">
        <v>39</v>
      </c>
      <c r="AX147" s="11" t="s">
        <v>84</v>
      </c>
      <c r="AY147" s="245" t="s">
        <v>142</v>
      </c>
    </row>
    <row r="148" s="10" customFormat="1" ht="29.88" customHeight="1">
      <c r="B148" s="204"/>
      <c r="C148" s="205"/>
      <c r="D148" s="206" t="s">
        <v>75</v>
      </c>
      <c r="E148" s="218" t="s">
        <v>192</v>
      </c>
      <c r="F148" s="218" t="s">
        <v>284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SUM(P149:P237)</f>
        <v>0</v>
      </c>
      <c r="Q148" s="212"/>
      <c r="R148" s="213">
        <f>SUM(R149:R237)</f>
        <v>5.0255272519999998</v>
      </c>
      <c r="S148" s="212"/>
      <c r="T148" s="214">
        <f>SUM(T149:T237)</f>
        <v>0</v>
      </c>
      <c r="AR148" s="215" t="s">
        <v>84</v>
      </c>
      <c r="AT148" s="216" t="s">
        <v>75</v>
      </c>
      <c r="AU148" s="216" t="s">
        <v>84</v>
      </c>
      <c r="AY148" s="215" t="s">
        <v>142</v>
      </c>
      <c r="BK148" s="217">
        <f>SUM(BK149:BK237)</f>
        <v>0</v>
      </c>
    </row>
    <row r="149" s="1" customFormat="1" ht="22.8" customHeight="1">
      <c r="B149" s="45"/>
      <c r="C149" s="220" t="s">
        <v>280</v>
      </c>
      <c r="D149" s="220" t="s">
        <v>144</v>
      </c>
      <c r="E149" s="221" t="s">
        <v>596</v>
      </c>
      <c r="F149" s="222" t="s">
        <v>597</v>
      </c>
      <c r="G149" s="223" t="s">
        <v>278</v>
      </c>
      <c r="H149" s="224">
        <v>2</v>
      </c>
      <c r="I149" s="225"/>
      <c r="J149" s="226">
        <f>ROUND(I149*H149,2)</f>
        <v>0</v>
      </c>
      <c r="K149" s="222" t="s">
        <v>148</v>
      </c>
      <c r="L149" s="71"/>
      <c r="M149" s="227" t="s">
        <v>32</v>
      </c>
      <c r="N149" s="228" t="s">
        <v>47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2" t="s">
        <v>149</v>
      </c>
      <c r="AT149" s="22" t="s">
        <v>144</v>
      </c>
      <c r="AU149" s="22" t="s">
        <v>86</v>
      </c>
      <c r="AY149" s="22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2" t="s">
        <v>84</v>
      </c>
      <c r="BK149" s="231">
        <f>ROUND(I149*H149,2)</f>
        <v>0</v>
      </c>
      <c r="BL149" s="22" t="s">
        <v>149</v>
      </c>
      <c r="BM149" s="22" t="s">
        <v>598</v>
      </c>
    </row>
    <row r="150" s="1" customFormat="1">
      <c r="B150" s="45"/>
      <c r="C150" s="73"/>
      <c r="D150" s="232" t="s">
        <v>151</v>
      </c>
      <c r="E150" s="73"/>
      <c r="F150" s="233" t="s">
        <v>599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2" t="s">
        <v>151</v>
      </c>
      <c r="AU150" s="22" t="s">
        <v>86</v>
      </c>
    </row>
    <row r="151" s="1" customFormat="1" ht="22.8" customHeight="1">
      <c r="B151" s="45"/>
      <c r="C151" s="220" t="s">
        <v>285</v>
      </c>
      <c r="D151" s="220" t="s">
        <v>144</v>
      </c>
      <c r="E151" s="221" t="s">
        <v>600</v>
      </c>
      <c r="F151" s="222" t="s">
        <v>601</v>
      </c>
      <c r="G151" s="223" t="s">
        <v>278</v>
      </c>
      <c r="H151" s="224">
        <v>2</v>
      </c>
      <c r="I151" s="225"/>
      <c r="J151" s="226">
        <f>ROUND(I151*H151,2)</f>
        <v>0</v>
      </c>
      <c r="K151" s="222" t="s">
        <v>148</v>
      </c>
      <c r="L151" s="71"/>
      <c r="M151" s="227" t="s">
        <v>32</v>
      </c>
      <c r="N151" s="228" t="s">
        <v>47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2" t="s">
        <v>149</v>
      </c>
      <c r="AT151" s="22" t="s">
        <v>144</v>
      </c>
      <c r="AU151" s="22" t="s">
        <v>86</v>
      </c>
      <c r="AY151" s="22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2" t="s">
        <v>84</v>
      </c>
      <c r="BK151" s="231">
        <f>ROUND(I151*H151,2)</f>
        <v>0</v>
      </c>
      <c r="BL151" s="22" t="s">
        <v>149</v>
      </c>
      <c r="BM151" s="22" t="s">
        <v>602</v>
      </c>
    </row>
    <row r="152" s="1" customFormat="1">
      <c r="B152" s="45"/>
      <c r="C152" s="73"/>
      <c r="D152" s="232" t="s">
        <v>151</v>
      </c>
      <c r="E152" s="73"/>
      <c r="F152" s="233" t="s">
        <v>603</v>
      </c>
      <c r="G152" s="73"/>
      <c r="H152" s="73"/>
      <c r="I152" s="190"/>
      <c r="J152" s="73"/>
      <c r="K152" s="73"/>
      <c r="L152" s="71"/>
      <c r="M152" s="234"/>
      <c r="N152" s="46"/>
      <c r="O152" s="46"/>
      <c r="P152" s="46"/>
      <c r="Q152" s="46"/>
      <c r="R152" s="46"/>
      <c r="S152" s="46"/>
      <c r="T152" s="94"/>
      <c r="AT152" s="22" t="s">
        <v>151</v>
      </c>
      <c r="AU152" s="22" t="s">
        <v>86</v>
      </c>
    </row>
    <row r="153" s="1" customFormat="1" ht="22.8" customHeight="1">
      <c r="B153" s="45"/>
      <c r="C153" s="220" t="s">
        <v>290</v>
      </c>
      <c r="D153" s="220" t="s">
        <v>144</v>
      </c>
      <c r="E153" s="221" t="s">
        <v>604</v>
      </c>
      <c r="F153" s="222" t="s">
        <v>605</v>
      </c>
      <c r="G153" s="223" t="s">
        <v>278</v>
      </c>
      <c r="H153" s="224">
        <v>4</v>
      </c>
      <c r="I153" s="225"/>
      <c r="J153" s="226">
        <f>ROUND(I153*H153,2)</f>
        <v>0</v>
      </c>
      <c r="K153" s="222" t="s">
        <v>148</v>
      </c>
      <c r="L153" s="71"/>
      <c r="M153" s="227" t="s">
        <v>32</v>
      </c>
      <c r="N153" s="228" t="s">
        <v>47</v>
      </c>
      <c r="O153" s="46"/>
      <c r="P153" s="229">
        <f>O153*H153</f>
        <v>0</v>
      </c>
      <c r="Q153" s="229">
        <v>0.00167</v>
      </c>
      <c r="R153" s="229">
        <f>Q153*H153</f>
        <v>0.0066800000000000002</v>
      </c>
      <c r="S153" s="229">
        <v>0</v>
      </c>
      <c r="T153" s="230">
        <f>S153*H153</f>
        <v>0</v>
      </c>
      <c r="AR153" s="22" t="s">
        <v>149</v>
      </c>
      <c r="AT153" s="22" t="s">
        <v>144</v>
      </c>
      <c r="AU153" s="22" t="s">
        <v>86</v>
      </c>
      <c r="AY153" s="22" t="s">
        <v>142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2" t="s">
        <v>84</v>
      </c>
      <c r="BK153" s="231">
        <f>ROUND(I153*H153,2)</f>
        <v>0</v>
      </c>
      <c r="BL153" s="22" t="s">
        <v>149</v>
      </c>
      <c r="BM153" s="22" t="s">
        <v>606</v>
      </c>
    </row>
    <row r="154" s="1" customFormat="1">
      <c r="B154" s="45"/>
      <c r="C154" s="73"/>
      <c r="D154" s="232" t="s">
        <v>151</v>
      </c>
      <c r="E154" s="73"/>
      <c r="F154" s="233" t="s">
        <v>607</v>
      </c>
      <c r="G154" s="73"/>
      <c r="H154" s="73"/>
      <c r="I154" s="190"/>
      <c r="J154" s="73"/>
      <c r="K154" s="73"/>
      <c r="L154" s="71"/>
      <c r="M154" s="234"/>
      <c r="N154" s="46"/>
      <c r="O154" s="46"/>
      <c r="P154" s="46"/>
      <c r="Q154" s="46"/>
      <c r="R154" s="46"/>
      <c r="S154" s="46"/>
      <c r="T154" s="94"/>
      <c r="AT154" s="22" t="s">
        <v>151</v>
      </c>
      <c r="AU154" s="22" t="s">
        <v>86</v>
      </c>
    </row>
    <row r="155" s="1" customFormat="1" ht="14.4" customHeight="1">
      <c r="B155" s="45"/>
      <c r="C155" s="257" t="s">
        <v>295</v>
      </c>
      <c r="D155" s="257" t="s">
        <v>256</v>
      </c>
      <c r="E155" s="258" t="s">
        <v>608</v>
      </c>
      <c r="F155" s="259" t="s">
        <v>609</v>
      </c>
      <c r="G155" s="260" t="s">
        <v>610</v>
      </c>
      <c r="H155" s="261">
        <v>2</v>
      </c>
      <c r="I155" s="262"/>
      <c r="J155" s="263">
        <f>ROUND(I155*H155,2)</f>
        <v>0</v>
      </c>
      <c r="K155" s="259" t="s">
        <v>32</v>
      </c>
      <c r="L155" s="264"/>
      <c r="M155" s="265" t="s">
        <v>32</v>
      </c>
      <c r="N155" s="266" t="s">
        <v>47</v>
      </c>
      <c r="O155" s="46"/>
      <c r="P155" s="229">
        <f>O155*H155</f>
        <v>0</v>
      </c>
      <c r="Q155" s="229">
        <v>0.0068999999999999999</v>
      </c>
      <c r="R155" s="229">
        <f>Q155*H155</f>
        <v>0.0138</v>
      </c>
      <c r="S155" s="229">
        <v>0</v>
      </c>
      <c r="T155" s="230">
        <f>S155*H155</f>
        <v>0</v>
      </c>
      <c r="AR155" s="22" t="s">
        <v>192</v>
      </c>
      <c r="AT155" s="22" t="s">
        <v>256</v>
      </c>
      <c r="AU155" s="22" t="s">
        <v>86</v>
      </c>
      <c r="AY155" s="22" t="s">
        <v>142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2" t="s">
        <v>84</v>
      </c>
      <c r="BK155" s="231">
        <f>ROUND(I155*H155,2)</f>
        <v>0</v>
      </c>
      <c r="BL155" s="22" t="s">
        <v>149</v>
      </c>
      <c r="BM155" s="22" t="s">
        <v>611</v>
      </c>
    </row>
    <row r="156" s="1" customFormat="1">
      <c r="B156" s="45"/>
      <c r="C156" s="73"/>
      <c r="D156" s="232" t="s">
        <v>151</v>
      </c>
      <c r="E156" s="73"/>
      <c r="F156" s="233" t="s">
        <v>612</v>
      </c>
      <c r="G156" s="73"/>
      <c r="H156" s="73"/>
      <c r="I156" s="190"/>
      <c r="J156" s="73"/>
      <c r="K156" s="73"/>
      <c r="L156" s="71"/>
      <c r="M156" s="234"/>
      <c r="N156" s="46"/>
      <c r="O156" s="46"/>
      <c r="P156" s="46"/>
      <c r="Q156" s="46"/>
      <c r="R156" s="46"/>
      <c r="S156" s="46"/>
      <c r="T156" s="94"/>
      <c r="AT156" s="22" t="s">
        <v>151</v>
      </c>
      <c r="AU156" s="22" t="s">
        <v>86</v>
      </c>
    </row>
    <row r="157" s="1" customFormat="1" ht="14.4" customHeight="1">
      <c r="B157" s="45"/>
      <c r="C157" s="257" t="s">
        <v>300</v>
      </c>
      <c r="D157" s="257" t="s">
        <v>256</v>
      </c>
      <c r="E157" s="258" t="s">
        <v>613</v>
      </c>
      <c r="F157" s="259" t="s">
        <v>614</v>
      </c>
      <c r="G157" s="260" t="s">
        <v>278</v>
      </c>
      <c r="H157" s="261">
        <v>1</v>
      </c>
      <c r="I157" s="262"/>
      <c r="J157" s="263">
        <f>ROUND(I157*H157,2)</f>
        <v>0</v>
      </c>
      <c r="K157" s="259" t="s">
        <v>32</v>
      </c>
      <c r="L157" s="264"/>
      <c r="M157" s="265" t="s">
        <v>32</v>
      </c>
      <c r="N157" s="266" t="s">
        <v>47</v>
      </c>
      <c r="O157" s="46"/>
      <c r="P157" s="229">
        <f>O157*H157</f>
        <v>0</v>
      </c>
      <c r="Q157" s="229">
        <v>0.016299999999999999</v>
      </c>
      <c r="R157" s="229">
        <f>Q157*H157</f>
        <v>0.016299999999999999</v>
      </c>
      <c r="S157" s="229">
        <v>0</v>
      </c>
      <c r="T157" s="230">
        <f>S157*H157</f>
        <v>0</v>
      </c>
      <c r="AR157" s="22" t="s">
        <v>192</v>
      </c>
      <c r="AT157" s="22" t="s">
        <v>256</v>
      </c>
      <c r="AU157" s="22" t="s">
        <v>86</v>
      </c>
      <c r="AY157" s="22" t="s">
        <v>142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2" t="s">
        <v>84</v>
      </c>
      <c r="BK157" s="231">
        <f>ROUND(I157*H157,2)</f>
        <v>0</v>
      </c>
      <c r="BL157" s="22" t="s">
        <v>149</v>
      </c>
      <c r="BM157" s="22" t="s">
        <v>615</v>
      </c>
    </row>
    <row r="158" s="1" customFormat="1">
      <c r="B158" s="45"/>
      <c r="C158" s="73"/>
      <c r="D158" s="232" t="s">
        <v>151</v>
      </c>
      <c r="E158" s="73"/>
      <c r="F158" s="233" t="s">
        <v>616</v>
      </c>
      <c r="G158" s="73"/>
      <c r="H158" s="73"/>
      <c r="I158" s="190"/>
      <c r="J158" s="73"/>
      <c r="K158" s="73"/>
      <c r="L158" s="71"/>
      <c r="M158" s="234"/>
      <c r="N158" s="46"/>
      <c r="O158" s="46"/>
      <c r="P158" s="46"/>
      <c r="Q158" s="46"/>
      <c r="R158" s="46"/>
      <c r="S158" s="46"/>
      <c r="T158" s="94"/>
      <c r="AT158" s="22" t="s">
        <v>151</v>
      </c>
      <c r="AU158" s="22" t="s">
        <v>86</v>
      </c>
    </row>
    <row r="159" s="1" customFormat="1" ht="22.8" customHeight="1">
      <c r="B159" s="45"/>
      <c r="C159" s="257" t="s">
        <v>305</v>
      </c>
      <c r="D159" s="257" t="s">
        <v>256</v>
      </c>
      <c r="E159" s="258" t="s">
        <v>617</v>
      </c>
      <c r="F159" s="259" t="s">
        <v>618</v>
      </c>
      <c r="G159" s="260" t="s">
        <v>278</v>
      </c>
      <c r="H159" s="261">
        <v>1</v>
      </c>
      <c r="I159" s="262"/>
      <c r="J159" s="263">
        <f>ROUND(I159*H159,2)</f>
        <v>0</v>
      </c>
      <c r="K159" s="259" t="s">
        <v>619</v>
      </c>
      <c r="L159" s="264"/>
      <c r="M159" s="265" t="s">
        <v>32</v>
      </c>
      <c r="N159" s="266" t="s">
        <v>47</v>
      </c>
      <c r="O159" s="46"/>
      <c r="P159" s="229">
        <f>O159*H159</f>
        <v>0</v>
      </c>
      <c r="Q159" s="229">
        <v>0.0178</v>
      </c>
      <c r="R159" s="229">
        <f>Q159*H159</f>
        <v>0.0178</v>
      </c>
      <c r="S159" s="229">
        <v>0</v>
      </c>
      <c r="T159" s="230">
        <f>S159*H159</f>
        <v>0</v>
      </c>
      <c r="AR159" s="22" t="s">
        <v>192</v>
      </c>
      <c r="AT159" s="22" t="s">
        <v>256</v>
      </c>
      <c r="AU159" s="22" t="s">
        <v>86</v>
      </c>
      <c r="AY159" s="22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2" t="s">
        <v>84</v>
      </c>
      <c r="BK159" s="231">
        <f>ROUND(I159*H159,2)</f>
        <v>0</v>
      </c>
      <c r="BL159" s="22" t="s">
        <v>149</v>
      </c>
      <c r="BM159" s="22" t="s">
        <v>620</v>
      </c>
    </row>
    <row r="160" s="1" customFormat="1">
      <c r="B160" s="45"/>
      <c r="C160" s="73"/>
      <c r="D160" s="232" t="s">
        <v>151</v>
      </c>
      <c r="E160" s="73"/>
      <c r="F160" s="233" t="s">
        <v>618</v>
      </c>
      <c r="G160" s="73"/>
      <c r="H160" s="73"/>
      <c r="I160" s="190"/>
      <c r="J160" s="73"/>
      <c r="K160" s="73"/>
      <c r="L160" s="71"/>
      <c r="M160" s="234"/>
      <c r="N160" s="46"/>
      <c r="O160" s="46"/>
      <c r="P160" s="46"/>
      <c r="Q160" s="46"/>
      <c r="R160" s="46"/>
      <c r="S160" s="46"/>
      <c r="T160" s="94"/>
      <c r="AT160" s="22" t="s">
        <v>151</v>
      </c>
      <c r="AU160" s="22" t="s">
        <v>86</v>
      </c>
    </row>
    <row r="161" s="1" customFormat="1" ht="22.8" customHeight="1">
      <c r="B161" s="45"/>
      <c r="C161" s="220" t="s">
        <v>310</v>
      </c>
      <c r="D161" s="220" t="s">
        <v>144</v>
      </c>
      <c r="E161" s="221" t="s">
        <v>621</v>
      </c>
      <c r="F161" s="222" t="s">
        <v>622</v>
      </c>
      <c r="G161" s="223" t="s">
        <v>278</v>
      </c>
      <c r="H161" s="224">
        <v>2</v>
      </c>
      <c r="I161" s="225"/>
      <c r="J161" s="226">
        <f>ROUND(I161*H161,2)</f>
        <v>0</v>
      </c>
      <c r="K161" s="222" t="s">
        <v>148</v>
      </c>
      <c r="L161" s="71"/>
      <c r="M161" s="227" t="s">
        <v>32</v>
      </c>
      <c r="N161" s="228" t="s">
        <v>47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2" t="s">
        <v>149</v>
      </c>
      <c r="AT161" s="22" t="s">
        <v>144</v>
      </c>
      <c r="AU161" s="22" t="s">
        <v>86</v>
      </c>
      <c r="AY161" s="22" t="s">
        <v>142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2" t="s">
        <v>84</v>
      </c>
      <c r="BK161" s="231">
        <f>ROUND(I161*H161,2)</f>
        <v>0</v>
      </c>
      <c r="BL161" s="22" t="s">
        <v>149</v>
      </c>
      <c r="BM161" s="22" t="s">
        <v>623</v>
      </c>
    </row>
    <row r="162" s="1" customFormat="1">
      <c r="B162" s="45"/>
      <c r="C162" s="73"/>
      <c r="D162" s="232" t="s">
        <v>151</v>
      </c>
      <c r="E162" s="73"/>
      <c r="F162" s="233" t="s">
        <v>624</v>
      </c>
      <c r="G162" s="73"/>
      <c r="H162" s="73"/>
      <c r="I162" s="190"/>
      <c r="J162" s="73"/>
      <c r="K162" s="73"/>
      <c r="L162" s="71"/>
      <c r="M162" s="234"/>
      <c r="N162" s="46"/>
      <c r="O162" s="46"/>
      <c r="P162" s="46"/>
      <c r="Q162" s="46"/>
      <c r="R162" s="46"/>
      <c r="S162" s="46"/>
      <c r="T162" s="94"/>
      <c r="AT162" s="22" t="s">
        <v>151</v>
      </c>
      <c r="AU162" s="22" t="s">
        <v>86</v>
      </c>
    </row>
    <row r="163" s="1" customFormat="1" ht="22.8" customHeight="1">
      <c r="B163" s="45"/>
      <c r="C163" s="257" t="s">
        <v>315</v>
      </c>
      <c r="D163" s="257" t="s">
        <v>256</v>
      </c>
      <c r="E163" s="258" t="s">
        <v>625</v>
      </c>
      <c r="F163" s="259" t="s">
        <v>626</v>
      </c>
      <c r="G163" s="260" t="s">
        <v>278</v>
      </c>
      <c r="H163" s="261">
        <v>2</v>
      </c>
      <c r="I163" s="262"/>
      <c r="J163" s="263">
        <f>ROUND(I163*H163,2)</f>
        <v>0</v>
      </c>
      <c r="K163" s="259" t="s">
        <v>148</v>
      </c>
      <c r="L163" s="264"/>
      <c r="M163" s="265" t="s">
        <v>32</v>
      </c>
      <c r="N163" s="266" t="s">
        <v>47</v>
      </c>
      <c r="O163" s="46"/>
      <c r="P163" s="229">
        <f>O163*H163</f>
        <v>0</v>
      </c>
      <c r="Q163" s="229">
        <v>0.0115</v>
      </c>
      <c r="R163" s="229">
        <f>Q163*H163</f>
        <v>0.023</v>
      </c>
      <c r="S163" s="229">
        <v>0</v>
      </c>
      <c r="T163" s="230">
        <f>S163*H163</f>
        <v>0</v>
      </c>
      <c r="AR163" s="22" t="s">
        <v>192</v>
      </c>
      <c r="AT163" s="22" t="s">
        <v>256</v>
      </c>
      <c r="AU163" s="22" t="s">
        <v>86</v>
      </c>
      <c r="AY163" s="22" t="s">
        <v>142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2" t="s">
        <v>84</v>
      </c>
      <c r="BK163" s="231">
        <f>ROUND(I163*H163,2)</f>
        <v>0</v>
      </c>
      <c r="BL163" s="22" t="s">
        <v>149</v>
      </c>
      <c r="BM163" s="22" t="s">
        <v>627</v>
      </c>
    </row>
    <row r="164" s="1" customFormat="1">
      <c r="B164" s="45"/>
      <c r="C164" s="73"/>
      <c r="D164" s="232" t="s">
        <v>151</v>
      </c>
      <c r="E164" s="73"/>
      <c r="F164" s="233" t="s">
        <v>628</v>
      </c>
      <c r="G164" s="73"/>
      <c r="H164" s="73"/>
      <c r="I164" s="190"/>
      <c r="J164" s="73"/>
      <c r="K164" s="73"/>
      <c r="L164" s="71"/>
      <c r="M164" s="234"/>
      <c r="N164" s="46"/>
      <c r="O164" s="46"/>
      <c r="P164" s="46"/>
      <c r="Q164" s="46"/>
      <c r="R164" s="46"/>
      <c r="S164" s="46"/>
      <c r="T164" s="94"/>
      <c r="AT164" s="22" t="s">
        <v>151</v>
      </c>
      <c r="AU164" s="22" t="s">
        <v>86</v>
      </c>
    </row>
    <row r="165" s="1" customFormat="1" ht="22.8" customHeight="1">
      <c r="B165" s="45"/>
      <c r="C165" s="220" t="s">
        <v>320</v>
      </c>
      <c r="D165" s="220" t="s">
        <v>144</v>
      </c>
      <c r="E165" s="221" t="s">
        <v>629</v>
      </c>
      <c r="F165" s="222" t="s">
        <v>630</v>
      </c>
      <c r="G165" s="223" t="s">
        <v>278</v>
      </c>
      <c r="H165" s="224">
        <v>2</v>
      </c>
      <c r="I165" s="225"/>
      <c r="J165" s="226">
        <f>ROUND(I165*H165,2)</f>
        <v>0</v>
      </c>
      <c r="K165" s="222" t="s">
        <v>148</v>
      </c>
      <c r="L165" s="71"/>
      <c r="M165" s="227" t="s">
        <v>32</v>
      </c>
      <c r="N165" s="228" t="s">
        <v>47</v>
      </c>
      <c r="O165" s="46"/>
      <c r="P165" s="229">
        <f>O165*H165</f>
        <v>0</v>
      </c>
      <c r="Q165" s="229">
        <v>0.0050499999999999998</v>
      </c>
      <c r="R165" s="229">
        <f>Q165*H165</f>
        <v>0.0101</v>
      </c>
      <c r="S165" s="229">
        <v>0</v>
      </c>
      <c r="T165" s="230">
        <f>S165*H165</f>
        <v>0</v>
      </c>
      <c r="AR165" s="22" t="s">
        <v>149</v>
      </c>
      <c r="AT165" s="22" t="s">
        <v>144</v>
      </c>
      <c r="AU165" s="22" t="s">
        <v>86</v>
      </c>
      <c r="AY165" s="22" t="s">
        <v>142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2" t="s">
        <v>84</v>
      </c>
      <c r="BK165" s="231">
        <f>ROUND(I165*H165,2)</f>
        <v>0</v>
      </c>
      <c r="BL165" s="22" t="s">
        <v>149</v>
      </c>
      <c r="BM165" s="22" t="s">
        <v>631</v>
      </c>
    </row>
    <row r="166" s="1" customFormat="1">
      <c r="B166" s="45"/>
      <c r="C166" s="73"/>
      <c r="D166" s="232" t="s">
        <v>151</v>
      </c>
      <c r="E166" s="73"/>
      <c r="F166" s="233" t="s">
        <v>632</v>
      </c>
      <c r="G166" s="73"/>
      <c r="H166" s="73"/>
      <c r="I166" s="190"/>
      <c r="J166" s="73"/>
      <c r="K166" s="73"/>
      <c r="L166" s="71"/>
      <c r="M166" s="234"/>
      <c r="N166" s="46"/>
      <c r="O166" s="46"/>
      <c r="P166" s="46"/>
      <c r="Q166" s="46"/>
      <c r="R166" s="46"/>
      <c r="S166" s="46"/>
      <c r="T166" s="94"/>
      <c r="AT166" s="22" t="s">
        <v>151</v>
      </c>
      <c r="AU166" s="22" t="s">
        <v>86</v>
      </c>
    </row>
    <row r="167" s="1" customFormat="1" ht="14.4" customHeight="1">
      <c r="B167" s="45"/>
      <c r="C167" s="257" t="s">
        <v>324</v>
      </c>
      <c r="D167" s="257" t="s">
        <v>256</v>
      </c>
      <c r="E167" s="258" t="s">
        <v>633</v>
      </c>
      <c r="F167" s="259" t="s">
        <v>634</v>
      </c>
      <c r="G167" s="260" t="s">
        <v>610</v>
      </c>
      <c r="H167" s="261">
        <v>2</v>
      </c>
      <c r="I167" s="262"/>
      <c r="J167" s="263">
        <f>ROUND(I167*H167,2)</f>
        <v>0</v>
      </c>
      <c r="K167" s="259" t="s">
        <v>32</v>
      </c>
      <c r="L167" s="264"/>
      <c r="M167" s="265" t="s">
        <v>32</v>
      </c>
      <c r="N167" s="266" t="s">
        <v>47</v>
      </c>
      <c r="O167" s="46"/>
      <c r="P167" s="229">
        <f>O167*H167</f>
        <v>0</v>
      </c>
      <c r="Q167" s="229">
        <v>0.048599999999999997</v>
      </c>
      <c r="R167" s="229">
        <f>Q167*H167</f>
        <v>0.097199999999999995</v>
      </c>
      <c r="S167" s="229">
        <v>0</v>
      </c>
      <c r="T167" s="230">
        <f>S167*H167</f>
        <v>0</v>
      </c>
      <c r="AR167" s="22" t="s">
        <v>192</v>
      </c>
      <c r="AT167" s="22" t="s">
        <v>256</v>
      </c>
      <c r="AU167" s="22" t="s">
        <v>86</v>
      </c>
      <c r="AY167" s="22" t="s">
        <v>142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2" t="s">
        <v>84</v>
      </c>
      <c r="BK167" s="231">
        <f>ROUND(I167*H167,2)</f>
        <v>0</v>
      </c>
      <c r="BL167" s="22" t="s">
        <v>149</v>
      </c>
      <c r="BM167" s="22" t="s">
        <v>635</v>
      </c>
    </row>
    <row r="168" s="1" customFormat="1">
      <c r="B168" s="45"/>
      <c r="C168" s="73"/>
      <c r="D168" s="232" t="s">
        <v>151</v>
      </c>
      <c r="E168" s="73"/>
      <c r="F168" s="233" t="s">
        <v>636</v>
      </c>
      <c r="G168" s="73"/>
      <c r="H168" s="73"/>
      <c r="I168" s="190"/>
      <c r="J168" s="73"/>
      <c r="K168" s="73"/>
      <c r="L168" s="71"/>
      <c r="M168" s="234"/>
      <c r="N168" s="46"/>
      <c r="O168" s="46"/>
      <c r="P168" s="46"/>
      <c r="Q168" s="46"/>
      <c r="R168" s="46"/>
      <c r="S168" s="46"/>
      <c r="T168" s="94"/>
      <c r="AT168" s="22" t="s">
        <v>151</v>
      </c>
      <c r="AU168" s="22" t="s">
        <v>86</v>
      </c>
    </row>
    <row r="169" s="1" customFormat="1" ht="22.8" customHeight="1">
      <c r="B169" s="45"/>
      <c r="C169" s="220" t="s">
        <v>329</v>
      </c>
      <c r="D169" s="220" t="s">
        <v>144</v>
      </c>
      <c r="E169" s="221" t="s">
        <v>637</v>
      </c>
      <c r="F169" s="222" t="s">
        <v>638</v>
      </c>
      <c r="G169" s="223" t="s">
        <v>278</v>
      </c>
      <c r="H169" s="224">
        <v>1</v>
      </c>
      <c r="I169" s="225"/>
      <c r="J169" s="226">
        <f>ROUND(I169*H169,2)</f>
        <v>0</v>
      </c>
      <c r="K169" s="222" t="s">
        <v>148</v>
      </c>
      <c r="L169" s="71"/>
      <c r="M169" s="227" t="s">
        <v>32</v>
      </c>
      <c r="N169" s="228" t="s">
        <v>47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2" t="s">
        <v>149</v>
      </c>
      <c r="AT169" s="22" t="s">
        <v>144</v>
      </c>
      <c r="AU169" s="22" t="s">
        <v>86</v>
      </c>
      <c r="AY169" s="22" t="s">
        <v>142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2" t="s">
        <v>84</v>
      </c>
      <c r="BK169" s="231">
        <f>ROUND(I169*H169,2)</f>
        <v>0</v>
      </c>
      <c r="BL169" s="22" t="s">
        <v>149</v>
      </c>
      <c r="BM169" s="22" t="s">
        <v>639</v>
      </c>
    </row>
    <row r="170" s="1" customFormat="1">
      <c r="B170" s="45"/>
      <c r="C170" s="73"/>
      <c r="D170" s="232" t="s">
        <v>151</v>
      </c>
      <c r="E170" s="73"/>
      <c r="F170" s="233" t="s">
        <v>640</v>
      </c>
      <c r="G170" s="73"/>
      <c r="H170" s="73"/>
      <c r="I170" s="190"/>
      <c r="J170" s="73"/>
      <c r="K170" s="73"/>
      <c r="L170" s="71"/>
      <c r="M170" s="234"/>
      <c r="N170" s="46"/>
      <c r="O170" s="46"/>
      <c r="P170" s="46"/>
      <c r="Q170" s="46"/>
      <c r="R170" s="46"/>
      <c r="S170" s="46"/>
      <c r="T170" s="94"/>
      <c r="AT170" s="22" t="s">
        <v>151</v>
      </c>
      <c r="AU170" s="22" t="s">
        <v>86</v>
      </c>
    </row>
    <row r="171" s="1" customFormat="1" ht="22.8" customHeight="1">
      <c r="B171" s="45"/>
      <c r="C171" s="257" t="s">
        <v>334</v>
      </c>
      <c r="D171" s="257" t="s">
        <v>256</v>
      </c>
      <c r="E171" s="258" t="s">
        <v>641</v>
      </c>
      <c r="F171" s="259" t="s">
        <v>642</v>
      </c>
      <c r="G171" s="260" t="s">
        <v>278</v>
      </c>
      <c r="H171" s="261">
        <v>1</v>
      </c>
      <c r="I171" s="262"/>
      <c r="J171" s="263">
        <f>ROUND(I171*H171,2)</f>
        <v>0</v>
      </c>
      <c r="K171" s="259" t="s">
        <v>148</v>
      </c>
      <c r="L171" s="264"/>
      <c r="M171" s="265" t="s">
        <v>32</v>
      </c>
      <c r="N171" s="266" t="s">
        <v>47</v>
      </c>
      <c r="O171" s="46"/>
      <c r="P171" s="229">
        <f>O171*H171</f>
        <v>0</v>
      </c>
      <c r="Q171" s="229">
        <v>0.042999999999999997</v>
      </c>
      <c r="R171" s="229">
        <f>Q171*H171</f>
        <v>0.042999999999999997</v>
      </c>
      <c r="S171" s="229">
        <v>0</v>
      </c>
      <c r="T171" s="230">
        <f>S171*H171</f>
        <v>0</v>
      </c>
      <c r="AR171" s="22" t="s">
        <v>192</v>
      </c>
      <c r="AT171" s="22" t="s">
        <v>256</v>
      </c>
      <c r="AU171" s="22" t="s">
        <v>86</v>
      </c>
      <c r="AY171" s="22" t="s">
        <v>142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2" t="s">
        <v>84</v>
      </c>
      <c r="BK171" s="231">
        <f>ROUND(I171*H171,2)</f>
        <v>0</v>
      </c>
      <c r="BL171" s="22" t="s">
        <v>149</v>
      </c>
      <c r="BM171" s="22" t="s">
        <v>643</v>
      </c>
    </row>
    <row r="172" s="1" customFormat="1">
      <c r="B172" s="45"/>
      <c r="C172" s="73"/>
      <c r="D172" s="232" t="s">
        <v>151</v>
      </c>
      <c r="E172" s="73"/>
      <c r="F172" s="233" t="s">
        <v>644</v>
      </c>
      <c r="G172" s="73"/>
      <c r="H172" s="73"/>
      <c r="I172" s="190"/>
      <c r="J172" s="73"/>
      <c r="K172" s="73"/>
      <c r="L172" s="71"/>
      <c r="M172" s="234"/>
      <c r="N172" s="46"/>
      <c r="O172" s="46"/>
      <c r="P172" s="46"/>
      <c r="Q172" s="46"/>
      <c r="R172" s="46"/>
      <c r="S172" s="46"/>
      <c r="T172" s="94"/>
      <c r="AT172" s="22" t="s">
        <v>151</v>
      </c>
      <c r="AU172" s="22" t="s">
        <v>86</v>
      </c>
    </row>
    <row r="173" s="1" customFormat="1" ht="22.8" customHeight="1">
      <c r="B173" s="45"/>
      <c r="C173" s="220" t="s">
        <v>339</v>
      </c>
      <c r="D173" s="220" t="s">
        <v>144</v>
      </c>
      <c r="E173" s="221" t="s">
        <v>645</v>
      </c>
      <c r="F173" s="222" t="s">
        <v>646</v>
      </c>
      <c r="G173" s="223" t="s">
        <v>147</v>
      </c>
      <c r="H173" s="224">
        <v>298</v>
      </c>
      <c r="I173" s="225"/>
      <c r="J173" s="226">
        <f>ROUND(I173*H173,2)</f>
        <v>0</v>
      </c>
      <c r="K173" s="222" t="s">
        <v>148</v>
      </c>
      <c r="L173" s="71"/>
      <c r="M173" s="227" t="s">
        <v>32</v>
      </c>
      <c r="N173" s="228" t="s">
        <v>47</v>
      </c>
      <c r="O173" s="4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2" t="s">
        <v>149</v>
      </c>
      <c r="AT173" s="22" t="s">
        <v>144</v>
      </c>
      <c r="AU173" s="22" t="s">
        <v>86</v>
      </c>
      <c r="AY173" s="22" t="s">
        <v>142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2" t="s">
        <v>84</v>
      </c>
      <c r="BK173" s="231">
        <f>ROUND(I173*H173,2)</f>
        <v>0</v>
      </c>
      <c r="BL173" s="22" t="s">
        <v>149</v>
      </c>
      <c r="BM173" s="22" t="s">
        <v>647</v>
      </c>
    </row>
    <row r="174" s="1" customFormat="1">
      <c r="B174" s="45"/>
      <c r="C174" s="73"/>
      <c r="D174" s="232" t="s">
        <v>151</v>
      </c>
      <c r="E174" s="73"/>
      <c r="F174" s="233" t="s">
        <v>648</v>
      </c>
      <c r="G174" s="73"/>
      <c r="H174" s="73"/>
      <c r="I174" s="190"/>
      <c r="J174" s="73"/>
      <c r="K174" s="73"/>
      <c r="L174" s="71"/>
      <c r="M174" s="234"/>
      <c r="N174" s="46"/>
      <c r="O174" s="46"/>
      <c r="P174" s="46"/>
      <c r="Q174" s="46"/>
      <c r="R174" s="46"/>
      <c r="S174" s="46"/>
      <c r="T174" s="94"/>
      <c r="AT174" s="22" t="s">
        <v>151</v>
      </c>
      <c r="AU174" s="22" t="s">
        <v>86</v>
      </c>
    </row>
    <row r="175" s="1" customFormat="1" ht="22.8" customHeight="1">
      <c r="B175" s="45"/>
      <c r="C175" s="257" t="s">
        <v>343</v>
      </c>
      <c r="D175" s="257" t="s">
        <v>256</v>
      </c>
      <c r="E175" s="258" t="s">
        <v>649</v>
      </c>
      <c r="F175" s="259" t="s">
        <v>650</v>
      </c>
      <c r="G175" s="260" t="s">
        <v>147</v>
      </c>
      <c r="H175" s="261">
        <v>302.47000000000003</v>
      </c>
      <c r="I175" s="262"/>
      <c r="J175" s="263">
        <f>ROUND(I175*H175,2)</f>
        <v>0</v>
      </c>
      <c r="K175" s="259" t="s">
        <v>148</v>
      </c>
      <c r="L175" s="264"/>
      <c r="M175" s="265" t="s">
        <v>32</v>
      </c>
      <c r="N175" s="266" t="s">
        <v>47</v>
      </c>
      <c r="O175" s="46"/>
      <c r="P175" s="229">
        <f>O175*H175</f>
        <v>0</v>
      </c>
      <c r="Q175" s="229">
        <v>0.0015</v>
      </c>
      <c r="R175" s="229">
        <f>Q175*H175</f>
        <v>0.45370500000000002</v>
      </c>
      <c r="S175" s="229">
        <v>0</v>
      </c>
      <c r="T175" s="230">
        <f>S175*H175</f>
        <v>0</v>
      </c>
      <c r="AR175" s="22" t="s">
        <v>192</v>
      </c>
      <c r="AT175" s="22" t="s">
        <v>256</v>
      </c>
      <c r="AU175" s="22" t="s">
        <v>86</v>
      </c>
      <c r="AY175" s="22" t="s">
        <v>142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2" t="s">
        <v>84</v>
      </c>
      <c r="BK175" s="231">
        <f>ROUND(I175*H175,2)</f>
        <v>0</v>
      </c>
      <c r="BL175" s="22" t="s">
        <v>149</v>
      </c>
      <c r="BM175" s="22" t="s">
        <v>651</v>
      </c>
    </row>
    <row r="176" s="1" customFormat="1">
      <c r="B176" s="45"/>
      <c r="C176" s="73"/>
      <c r="D176" s="232" t="s">
        <v>151</v>
      </c>
      <c r="E176" s="73"/>
      <c r="F176" s="233" t="s">
        <v>650</v>
      </c>
      <c r="G176" s="73"/>
      <c r="H176" s="73"/>
      <c r="I176" s="190"/>
      <c r="J176" s="73"/>
      <c r="K176" s="73"/>
      <c r="L176" s="71"/>
      <c r="M176" s="234"/>
      <c r="N176" s="46"/>
      <c r="O176" s="46"/>
      <c r="P176" s="46"/>
      <c r="Q176" s="46"/>
      <c r="R176" s="46"/>
      <c r="S176" s="46"/>
      <c r="T176" s="94"/>
      <c r="AT176" s="22" t="s">
        <v>151</v>
      </c>
      <c r="AU176" s="22" t="s">
        <v>86</v>
      </c>
    </row>
    <row r="177" s="11" customFormat="1">
      <c r="B177" s="235"/>
      <c r="C177" s="236"/>
      <c r="D177" s="232" t="s">
        <v>153</v>
      </c>
      <c r="E177" s="236"/>
      <c r="F177" s="238" t="s">
        <v>652</v>
      </c>
      <c r="G177" s="236"/>
      <c r="H177" s="239">
        <v>302.47000000000003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153</v>
      </c>
      <c r="AU177" s="245" t="s">
        <v>86</v>
      </c>
      <c r="AV177" s="11" t="s">
        <v>86</v>
      </c>
      <c r="AW177" s="11" t="s">
        <v>6</v>
      </c>
      <c r="AX177" s="11" t="s">
        <v>84</v>
      </c>
      <c r="AY177" s="245" t="s">
        <v>142</v>
      </c>
    </row>
    <row r="178" s="1" customFormat="1" ht="14.4" customHeight="1">
      <c r="B178" s="45"/>
      <c r="C178" s="220" t="s">
        <v>347</v>
      </c>
      <c r="D178" s="220" t="s">
        <v>144</v>
      </c>
      <c r="E178" s="221" t="s">
        <v>653</v>
      </c>
      <c r="F178" s="222" t="s">
        <v>654</v>
      </c>
      <c r="G178" s="223" t="s">
        <v>278</v>
      </c>
      <c r="H178" s="224">
        <v>4</v>
      </c>
      <c r="I178" s="225"/>
      <c r="J178" s="226">
        <f>ROUND(I178*H178,2)</f>
        <v>0</v>
      </c>
      <c r="K178" s="222" t="s">
        <v>148</v>
      </c>
      <c r="L178" s="71"/>
      <c r="M178" s="227" t="s">
        <v>32</v>
      </c>
      <c r="N178" s="228" t="s">
        <v>47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2" t="s">
        <v>149</v>
      </c>
      <c r="AT178" s="22" t="s">
        <v>144</v>
      </c>
      <c r="AU178" s="22" t="s">
        <v>86</v>
      </c>
      <c r="AY178" s="22" t="s">
        <v>142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2" t="s">
        <v>84</v>
      </c>
      <c r="BK178" s="231">
        <f>ROUND(I178*H178,2)</f>
        <v>0</v>
      </c>
      <c r="BL178" s="22" t="s">
        <v>149</v>
      </c>
      <c r="BM178" s="22" t="s">
        <v>655</v>
      </c>
    </row>
    <row r="179" s="1" customFormat="1">
      <c r="B179" s="45"/>
      <c r="C179" s="73"/>
      <c r="D179" s="232" t="s">
        <v>151</v>
      </c>
      <c r="E179" s="73"/>
      <c r="F179" s="233" t="s">
        <v>656</v>
      </c>
      <c r="G179" s="73"/>
      <c r="H179" s="73"/>
      <c r="I179" s="190"/>
      <c r="J179" s="73"/>
      <c r="K179" s="73"/>
      <c r="L179" s="71"/>
      <c r="M179" s="234"/>
      <c r="N179" s="46"/>
      <c r="O179" s="46"/>
      <c r="P179" s="46"/>
      <c r="Q179" s="46"/>
      <c r="R179" s="46"/>
      <c r="S179" s="46"/>
      <c r="T179" s="94"/>
      <c r="AT179" s="22" t="s">
        <v>151</v>
      </c>
      <c r="AU179" s="22" t="s">
        <v>86</v>
      </c>
    </row>
    <row r="180" s="1" customFormat="1" ht="14.4" customHeight="1">
      <c r="B180" s="45"/>
      <c r="C180" s="257" t="s">
        <v>352</v>
      </c>
      <c r="D180" s="257" t="s">
        <v>256</v>
      </c>
      <c r="E180" s="258" t="s">
        <v>657</v>
      </c>
      <c r="F180" s="259" t="s">
        <v>658</v>
      </c>
      <c r="G180" s="260" t="s">
        <v>278</v>
      </c>
      <c r="H180" s="261">
        <v>4</v>
      </c>
      <c r="I180" s="262"/>
      <c r="J180" s="263">
        <f>ROUND(I180*H180,2)</f>
        <v>0</v>
      </c>
      <c r="K180" s="259" t="s">
        <v>32</v>
      </c>
      <c r="L180" s="264"/>
      <c r="M180" s="265" t="s">
        <v>32</v>
      </c>
      <c r="N180" s="266" t="s">
        <v>47</v>
      </c>
      <c r="O180" s="46"/>
      <c r="P180" s="229">
        <f>O180*H180</f>
        <v>0</v>
      </c>
      <c r="Q180" s="229">
        <v>0.00038999999999999999</v>
      </c>
      <c r="R180" s="229">
        <f>Q180*H180</f>
        <v>0.00156</v>
      </c>
      <c r="S180" s="229">
        <v>0</v>
      </c>
      <c r="T180" s="230">
        <f>S180*H180</f>
        <v>0</v>
      </c>
      <c r="AR180" s="22" t="s">
        <v>192</v>
      </c>
      <c r="AT180" s="22" t="s">
        <v>256</v>
      </c>
      <c r="AU180" s="22" t="s">
        <v>86</v>
      </c>
      <c r="AY180" s="22" t="s">
        <v>142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2" t="s">
        <v>84</v>
      </c>
      <c r="BK180" s="231">
        <f>ROUND(I180*H180,2)</f>
        <v>0</v>
      </c>
      <c r="BL180" s="22" t="s">
        <v>149</v>
      </c>
      <c r="BM180" s="22" t="s">
        <v>659</v>
      </c>
    </row>
    <row r="181" s="1" customFormat="1">
      <c r="B181" s="45"/>
      <c r="C181" s="73"/>
      <c r="D181" s="232" t="s">
        <v>151</v>
      </c>
      <c r="E181" s="73"/>
      <c r="F181" s="233" t="s">
        <v>660</v>
      </c>
      <c r="G181" s="73"/>
      <c r="H181" s="73"/>
      <c r="I181" s="190"/>
      <c r="J181" s="73"/>
      <c r="K181" s="73"/>
      <c r="L181" s="71"/>
      <c r="M181" s="234"/>
      <c r="N181" s="46"/>
      <c r="O181" s="46"/>
      <c r="P181" s="46"/>
      <c r="Q181" s="46"/>
      <c r="R181" s="46"/>
      <c r="S181" s="46"/>
      <c r="T181" s="94"/>
      <c r="AT181" s="22" t="s">
        <v>151</v>
      </c>
      <c r="AU181" s="22" t="s">
        <v>86</v>
      </c>
    </row>
    <row r="182" s="1" customFormat="1" ht="14.4" customHeight="1">
      <c r="B182" s="45"/>
      <c r="C182" s="257" t="s">
        <v>357</v>
      </c>
      <c r="D182" s="257" t="s">
        <v>256</v>
      </c>
      <c r="E182" s="258" t="s">
        <v>661</v>
      </c>
      <c r="F182" s="259" t="s">
        <v>662</v>
      </c>
      <c r="G182" s="260" t="s">
        <v>278</v>
      </c>
      <c r="H182" s="261">
        <v>2</v>
      </c>
      <c r="I182" s="262"/>
      <c r="J182" s="263">
        <f>ROUND(I182*H182,2)</f>
        <v>0</v>
      </c>
      <c r="K182" s="259" t="s">
        <v>32</v>
      </c>
      <c r="L182" s="264"/>
      <c r="M182" s="265" t="s">
        <v>32</v>
      </c>
      <c r="N182" s="266" t="s">
        <v>47</v>
      </c>
      <c r="O182" s="46"/>
      <c r="P182" s="229">
        <f>O182*H182</f>
        <v>0</v>
      </c>
      <c r="Q182" s="229">
        <v>0.00048000000000000001</v>
      </c>
      <c r="R182" s="229">
        <f>Q182*H182</f>
        <v>0.00096000000000000002</v>
      </c>
      <c r="S182" s="229">
        <v>0</v>
      </c>
      <c r="T182" s="230">
        <f>S182*H182</f>
        <v>0</v>
      </c>
      <c r="AR182" s="22" t="s">
        <v>192</v>
      </c>
      <c r="AT182" s="22" t="s">
        <v>256</v>
      </c>
      <c r="AU182" s="22" t="s">
        <v>86</v>
      </c>
      <c r="AY182" s="22" t="s">
        <v>142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2" t="s">
        <v>84</v>
      </c>
      <c r="BK182" s="231">
        <f>ROUND(I182*H182,2)</f>
        <v>0</v>
      </c>
      <c r="BL182" s="22" t="s">
        <v>149</v>
      </c>
      <c r="BM182" s="22" t="s">
        <v>663</v>
      </c>
    </row>
    <row r="183" s="1" customFormat="1">
      <c r="B183" s="45"/>
      <c r="C183" s="73"/>
      <c r="D183" s="232" t="s">
        <v>151</v>
      </c>
      <c r="E183" s="73"/>
      <c r="F183" s="233" t="s">
        <v>664</v>
      </c>
      <c r="G183" s="73"/>
      <c r="H183" s="73"/>
      <c r="I183" s="190"/>
      <c r="J183" s="73"/>
      <c r="K183" s="73"/>
      <c r="L183" s="71"/>
      <c r="M183" s="234"/>
      <c r="N183" s="46"/>
      <c r="O183" s="46"/>
      <c r="P183" s="46"/>
      <c r="Q183" s="46"/>
      <c r="R183" s="46"/>
      <c r="S183" s="46"/>
      <c r="T183" s="94"/>
      <c r="AT183" s="22" t="s">
        <v>151</v>
      </c>
      <c r="AU183" s="22" t="s">
        <v>86</v>
      </c>
    </row>
    <row r="184" s="1" customFormat="1" ht="14.4" customHeight="1">
      <c r="B184" s="45"/>
      <c r="C184" s="220" t="s">
        <v>362</v>
      </c>
      <c r="D184" s="220" t="s">
        <v>144</v>
      </c>
      <c r="E184" s="221" t="s">
        <v>665</v>
      </c>
      <c r="F184" s="222" t="s">
        <v>666</v>
      </c>
      <c r="G184" s="223" t="s">
        <v>278</v>
      </c>
      <c r="H184" s="224">
        <v>1</v>
      </c>
      <c r="I184" s="225"/>
      <c r="J184" s="226">
        <f>ROUND(I184*H184,2)</f>
        <v>0</v>
      </c>
      <c r="K184" s="222" t="s">
        <v>148</v>
      </c>
      <c r="L184" s="71"/>
      <c r="M184" s="227" t="s">
        <v>32</v>
      </c>
      <c r="N184" s="228" t="s">
        <v>47</v>
      </c>
      <c r="O184" s="4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2" t="s">
        <v>149</v>
      </c>
      <c r="AT184" s="22" t="s">
        <v>144</v>
      </c>
      <c r="AU184" s="22" t="s">
        <v>86</v>
      </c>
      <c r="AY184" s="22" t="s">
        <v>142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2" t="s">
        <v>84</v>
      </c>
      <c r="BK184" s="231">
        <f>ROUND(I184*H184,2)</f>
        <v>0</v>
      </c>
      <c r="BL184" s="22" t="s">
        <v>149</v>
      </c>
      <c r="BM184" s="22" t="s">
        <v>667</v>
      </c>
    </row>
    <row r="185" s="1" customFormat="1">
      <c r="B185" s="45"/>
      <c r="C185" s="73"/>
      <c r="D185" s="232" t="s">
        <v>151</v>
      </c>
      <c r="E185" s="73"/>
      <c r="F185" s="233" t="s">
        <v>668</v>
      </c>
      <c r="G185" s="73"/>
      <c r="H185" s="73"/>
      <c r="I185" s="190"/>
      <c r="J185" s="73"/>
      <c r="K185" s="73"/>
      <c r="L185" s="71"/>
      <c r="M185" s="234"/>
      <c r="N185" s="46"/>
      <c r="O185" s="46"/>
      <c r="P185" s="46"/>
      <c r="Q185" s="46"/>
      <c r="R185" s="46"/>
      <c r="S185" s="46"/>
      <c r="T185" s="94"/>
      <c r="AT185" s="22" t="s">
        <v>151</v>
      </c>
      <c r="AU185" s="22" t="s">
        <v>86</v>
      </c>
    </row>
    <row r="186" s="1" customFormat="1" ht="14.4" customHeight="1">
      <c r="B186" s="45"/>
      <c r="C186" s="257" t="s">
        <v>367</v>
      </c>
      <c r="D186" s="257" t="s">
        <v>256</v>
      </c>
      <c r="E186" s="258" t="s">
        <v>669</v>
      </c>
      <c r="F186" s="259" t="s">
        <v>670</v>
      </c>
      <c r="G186" s="260" t="s">
        <v>278</v>
      </c>
      <c r="H186" s="261">
        <v>1</v>
      </c>
      <c r="I186" s="262"/>
      <c r="J186" s="263">
        <f>ROUND(I186*H186,2)</f>
        <v>0</v>
      </c>
      <c r="K186" s="259" t="s">
        <v>148</v>
      </c>
      <c r="L186" s="264"/>
      <c r="M186" s="265" t="s">
        <v>32</v>
      </c>
      <c r="N186" s="266" t="s">
        <v>47</v>
      </c>
      <c r="O186" s="46"/>
      <c r="P186" s="229">
        <f>O186*H186</f>
        <v>0</v>
      </c>
      <c r="Q186" s="229">
        <v>0.00055999999999999995</v>
      </c>
      <c r="R186" s="229">
        <f>Q186*H186</f>
        <v>0.00055999999999999995</v>
      </c>
      <c r="S186" s="229">
        <v>0</v>
      </c>
      <c r="T186" s="230">
        <f>S186*H186</f>
        <v>0</v>
      </c>
      <c r="AR186" s="22" t="s">
        <v>192</v>
      </c>
      <c r="AT186" s="22" t="s">
        <v>256</v>
      </c>
      <c r="AU186" s="22" t="s">
        <v>86</v>
      </c>
      <c r="AY186" s="22" t="s">
        <v>142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2" t="s">
        <v>84</v>
      </c>
      <c r="BK186" s="231">
        <f>ROUND(I186*H186,2)</f>
        <v>0</v>
      </c>
      <c r="BL186" s="22" t="s">
        <v>149</v>
      </c>
      <c r="BM186" s="22" t="s">
        <v>671</v>
      </c>
    </row>
    <row r="187" s="1" customFormat="1">
      <c r="B187" s="45"/>
      <c r="C187" s="73"/>
      <c r="D187" s="232" t="s">
        <v>151</v>
      </c>
      <c r="E187" s="73"/>
      <c r="F187" s="233" t="s">
        <v>670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2" t="s">
        <v>151</v>
      </c>
      <c r="AU187" s="22" t="s">
        <v>86</v>
      </c>
    </row>
    <row r="188" s="1" customFormat="1" ht="14.4" customHeight="1">
      <c r="B188" s="45"/>
      <c r="C188" s="220" t="s">
        <v>371</v>
      </c>
      <c r="D188" s="220" t="s">
        <v>144</v>
      </c>
      <c r="E188" s="221" t="s">
        <v>672</v>
      </c>
      <c r="F188" s="222" t="s">
        <v>673</v>
      </c>
      <c r="G188" s="223" t="s">
        <v>278</v>
      </c>
      <c r="H188" s="224">
        <v>2</v>
      </c>
      <c r="I188" s="225"/>
      <c r="J188" s="226">
        <f>ROUND(I188*H188,2)</f>
        <v>0</v>
      </c>
      <c r="K188" s="222" t="s">
        <v>148</v>
      </c>
      <c r="L188" s="71"/>
      <c r="M188" s="227" t="s">
        <v>32</v>
      </c>
      <c r="N188" s="228" t="s">
        <v>47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2" t="s">
        <v>149</v>
      </c>
      <c r="AT188" s="22" t="s">
        <v>144</v>
      </c>
      <c r="AU188" s="22" t="s">
        <v>86</v>
      </c>
      <c r="AY188" s="22" t="s">
        <v>142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2" t="s">
        <v>84</v>
      </c>
      <c r="BK188" s="231">
        <f>ROUND(I188*H188,2)</f>
        <v>0</v>
      </c>
      <c r="BL188" s="22" t="s">
        <v>149</v>
      </c>
      <c r="BM188" s="22" t="s">
        <v>674</v>
      </c>
    </row>
    <row r="189" s="1" customFormat="1">
      <c r="B189" s="45"/>
      <c r="C189" s="73"/>
      <c r="D189" s="232" t="s">
        <v>151</v>
      </c>
      <c r="E189" s="73"/>
      <c r="F189" s="233" t="s">
        <v>675</v>
      </c>
      <c r="G189" s="73"/>
      <c r="H189" s="73"/>
      <c r="I189" s="190"/>
      <c r="J189" s="73"/>
      <c r="K189" s="73"/>
      <c r="L189" s="71"/>
      <c r="M189" s="234"/>
      <c r="N189" s="46"/>
      <c r="O189" s="46"/>
      <c r="P189" s="46"/>
      <c r="Q189" s="46"/>
      <c r="R189" s="46"/>
      <c r="S189" s="46"/>
      <c r="T189" s="94"/>
      <c r="AT189" s="22" t="s">
        <v>151</v>
      </c>
      <c r="AU189" s="22" t="s">
        <v>86</v>
      </c>
    </row>
    <row r="190" s="1" customFormat="1" ht="14.4" customHeight="1">
      <c r="B190" s="45"/>
      <c r="C190" s="257" t="s">
        <v>376</v>
      </c>
      <c r="D190" s="257" t="s">
        <v>256</v>
      </c>
      <c r="E190" s="258" t="s">
        <v>676</v>
      </c>
      <c r="F190" s="259" t="s">
        <v>677</v>
      </c>
      <c r="G190" s="260" t="s">
        <v>278</v>
      </c>
      <c r="H190" s="261">
        <v>2</v>
      </c>
      <c r="I190" s="262"/>
      <c r="J190" s="263">
        <f>ROUND(I190*H190,2)</f>
        <v>0</v>
      </c>
      <c r="K190" s="259" t="s">
        <v>148</v>
      </c>
      <c r="L190" s="264"/>
      <c r="M190" s="265" t="s">
        <v>32</v>
      </c>
      <c r="N190" s="266" t="s">
        <v>47</v>
      </c>
      <c r="O190" s="46"/>
      <c r="P190" s="229">
        <f>O190*H190</f>
        <v>0</v>
      </c>
      <c r="Q190" s="229">
        <v>0.00068000000000000005</v>
      </c>
      <c r="R190" s="229">
        <f>Q190*H190</f>
        <v>0.0013600000000000001</v>
      </c>
      <c r="S190" s="229">
        <v>0</v>
      </c>
      <c r="T190" s="230">
        <f>S190*H190</f>
        <v>0</v>
      </c>
      <c r="AR190" s="22" t="s">
        <v>192</v>
      </c>
      <c r="AT190" s="22" t="s">
        <v>256</v>
      </c>
      <c r="AU190" s="22" t="s">
        <v>86</v>
      </c>
      <c r="AY190" s="22" t="s">
        <v>142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2" t="s">
        <v>84</v>
      </c>
      <c r="BK190" s="231">
        <f>ROUND(I190*H190,2)</f>
        <v>0</v>
      </c>
      <c r="BL190" s="22" t="s">
        <v>149</v>
      </c>
      <c r="BM190" s="22" t="s">
        <v>678</v>
      </c>
    </row>
    <row r="191" s="1" customFormat="1">
      <c r="B191" s="45"/>
      <c r="C191" s="73"/>
      <c r="D191" s="232" t="s">
        <v>151</v>
      </c>
      <c r="E191" s="73"/>
      <c r="F191" s="233" t="s">
        <v>677</v>
      </c>
      <c r="G191" s="73"/>
      <c r="H191" s="73"/>
      <c r="I191" s="190"/>
      <c r="J191" s="73"/>
      <c r="K191" s="73"/>
      <c r="L191" s="71"/>
      <c r="M191" s="234"/>
      <c r="N191" s="46"/>
      <c r="O191" s="46"/>
      <c r="P191" s="46"/>
      <c r="Q191" s="46"/>
      <c r="R191" s="46"/>
      <c r="S191" s="46"/>
      <c r="T191" s="94"/>
      <c r="AT191" s="22" t="s">
        <v>151</v>
      </c>
      <c r="AU191" s="22" t="s">
        <v>86</v>
      </c>
    </row>
    <row r="192" s="1" customFormat="1" ht="22.8" customHeight="1">
      <c r="B192" s="45"/>
      <c r="C192" s="220" t="s">
        <v>381</v>
      </c>
      <c r="D192" s="220" t="s">
        <v>144</v>
      </c>
      <c r="E192" s="221" t="s">
        <v>679</v>
      </c>
      <c r="F192" s="222" t="s">
        <v>680</v>
      </c>
      <c r="G192" s="223" t="s">
        <v>278</v>
      </c>
      <c r="H192" s="224">
        <v>12</v>
      </c>
      <c r="I192" s="225"/>
      <c r="J192" s="226">
        <f>ROUND(I192*H192,2)</f>
        <v>0</v>
      </c>
      <c r="K192" s="222" t="s">
        <v>148</v>
      </c>
      <c r="L192" s="71"/>
      <c r="M192" s="227" t="s">
        <v>32</v>
      </c>
      <c r="N192" s="228" t="s">
        <v>47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2" t="s">
        <v>149</v>
      </c>
      <c r="AT192" s="22" t="s">
        <v>144</v>
      </c>
      <c r="AU192" s="22" t="s">
        <v>86</v>
      </c>
      <c r="AY192" s="22" t="s">
        <v>142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2" t="s">
        <v>84</v>
      </c>
      <c r="BK192" s="231">
        <f>ROUND(I192*H192,2)</f>
        <v>0</v>
      </c>
      <c r="BL192" s="22" t="s">
        <v>149</v>
      </c>
      <c r="BM192" s="22" t="s">
        <v>681</v>
      </c>
    </row>
    <row r="193" s="1" customFormat="1">
      <c r="B193" s="45"/>
      <c r="C193" s="73"/>
      <c r="D193" s="232" t="s">
        <v>151</v>
      </c>
      <c r="E193" s="73"/>
      <c r="F193" s="233" t="s">
        <v>682</v>
      </c>
      <c r="G193" s="73"/>
      <c r="H193" s="73"/>
      <c r="I193" s="190"/>
      <c r="J193" s="73"/>
      <c r="K193" s="73"/>
      <c r="L193" s="71"/>
      <c r="M193" s="234"/>
      <c r="N193" s="46"/>
      <c r="O193" s="46"/>
      <c r="P193" s="46"/>
      <c r="Q193" s="46"/>
      <c r="R193" s="46"/>
      <c r="S193" s="46"/>
      <c r="T193" s="94"/>
      <c r="AT193" s="22" t="s">
        <v>151</v>
      </c>
      <c r="AU193" s="22" t="s">
        <v>86</v>
      </c>
    </row>
    <row r="194" s="1" customFormat="1" ht="14.4" customHeight="1">
      <c r="B194" s="45"/>
      <c r="C194" s="257" t="s">
        <v>386</v>
      </c>
      <c r="D194" s="257" t="s">
        <v>256</v>
      </c>
      <c r="E194" s="258" t="s">
        <v>683</v>
      </c>
      <c r="F194" s="259" t="s">
        <v>684</v>
      </c>
      <c r="G194" s="260" t="s">
        <v>278</v>
      </c>
      <c r="H194" s="261">
        <v>12</v>
      </c>
      <c r="I194" s="262"/>
      <c r="J194" s="263">
        <f>ROUND(I194*H194,2)</f>
        <v>0</v>
      </c>
      <c r="K194" s="259" t="s">
        <v>32</v>
      </c>
      <c r="L194" s="264"/>
      <c r="M194" s="265" t="s">
        <v>32</v>
      </c>
      <c r="N194" s="266" t="s">
        <v>47</v>
      </c>
      <c r="O194" s="46"/>
      <c r="P194" s="229">
        <f>O194*H194</f>
        <v>0</v>
      </c>
      <c r="Q194" s="229">
        <v>0.0025999999999999999</v>
      </c>
      <c r="R194" s="229">
        <f>Q194*H194</f>
        <v>0.031199999999999999</v>
      </c>
      <c r="S194" s="229">
        <v>0</v>
      </c>
      <c r="T194" s="230">
        <f>S194*H194</f>
        <v>0</v>
      </c>
      <c r="AR194" s="22" t="s">
        <v>192</v>
      </c>
      <c r="AT194" s="22" t="s">
        <v>256</v>
      </c>
      <c r="AU194" s="22" t="s">
        <v>86</v>
      </c>
      <c r="AY194" s="22" t="s">
        <v>142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2" t="s">
        <v>84</v>
      </c>
      <c r="BK194" s="231">
        <f>ROUND(I194*H194,2)</f>
        <v>0</v>
      </c>
      <c r="BL194" s="22" t="s">
        <v>149</v>
      </c>
      <c r="BM194" s="22" t="s">
        <v>685</v>
      </c>
    </row>
    <row r="195" s="1" customFormat="1">
      <c r="B195" s="45"/>
      <c r="C195" s="73"/>
      <c r="D195" s="232" t="s">
        <v>151</v>
      </c>
      <c r="E195" s="73"/>
      <c r="F195" s="233" t="s">
        <v>686</v>
      </c>
      <c r="G195" s="73"/>
      <c r="H195" s="73"/>
      <c r="I195" s="190"/>
      <c r="J195" s="73"/>
      <c r="K195" s="73"/>
      <c r="L195" s="71"/>
      <c r="M195" s="234"/>
      <c r="N195" s="46"/>
      <c r="O195" s="46"/>
      <c r="P195" s="46"/>
      <c r="Q195" s="46"/>
      <c r="R195" s="46"/>
      <c r="S195" s="46"/>
      <c r="T195" s="94"/>
      <c r="AT195" s="22" t="s">
        <v>151</v>
      </c>
      <c r="AU195" s="22" t="s">
        <v>86</v>
      </c>
    </row>
    <row r="196" s="1" customFormat="1" ht="14.4" customHeight="1">
      <c r="B196" s="45"/>
      <c r="C196" s="257" t="s">
        <v>391</v>
      </c>
      <c r="D196" s="257" t="s">
        <v>256</v>
      </c>
      <c r="E196" s="258" t="s">
        <v>687</v>
      </c>
      <c r="F196" s="259" t="s">
        <v>688</v>
      </c>
      <c r="G196" s="260" t="s">
        <v>278</v>
      </c>
      <c r="H196" s="261">
        <v>12</v>
      </c>
      <c r="I196" s="262"/>
      <c r="J196" s="263">
        <f>ROUND(I196*H196,2)</f>
        <v>0</v>
      </c>
      <c r="K196" s="259" t="s">
        <v>32</v>
      </c>
      <c r="L196" s="264"/>
      <c r="M196" s="265" t="s">
        <v>32</v>
      </c>
      <c r="N196" s="266" t="s">
        <v>47</v>
      </c>
      <c r="O196" s="46"/>
      <c r="P196" s="229">
        <f>O196*H196</f>
        <v>0</v>
      </c>
      <c r="Q196" s="229">
        <v>0.0041999999999999997</v>
      </c>
      <c r="R196" s="229">
        <f>Q196*H196</f>
        <v>0.0504</v>
      </c>
      <c r="S196" s="229">
        <v>0</v>
      </c>
      <c r="T196" s="230">
        <f>S196*H196</f>
        <v>0</v>
      </c>
      <c r="AR196" s="22" t="s">
        <v>192</v>
      </c>
      <c r="AT196" s="22" t="s">
        <v>256</v>
      </c>
      <c r="AU196" s="22" t="s">
        <v>86</v>
      </c>
      <c r="AY196" s="22" t="s">
        <v>142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2" t="s">
        <v>84</v>
      </c>
      <c r="BK196" s="231">
        <f>ROUND(I196*H196,2)</f>
        <v>0</v>
      </c>
      <c r="BL196" s="22" t="s">
        <v>149</v>
      </c>
      <c r="BM196" s="22" t="s">
        <v>689</v>
      </c>
    </row>
    <row r="197" s="1" customFormat="1">
      <c r="B197" s="45"/>
      <c r="C197" s="73"/>
      <c r="D197" s="232" t="s">
        <v>151</v>
      </c>
      <c r="E197" s="73"/>
      <c r="F197" s="233" t="s">
        <v>690</v>
      </c>
      <c r="G197" s="73"/>
      <c r="H197" s="73"/>
      <c r="I197" s="190"/>
      <c r="J197" s="73"/>
      <c r="K197" s="73"/>
      <c r="L197" s="71"/>
      <c r="M197" s="234"/>
      <c r="N197" s="46"/>
      <c r="O197" s="46"/>
      <c r="P197" s="46"/>
      <c r="Q197" s="46"/>
      <c r="R197" s="46"/>
      <c r="S197" s="46"/>
      <c r="T197" s="94"/>
      <c r="AT197" s="22" t="s">
        <v>151</v>
      </c>
      <c r="AU197" s="22" t="s">
        <v>86</v>
      </c>
    </row>
    <row r="198" s="1" customFormat="1" ht="14.4" customHeight="1">
      <c r="B198" s="45"/>
      <c r="C198" s="220" t="s">
        <v>395</v>
      </c>
      <c r="D198" s="220" t="s">
        <v>144</v>
      </c>
      <c r="E198" s="221" t="s">
        <v>691</v>
      </c>
      <c r="F198" s="222" t="s">
        <v>692</v>
      </c>
      <c r="G198" s="223" t="s">
        <v>278</v>
      </c>
      <c r="H198" s="224">
        <v>12</v>
      </c>
      <c r="I198" s="225"/>
      <c r="J198" s="226">
        <f>ROUND(I198*H198,2)</f>
        <v>0</v>
      </c>
      <c r="K198" s="222" t="s">
        <v>148</v>
      </c>
      <c r="L198" s="71"/>
      <c r="M198" s="227" t="s">
        <v>32</v>
      </c>
      <c r="N198" s="228" t="s">
        <v>47</v>
      </c>
      <c r="O198" s="46"/>
      <c r="P198" s="229">
        <f>O198*H198</f>
        <v>0</v>
      </c>
      <c r="Q198" s="229">
        <v>0.00072000000000000005</v>
      </c>
      <c r="R198" s="229">
        <f>Q198*H198</f>
        <v>0.0086400000000000001</v>
      </c>
      <c r="S198" s="229">
        <v>0</v>
      </c>
      <c r="T198" s="230">
        <f>S198*H198</f>
        <v>0</v>
      </c>
      <c r="AR198" s="22" t="s">
        <v>149</v>
      </c>
      <c r="AT198" s="22" t="s">
        <v>144</v>
      </c>
      <c r="AU198" s="22" t="s">
        <v>86</v>
      </c>
      <c r="AY198" s="22" t="s">
        <v>142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2" t="s">
        <v>84</v>
      </c>
      <c r="BK198" s="231">
        <f>ROUND(I198*H198,2)</f>
        <v>0</v>
      </c>
      <c r="BL198" s="22" t="s">
        <v>149</v>
      </c>
      <c r="BM198" s="22" t="s">
        <v>693</v>
      </c>
    </row>
    <row r="199" s="1" customFormat="1">
      <c r="B199" s="45"/>
      <c r="C199" s="73"/>
      <c r="D199" s="232" t="s">
        <v>151</v>
      </c>
      <c r="E199" s="73"/>
      <c r="F199" s="233" t="s">
        <v>694</v>
      </c>
      <c r="G199" s="73"/>
      <c r="H199" s="73"/>
      <c r="I199" s="190"/>
      <c r="J199" s="73"/>
      <c r="K199" s="73"/>
      <c r="L199" s="71"/>
      <c r="M199" s="234"/>
      <c r="N199" s="46"/>
      <c r="O199" s="46"/>
      <c r="P199" s="46"/>
      <c r="Q199" s="46"/>
      <c r="R199" s="46"/>
      <c r="S199" s="46"/>
      <c r="T199" s="94"/>
      <c r="AT199" s="22" t="s">
        <v>151</v>
      </c>
      <c r="AU199" s="22" t="s">
        <v>86</v>
      </c>
    </row>
    <row r="200" s="1" customFormat="1" ht="14.4" customHeight="1">
      <c r="B200" s="45"/>
      <c r="C200" s="257" t="s">
        <v>399</v>
      </c>
      <c r="D200" s="257" t="s">
        <v>256</v>
      </c>
      <c r="E200" s="258" t="s">
        <v>695</v>
      </c>
      <c r="F200" s="259" t="s">
        <v>696</v>
      </c>
      <c r="G200" s="260" t="s">
        <v>278</v>
      </c>
      <c r="H200" s="261">
        <v>12</v>
      </c>
      <c r="I200" s="262"/>
      <c r="J200" s="263">
        <f>ROUND(I200*H200,2)</f>
        <v>0</v>
      </c>
      <c r="K200" s="259" t="s">
        <v>32</v>
      </c>
      <c r="L200" s="264"/>
      <c r="M200" s="265" t="s">
        <v>32</v>
      </c>
      <c r="N200" s="266" t="s">
        <v>47</v>
      </c>
      <c r="O200" s="46"/>
      <c r="P200" s="229">
        <f>O200*H200</f>
        <v>0</v>
      </c>
      <c r="Q200" s="229">
        <v>0.0050000000000000001</v>
      </c>
      <c r="R200" s="229">
        <f>Q200*H200</f>
        <v>0.059999999999999998</v>
      </c>
      <c r="S200" s="229">
        <v>0</v>
      </c>
      <c r="T200" s="230">
        <f>S200*H200</f>
        <v>0</v>
      </c>
      <c r="AR200" s="22" t="s">
        <v>192</v>
      </c>
      <c r="AT200" s="22" t="s">
        <v>256</v>
      </c>
      <c r="AU200" s="22" t="s">
        <v>86</v>
      </c>
      <c r="AY200" s="22" t="s">
        <v>142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2" t="s">
        <v>84</v>
      </c>
      <c r="BK200" s="231">
        <f>ROUND(I200*H200,2)</f>
        <v>0</v>
      </c>
      <c r="BL200" s="22" t="s">
        <v>149</v>
      </c>
      <c r="BM200" s="22" t="s">
        <v>697</v>
      </c>
    </row>
    <row r="201" s="1" customFormat="1">
      <c r="B201" s="45"/>
      <c r="C201" s="73"/>
      <c r="D201" s="232" t="s">
        <v>151</v>
      </c>
      <c r="E201" s="73"/>
      <c r="F201" s="233" t="s">
        <v>696</v>
      </c>
      <c r="G201" s="73"/>
      <c r="H201" s="73"/>
      <c r="I201" s="190"/>
      <c r="J201" s="73"/>
      <c r="K201" s="73"/>
      <c r="L201" s="71"/>
      <c r="M201" s="234"/>
      <c r="N201" s="46"/>
      <c r="O201" s="46"/>
      <c r="P201" s="46"/>
      <c r="Q201" s="46"/>
      <c r="R201" s="46"/>
      <c r="S201" s="46"/>
      <c r="T201" s="94"/>
      <c r="AT201" s="22" t="s">
        <v>151</v>
      </c>
      <c r="AU201" s="22" t="s">
        <v>86</v>
      </c>
    </row>
    <row r="202" s="1" customFormat="1" ht="14.4" customHeight="1">
      <c r="B202" s="45"/>
      <c r="C202" s="220" t="s">
        <v>403</v>
      </c>
      <c r="D202" s="220" t="s">
        <v>144</v>
      </c>
      <c r="E202" s="221" t="s">
        <v>698</v>
      </c>
      <c r="F202" s="222" t="s">
        <v>699</v>
      </c>
      <c r="G202" s="223" t="s">
        <v>278</v>
      </c>
      <c r="H202" s="224">
        <v>3</v>
      </c>
      <c r="I202" s="225"/>
      <c r="J202" s="226">
        <f>ROUND(I202*H202,2)</f>
        <v>0</v>
      </c>
      <c r="K202" s="222" t="s">
        <v>148</v>
      </c>
      <c r="L202" s="71"/>
      <c r="M202" s="227" t="s">
        <v>32</v>
      </c>
      <c r="N202" s="228" t="s">
        <v>47</v>
      </c>
      <c r="O202" s="46"/>
      <c r="P202" s="229">
        <f>O202*H202</f>
        <v>0</v>
      </c>
      <c r="Q202" s="229">
        <v>0.00085999999999999998</v>
      </c>
      <c r="R202" s="229">
        <f>Q202*H202</f>
        <v>0.0025799999999999998</v>
      </c>
      <c r="S202" s="229">
        <v>0</v>
      </c>
      <c r="T202" s="230">
        <f>S202*H202</f>
        <v>0</v>
      </c>
      <c r="AR202" s="22" t="s">
        <v>149</v>
      </c>
      <c r="AT202" s="22" t="s">
        <v>144</v>
      </c>
      <c r="AU202" s="22" t="s">
        <v>86</v>
      </c>
      <c r="AY202" s="22" t="s">
        <v>142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2" t="s">
        <v>84</v>
      </c>
      <c r="BK202" s="231">
        <f>ROUND(I202*H202,2)</f>
        <v>0</v>
      </c>
      <c r="BL202" s="22" t="s">
        <v>149</v>
      </c>
      <c r="BM202" s="22" t="s">
        <v>700</v>
      </c>
    </row>
    <row r="203" s="1" customFormat="1">
      <c r="B203" s="45"/>
      <c r="C203" s="73"/>
      <c r="D203" s="232" t="s">
        <v>151</v>
      </c>
      <c r="E203" s="73"/>
      <c r="F203" s="233" t="s">
        <v>701</v>
      </c>
      <c r="G203" s="73"/>
      <c r="H203" s="73"/>
      <c r="I203" s="190"/>
      <c r="J203" s="73"/>
      <c r="K203" s="73"/>
      <c r="L203" s="71"/>
      <c r="M203" s="234"/>
      <c r="N203" s="46"/>
      <c r="O203" s="46"/>
      <c r="P203" s="46"/>
      <c r="Q203" s="46"/>
      <c r="R203" s="46"/>
      <c r="S203" s="46"/>
      <c r="T203" s="94"/>
      <c r="AT203" s="22" t="s">
        <v>151</v>
      </c>
      <c r="AU203" s="22" t="s">
        <v>86</v>
      </c>
    </row>
    <row r="204" s="1" customFormat="1" ht="22.8" customHeight="1">
      <c r="B204" s="45"/>
      <c r="C204" s="257" t="s">
        <v>407</v>
      </c>
      <c r="D204" s="257" t="s">
        <v>256</v>
      </c>
      <c r="E204" s="258" t="s">
        <v>702</v>
      </c>
      <c r="F204" s="259" t="s">
        <v>703</v>
      </c>
      <c r="G204" s="260" t="s">
        <v>278</v>
      </c>
      <c r="H204" s="261">
        <v>3</v>
      </c>
      <c r="I204" s="262"/>
      <c r="J204" s="263">
        <f>ROUND(I204*H204,2)</f>
        <v>0</v>
      </c>
      <c r="K204" s="259" t="s">
        <v>148</v>
      </c>
      <c r="L204" s="264"/>
      <c r="M204" s="265" t="s">
        <v>32</v>
      </c>
      <c r="N204" s="266" t="s">
        <v>47</v>
      </c>
      <c r="O204" s="46"/>
      <c r="P204" s="229">
        <f>O204*H204</f>
        <v>0</v>
      </c>
      <c r="Q204" s="229">
        <v>0.017999999999999999</v>
      </c>
      <c r="R204" s="229">
        <f>Q204*H204</f>
        <v>0.053999999999999992</v>
      </c>
      <c r="S204" s="229">
        <v>0</v>
      </c>
      <c r="T204" s="230">
        <f>S204*H204</f>
        <v>0</v>
      </c>
      <c r="AR204" s="22" t="s">
        <v>192</v>
      </c>
      <c r="AT204" s="22" t="s">
        <v>256</v>
      </c>
      <c r="AU204" s="22" t="s">
        <v>86</v>
      </c>
      <c r="AY204" s="22" t="s">
        <v>142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2" t="s">
        <v>84</v>
      </c>
      <c r="BK204" s="231">
        <f>ROUND(I204*H204,2)</f>
        <v>0</v>
      </c>
      <c r="BL204" s="22" t="s">
        <v>149</v>
      </c>
      <c r="BM204" s="22" t="s">
        <v>704</v>
      </c>
    </row>
    <row r="205" s="1" customFormat="1">
      <c r="B205" s="45"/>
      <c r="C205" s="73"/>
      <c r="D205" s="232" t="s">
        <v>151</v>
      </c>
      <c r="E205" s="73"/>
      <c r="F205" s="233" t="s">
        <v>705</v>
      </c>
      <c r="G205" s="73"/>
      <c r="H205" s="73"/>
      <c r="I205" s="190"/>
      <c r="J205" s="73"/>
      <c r="K205" s="73"/>
      <c r="L205" s="71"/>
      <c r="M205" s="234"/>
      <c r="N205" s="46"/>
      <c r="O205" s="46"/>
      <c r="P205" s="46"/>
      <c r="Q205" s="46"/>
      <c r="R205" s="46"/>
      <c r="S205" s="46"/>
      <c r="T205" s="94"/>
      <c r="AT205" s="22" t="s">
        <v>151</v>
      </c>
      <c r="AU205" s="22" t="s">
        <v>86</v>
      </c>
    </row>
    <row r="206" s="1" customFormat="1" ht="14.4" customHeight="1">
      <c r="B206" s="45"/>
      <c r="C206" s="220" t="s">
        <v>411</v>
      </c>
      <c r="D206" s="220" t="s">
        <v>144</v>
      </c>
      <c r="E206" s="221" t="s">
        <v>706</v>
      </c>
      <c r="F206" s="222" t="s">
        <v>707</v>
      </c>
      <c r="G206" s="223" t="s">
        <v>278</v>
      </c>
      <c r="H206" s="224">
        <v>1</v>
      </c>
      <c r="I206" s="225"/>
      <c r="J206" s="226">
        <f>ROUND(I206*H206,2)</f>
        <v>0</v>
      </c>
      <c r="K206" s="222" t="s">
        <v>148</v>
      </c>
      <c r="L206" s="71"/>
      <c r="M206" s="227" t="s">
        <v>32</v>
      </c>
      <c r="N206" s="228" t="s">
        <v>47</v>
      </c>
      <c r="O206" s="46"/>
      <c r="P206" s="229">
        <f>O206*H206</f>
        <v>0</v>
      </c>
      <c r="Q206" s="229">
        <v>0.00034000000000000002</v>
      </c>
      <c r="R206" s="229">
        <f>Q206*H206</f>
        <v>0.00034000000000000002</v>
      </c>
      <c r="S206" s="229">
        <v>0</v>
      </c>
      <c r="T206" s="230">
        <f>S206*H206</f>
        <v>0</v>
      </c>
      <c r="AR206" s="22" t="s">
        <v>149</v>
      </c>
      <c r="AT206" s="22" t="s">
        <v>144</v>
      </c>
      <c r="AU206" s="22" t="s">
        <v>86</v>
      </c>
      <c r="AY206" s="22" t="s">
        <v>142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2" t="s">
        <v>84</v>
      </c>
      <c r="BK206" s="231">
        <f>ROUND(I206*H206,2)</f>
        <v>0</v>
      </c>
      <c r="BL206" s="22" t="s">
        <v>149</v>
      </c>
      <c r="BM206" s="22" t="s">
        <v>708</v>
      </c>
    </row>
    <row r="207" s="1" customFormat="1">
      <c r="B207" s="45"/>
      <c r="C207" s="73"/>
      <c r="D207" s="232" t="s">
        <v>151</v>
      </c>
      <c r="E207" s="73"/>
      <c r="F207" s="233" t="s">
        <v>709</v>
      </c>
      <c r="G207" s="73"/>
      <c r="H207" s="73"/>
      <c r="I207" s="190"/>
      <c r="J207" s="73"/>
      <c r="K207" s="73"/>
      <c r="L207" s="71"/>
      <c r="M207" s="234"/>
      <c r="N207" s="46"/>
      <c r="O207" s="46"/>
      <c r="P207" s="46"/>
      <c r="Q207" s="46"/>
      <c r="R207" s="46"/>
      <c r="S207" s="46"/>
      <c r="T207" s="94"/>
      <c r="AT207" s="22" t="s">
        <v>151</v>
      </c>
      <c r="AU207" s="22" t="s">
        <v>86</v>
      </c>
    </row>
    <row r="208" s="1" customFormat="1" ht="22.8" customHeight="1">
      <c r="B208" s="45"/>
      <c r="C208" s="257" t="s">
        <v>415</v>
      </c>
      <c r="D208" s="257" t="s">
        <v>256</v>
      </c>
      <c r="E208" s="258" t="s">
        <v>710</v>
      </c>
      <c r="F208" s="259" t="s">
        <v>711</v>
      </c>
      <c r="G208" s="260" t="s">
        <v>278</v>
      </c>
      <c r="H208" s="261">
        <v>1</v>
      </c>
      <c r="I208" s="262"/>
      <c r="J208" s="263">
        <f>ROUND(I208*H208,2)</f>
        <v>0</v>
      </c>
      <c r="K208" s="259" t="s">
        <v>148</v>
      </c>
      <c r="L208" s="264"/>
      <c r="M208" s="265" t="s">
        <v>32</v>
      </c>
      <c r="N208" s="266" t="s">
        <v>47</v>
      </c>
      <c r="O208" s="46"/>
      <c r="P208" s="229">
        <f>O208*H208</f>
        <v>0</v>
      </c>
      <c r="Q208" s="229">
        <v>0.042500000000000003</v>
      </c>
      <c r="R208" s="229">
        <f>Q208*H208</f>
        <v>0.042500000000000003</v>
      </c>
      <c r="S208" s="229">
        <v>0</v>
      </c>
      <c r="T208" s="230">
        <f>S208*H208</f>
        <v>0</v>
      </c>
      <c r="AR208" s="22" t="s">
        <v>192</v>
      </c>
      <c r="AT208" s="22" t="s">
        <v>256</v>
      </c>
      <c r="AU208" s="22" t="s">
        <v>86</v>
      </c>
      <c r="AY208" s="22" t="s">
        <v>142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2" t="s">
        <v>84</v>
      </c>
      <c r="BK208" s="231">
        <f>ROUND(I208*H208,2)</f>
        <v>0</v>
      </c>
      <c r="BL208" s="22" t="s">
        <v>149</v>
      </c>
      <c r="BM208" s="22" t="s">
        <v>712</v>
      </c>
    </row>
    <row r="209" s="1" customFormat="1">
      <c r="B209" s="45"/>
      <c r="C209" s="73"/>
      <c r="D209" s="232" t="s">
        <v>151</v>
      </c>
      <c r="E209" s="73"/>
      <c r="F209" s="233" t="s">
        <v>713</v>
      </c>
      <c r="G209" s="73"/>
      <c r="H209" s="73"/>
      <c r="I209" s="190"/>
      <c r="J209" s="73"/>
      <c r="K209" s="73"/>
      <c r="L209" s="71"/>
      <c r="M209" s="234"/>
      <c r="N209" s="46"/>
      <c r="O209" s="46"/>
      <c r="P209" s="46"/>
      <c r="Q209" s="46"/>
      <c r="R209" s="46"/>
      <c r="S209" s="46"/>
      <c r="T209" s="94"/>
      <c r="AT209" s="22" t="s">
        <v>151</v>
      </c>
      <c r="AU209" s="22" t="s">
        <v>86</v>
      </c>
    </row>
    <row r="210" s="1" customFormat="1" ht="14.4" customHeight="1">
      <c r="B210" s="45"/>
      <c r="C210" s="257" t="s">
        <v>420</v>
      </c>
      <c r="D210" s="257" t="s">
        <v>256</v>
      </c>
      <c r="E210" s="258" t="s">
        <v>714</v>
      </c>
      <c r="F210" s="259" t="s">
        <v>715</v>
      </c>
      <c r="G210" s="260" t="s">
        <v>278</v>
      </c>
      <c r="H210" s="261">
        <v>3</v>
      </c>
      <c r="I210" s="262"/>
      <c r="J210" s="263">
        <f>ROUND(I210*H210,2)</f>
        <v>0</v>
      </c>
      <c r="K210" s="259" t="s">
        <v>32</v>
      </c>
      <c r="L210" s="264"/>
      <c r="M210" s="265" t="s">
        <v>32</v>
      </c>
      <c r="N210" s="266" t="s">
        <v>47</v>
      </c>
      <c r="O210" s="46"/>
      <c r="P210" s="229">
        <f>O210*H210</f>
        <v>0</v>
      </c>
      <c r="Q210" s="229">
        <v>0.0073000000000000001</v>
      </c>
      <c r="R210" s="229">
        <f>Q210*H210</f>
        <v>0.021899999999999999</v>
      </c>
      <c r="S210" s="229">
        <v>0</v>
      </c>
      <c r="T210" s="230">
        <f>S210*H210</f>
        <v>0</v>
      </c>
      <c r="AR210" s="22" t="s">
        <v>192</v>
      </c>
      <c r="AT210" s="22" t="s">
        <v>256</v>
      </c>
      <c r="AU210" s="22" t="s">
        <v>86</v>
      </c>
      <c r="AY210" s="22" t="s">
        <v>142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2" t="s">
        <v>84</v>
      </c>
      <c r="BK210" s="231">
        <f>ROUND(I210*H210,2)</f>
        <v>0</v>
      </c>
      <c r="BL210" s="22" t="s">
        <v>149</v>
      </c>
      <c r="BM210" s="22" t="s">
        <v>716</v>
      </c>
    </row>
    <row r="211" s="1" customFormat="1">
      <c r="B211" s="45"/>
      <c r="C211" s="73"/>
      <c r="D211" s="232" t="s">
        <v>151</v>
      </c>
      <c r="E211" s="73"/>
      <c r="F211" s="233" t="s">
        <v>717</v>
      </c>
      <c r="G211" s="73"/>
      <c r="H211" s="73"/>
      <c r="I211" s="190"/>
      <c r="J211" s="73"/>
      <c r="K211" s="73"/>
      <c r="L211" s="71"/>
      <c r="M211" s="234"/>
      <c r="N211" s="46"/>
      <c r="O211" s="46"/>
      <c r="P211" s="46"/>
      <c r="Q211" s="46"/>
      <c r="R211" s="46"/>
      <c r="S211" s="46"/>
      <c r="T211" s="94"/>
      <c r="AT211" s="22" t="s">
        <v>151</v>
      </c>
      <c r="AU211" s="22" t="s">
        <v>86</v>
      </c>
    </row>
    <row r="212" s="1" customFormat="1" ht="14.4" customHeight="1">
      <c r="B212" s="45"/>
      <c r="C212" s="257" t="s">
        <v>427</v>
      </c>
      <c r="D212" s="257" t="s">
        <v>256</v>
      </c>
      <c r="E212" s="258" t="s">
        <v>718</v>
      </c>
      <c r="F212" s="259" t="s">
        <v>719</v>
      </c>
      <c r="G212" s="260" t="s">
        <v>278</v>
      </c>
      <c r="H212" s="261">
        <v>3</v>
      </c>
      <c r="I212" s="262"/>
      <c r="J212" s="263">
        <f>ROUND(I212*H212,2)</f>
        <v>0</v>
      </c>
      <c r="K212" s="259" t="s">
        <v>32</v>
      </c>
      <c r="L212" s="264"/>
      <c r="M212" s="265" t="s">
        <v>32</v>
      </c>
      <c r="N212" s="266" t="s">
        <v>47</v>
      </c>
      <c r="O212" s="46"/>
      <c r="P212" s="229">
        <f>O212*H212</f>
        <v>0</v>
      </c>
      <c r="Q212" s="229">
        <v>0.00064999999999999997</v>
      </c>
      <c r="R212" s="229">
        <f>Q212*H212</f>
        <v>0.0019499999999999999</v>
      </c>
      <c r="S212" s="229">
        <v>0</v>
      </c>
      <c r="T212" s="230">
        <f>S212*H212</f>
        <v>0</v>
      </c>
      <c r="AR212" s="22" t="s">
        <v>192</v>
      </c>
      <c r="AT212" s="22" t="s">
        <v>256</v>
      </c>
      <c r="AU212" s="22" t="s">
        <v>86</v>
      </c>
      <c r="AY212" s="22" t="s">
        <v>142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2" t="s">
        <v>84</v>
      </c>
      <c r="BK212" s="231">
        <f>ROUND(I212*H212,2)</f>
        <v>0</v>
      </c>
      <c r="BL212" s="22" t="s">
        <v>149</v>
      </c>
      <c r="BM212" s="22" t="s">
        <v>720</v>
      </c>
    </row>
    <row r="213" s="1" customFormat="1">
      <c r="B213" s="45"/>
      <c r="C213" s="73"/>
      <c r="D213" s="232" t="s">
        <v>151</v>
      </c>
      <c r="E213" s="73"/>
      <c r="F213" s="233" t="s">
        <v>721</v>
      </c>
      <c r="G213" s="73"/>
      <c r="H213" s="73"/>
      <c r="I213" s="190"/>
      <c r="J213" s="73"/>
      <c r="K213" s="73"/>
      <c r="L213" s="71"/>
      <c r="M213" s="234"/>
      <c r="N213" s="46"/>
      <c r="O213" s="46"/>
      <c r="P213" s="46"/>
      <c r="Q213" s="46"/>
      <c r="R213" s="46"/>
      <c r="S213" s="46"/>
      <c r="T213" s="94"/>
      <c r="AT213" s="22" t="s">
        <v>151</v>
      </c>
      <c r="AU213" s="22" t="s">
        <v>86</v>
      </c>
    </row>
    <row r="214" s="1" customFormat="1" ht="14.4" customHeight="1">
      <c r="B214" s="45"/>
      <c r="C214" s="220" t="s">
        <v>433</v>
      </c>
      <c r="D214" s="220" t="s">
        <v>144</v>
      </c>
      <c r="E214" s="221" t="s">
        <v>722</v>
      </c>
      <c r="F214" s="222" t="s">
        <v>723</v>
      </c>
      <c r="G214" s="223" t="s">
        <v>147</v>
      </c>
      <c r="H214" s="224">
        <v>298</v>
      </c>
      <c r="I214" s="225"/>
      <c r="J214" s="226">
        <f>ROUND(I214*H214,2)</f>
        <v>0</v>
      </c>
      <c r="K214" s="222" t="s">
        <v>148</v>
      </c>
      <c r="L214" s="71"/>
      <c r="M214" s="227" t="s">
        <v>32</v>
      </c>
      <c r="N214" s="228" t="s">
        <v>47</v>
      </c>
      <c r="O214" s="4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AR214" s="22" t="s">
        <v>149</v>
      </c>
      <c r="AT214" s="22" t="s">
        <v>144</v>
      </c>
      <c r="AU214" s="22" t="s">
        <v>86</v>
      </c>
      <c r="AY214" s="22" t="s">
        <v>142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2" t="s">
        <v>84</v>
      </c>
      <c r="BK214" s="231">
        <f>ROUND(I214*H214,2)</f>
        <v>0</v>
      </c>
      <c r="BL214" s="22" t="s">
        <v>149</v>
      </c>
      <c r="BM214" s="22" t="s">
        <v>724</v>
      </c>
    </row>
    <row r="215" s="1" customFormat="1">
      <c r="B215" s="45"/>
      <c r="C215" s="73"/>
      <c r="D215" s="232" t="s">
        <v>151</v>
      </c>
      <c r="E215" s="73"/>
      <c r="F215" s="233" t="s">
        <v>725</v>
      </c>
      <c r="G215" s="73"/>
      <c r="H215" s="73"/>
      <c r="I215" s="190"/>
      <c r="J215" s="73"/>
      <c r="K215" s="73"/>
      <c r="L215" s="71"/>
      <c r="M215" s="234"/>
      <c r="N215" s="46"/>
      <c r="O215" s="46"/>
      <c r="P215" s="46"/>
      <c r="Q215" s="46"/>
      <c r="R215" s="46"/>
      <c r="S215" s="46"/>
      <c r="T215" s="94"/>
      <c r="AT215" s="22" t="s">
        <v>151</v>
      </c>
      <c r="AU215" s="22" t="s">
        <v>86</v>
      </c>
    </row>
    <row r="216" s="1" customFormat="1" ht="14.4" customHeight="1">
      <c r="B216" s="45"/>
      <c r="C216" s="220" t="s">
        <v>438</v>
      </c>
      <c r="D216" s="220" t="s">
        <v>144</v>
      </c>
      <c r="E216" s="221" t="s">
        <v>726</v>
      </c>
      <c r="F216" s="222" t="s">
        <v>727</v>
      </c>
      <c r="G216" s="223" t="s">
        <v>147</v>
      </c>
      <c r="H216" s="224">
        <v>298</v>
      </c>
      <c r="I216" s="225"/>
      <c r="J216" s="226">
        <f>ROUND(I216*H216,2)</f>
        <v>0</v>
      </c>
      <c r="K216" s="222" t="s">
        <v>148</v>
      </c>
      <c r="L216" s="71"/>
      <c r="M216" s="227" t="s">
        <v>32</v>
      </c>
      <c r="N216" s="228" t="s">
        <v>47</v>
      </c>
      <c r="O216" s="4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AR216" s="22" t="s">
        <v>149</v>
      </c>
      <c r="AT216" s="22" t="s">
        <v>144</v>
      </c>
      <c r="AU216" s="22" t="s">
        <v>86</v>
      </c>
      <c r="AY216" s="22" t="s">
        <v>142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2" t="s">
        <v>84</v>
      </c>
      <c r="BK216" s="231">
        <f>ROUND(I216*H216,2)</f>
        <v>0</v>
      </c>
      <c r="BL216" s="22" t="s">
        <v>149</v>
      </c>
      <c r="BM216" s="22" t="s">
        <v>728</v>
      </c>
    </row>
    <row r="217" s="1" customFormat="1">
      <c r="B217" s="45"/>
      <c r="C217" s="73"/>
      <c r="D217" s="232" t="s">
        <v>151</v>
      </c>
      <c r="E217" s="73"/>
      <c r="F217" s="233" t="s">
        <v>727</v>
      </c>
      <c r="G217" s="73"/>
      <c r="H217" s="73"/>
      <c r="I217" s="190"/>
      <c r="J217" s="73"/>
      <c r="K217" s="73"/>
      <c r="L217" s="71"/>
      <c r="M217" s="234"/>
      <c r="N217" s="46"/>
      <c r="O217" s="46"/>
      <c r="P217" s="46"/>
      <c r="Q217" s="46"/>
      <c r="R217" s="46"/>
      <c r="S217" s="46"/>
      <c r="T217" s="94"/>
      <c r="AT217" s="22" t="s">
        <v>151</v>
      </c>
      <c r="AU217" s="22" t="s">
        <v>86</v>
      </c>
    </row>
    <row r="218" s="1" customFormat="1" ht="14.4" customHeight="1">
      <c r="B218" s="45"/>
      <c r="C218" s="220" t="s">
        <v>443</v>
      </c>
      <c r="D218" s="220" t="s">
        <v>144</v>
      </c>
      <c r="E218" s="221" t="s">
        <v>729</v>
      </c>
      <c r="F218" s="222" t="s">
        <v>730</v>
      </c>
      <c r="G218" s="223" t="s">
        <v>731</v>
      </c>
      <c r="H218" s="224">
        <v>1</v>
      </c>
      <c r="I218" s="225"/>
      <c r="J218" s="226">
        <f>ROUND(I218*H218,2)</f>
        <v>0</v>
      </c>
      <c r="K218" s="222" t="s">
        <v>32</v>
      </c>
      <c r="L218" s="71"/>
      <c r="M218" s="227" t="s">
        <v>32</v>
      </c>
      <c r="N218" s="228" t="s">
        <v>47</v>
      </c>
      <c r="O218" s="46"/>
      <c r="P218" s="229">
        <f>O218*H218</f>
        <v>0</v>
      </c>
      <c r="Q218" s="229">
        <v>2.3640099999999999</v>
      </c>
      <c r="R218" s="229">
        <f>Q218*H218</f>
        <v>2.3640099999999999</v>
      </c>
      <c r="S218" s="229">
        <v>0</v>
      </c>
      <c r="T218" s="230">
        <f>S218*H218</f>
        <v>0</v>
      </c>
      <c r="AR218" s="22" t="s">
        <v>149</v>
      </c>
      <c r="AT218" s="22" t="s">
        <v>144</v>
      </c>
      <c r="AU218" s="22" t="s">
        <v>86</v>
      </c>
      <c r="AY218" s="22" t="s">
        <v>142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2" t="s">
        <v>84</v>
      </c>
      <c r="BK218" s="231">
        <f>ROUND(I218*H218,2)</f>
        <v>0</v>
      </c>
      <c r="BL218" s="22" t="s">
        <v>149</v>
      </c>
      <c r="BM218" s="22" t="s">
        <v>732</v>
      </c>
    </row>
    <row r="219" s="1" customFormat="1">
      <c r="B219" s="45"/>
      <c r="C219" s="73"/>
      <c r="D219" s="232" t="s">
        <v>151</v>
      </c>
      <c r="E219" s="73"/>
      <c r="F219" s="233" t="s">
        <v>730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2" t="s">
        <v>151</v>
      </c>
      <c r="AU219" s="22" t="s">
        <v>86</v>
      </c>
    </row>
    <row r="220" s="1" customFormat="1" ht="14.4" customHeight="1">
      <c r="B220" s="45"/>
      <c r="C220" s="220" t="s">
        <v>449</v>
      </c>
      <c r="D220" s="220" t="s">
        <v>144</v>
      </c>
      <c r="E220" s="221" t="s">
        <v>733</v>
      </c>
      <c r="F220" s="222" t="s">
        <v>734</v>
      </c>
      <c r="G220" s="223" t="s">
        <v>278</v>
      </c>
      <c r="H220" s="224">
        <v>12</v>
      </c>
      <c r="I220" s="225"/>
      <c r="J220" s="226">
        <f>ROUND(I220*H220,2)</f>
        <v>0</v>
      </c>
      <c r="K220" s="222" t="s">
        <v>148</v>
      </c>
      <c r="L220" s="71"/>
      <c r="M220" s="227" t="s">
        <v>32</v>
      </c>
      <c r="N220" s="228" t="s">
        <v>47</v>
      </c>
      <c r="O220" s="46"/>
      <c r="P220" s="229">
        <f>O220*H220</f>
        <v>0</v>
      </c>
      <c r="Q220" s="229">
        <v>0.063830799999999993</v>
      </c>
      <c r="R220" s="229">
        <f>Q220*H220</f>
        <v>0.76596959999999992</v>
      </c>
      <c r="S220" s="229">
        <v>0</v>
      </c>
      <c r="T220" s="230">
        <f>S220*H220</f>
        <v>0</v>
      </c>
      <c r="AR220" s="22" t="s">
        <v>149</v>
      </c>
      <c r="AT220" s="22" t="s">
        <v>144</v>
      </c>
      <c r="AU220" s="22" t="s">
        <v>86</v>
      </c>
      <c r="AY220" s="22" t="s">
        <v>142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2" t="s">
        <v>84</v>
      </c>
      <c r="BK220" s="231">
        <f>ROUND(I220*H220,2)</f>
        <v>0</v>
      </c>
      <c r="BL220" s="22" t="s">
        <v>149</v>
      </c>
      <c r="BM220" s="22" t="s">
        <v>735</v>
      </c>
    </row>
    <row r="221" s="1" customFormat="1">
      <c r="B221" s="45"/>
      <c r="C221" s="73"/>
      <c r="D221" s="232" t="s">
        <v>151</v>
      </c>
      <c r="E221" s="73"/>
      <c r="F221" s="233" t="s">
        <v>734</v>
      </c>
      <c r="G221" s="73"/>
      <c r="H221" s="73"/>
      <c r="I221" s="190"/>
      <c r="J221" s="73"/>
      <c r="K221" s="73"/>
      <c r="L221" s="71"/>
      <c r="M221" s="234"/>
      <c r="N221" s="46"/>
      <c r="O221" s="46"/>
      <c r="P221" s="46"/>
      <c r="Q221" s="46"/>
      <c r="R221" s="46"/>
      <c r="S221" s="46"/>
      <c r="T221" s="94"/>
      <c r="AT221" s="22" t="s">
        <v>151</v>
      </c>
      <c r="AU221" s="22" t="s">
        <v>86</v>
      </c>
    </row>
    <row r="222" s="1" customFormat="1" ht="14.4" customHeight="1">
      <c r="B222" s="45"/>
      <c r="C222" s="257" t="s">
        <v>456</v>
      </c>
      <c r="D222" s="257" t="s">
        <v>256</v>
      </c>
      <c r="E222" s="258" t="s">
        <v>736</v>
      </c>
      <c r="F222" s="259" t="s">
        <v>737</v>
      </c>
      <c r="G222" s="260" t="s">
        <v>278</v>
      </c>
      <c r="H222" s="261">
        <v>12</v>
      </c>
      <c r="I222" s="262"/>
      <c r="J222" s="263">
        <f>ROUND(I222*H222,2)</f>
        <v>0</v>
      </c>
      <c r="K222" s="259" t="s">
        <v>32</v>
      </c>
      <c r="L222" s="264"/>
      <c r="M222" s="265" t="s">
        <v>32</v>
      </c>
      <c r="N222" s="266" t="s">
        <v>47</v>
      </c>
      <c r="O222" s="46"/>
      <c r="P222" s="229">
        <f>O222*H222</f>
        <v>0</v>
      </c>
      <c r="Q222" s="229">
        <v>0.0074000000000000003</v>
      </c>
      <c r="R222" s="229">
        <f>Q222*H222</f>
        <v>0.088800000000000004</v>
      </c>
      <c r="S222" s="229">
        <v>0</v>
      </c>
      <c r="T222" s="230">
        <f>S222*H222</f>
        <v>0</v>
      </c>
      <c r="AR222" s="22" t="s">
        <v>192</v>
      </c>
      <c r="AT222" s="22" t="s">
        <v>256</v>
      </c>
      <c r="AU222" s="22" t="s">
        <v>86</v>
      </c>
      <c r="AY222" s="22" t="s">
        <v>142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2" t="s">
        <v>84</v>
      </c>
      <c r="BK222" s="231">
        <f>ROUND(I222*H222,2)</f>
        <v>0</v>
      </c>
      <c r="BL222" s="22" t="s">
        <v>149</v>
      </c>
      <c r="BM222" s="22" t="s">
        <v>738</v>
      </c>
    </row>
    <row r="223" s="1" customFormat="1">
      <c r="B223" s="45"/>
      <c r="C223" s="73"/>
      <c r="D223" s="232" t="s">
        <v>151</v>
      </c>
      <c r="E223" s="73"/>
      <c r="F223" s="233" t="s">
        <v>739</v>
      </c>
      <c r="G223" s="73"/>
      <c r="H223" s="73"/>
      <c r="I223" s="190"/>
      <c r="J223" s="73"/>
      <c r="K223" s="73"/>
      <c r="L223" s="71"/>
      <c r="M223" s="234"/>
      <c r="N223" s="46"/>
      <c r="O223" s="46"/>
      <c r="P223" s="46"/>
      <c r="Q223" s="46"/>
      <c r="R223" s="46"/>
      <c r="S223" s="46"/>
      <c r="T223" s="94"/>
      <c r="AT223" s="22" t="s">
        <v>151</v>
      </c>
      <c r="AU223" s="22" t="s">
        <v>86</v>
      </c>
    </row>
    <row r="224" s="1" customFormat="1" ht="14.4" customHeight="1">
      <c r="B224" s="45"/>
      <c r="C224" s="220" t="s">
        <v>740</v>
      </c>
      <c r="D224" s="220" t="s">
        <v>144</v>
      </c>
      <c r="E224" s="221" t="s">
        <v>741</v>
      </c>
      <c r="F224" s="222" t="s">
        <v>742</v>
      </c>
      <c r="G224" s="223" t="s">
        <v>278</v>
      </c>
      <c r="H224" s="224">
        <v>3</v>
      </c>
      <c r="I224" s="225"/>
      <c r="J224" s="226">
        <f>ROUND(I224*H224,2)</f>
        <v>0</v>
      </c>
      <c r="K224" s="222" t="s">
        <v>148</v>
      </c>
      <c r="L224" s="71"/>
      <c r="M224" s="227" t="s">
        <v>32</v>
      </c>
      <c r="N224" s="228" t="s">
        <v>47</v>
      </c>
      <c r="O224" s="46"/>
      <c r="P224" s="229">
        <f>O224*H224</f>
        <v>0</v>
      </c>
      <c r="Q224" s="229">
        <v>0.12303160000000001</v>
      </c>
      <c r="R224" s="229">
        <f>Q224*H224</f>
        <v>0.3690948</v>
      </c>
      <c r="S224" s="229">
        <v>0</v>
      </c>
      <c r="T224" s="230">
        <f>S224*H224</f>
        <v>0</v>
      </c>
      <c r="AR224" s="22" t="s">
        <v>149</v>
      </c>
      <c r="AT224" s="22" t="s">
        <v>144</v>
      </c>
      <c r="AU224" s="22" t="s">
        <v>86</v>
      </c>
      <c r="AY224" s="22" t="s">
        <v>142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2" t="s">
        <v>84</v>
      </c>
      <c r="BK224" s="231">
        <f>ROUND(I224*H224,2)</f>
        <v>0</v>
      </c>
      <c r="BL224" s="22" t="s">
        <v>149</v>
      </c>
      <c r="BM224" s="22" t="s">
        <v>743</v>
      </c>
    </row>
    <row r="225" s="1" customFormat="1">
      <c r="B225" s="45"/>
      <c r="C225" s="73"/>
      <c r="D225" s="232" t="s">
        <v>151</v>
      </c>
      <c r="E225" s="73"/>
      <c r="F225" s="233" t="s">
        <v>742</v>
      </c>
      <c r="G225" s="73"/>
      <c r="H225" s="73"/>
      <c r="I225" s="190"/>
      <c r="J225" s="73"/>
      <c r="K225" s="73"/>
      <c r="L225" s="71"/>
      <c r="M225" s="234"/>
      <c r="N225" s="46"/>
      <c r="O225" s="46"/>
      <c r="P225" s="46"/>
      <c r="Q225" s="46"/>
      <c r="R225" s="46"/>
      <c r="S225" s="46"/>
      <c r="T225" s="94"/>
      <c r="AT225" s="22" t="s">
        <v>151</v>
      </c>
      <c r="AU225" s="22" t="s">
        <v>86</v>
      </c>
    </row>
    <row r="226" s="1" customFormat="1" ht="14.4" customHeight="1">
      <c r="B226" s="45"/>
      <c r="C226" s="257" t="s">
        <v>744</v>
      </c>
      <c r="D226" s="257" t="s">
        <v>256</v>
      </c>
      <c r="E226" s="258" t="s">
        <v>745</v>
      </c>
      <c r="F226" s="259" t="s">
        <v>746</v>
      </c>
      <c r="G226" s="260" t="s">
        <v>278</v>
      </c>
      <c r="H226" s="261">
        <v>3</v>
      </c>
      <c r="I226" s="262"/>
      <c r="J226" s="263">
        <f>ROUND(I226*H226,2)</f>
        <v>0</v>
      </c>
      <c r="K226" s="259" t="s">
        <v>32</v>
      </c>
      <c r="L226" s="264"/>
      <c r="M226" s="265" t="s">
        <v>32</v>
      </c>
      <c r="N226" s="266" t="s">
        <v>47</v>
      </c>
      <c r="O226" s="46"/>
      <c r="P226" s="229">
        <f>O226*H226</f>
        <v>0</v>
      </c>
      <c r="Q226" s="229">
        <v>0.0094999999999999998</v>
      </c>
      <c r="R226" s="229">
        <f>Q226*H226</f>
        <v>0.028499999999999998</v>
      </c>
      <c r="S226" s="229">
        <v>0</v>
      </c>
      <c r="T226" s="230">
        <f>S226*H226</f>
        <v>0</v>
      </c>
      <c r="AR226" s="22" t="s">
        <v>192</v>
      </c>
      <c r="AT226" s="22" t="s">
        <v>256</v>
      </c>
      <c r="AU226" s="22" t="s">
        <v>86</v>
      </c>
      <c r="AY226" s="22" t="s">
        <v>142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2" t="s">
        <v>84</v>
      </c>
      <c r="BK226" s="231">
        <f>ROUND(I226*H226,2)</f>
        <v>0</v>
      </c>
      <c r="BL226" s="22" t="s">
        <v>149</v>
      </c>
      <c r="BM226" s="22" t="s">
        <v>747</v>
      </c>
    </row>
    <row r="227" s="1" customFormat="1">
      <c r="B227" s="45"/>
      <c r="C227" s="73"/>
      <c r="D227" s="232" t="s">
        <v>151</v>
      </c>
      <c r="E227" s="73"/>
      <c r="F227" s="233" t="s">
        <v>748</v>
      </c>
      <c r="G227" s="73"/>
      <c r="H227" s="73"/>
      <c r="I227" s="190"/>
      <c r="J227" s="73"/>
      <c r="K227" s="73"/>
      <c r="L227" s="71"/>
      <c r="M227" s="234"/>
      <c r="N227" s="46"/>
      <c r="O227" s="46"/>
      <c r="P227" s="46"/>
      <c r="Q227" s="46"/>
      <c r="R227" s="46"/>
      <c r="S227" s="46"/>
      <c r="T227" s="94"/>
      <c r="AT227" s="22" t="s">
        <v>151</v>
      </c>
      <c r="AU227" s="22" t="s">
        <v>86</v>
      </c>
    </row>
    <row r="228" s="1" customFormat="1" ht="14.4" customHeight="1">
      <c r="B228" s="45"/>
      <c r="C228" s="220" t="s">
        <v>749</v>
      </c>
      <c r="D228" s="220" t="s">
        <v>144</v>
      </c>
      <c r="E228" s="221" t="s">
        <v>750</v>
      </c>
      <c r="F228" s="222" t="s">
        <v>751</v>
      </c>
      <c r="G228" s="223" t="s">
        <v>278</v>
      </c>
      <c r="H228" s="224">
        <v>1</v>
      </c>
      <c r="I228" s="225"/>
      <c r="J228" s="226">
        <f>ROUND(I228*H228,2)</f>
        <v>0</v>
      </c>
      <c r="K228" s="222" t="s">
        <v>148</v>
      </c>
      <c r="L228" s="71"/>
      <c r="M228" s="227" t="s">
        <v>32</v>
      </c>
      <c r="N228" s="228" t="s">
        <v>47</v>
      </c>
      <c r="O228" s="46"/>
      <c r="P228" s="229">
        <f>O228*H228</f>
        <v>0</v>
      </c>
      <c r="Q228" s="229">
        <v>0.32906000000000002</v>
      </c>
      <c r="R228" s="229">
        <f>Q228*H228</f>
        <v>0.32906000000000002</v>
      </c>
      <c r="S228" s="229">
        <v>0</v>
      </c>
      <c r="T228" s="230">
        <f>S228*H228</f>
        <v>0</v>
      </c>
      <c r="AR228" s="22" t="s">
        <v>149</v>
      </c>
      <c r="AT228" s="22" t="s">
        <v>144</v>
      </c>
      <c r="AU228" s="22" t="s">
        <v>86</v>
      </c>
      <c r="AY228" s="22" t="s">
        <v>142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2" t="s">
        <v>84</v>
      </c>
      <c r="BK228" s="231">
        <f>ROUND(I228*H228,2)</f>
        <v>0</v>
      </c>
      <c r="BL228" s="22" t="s">
        <v>149</v>
      </c>
      <c r="BM228" s="22" t="s">
        <v>752</v>
      </c>
    </row>
    <row r="229" s="1" customFormat="1">
      <c r="B229" s="45"/>
      <c r="C229" s="73"/>
      <c r="D229" s="232" t="s">
        <v>151</v>
      </c>
      <c r="E229" s="73"/>
      <c r="F229" s="233" t="s">
        <v>751</v>
      </c>
      <c r="G229" s="73"/>
      <c r="H229" s="73"/>
      <c r="I229" s="190"/>
      <c r="J229" s="73"/>
      <c r="K229" s="73"/>
      <c r="L229" s="71"/>
      <c r="M229" s="234"/>
      <c r="N229" s="46"/>
      <c r="O229" s="46"/>
      <c r="P229" s="46"/>
      <c r="Q229" s="46"/>
      <c r="R229" s="46"/>
      <c r="S229" s="46"/>
      <c r="T229" s="94"/>
      <c r="AT229" s="22" t="s">
        <v>151</v>
      </c>
      <c r="AU229" s="22" t="s">
        <v>86</v>
      </c>
    </row>
    <row r="230" s="1" customFormat="1" ht="14.4" customHeight="1">
      <c r="B230" s="45"/>
      <c r="C230" s="257" t="s">
        <v>753</v>
      </c>
      <c r="D230" s="257" t="s">
        <v>256</v>
      </c>
      <c r="E230" s="258" t="s">
        <v>754</v>
      </c>
      <c r="F230" s="259" t="s">
        <v>755</v>
      </c>
      <c r="G230" s="260" t="s">
        <v>278</v>
      </c>
      <c r="H230" s="261">
        <v>1</v>
      </c>
      <c r="I230" s="262"/>
      <c r="J230" s="263">
        <f>ROUND(I230*H230,2)</f>
        <v>0</v>
      </c>
      <c r="K230" s="259" t="s">
        <v>148</v>
      </c>
      <c r="L230" s="264"/>
      <c r="M230" s="265" t="s">
        <v>32</v>
      </c>
      <c r="N230" s="266" t="s">
        <v>47</v>
      </c>
      <c r="O230" s="46"/>
      <c r="P230" s="229">
        <f>O230*H230</f>
        <v>0</v>
      </c>
      <c r="Q230" s="229">
        <v>0.029499999999999998</v>
      </c>
      <c r="R230" s="229">
        <f>Q230*H230</f>
        <v>0.029499999999999998</v>
      </c>
      <c r="S230" s="229">
        <v>0</v>
      </c>
      <c r="T230" s="230">
        <f>S230*H230</f>
        <v>0</v>
      </c>
      <c r="AR230" s="22" t="s">
        <v>192</v>
      </c>
      <c r="AT230" s="22" t="s">
        <v>256</v>
      </c>
      <c r="AU230" s="22" t="s">
        <v>86</v>
      </c>
      <c r="AY230" s="22" t="s">
        <v>142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2" t="s">
        <v>84</v>
      </c>
      <c r="BK230" s="231">
        <f>ROUND(I230*H230,2)</f>
        <v>0</v>
      </c>
      <c r="BL230" s="22" t="s">
        <v>149</v>
      </c>
      <c r="BM230" s="22" t="s">
        <v>756</v>
      </c>
    </row>
    <row r="231" s="1" customFormat="1">
      <c r="B231" s="45"/>
      <c r="C231" s="73"/>
      <c r="D231" s="232" t="s">
        <v>151</v>
      </c>
      <c r="E231" s="73"/>
      <c r="F231" s="233" t="s">
        <v>757</v>
      </c>
      <c r="G231" s="73"/>
      <c r="H231" s="73"/>
      <c r="I231" s="190"/>
      <c r="J231" s="73"/>
      <c r="K231" s="73"/>
      <c r="L231" s="71"/>
      <c r="M231" s="234"/>
      <c r="N231" s="46"/>
      <c r="O231" s="46"/>
      <c r="P231" s="46"/>
      <c r="Q231" s="46"/>
      <c r="R231" s="46"/>
      <c r="S231" s="46"/>
      <c r="T231" s="94"/>
      <c r="AT231" s="22" t="s">
        <v>151</v>
      </c>
      <c r="AU231" s="22" t="s">
        <v>86</v>
      </c>
    </row>
    <row r="232" s="1" customFormat="1" ht="14.4" customHeight="1">
      <c r="B232" s="45"/>
      <c r="C232" s="220" t="s">
        <v>758</v>
      </c>
      <c r="D232" s="220" t="s">
        <v>144</v>
      </c>
      <c r="E232" s="221" t="s">
        <v>759</v>
      </c>
      <c r="F232" s="222" t="s">
        <v>760</v>
      </c>
      <c r="G232" s="223" t="s">
        <v>278</v>
      </c>
      <c r="H232" s="224">
        <v>12</v>
      </c>
      <c r="I232" s="225"/>
      <c r="J232" s="226">
        <f>ROUND(I232*H232,2)</f>
        <v>0</v>
      </c>
      <c r="K232" s="222" t="s">
        <v>148</v>
      </c>
      <c r="L232" s="71"/>
      <c r="M232" s="227" t="s">
        <v>32</v>
      </c>
      <c r="N232" s="228" t="s">
        <v>47</v>
      </c>
      <c r="O232" s="46"/>
      <c r="P232" s="229">
        <f>O232*H232</f>
        <v>0</v>
      </c>
      <c r="Q232" s="229">
        <v>0.00031164000000000002</v>
      </c>
      <c r="R232" s="229">
        <f>Q232*H232</f>
        <v>0.0037396800000000004</v>
      </c>
      <c r="S232" s="229">
        <v>0</v>
      </c>
      <c r="T232" s="230">
        <f>S232*H232</f>
        <v>0</v>
      </c>
      <c r="AR232" s="22" t="s">
        <v>149</v>
      </c>
      <c r="AT232" s="22" t="s">
        <v>144</v>
      </c>
      <c r="AU232" s="22" t="s">
        <v>86</v>
      </c>
      <c r="AY232" s="22" t="s">
        <v>142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22" t="s">
        <v>84</v>
      </c>
      <c r="BK232" s="231">
        <f>ROUND(I232*H232,2)</f>
        <v>0</v>
      </c>
      <c r="BL232" s="22" t="s">
        <v>149</v>
      </c>
      <c r="BM232" s="22" t="s">
        <v>761</v>
      </c>
    </row>
    <row r="233" s="1" customFormat="1">
      <c r="B233" s="45"/>
      <c r="C233" s="73"/>
      <c r="D233" s="232" t="s">
        <v>151</v>
      </c>
      <c r="E233" s="73"/>
      <c r="F233" s="233" t="s">
        <v>762</v>
      </c>
      <c r="G233" s="73"/>
      <c r="H233" s="73"/>
      <c r="I233" s="190"/>
      <c r="J233" s="73"/>
      <c r="K233" s="73"/>
      <c r="L233" s="71"/>
      <c r="M233" s="234"/>
      <c r="N233" s="46"/>
      <c r="O233" s="46"/>
      <c r="P233" s="46"/>
      <c r="Q233" s="46"/>
      <c r="R233" s="46"/>
      <c r="S233" s="46"/>
      <c r="T233" s="94"/>
      <c r="AT233" s="22" t="s">
        <v>151</v>
      </c>
      <c r="AU233" s="22" t="s">
        <v>86</v>
      </c>
    </row>
    <row r="234" s="1" customFormat="1" ht="14.4" customHeight="1">
      <c r="B234" s="45"/>
      <c r="C234" s="220" t="s">
        <v>763</v>
      </c>
      <c r="D234" s="220" t="s">
        <v>144</v>
      </c>
      <c r="E234" s="221" t="s">
        <v>764</v>
      </c>
      <c r="F234" s="222" t="s">
        <v>765</v>
      </c>
      <c r="G234" s="223" t="s">
        <v>147</v>
      </c>
      <c r="H234" s="224">
        <v>298</v>
      </c>
      <c r="I234" s="225"/>
      <c r="J234" s="226">
        <f>ROUND(I234*H234,2)</f>
        <v>0</v>
      </c>
      <c r="K234" s="222" t="s">
        <v>148</v>
      </c>
      <c r="L234" s="71"/>
      <c r="M234" s="227" t="s">
        <v>32</v>
      </c>
      <c r="N234" s="228" t="s">
        <v>47</v>
      </c>
      <c r="O234" s="46"/>
      <c r="P234" s="229">
        <f>O234*H234</f>
        <v>0</v>
      </c>
      <c r="Q234" s="229">
        <v>0.000198514</v>
      </c>
      <c r="R234" s="229">
        <f>Q234*H234</f>
        <v>0.059157172000000001</v>
      </c>
      <c r="S234" s="229">
        <v>0</v>
      </c>
      <c r="T234" s="230">
        <f>S234*H234</f>
        <v>0</v>
      </c>
      <c r="AR234" s="22" t="s">
        <v>149</v>
      </c>
      <c r="AT234" s="22" t="s">
        <v>144</v>
      </c>
      <c r="AU234" s="22" t="s">
        <v>86</v>
      </c>
      <c r="AY234" s="22" t="s">
        <v>142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2" t="s">
        <v>84</v>
      </c>
      <c r="BK234" s="231">
        <f>ROUND(I234*H234,2)</f>
        <v>0</v>
      </c>
      <c r="BL234" s="22" t="s">
        <v>149</v>
      </c>
      <c r="BM234" s="22" t="s">
        <v>766</v>
      </c>
    </row>
    <row r="235" s="1" customFormat="1">
      <c r="B235" s="45"/>
      <c r="C235" s="73"/>
      <c r="D235" s="232" t="s">
        <v>151</v>
      </c>
      <c r="E235" s="73"/>
      <c r="F235" s="233" t="s">
        <v>767</v>
      </c>
      <c r="G235" s="73"/>
      <c r="H235" s="73"/>
      <c r="I235" s="190"/>
      <c r="J235" s="73"/>
      <c r="K235" s="73"/>
      <c r="L235" s="71"/>
      <c r="M235" s="234"/>
      <c r="N235" s="46"/>
      <c r="O235" s="46"/>
      <c r="P235" s="46"/>
      <c r="Q235" s="46"/>
      <c r="R235" s="46"/>
      <c r="S235" s="46"/>
      <c r="T235" s="94"/>
      <c r="AT235" s="22" t="s">
        <v>151</v>
      </c>
      <c r="AU235" s="22" t="s">
        <v>86</v>
      </c>
    </row>
    <row r="236" s="1" customFormat="1" ht="14.4" customHeight="1">
      <c r="B236" s="45"/>
      <c r="C236" s="220" t="s">
        <v>768</v>
      </c>
      <c r="D236" s="220" t="s">
        <v>144</v>
      </c>
      <c r="E236" s="221" t="s">
        <v>769</v>
      </c>
      <c r="F236" s="222" t="s">
        <v>770</v>
      </c>
      <c r="G236" s="223" t="s">
        <v>147</v>
      </c>
      <c r="H236" s="224">
        <v>298</v>
      </c>
      <c r="I236" s="225"/>
      <c r="J236" s="226">
        <f>ROUND(I236*H236,2)</f>
        <v>0</v>
      </c>
      <c r="K236" s="222" t="s">
        <v>148</v>
      </c>
      <c r="L236" s="71"/>
      <c r="M236" s="227" t="s">
        <v>32</v>
      </c>
      <c r="N236" s="228" t="s">
        <v>47</v>
      </c>
      <c r="O236" s="46"/>
      <c r="P236" s="229">
        <f>O236*H236</f>
        <v>0</v>
      </c>
      <c r="Q236" s="229">
        <v>9.4500000000000007E-05</v>
      </c>
      <c r="R236" s="229">
        <f>Q236*H236</f>
        <v>0.028161000000000002</v>
      </c>
      <c r="S236" s="229">
        <v>0</v>
      </c>
      <c r="T236" s="230">
        <f>S236*H236</f>
        <v>0</v>
      </c>
      <c r="AR236" s="22" t="s">
        <v>149</v>
      </c>
      <c r="AT236" s="22" t="s">
        <v>144</v>
      </c>
      <c r="AU236" s="22" t="s">
        <v>86</v>
      </c>
      <c r="AY236" s="22" t="s">
        <v>142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2" t="s">
        <v>84</v>
      </c>
      <c r="BK236" s="231">
        <f>ROUND(I236*H236,2)</f>
        <v>0</v>
      </c>
      <c r="BL236" s="22" t="s">
        <v>149</v>
      </c>
      <c r="BM236" s="22" t="s">
        <v>771</v>
      </c>
    </row>
    <row r="237" s="1" customFormat="1">
      <c r="B237" s="45"/>
      <c r="C237" s="73"/>
      <c r="D237" s="232" t="s">
        <v>151</v>
      </c>
      <c r="E237" s="73"/>
      <c r="F237" s="233" t="s">
        <v>772</v>
      </c>
      <c r="G237" s="73"/>
      <c r="H237" s="73"/>
      <c r="I237" s="190"/>
      <c r="J237" s="73"/>
      <c r="K237" s="73"/>
      <c r="L237" s="71"/>
      <c r="M237" s="234"/>
      <c r="N237" s="46"/>
      <c r="O237" s="46"/>
      <c r="P237" s="46"/>
      <c r="Q237" s="46"/>
      <c r="R237" s="46"/>
      <c r="S237" s="46"/>
      <c r="T237" s="94"/>
      <c r="AT237" s="22" t="s">
        <v>151</v>
      </c>
      <c r="AU237" s="22" t="s">
        <v>86</v>
      </c>
    </row>
    <row r="238" s="10" customFormat="1" ht="29.88" customHeight="1">
      <c r="B238" s="204"/>
      <c r="C238" s="205"/>
      <c r="D238" s="206" t="s">
        <v>75</v>
      </c>
      <c r="E238" s="218" t="s">
        <v>199</v>
      </c>
      <c r="F238" s="218" t="s">
        <v>426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SUM(P239:P240)</f>
        <v>0</v>
      </c>
      <c r="Q238" s="212"/>
      <c r="R238" s="213">
        <f>SUM(R239:R240)</f>
        <v>0</v>
      </c>
      <c r="S238" s="212"/>
      <c r="T238" s="214">
        <f>SUM(T239:T240)</f>
        <v>0</v>
      </c>
      <c r="AR238" s="215" t="s">
        <v>84</v>
      </c>
      <c r="AT238" s="216" t="s">
        <v>75</v>
      </c>
      <c r="AU238" s="216" t="s">
        <v>84</v>
      </c>
      <c r="AY238" s="215" t="s">
        <v>142</v>
      </c>
      <c r="BK238" s="217">
        <f>SUM(BK239:BK240)</f>
        <v>0</v>
      </c>
    </row>
    <row r="239" s="1" customFormat="1" ht="14.4" customHeight="1">
      <c r="B239" s="45"/>
      <c r="C239" s="220" t="s">
        <v>773</v>
      </c>
      <c r="D239" s="220" t="s">
        <v>144</v>
      </c>
      <c r="E239" s="221" t="s">
        <v>428</v>
      </c>
      <c r="F239" s="222" t="s">
        <v>429</v>
      </c>
      <c r="G239" s="223" t="s">
        <v>278</v>
      </c>
      <c r="H239" s="224">
        <v>1</v>
      </c>
      <c r="I239" s="225"/>
      <c r="J239" s="226">
        <f>ROUND(I239*H239,2)</f>
        <v>0</v>
      </c>
      <c r="K239" s="222" t="s">
        <v>32</v>
      </c>
      <c r="L239" s="71"/>
      <c r="M239" s="227" t="s">
        <v>32</v>
      </c>
      <c r="N239" s="228" t="s">
        <v>47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2" t="s">
        <v>149</v>
      </c>
      <c r="AT239" s="22" t="s">
        <v>144</v>
      </c>
      <c r="AU239" s="22" t="s">
        <v>86</v>
      </c>
      <c r="AY239" s="22" t="s">
        <v>142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2" t="s">
        <v>84</v>
      </c>
      <c r="BK239" s="231">
        <f>ROUND(I239*H239,2)</f>
        <v>0</v>
      </c>
      <c r="BL239" s="22" t="s">
        <v>149</v>
      </c>
      <c r="BM239" s="22" t="s">
        <v>774</v>
      </c>
    </row>
    <row r="240" s="1" customFormat="1">
      <c r="B240" s="45"/>
      <c r="C240" s="73"/>
      <c r="D240" s="232" t="s">
        <v>151</v>
      </c>
      <c r="E240" s="73"/>
      <c r="F240" s="233" t="s">
        <v>429</v>
      </c>
      <c r="G240" s="73"/>
      <c r="H240" s="73"/>
      <c r="I240" s="190"/>
      <c r="J240" s="73"/>
      <c r="K240" s="73"/>
      <c r="L240" s="71"/>
      <c r="M240" s="234"/>
      <c r="N240" s="46"/>
      <c r="O240" s="46"/>
      <c r="P240" s="46"/>
      <c r="Q240" s="46"/>
      <c r="R240" s="46"/>
      <c r="S240" s="46"/>
      <c r="T240" s="94"/>
      <c r="AT240" s="22" t="s">
        <v>151</v>
      </c>
      <c r="AU240" s="22" t="s">
        <v>86</v>
      </c>
    </row>
    <row r="241" s="10" customFormat="1" ht="29.88" customHeight="1">
      <c r="B241" s="204"/>
      <c r="C241" s="205"/>
      <c r="D241" s="206" t="s">
        <v>75</v>
      </c>
      <c r="E241" s="218" t="s">
        <v>454</v>
      </c>
      <c r="F241" s="218" t="s">
        <v>455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SUM(P242:P243)</f>
        <v>0</v>
      </c>
      <c r="Q241" s="212"/>
      <c r="R241" s="213">
        <f>SUM(R242:R243)</f>
        <v>0</v>
      </c>
      <c r="S241" s="212"/>
      <c r="T241" s="214">
        <f>SUM(T242:T243)</f>
        <v>0</v>
      </c>
      <c r="AR241" s="215" t="s">
        <v>84</v>
      </c>
      <c r="AT241" s="216" t="s">
        <v>75</v>
      </c>
      <c r="AU241" s="216" t="s">
        <v>84</v>
      </c>
      <c r="AY241" s="215" t="s">
        <v>142</v>
      </c>
      <c r="BK241" s="217">
        <f>SUM(BK242:BK243)</f>
        <v>0</v>
      </c>
    </row>
    <row r="242" s="1" customFormat="1" ht="22.8" customHeight="1">
      <c r="B242" s="45"/>
      <c r="C242" s="220" t="s">
        <v>775</v>
      </c>
      <c r="D242" s="220" t="s">
        <v>144</v>
      </c>
      <c r="E242" s="221" t="s">
        <v>543</v>
      </c>
      <c r="F242" s="222" t="s">
        <v>544</v>
      </c>
      <c r="G242" s="223" t="s">
        <v>236</v>
      </c>
      <c r="H242" s="224">
        <v>5.3799999999999999</v>
      </c>
      <c r="I242" s="225"/>
      <c r="J242" s="226">
        <f>ROUND(I242*H242,2)</f>
        <v>0</v>
      </c>
      <c r="K242" s="222" t="s">
        <v>148</v>
      </c>
      <c r="L242" s="71"/>
      <c r="M242" s="227" t="s">
        <v>32</v>
      </c>
      <c r="N242" s="228" t="s">
        <v>47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2" t="s">
        <v>149</v>
      </c>
      <c r="AT242" s="22" t="s">
        <v>144</v>
      </c>
      <c r="AU242" s="22" t="s">
        <v>86</v>
      </c>
      <c r="AY242" s="22" t="s">
        <v>142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2" t="s">
        <v>84</v>
      </c>
      <c r="BK242" s="231">
        <f>ROUND(I242*H242,2)</f>
        <v>0</v>
      </c>
      <c r="BL242" s="22" t="s">
        <v>149</v>
      </c>
      <c r="BM242" s="22" t="s">
        <v>776</v>
      </c>
    </row>
    <row r="243" s="1" customFormat="1">
      <c r="B243" s="45"/>
      <c r="C243" s="73"/>
      <c r="D243" s="232" t="s">
        <v>151</v>
      </c>
      <c r="E243" s="73"/>
      <c r="F243" s="233" t="s">
        <v>546</v>
      </c>
      <c r="G243" s="73"/>
      <c r="H243" s="73"/>
      <c r="I243" s="190"/>
      <c r="J243" s="73"/>
      <c r="K243" s="73"/>
      <c r="L243" s="71"/>
      <c r="M243" s="267"/>
      <c r="N243" s="268"/>
      <c r="O243" s="268"/>
      <c r="P243" s="268"/>
      <c r="Q243" s="268"/>
      <c r="R243" s="268"/>
      <c r="S243" s="268"/>
      <c r="T243" s="269"/>
      <c r="AT243" s="22" t="s">
        <v>151</v>
      </c>
      <c r="AU243" s="22" t="s">
        <v>86</v>
      </c>
    </row>
    <row r="244" s="1" customFormat="1" ht="6.96" customHeight="1">
      <c r="B244" s="66"/>
      <c r="C244" s="67"/>
      <c r="D244" s="67"/>
      <c r="E244" s="67"/>
      <c r="F244" s="67"/>
      <c r="G244" s="67"/>
      <c r="H244" s="67"/>
      <c r="I244" s="165"/>
      <c r="J244" s="67"/>
      <c r="K244" s="67"/>
      <c r="L244" s="71"/>
    </row>
  </sheetData>
  <sheetProtection sheet="1" autoFilter="0" formatColumns="0" formatRows="0" objects="1" scenarios="1" spinCount="100000" saltValue="wR0fFosF14IULpfPf2y9JKYwmqfkJw/1Pip48fqWdsr5C4/+OEN9KesrJY1U4XL3l/pw5/JoOFqvlpcCTNz1CQ==" hashValue="ZZIpz6neGrZQ4dKG8vpf7cs/S5q85+9pALYE7yrBMEmxnLfqnV7Jm9k7Ta4z3VPdbCEmfKjzjCmmGNIpflV6Bg==" algorithmName="SHA-512" password="CC35"/>
  <autoFilter ref="C81:K24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95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777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ROUND(J82,2)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ROUND(SUM(BE82:BE133), 2)</f>
        <v>0</v>
      </c>
      <c r="G30" s="46"/>
      <c r="H30" s="46"/>
      <c r="I30" s="157">
        <v>0.20999999999999999</v>
      </c>
      <c r="J30" s="156">
        <f>ROUND(ROUND((SUM(BE82:BE133)),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ROUND(SUM(BF82:BF133), 2)</f>
        <v>0</v>
      </c>
      <c r="G31" s="46"/>
      <c r="H31" s="46"/>
      <c r="I31" s="157">
        <v>0.14999999999999999</v>
      </c>
      <c r="J31" s="156">
        <f>ROUND(ROUND((SUM(BF82:BF133)),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ROUND(SUM(BG82:BG133),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ROUND(SUM(BH82:BH133),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ROUND(SUM(BI82:BI133),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04a - oprava_povrchu_splaskova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J82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118</v>
      </c>
      <c r="E57" s="179"/>
      <c r="F57" s="179"/>
      <c r="G57" s="179"/>
      <c r="H57" s="179"/>
      <c r="I57" s="180"/>
      <c r="J57" s="181">
        <f>J83</f>
        <v>0</v>
      </c>
      <c r="K57" s="182"/>
    </row>
    <row r="58" s="8" customFormat="1" ht="19.92" customHeight="1">
      <c r="B58" s="183"/>
      <c r="C58" s="184"/>
      <c r="D58" s="185" t="s">
        <v>119</v>
      </c>
      <c r="E58" s="186"/>
      <c r="F58" s="186"/>
      <c r="G58" s="186"/>
      <c r="H58" s="186"/>
      <c r="I58" s="187"/>
      <c r="J58" s="188">
        <f>J84</f>
        <v>0</v>
      </c>
      <c r="K58" s="189"/>
    </row>
    <row r="59" s="8" customFormat="1" ht="19.92" customHeight="1">
      <c r="B59" s="183"/>
      <c r="C59" s="184"/>
      <c r="D59" s="185" t="s">
        <v>778</v>
      </c>
      <c r="E59" s="186"/>
      <c r="F59" s="186"/>
      <c r="G59" s="186"/>
      <c r="H59" s="186"/>
      <c r="I59" s="187"/>
      <c r="J59" s="188">
        <f>J97</f>
        <v>0</v>
      </c>
      <c r="K59" s="189"/>
    </row>
    <row r="60" s="8" customFormat="1" ht="19.92" customHeight="1">
      <c r="B60" s="183"/>
      <c r="C60" s="184"/>
      <c r="D60" s="185" t="s">
        <v>123</v>
      </c>
      <c r="E60" s="186"/>
      <c r="F60" s="186"/>
      <c r="G60" s="186"/>
      <c r="H60" s="186"/>
      <c r="I60" s="187"/>
      <c r="J60" s="188">
        <f>J113</f>
        <v>0</v>
      </c>
      <c r="K60" s="189"/>
    </row>
    <row r="61" s="8" customFormat="1" ht="19.92" customHeight="1">
      <c r="B61" s="183"/>
      <c r="C61" s="184"/>
      <c r="D61" s="185" t="s">
        <v>124</v>
      </c>
      <c r="E61" s="186"/>
      <c r="F61" s="186"/>
      <c r="G61" s="186"/>
      <c r="H61" s="186"/>
      <c r="I61" s="187"/>
      <c r="J61" s="188">
        <f>J121</f>
        <v>0</v>
      </c>
      <c r="K61" s="189"/>
    </row>
    <row r="62" s="8" customFormat="1" ht="19.92" customHeight="1">
      <c r="B62" s="183"/>
      <c r="C62" s="184"/>
      <c r="D62" s="185" t="s">
        <v>125</v>
      </c>
      <c r="E62" s="186"/>
      <c r="F62" s="186"/>
      <c r="G62" s="186"/>
      <c r="H62" s="186"/>
      <c r="I62" s="187"/>
      <c r="J62" s="188">
        <f>J131</f>
        <v>0</v>
      </c>
      <c r="K62" s="189"/>
    </row>
    <row r="63" s="1" customFormat="1" ht="21.84" customHeight="1">
      <c r="B63" s="45"/>
      <c r="C63" s="46"/>
      <c r="D63" s="46"/>
      <c r="E63" s="46"/>
      <c r="F63" s="46"/>
      <c r="G63" s="46"/>
      <c r="H63" s="46"/>
      <c r="I63" s="143"/>
      <c r="J63" s="46"/>
      <c r="K63" s="50"/>
    </row>
    <row r="64" s="1" customFormat="1" ht="6.96" customHeight="1">
      <c r="B64" s="66"/>
      <c r="C64" s="67"/>
      <c r="D64" s="67"/>
      <c r="E64" s="67"/>
      <c r="F64" s="67"/>
      <c r="G64" s="67"/>
      <c r="H64" s="67"/>
      <c r="I64" s="165"/>
      <c r="J64" s="67"/>
      <c r="K64" s="68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8"/>
      <c r="J68" s="70"/>
      <c r="K68" s="70"/>
      <c r="L68" s="71"/>
    </row>
    <row r="69" s="1" customFormat="1" ht="36.96" customHeight="1">
      <c r="B69" s="45"/>
      <c r="C69" s="72" t="s">
        <v>126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4.4" customHeight="1">
      <c r="B71" s="45"/>
      <c r="C71" s="75" t="s">
        <v>18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3"/>
      <c r="D72" s="73"/>
      <c r="E72" s="191" t="str">
        <f>E7</f>
        <v>DC052085_VDF_Jiraska_RK_R2</v>
      </c>
      <c r="F72" s="75"/>
      <c r="G72" s="75"/>
      <c r="H72" s="75"/>
      <c r="I72" s="190"/>
      <c r="J72" s="73"/>
      <c r="K72" s="73"/>
      <c r="L72" s="71"/>
    </row>
    <row r="73" s="1" customFormat="1" ht="14.4" customHeight="1">
      <c r="B73" s="45"/>
      <c r="C73" s="75" t="s">
        <v>111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2" customHeight="1">
      <c r="B74" s="45"/>
      <c r="C74" s="73"/>
      <c r="D74" s="73"/>
      <c r="E74" s="81" t="str">
        <f>E9</f>
        <v>04a - oprava_povrchu_splaskova</v>
      </c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8" customHeight="1">
      <c r="B76" s="45"/>
      <c r="C76" s="75" t="s">
        <v>24</v>
      </c>
      <c r="D76" s="73"/>
      <c r="E76" s="73"/>
      <c r="F76" s="192" t="str">
        <f>F12</f>
        <v>Varnsdorf</v>
      </c>
      <c r="G76" s="73"/>
      <c r="H76" s="73"/>
      <c r="I76" s="193" t="s">
        <v>26</v>
      </c>
      <c r="J76" s="84" t="str">
        <f>IF(J12="","",J12)</f>
        <v>29. 11. 2017</v>
      </c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>
      <c r="B78" s="45"/>
      <c r="C78" s="75" t="s">
        <v>30</v>
      </c>
      <c r="D78" s="73"/>
      <c r="E78" s="73"/>
      <c r="F78" s="192" t="str">
        <f>E15</f>
        <v>SVS a.s.</v>
      </c>
      <c r="G78" s="73"/>
      <c r="H78" s="73"/>
      <c r="I78" s="193" t="s">
        <v>37</v>
      </c>
      <c r="J78" s="192" t="str">
        <f>E21</f>
        <v>Ing. Folbrecht</v>
      </c>
      <c r="K78" s="73"/>
      <c r="L78" s="71"/>
    </row>
    <row r="79" s="1" customFormat="1" ht="14.4" customHeight="1">
      <c r="B79" s="45"/>
      <c r="C79" s="75" t="s">
        <v>35</v>
      </c>
      <c r="D79" s="73"/>
      <c r="E79" s="73"/>
      <c r="F79" s="192" t="str">
        <f>IF(E18="","",E18)</f>
        <v/>
      </c>
      <c r="G79" s="73"/>
      <c r="H79" s="73"/>
      <c r="I79" s="190"/>
      <c r="J79" s="73"/>
      <c r="K79" s="73"/>
      <c r="L79" s="71"/>
    </row>
    <row r="80" s="1" customFormat="1" ht="10.32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9" customFormat="1" ht="29.28" customHeight="1">
      <c r="B81" s="194"/>
      <c r="C81" s="195" t="s">
        <v>127</v>
      </c>
      <c r="D81" s="196" t="s">
        <v>61</v>
      </c>
      <c r="E81" s="196" t="s">
        <v>57</v>
      </c>
      <c r="F81" s="196" t="s">
        <v>128</v>
      </c>
      <c r="G81" s="196" t="s">
        <v>129</v>
      </c>
      <c r="H81" s="196" t="s">
        <v>130</v>
      </c>
      <c r="I81" s="197" t="s">
        <v>131</v>
      </c>
      <c r="J81" s="196" t="s">
        <v>115</v>
      </c>
      <c r="K81" s="198" t="s">
        <v>132</v>
      </c>
      <c r="L81" s="199"/>
      <c r="M81" s="101" t="s">
        <v>133</v>
      </c>
      <c r="N81" s="102" t="s">
        <v>46</v>
      </c>
      <c r="O81" s="102" t="s">
        <v>134</v>
      </c>
      <c r="P81" s="102" t="s">
        <v>135</v>
      </c>
      <c r="Q81" s="102" t="s">
        <v>136</v>
      </c>
      <c r="R81" s="102" t="s">
        <v>137</v>
      </c>
      <c r="S81" s="102" t="s">
        <v>138</v>
      </c>
      <c r="T81" s="103" t="s">
        <v>139</v>
      </c>
    </row>
    <row r="82" s="1" customFormat="1" ht="29.28" customHeight="1">
      <c r="B82" s="45"/>
      <c r="C82" s="107" t="s">
        <v>116</v>
      </c>
      <c r="D82" s="73"/>
      <c r="E82" s="73"/>
      <c r="F82" s="73"/>
      <c r="G82" s="73"/>
      <c r="H82" s="73"/>
      <c r="I82" s="190"/>
      <c r="J82" s="200">
        <f>BK82</f>
        <v>0</v>
      </c>
      <c r="K82" s="73"/>
      <c r="L82" s="71"/>
      <c r="M82" s="104"/>
      <c r="N82" s="105"/>
      <c r="O82" s="105"/>
      <c r="P82" s="201">
        <f>P83</f>
        <v>0</v>
      </c>
      <c r="Q82" s="105"/>
      <c r="R82" s="201">
        <f>R83</f>
        <v>252.83269650000003</v>
      </c>
      <c r="S82" s="105"/>
      <c r="T82" s="202">
        <f>T83</f>
        <v>205.05869999999999</v>
      </c>
      <c r="AT82" s="22" t="s">
        <v>75</v>
      </c>
      <c r="AU82" s="22" t="s">
        <v>117</v>
      </c>
      <c r="BK82" s="203">
        <f>BK83</f>
        <v>0</v>
      </c>
    </row>
    <row r="83" s="10" customFormat="1" ht="37.44" customHeight="1">
      <c r="B83" s="204"/>
      <c r="C83" s="205"/>
      <c r="D83" s="206" t="s">
        <v>75</v>
      </c>
      <c r="E83" s="207" t="s">
        <v>140</v>
      </c>
      <c r="F83" s="207" t="s">
        <v>141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P84+P97+P113+P121+P131</f>
        <v>0</v>
      </c>
      <c r="Q83" s="212"/>
      <c r="R83" s="213">
        <f>R84+R97+R113+R121+R131</f>
        <v>252.83269650000003</v>
      </c>
      <c r="S83" s="212"/>
      <c r="T83" s="214">
        <f>T84+T97+T113+T121+T131</f>
        <v>205.05869999999999</v>
      </c>
      <c r="AR83" s="215" t="s">
        <v>84</v>
      </c>
      <c r="AT83" s="216" t="s">
        <v>75</v>
      </c>
      <c r="AU83" s="216" t="s">
        <v>76</v>
      </c>
      <c r="AY83" s="215" t="s">
        <v>142</v>
      </c>
      <c r="BK83" s="217">
        <f>BK84+BK97+BK113+BK121+BK131</f>
        <v>0</v>
      </c>
    </row>
    <row r="84" s="10" customFormat="1" ht="19.92" customHeight="1">
      <c r="B84" s="204"/>
      <c r="C84" s="205"/>
      <c r="D84" s="206" t="s">
        <v>75</v>
      </c>
      <c r="E84" s="218" t="s">
        <v>84</v>
      </c>
      <c r="F84" s="218" t="s">
        <v>143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SUM(P85:P96)</f>
        <v>0</v>
      </c>
      <c r="Q84" s="212"/>
      <c r="R84" s="213">
        <f>SUM(R85:R96)</f>
        <v>0.030145500000000002</v>
      </c>
      <c r="S84" s="212"/>
      <c r="T84" s="214">
        <f>SUM(T85:T96)</f>
        <v>205.05869999999999</v>
      </c>
      <c r="AR84" s="215" t="s">
        <v>84</v>
      </c>
      <c r="AT84" s="216" t="s">
        <v>75</v>
      </c>
      <c r="AU84" s="216" t="s">
        <v>84</v>
      </c>
      <c r="AY84" s="215" t="s">
        <v>142</v>
      </c>
      <c r="BK84" s="217">
        <f>SUM(BK85:BK96)</f>
        <v>0</v>
      </c>
    </row>
    <row r="85" s="1" customFormat="1" ht="22.8" customHeight="1">
      <c r="B85" s="45"/>
      <c r="C85" s="220" t="s">
        <v>84</v>
      </c>
      <c r="D85" s="220" t="s">
        <v>144</v>
      </c>
      <c r="E85" s="221" t="s">
        <v>779</v>
      </c>
      <c r="F85" s="222" t="s">
        <v>780</v>
      </c>
      <c r="G85" s="223" t="s">
        <v>195</v>
      </c>
      <c r="H85" s="224">
        <v>242.55000000000001</v>
      </c>
      <c r="I85" s="225"/>
      <c r="J85" s="226">
        <f>ROUND(I85*H85,2)</f>
        <v>0</v>
      </c>
      <c r="K85" s="222" t="s">
        <v>148</v>
      </c>
      <c r="L85" s="71"/>
      <c r="M85" s="227" t="s">
        <v>32</v>
      </c>
      <c r="N85" s="228" t="s">
        <v>47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0.44</v>
      </c>
      <c r="T85" s="230">
        <f>S85*H85</f>
        <v>106.72200000000001</v>
      </c>
      <c r="AR85" s="22" t="s">
        <v>149</v>
      </c>
      <c r="AT85" s="22" t="s">
        <v>144</v>
      </c>
      <c r="AU85" s="22" t="s">
        <v>86</v>
      </c>
      <c r="AY85" s="22" t="s">
        <v>142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2" t="s">
        <v>84</v>
      </c>
      <c r="BK85" s="231">
        <f>ROUND(I85*H85,2)</f>
        <v>0</v>
      </c>
      <c r="BL85" s="22" t="s">
        <v>149</v>
      </c>
      <c r="BM85" s="22" t="s">
        <v>781</v>
      </c>
    </row>
    <row r="86" s="1" customFormat="1">
      <c r="B86" s="45"/>
      <c r="C86" s="73"/>
      <c r="D86" s="232" t="s">
        <v>151</v>
      </c>
      <c r="E86" s="73"/>
      <c r="F86" s="233" t="s">
        <v>782</v>
      </c>
      <c r="G86" s="73"/>
      <c r="H86" s="73"/>
      <c r="I86" s="190"/>
      <c r="J86" s="73"/>
      <c r="K86" s="73"/>
      <c r="L86" s="71"/>
      <c r="M86" s="234"/>
      <c r="N86" s="46"/>
      <c r="O86" s="46"/>
      <c r="P86" s="46"/>
      <c r="Q86" s="46"/>
      <c r="R86" s="46"/>
      <c r="S86" s="46"/>
      <c r="T86" s="94"/>
      <c r="AT86" s="22" t="s">
        <v>151</v>
      </c>
      <c r="AU86" s="22" t="s">
        <v>86</v>
      </c>
    </row>
    <row r="87" s="11" customFormat="1">
      <c r="B87" s="235"/>
      <c r="C87" s="236"/>
      <c r="D87" s="232" t="s">
        <v>153</v>
      </c>
      <c r="E87" s="237" t="s">
        <v>32</v>
      </c>
      <c r="F87" s="238" t="s">
        <v>783</v>
      </c>
      <c r="G87" s="236"/>
      <c r="H87" s="239">
        <v>242.55000000000001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AT87" s="245" t="s">
        <v>153</v>
      </c>
      <c r="AU87" s="245" t="s">
        <v>86</v>
      </c>
      <c r="AV87" s="11" t="s">
        <v>86</v>
      </c>
      <c r="AW87" s="11" t="s">
        <v>39</v>
      </c>
      <c r="AX87" s="11" t="s">
        <v>76</v>
      </c>
      <c r="AY87" s="245" t="s">
        <v>142</v>
      </c>
    </row>
    <row r="88" s="12" customFormat="1">
      <c r="B88" s="246"/>
      <c r="C88" s="247"/>
      <c r="D88" s="232" t="s">
        <v>153</v>
      </c>
      <c r="E88" s="248" t="s">
        <v>32</v>
      </c>
      <c r="F88" s="249" t="s">
        <v>174</v>
      </c>
      <c r="G88" s="247"/>
      <c r="H88" s="250">
        <v>242.55000000000001</v>
      </c>
      <c r="I88" s="251"/>
      <c r="J88" s="247"/>
      <c r="K88" s="247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153</v>
      </c>
      <c r="AU88" s="256" t="s">
        <v>86</v>
      </c>
      <c r="AV88" s="12" t="s">
        <v>149</v>
      </c>
      <c r="AW88" s="12" t="s">
        <v>39</v>
      </c>
      <c r="AX88" s="12" t="s">
        <v>84</v>
      </c>
      <c r="AY88" s="256" t="s">
        <v>142</v>
      </c>
    </row>
    <row r="89" s="1" customFormat="1" ht="14.4" customHeight="1">
      <c r="B89" s="45"/>
      <c r="C89" s="220" t="s">
        <v>86</v>
      </c>
      <c r="D89" s="220" t="s">
        <v>144</v>
      </c>
      <c r="E89" s="221" t="s">
        <v>784</v>
      </c>
      <c r="F89" s="222" t="s">
        <v>785</v>
      </c>
      <c r="G89" s="223" t="s">
        <v>195</v>
      </c>
      <c r="H89" s="224">
        <v>565.95000000000005</v>
      </c>
      <c r="I89" s="225"/>
      <c r="J89" s="226">
        <f>ROUND(I89*H89,2)</f>
        <v>0</v>
      </c>
      <c r="K89" s="222" t="s">
        <v>148</v>
      </c>
      <c r="L89" s="71"/>
      <c r="M89" s="227" t="s">
        <v>32</v>
      </c>
      <c r="N89" s="228" t="s">
        <v>47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0.098000000000000004</v>
      </c>
      <c r="T89" s="230">
        <f>S89*H89</f>
        <v>55.463100000000004</v>
      </c>
      <c r="AR89" s="22" t="s">
        <v>149</v>
      </c>
      <c r="AT89" s="22" t="s">
        <v>144</v>
      </c>
      <c r="AU89" s="22" t="s">
        <v>86</v>
      </c>
      <c r="AY89" s="22" t="s">
        <v>142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2" t="s">
        <v>84</v>
      </c>
      <c r="BK89" s="231">
        <f>ROUND(I89*H89,2)</f>
        <v>0</v>
      </c>
      <c r="BL89" s="22" t="s">
        <v>149</v>
      </c>
      <c r="BM89" s="22" t="s">
        <v>786</v>
      </c>
    </row>
    <row r="90" s="1" customFormat="1">
      <c r="B90" s="45"/>
      <c r="C90" s="73"/>
      <c r="D90" s="232" t="s">
        <v>151</v>
      </c>
      <c r="E90" s="73"/>
      <c r="F90" s="233" t="s">
        <v>787</v>
      </c>
      <c r="G90" s="73"/>
      <c r="H90" s="73"/>
      <c r="I90" s="190"/>
      <c r="J90" s="73"/>
      <c r="K90" s="73"/>
      <c r="L90" s="71"/>
      <c r="M90" s="234"/>
      <c r="N90" s="46"/>
      <c r="O90" s="46"/>
      <c r="P90" s="46"/>
      <c r="Q90" s="46"/>
      <c r="R90" s="46"/>
      <c r="S90" s="46"/>
      <c r="T90" s="94"/>
      <c r="AT90" s="22" t="s">
        <v>151</v>
      </c>
      <c r="AU90" s="22" t="s">
        <v>86</v>
      </c>
    </row>
    <row r="91" s="11" customFormat="1">
      <c r="B91" s="235"/>
      <c r="C91" s="236"/>
      <c r="D91" s="232" t="s">
        <v>153</v>
      </c>
      <c r="E91" s="237" t="s">
        <v>32</v>
      </c>
      <c r="F91" s="238" t="s">
        <v>788</v>
      </c>
      <c r="G91" s="236"/>
      <c r="H91" s="239">
        <v>265.64999999999998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AT91" s="245" t="s">
        <v>153</v>
      </c>
      <c r="AU91" s="245" t="s">
        <v>86</v>
      </c>
      <c r="AV91" s="11" t="s">
        <v>86</v>
      </c>
      <c r="AW91" s="11" t="s">
        <v>39</v>
      </c>
      <c r="AX91" s="11" t="s">
        <v>76</v>
      </c>
      <c r="AY91" s="245" t="s">
        <v>142</v>
      </c>
    </row>
    <row r="92" s="11" customFormat="1">
      <c r="B92" s="235"/>
      <c r="C92" s="236"/>
      <c r="D92" s="232" t="s">
        <v>153</v>
      </c>
      <c r="E92" s="237" t="s">
        <v>32</v>
      </c>
      <c r="F92" s="238" t="s">
        <v>789</v>
      </c>
      <c r="G92" s="236"/>
      <c r="H92" s="239">
        <v>300.30000000000001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153</v>
      </c>
      <c r="AU92" s="245" t="s">
        <v>86</v>
      </c>
      <c r="AV92" s="11" t="s">
        <v>86</v>
      </c>
      <c r="AW92" s="11" t="s">
        <v>39</v>
      </c>
      <c r="AX92" s="11" t="s">
        <v>76</v>
      </c>
      <c r="AY92" s="245" t="s">
        <v>142</v>
      </c>
    </row>
    <row r="93" s="12" customFormat="1">
      <c r="B93" s="246"/>
      <c r="C93" s="247"/>
      <c r="D93" s="232" t="s">
        <v>153</v>
      </c>
      <c r="E93" s="248" t="s">
        <v>32</v>
      </c>
      <c r="F93" s="249" t="s">
        <v>174</v>
      </c>
      <c r="G93" s="247"/>
      <c r="H93" s="250">
        <v>565.95000000000005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AT93" s="256" t="s">
        <v>153</v>
      </c>
      <c r="AU93" s="256" t="s">
        <v>86</v>
      </c>
      <c r="AV93" s="12" t="s">
        <v>149</v>
      </c>
      <c r="AW93" s="12" t="s">
        <v>39</v>
      </c>
      <c r="AX93" s="12" t="s">
        <v>84</v>
      </c>
      <c r="AY93" s="256" t="s">
        <v>142</v>
      </c>
    </row>
    <row r="94" s="1" customFormat="1" ht="22.8" customHeight="1">
      <c r="B94" s="45"/>
      <c r="C94" s="220" t="s">
        <v>161</v>
      </c>
      <c r="D94" s="220" t="s">
        <v>144</v>
      </c>
      <c r="E94" s="221" t="s">
        <v>790</v>
      </c>
      <c r="F94" s="222" t="s">
        <v>791</v>
      </c>
      <c r="G94" s="223" t="s">
        <v>195</v>
      </c>
      <c r="H94" s="224">
        <v>334.94999999999999</v>
      </c>
      <c r="I94" s="225"/>
      <c r="J94" s="226">
        <f>ROUND(I94*H94,2)</f>
        <v>0</v>
      </c>
      <c r="K94" s="222" t="s">
        <v>148</v>
      </c>
      <c r="L94" s="71"/>
      <c r="M94" s="227" t="s">
        <v>32</v>
      </c>
      <c r="N94" s="228" t="s">
        <v>47</v>
      </c>
      <c r="O94" s="46"/>
      <c r="P94" s="229">
        <f>O94*H94</f>
        <v>0</v>
      </c>
      <c r="Q94" s="229">
        <v>9.0000000000000006E-05</v>
      </c>
      <c r="R94" s="229">
        <f>Q94*H94</f>
        <v>0.030145500000000002</v>
      </c>
      <c r="S94" s="229">
        <v>0.128</v>
      </c>
      <c r="T94" s="230">
        <f>S94*H94</f>
        <v>42.873599999999996</v>
      </c>
      <c r="AR94" s="22" t="s">
        <v>149</v>
      </c>
      <c r="AT94" s="22" t="s">
        <v>144</v>
      </c>
      <c r="AU94" s="22" t="s">
        <v>86</v>
      </c>
      <c r="AY94" s="22" t="s">
        <v>142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2" t="s">
        <v>84</v>
      </c>
      <c r="BK94" s="231">
        <f>ROUND(I94*H94,2)</f>
        <v>0</v>
      </c>
      <c r="BL94" s="22" t="s">
        <v>149</v>
      </c>
      <c r="BM94" s="22" t="s">
        <v>792</v>
      </c>
    </row>
    <row r="95" s="1" customFormat="1">
      <c r="B95" s="45"/>
      <c r="C95" s="73"/>
      <c r="D95" s="232" t="s">
        <v>151</v>
      </c>
      <c r="E95" s="73"/>
      <c r="F95" s="233" t="s">
        <v>793</v>
      </c>
      <c r="G95" s="73"/>
      <c r="H95" s="73"/>
      <c r="I95" s="190"/>
      <c r="J95" s="73"/>
      <c r="K95" s="73"/>
      <c r="L95" s="71"/>
      <c r="M95" s="234"/>
      <c r="N95" s="46"/>
      <c r="O95" s="46"/>
      <c r="P95" s="46"/>
      <c r="Q95" s="46"/>
      <c r="R95" s="46"/>
      <c r="S95" s="46"/>
      <c r="T95" s="94"/>
      <c r="AT95" s="22" t="s">
        <v>151</v>
      </c>
      <c r="AU95" s="22" t="s">
        <v>86</v>
      </c>
    </row>
    <row r="96" s="11" customFormat="1">
      <c r="B96" s="235"/>
      <c r="C96" s="236"/>
      <c r="D96" s="232" t="s">
        <v>153</v>
      </c>
      <c r="E96" s="237" t="s">
        <v>32</v>
      </c>
      <c r="F96" s="238" t="s">
        <v>794</v>
      </c>
      <c r="G96" s="236"/>
      <c r="H96" s="239">
        <v>334.94999999999999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153</v>
      </c>
      <c r="AU96" s="245" t="s">
        <v>86</v>
      </c>
      <c r="AV96" s="11" t="s">
        <v>86</v>
      </c>
      <c r="AW96" s="11" t="s">
        <v>39</v>
      </c>
      <c r="AX96" s="11" t="s">
        <v>84</v>
      </c>
      <c r="AY96" s="245" t="s">
        <v>142</v>
      </c>
    </row>
    <row r="97" s="10" customFormat="1" ht="29.88" customHeight="1">
      <c r="B97" s="204"/>
      <c r="C97" s="205"/>
      <c r="D97" s="206" t="s">
        <v>75</v>
      </c>
      <c r="E97" s="218" t="s">
        <v>176</v>
      </c>
      <c r="F97" s="218" t="s">
        <v>795</v>
      </c>
      <c r="G97" s="205"/>
      <c r="H97" s="205"/>
      <c r="I97" s="208"/>
      <c r="J97" s="219">
        <f>BK97</f>
        <v>0</v>
      </c>
      <c r="K97" s="205"/>
      <c r="L97" s="210"/>
      <c r="M97" s="211"/>
      <c r="N97" s="212"/>
      <c r="O97" s="212"/>
      <c r="P97" s="213">
        <f>SUM(P98:P112)</f>
        <v>0</v>
      </c>
      <c r="Q97" s="212"/>
      <c r="R97" s="213">
        <f>SUM(R98:R112)</f>
        <v>252.73640700000001</v>
      </c>
      <c r="S97" s="212"/>
      <c r="T97" s="214">
        <f>SUM(T98:T112)</f>
        <v>0</v>
      </c>
      <c r="AR97" s="215" t="s">
        <v>84</v>
      </c>
      <c r="AT97" s="216" t="s">
        <v>75</v>
      </c>
      <c r="AU97" s="216" t="s">
        <v>84</v>
      </c>
      <c r="AY97" s="215" t="s">
        <v>142</v>
      </c>
      <c r="BK97" s="217">
        <f>SUM(BK98:BK112)</f>
        <v>0</v>
      </c>
    </row>
    <row r="98" s="1" customFormat="1" ht="22.8" customHeight="1">
      <c r="B98" s="45"/>
      <c r="C98" s="220" t="s">
        <v>192</v>
      </c>
      <c r="D98" s="220" t="s">
        <v>144</v>
      </c>
      <c r="E98" s="221" t="s">
        <v>796</v>
      </c>
      <c r="F98" s="222" t="s">
        <v>797</v>
      </c>
      <c r="G98" s="223" t="s">
        <v>195</v>
      </c>
      <c r="H98" s="224">
        <v>242.55000000000001</v>
      </c>
      <c r="I98" s="225"/>
      <c r="J98" s="226">
        <f>ROUND(I98*H98,2)</f>
        <v>0</v>
      </c>
      <c r="K98" s="222" t="s">
        <v>148</v>
      </c>
      <c r="L98" s="71"/>
      <c r="M98" s="227" t="s">
        <v>32</v>
      </c>
      <c r="N98" s="228" t="s">
        <v>47</v>
      </c>
      <c r="O98" s="46"/>
      <c r="P98" s="229">
        <f>O98*H98</f>
        <v>0</v>
      </c>
      <c r="Q98" s="229">
        <v>0.46166000000000001</v>
      </c>
      <c r="R98" s="229">
        <f>Q98*H98</f>
        <v>111.975633</v>
      </c>
      <c r="S98" s="229">
        <v>0</v>
      </c>
      <c r="T98" s="230">
        <f>S98*H98</f>
        <v>0</v>
      </c>
      <c r="AR98" s="22" t="s">
        <v>149</v>
      </c>
      <c r="AT98" s="22" t="s">
        <v>144</v>
      </c>
      <c r="AU98" s="22" t="s">
        <v>86</v>
      </c>
      <c r="AY98" s="22" t="s">
        <v>142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2" t="s">
        <v>84</v>
      </c>
      <c r="BK98" s="231">
        <f>ROUND(I98*H98,2)</f>
        <v>0</v>
      </c>
      <c r="BL98" s="22" t="s">
        <v>149</v>
      </c>
      <c r="BM98" s="22" t="s">
        <v>798</v>
      </c>
    </row>
    <row r="99" s="1" customFormat="1">
      <c r="B99" s="45"/>
      <c r="C99" s="73"/>
      <c r="D99" s="232" t="s">
        <v>151</v>
      </c>
      <c r="E99" s="73"/>
      <c r="F99" s="233" t="s">
        <v>799</v>
      </c>
      <c r="G99" s="73"/>
      <c r="H99" s="73"/>
      <c r="I99" s="190"/>
      <c r="J99" s="73"/>
      <c r="K99" s="73"/>
      <c r="L99" s="71"/>
      <c r="M99" s="234"/>
      <c r="N99" s="46"/>
      <c r="O99" s="46"/>
      <c r="P99" s="46"/>
      <c r="Q99" s="46"/>
      <c r="R99" s="46"/>
      <c r="S99" s="46"/>
      <c r="T99" s="94"/>
      <c r="AT99" s="22" t="s">
        <v>151</v>
      </c>
      <c r="AU99" s="22" t="s">
        <v>86</v>
      </c>
    </row>
    <row r="100" s="11" customFormat="1">
      <c r="B100" s="235"/>
      <c r="C100" s="236"/>
      <c r="D100" s="232" t="s">
        <v>153</v>
      </c>
      <c r="E100" s="237" t="s">
        <v>32</v>
      </c>
      <c r="F100" s="238" t="s">
        <v>783</v>
      </c>
      <c r="G100" s="236"/>
      <c r="H100" s="239">
        <v>242.55000000000001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153</v>
      </c>
      <c r="AU100" s="245" t="s">
        <v>86</v>
      </c>
      <c r="AV100" s="11" t="s">
        <v>86</v>
      </c>
      <c r="AW100" s="11" t="s">
        <v>39</v>
      </c>
      <c r="AX100" s="11" t="s">
        <v>84</v>
      </c>
      <c r="AY100" s="245" t="s">
        <v>142</v>
      </c>
    </row>
    <row r="101" s="1" customFormat="1" ht="22.8" customHeight="1">
      <c r="B101" s="45"/>
      <c r="C101" s="220" t="s">
        <v>199</v>
      </c>
      <c r="D101" s="220" t="s">
        <v>144</v>
      </c>
      <c r="E101" s="221" t="s">
        <v>800</v>
      </c>
      <c r="F101" s="222" t="s">
        <v>801</v>
      </c>
      <c r="G101" s="223" t="s">
        <v>195</v>
      </c>
      <c r="H101" s="224">
        <v>132.82499999999999</v>
      </c>
      <c r="I101" s="225"/>
      <c r="J101" s="226">
        <f>ROUND(I101*H101,2)</f>
        <v>0</v>
      </c>
      <c r="K101" s="222" t="s">
        <v>148</v>
      </c>
      <c r="L101" s="71"/>
      <c r="M101" s="227" t="s">
        <v>32</v>
      </c>
      <c r="N101" s="228" t="s">
        <v>47</v>
      </c>
      <c r="O101" s="46"/>
      <c r="P101" s="229">
        <f>O101*H101</f>
        <v>0</v>
      </c>
      <c r="Q101" s="229">
        <v>0.26375999999999999</v>
      </c>
      <c r="R101" s="229">
        <f>Q101*H101</f>
        <v>35.033921999999997</v>
      </c>
      <c r="S101" s="229">
        <v>0</v>
      </c>
      <c r="T101" s="230">
        <f>S101*H101</f>
        <v>0</v>
      </c>
      <c r="AR101" s="22" t="s">
        <v>149</v>
      </c>
      <c r="AT101" s="22" t="s">
        <v>144</v>
      </c>
      <c r="AU101" s="22" t="s">
        <v>86</v>
      </c>
      <c r="AY101" s="22" t="s">
        <v>142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2" t="s">
        <v>84</v>
      </c>
      <c r="BK101" s="231">
        <f>ROUND(I101*H101,2)</f>
        <v>0</v>
      </c>
      <c r="BL101" s="22" t="s">
        <v>149</v>
      </c>
      <c r="BM101" s="22" t="s">
        <v>802</v>
      </c>
    </row>
    <row r="102" s="1" customFormat="1">
      <c r="B102" s="45"/>
      <c r="C102" s="73"/>
      <c r="D102" s="232" t="s">
        <v>151</v>
      </c>
      <c r="E102" s="73"/>
      <c r="F102" s="233" t="s">
        <v>803</v>
      </c>
      <c r="G102" s="73"/>
      <c r="H102" s="73"/>
      <c r="I102" s="190"/>
      <c r="J102" s="73"/>
      <c r="K102" s="73"/>
      <c r="L102" s="71"/>
      <c r="M102" s="234"/>
      <c r="N102" s="46"/>
      <c r="O102" s="46"/>
      <c r="P102" s="46"/>
      <c r="Q102" s="46"/>
      <c r="R102" s="46"/>
      <c r="S102" s="46"/>
      <c r="T102" s="94"/>
      <c r="AT102" s="22" t="s">
        <v>151</v>
      </c>
      <c r="AU102" s="22" t="s">
        <v>86</v>
      </c>
    </row>
    <row r="103" s="11" customFormat="1">
      <c r="B103" s="235"/>
      <c r="C103" s="236"/>
      <c r="D103" s="232" t="s">
        <v>153</v>
      </c>
      <c r="E103" s="237" t="s">
        <v>32</v>
      </c>
      <c r="F103" s="238" t="s">
        <v>804</v>
      </c>
      <c r="G103" s="236"/>
      <c r="H103" s="239">
        <v>132.82499999999999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153</v>
      </c>
      <c r="AU103" s="245" t="s">
        <v>86</v>
      </c>
      <c r="AV103" s="11" t="s">
        <v>86</v>
      </c>
      <c r="AW103" s="11" t="s">
        <v>39</v>
      </c>
      <c r="AX103" s="11" t="s">
        <v>84</v>
      </c>
      <c r="AY103" s="245" t="s">
        <v>142</v>
      </c>
    </row>
    <row r="104" s="1" customFormat="1" ht="22.8" customHeight="1">
      <c r="B104" s="45"/>
      <c r="C104" s="220" t="s">
        <v>204</v>
      </c>
      <c r="D104" s="220" t="s">
        <v>144</v>
      </c>
      <c r="E104" s="221" t="s">
        <v>805</v>
      </c>
      <c r="F104" s="222" t="s">
        <v>806</v>
      </c>
      <c r="G104" s="223" t="s">
        <v>195</v>
      </c>
      <c r="H104" s="224">
        <v>334.94999999999999</v>
      </c>
      <c r="I104" s="225"/>
      <c r="J104" s="226">
        <f>ROUND(I104*H104,2)</f>
        <v>0</v>
      </c>
      <c r="K104" s="222" t="s">
        <v>148</v>
      </c>
      <c r="L104" s="71"/>
      <c r="M104" s="227" t="s">
        <v>32</v>
      </c>
      <c r="N104" s="228" t="s">
        <v>47</v>
      </c>
      <c r="O104" s="46"/>
      <c r="P104" s="229">
        <f>O104*H104</f>
        <v>0</v>
      </c>
      <c r="Q104" s="229">
        <v>0.12966</v>
      </c>
      <c r="R104" s="229">
        <f>Q104*H104</f>
        <v>43.429617</v>
      </c>
      <c r="S104" s="229">
        <v>0</v>
      </c>
      <c r="T104" s="230">
        <f>S104*H104</f>
        <v>0</v>
      </c>
      <c r="AR104" s="22" t="s">
        <v>149</v>
      </c>
      <c r="AT104" s="22" t="s">
        <v>144</v>
      </c>
      <c r="AU104" s="22" t="s">
        <v>86</v>
      </c>
      <c r="AY104" s="22" t="s">
        <v>142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2" t="s">
        <v>84</v>
      </c>
      <c r="BK104" s="231">
        <f>ROUND(I104*H104,2)</f>
        <v>0</v>
      </c>
      <c r="BL104" s="22" t="s">
        <v>149</v>
      </c>
      <c r="BM104" s="22" t="s">
        <v>807</v>
      </c>
    </row>
    <row r="105" s="1" customFormat="1">
      <c r="B105" s="45"/>
      <c r="C105" s="73"/>
      <c r="D105" s="232" t="s">
        <v>151</v>
      </c>
      <c r="E105" s="73"/>
      <c r="F105" s="233" t="s">
        <v>808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2" t="s">
        <v>151</v>
      </c>
      <c r="AU105" s="22" t="s">
        <v>86</v>
      </c>
    </row>
    <row r="106" s="11" customFormat="1">
      <c r="B106" s="235"/>
      <c r="C106" s="236"/>
      <c r="D106" s="232" t="s">
        <v>153</v>
      </c>
      <c r="E106" s="237" t="s">
        <v>32</v>
      </c>
      <c r="F106" s="238" t="s">
        <v>794</v>
      </c>
      <c r="G106" s="236"/>
      <c r="H106" s="239">
        <v>334.94999999999999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153</v>
      </c>
      <c r="AU106" s="245" t="s">
        <v>86</v>
      </c>
      <c r="AV106" s="11" t="s">
        <v>86</v>
      </c>
      <c r="AW106" s="11" t="s">
        <v>39</v>
      </c>
      <c r="AX106" s="11" t="s">
        <v>84</v>
      </c>
      <c r="AY106" s="245" t="s">
        <v>142</v>
      </c>
    </row>
    <row r="107" s="1" customFormat="1" ht="22.8" customHeight="1">
      <c r="B107" s="45"/>
      <c r="C107" s="220" t="s">
        <v>210</v>
      </c>
      <c r="D107" s="220" t="s">
        <v>144</v>
      </c>
      <c r="E107" s="221" t="s">
        <v>809</v>
      </c>
      <c r="F107" s="222" t="s">
        <v>810</v>
      </c>
      <c r="G107" s="223" t="s">
        <v>195</v>
      </c>
      <c r="H107" s="224">
        <v>300.30000000000001</v>
      </c>
      <c r="I107" s="225"/>
      <c r="J107" s="226">
        <f>ROUND(I107*H107,2)</f>
        <v>0</v>
      </c>
      <c r="K107" s="222" t="s">
        <v>148</v>
      </c>
      <c r="L107" s="71"/>
      <c r="M107" s="227" t="s">
        <v>32</v>
      </c>
      <c r="N107" s="228" t="s">
        <v>47</v>
      </c>
      <c r="O107" s="46"/>
      <c r="P107" s="229">
        <f>O107*H107</f>
        <v>0</v>
      </c>
      <c r="Q107" s="229">
        <v>0.20745</v>
      </c>
      <c r="R107" s="229">
        <f>Q107*H107</f>
        <v>62.297235000000001</v>
      </c>
      <c r="S107" s="229">
        <v>0</v>
      </c>
      <c r="T107" s="230">
        <f>S107*H107</f>
        <v>0</v>
      </c>
      <c r="AR107" s="22" t="s">
        <v>149</v>
      </c>
      <c r="AT107" s="22" t="s">
        <v>144</v>
      </c>
      <c r="AU107" s="22" t="s">
        <v>86</v>
      </c>
      <c r="AY107" s="22" t="s">
        <v>142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2" t="s">
        <v>84</v>
      </c>
      <c r="BK107" s="231">
        <f>ROUND(I107*H107,2)</f>
        <v>0</v>
      </c>
      <c r="BL107" s="22" t="s">
        <v>149</v>
      </c>
      <c r="BM107" s="22" t="s">
        <v>811</v>
      </c>
    </row>
    <row r="108" s="1" customFormat="1">
      <c r="B108" s="45"/>
      <c r="C108" s="73"/>
      <c r="D108" s="232" t="s">
        <v>151</v>
      </c>
      <c r="E108" s="73"/>
      <c r="F108" s="233" t="s">
        <v>812</v>
      </c>
      <c r="G108" s="73"/>
      <c r="H108" s="73"/>
      <c r="I108" s="190"/>
      <c r="J108" s="73"/>
      <c r="K108" s="73"/>
      <c r="L108" s="71"/>
      <c r="M108" s="234"/>
      <c r="N108" s="46"/>
      <c r="O108" s="46"/>
      <c r="P108" s="46"/>
      <c r="Q108" s="46"/>
      <c r="R108" s="46"/>
      <c r="S108" s="46"/>
      <c r="T108" s="94"/>
      <c r="AT108" s="22" t="s">
        <v>151</v>
      </c>
      <c r="AU108" s="22" t="s">
        <v>86</v>
      </c>
    </row>
    <row r="109" s="11" customFormat="1">
      <c r="B109" s="235"/>
      <c r="C109" s="236"/>
      <c r="D109" s="232" t="s">
        <v>153</v>
      </c>
      <c r="E109" s="237" t="s">
        <v>32</v>
      </c>
      <c r="F109" s="238" t="s">
        <v>789</v>
      </c>
      <c r="G109" s="236"/>
      <c r="H109" s="239">
        <v>300.30000000000001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153</v>
      </c>
      <c r="AU109" s="245" t="s">
        <v>86</v>
      </c>
      <c r="AV109" s="11" t="s">
        <v>86</v>
      </c>
      <c r="AW109" s="11" t="s">
        <v>39</v>
      </c>
      <c r="AX109" s="11" t="s">
        <v>84</v>
      </c>
      <c r="AY109" s="245" t="s">
        <v>142</v>
      </c>
    </row>
    <row r="110" s="1" customFormat="1" ht="14.4" customHeight="1">
      <c r="B110" s="45"/>
      <c r="C110" s="220" t="s">
        <v>324</v>
      </c>
      <c r="D110" s="220" t="s">
        <v>144</v>
      </c>
      <c r="E110" s="221" t="s">
        <v>813</v>
      </c>
      <c r="F110" s="222" t="s">
        <v>814</v>
      </c>
      <c r="G110" s="223" t="s">
        <v>195</v>
      </c>
      <c r="H110" s="224">
        <v>900.89999999999998</v>
      </c>
      <c r="I110" s="225"/>
      <c r="J110" s="226">
        <f>ROUND(I110*H110,2)</f>
        <v>0</v>
      </c>
      <c r="K110" s="222" t="s">
        <v>148</v>
      </c>
      <c r="L110" s="71"/>
      <c r="M110" s="227" t="s">
        <v>32</v>
      </c>
      <c r="N110" s="228" t="s">
        <v>47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2" t="s">
        <v>149</v>
      </c>
      <c r="AT110" s="22" t="s">
        <v>144</v>
      </c>
      <c r="AU110" s="22" t="s">
        <v>86</v>
      </c>
      <c r="AY110" s="22" t="s">
        <v>142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2" t="s">
        <v>84</v>
      </c>
      <c r="BK110" s="231">
        <f>ROUND(I110*H110,2)</f>
        <v>0</v>
      </c>
      <c r="BL110" s="22" t="s">
        <v>149</v>
      </c>
      <c r="BM110" s="22" t="s">
        <v>815</v>
      </c>
    </row>
    <row r="111" s="1" customFormat="1">
      <c r="B111" s="45"/>
      <c r="C111" s="73"/>
      <c r="D111" s="232" t="s">
        <v>151</v>
      </c>
      <c r="E111" s="73"/>
      <c r="F111" s="233" t="s">
        <v>816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2" t="s">
        <v>151</v>
      </c>
      <c r="AU111" s="22" t="s">
        <v>86</v>
      </c>
    </row>
    <row r="112" s="11" customFormat="1">
      <c r="B112" s="235"/>
      <c r="C112" s="236"/>
      <c r="D112" s="232" t="s">
        <v>153</v>
      </c>
      <c r="E112" s="237" t="s">
        <v>32</v>
      </c>
      <c r="F112" s="238" t="s">
        <v>817</v>
      </c>
      <c r="G112" s="236"/>
      <c r="H112" s="239">
        <v>900.89999999999998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153</v>
      </c>
      <c r="AU112" s="245" t="s">
        <v>86</v>
      </c>
      <c r="AV112" s="11" t="s">
        <v>86</v>
      </c>
      <c r="AW112" s="11" t="s">
        <v>39</v>
      </c>
      <c r="AX112" s="11" t="s">
        <v>84</v>
      </c>
      <c r="AY112" s="245" t="s">
        <v>142</v>
      </c>
    </row>
    <row r="113" s="10" customFormat="1" ht="29.88" customHeight="1">
      <c r="B113" s="204"/>
      <c r="C113" s="205"/>
      <c r="D113" s="206" t="s">
        <v>75</v>
      </c>
      <c r="E113" s="218" t="s">
        <v>199</v>
      </c>
      <c r="F113" s="218" t="s">
        <v>426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SUM(P114:P120)</f>
        <v>0</v>
      </c>
      <c r="Q113" s="212"/>
      <c r="R113" s="213">
        <f>SUM(R114:R120)</f>
        <v>0.066143999999999994</v>
      </c>
      <c r="S113" s="212"/>
      <c r="T113" s="214">
        <f>SUM(T114:T120)</f>
        <v>0</v>
      </c>
      <c r="AR113" s="215" t="s">
        <v>84</v>
      </c>
      <c r="AT113" s="216" t="s">
        <v>75</v>
      </c>
      <c r="AU113" s="216" t="s">
        <v>84</v>
      </c>
      <c r="AY113" s="215" t="s">
        <v>142</v>
      </c>
      <c r="BK113" s="217">
        <f>SUM(BK114:BK120)</f>
        <v>0</v>
      </c>
    </row>
    <row r="114" s="1" customFormat="1" ht="22.8" customHeight="1">
      <c r="B114" s="45"/>
      <c r="C114" s="220" t="s">
        <v>280</v>
      </c>
      <c r="D114" s="220" t="s">
        <v>144</v>
      </c>
      <c r="E114" s="221" t="s">
        <v>818</v>
      </c>
      <c r="F114" s="222" t="s">
        <v>819</v>
      </c>
      <c r="G114" s="223" t="s">
        <v>147</v>
      </c>
      <c r="H114" s="224">
        <v>240</v>
      </c>
      <c r="I114" s="225"/>
      <c r="J114" s="226">
        <f>ROUND(I114*H114,2)</f>
        <v>0</v>
      </c>
      <c r="K114" s="222" t="s">
        <v>148</v>
      </c>
      <c r="L114" s="71"/>
      <c r="M114" s="227" t="s">
        <v>32</v>
      </c>
      <c r="N114" s="228" t="s">
        <v>47</v>
      </c>
      <c r="O114" s="46"/>
      <c r="P114" s="229">
        <f>O114*H114</f>
        <v>0</v>
      </c>
      <c r="Q114" s="229">
        <v>0.00027559999999999998</v>
      </c>
      <c r="R114" s="229">
        <f>Q114*H114</f>
        <v>0.066143999999999994</v>
      </c>
      <c r="S114" s="229">
        <v>0</v>
      </c>
      <c r="T114" s="230">
        <f>S114*H114</f>
        <v>0</v>
      </c>
      <c r="AR114" s="22" t="s">
        <v>149</v>
      </c>
      <c r="AT114" s="22" t="s">
        <v>144</v>
      </c>
      <c r="AU114" s="22" t="s">
        <v>86</v>
      </c>
      <c r="AY114" s="22" t="s">
        <v>142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2" t="s">
        <v>84</v>
      </c>
      <c r="BK114" s="231">
        <f>ROUND(I114*H114,2)</f>
        <v>0</v>
      </c>
      <c r="BL114" s="22" t="s">
        <v>149</v>
      </c>
      <c r="BM114" s="22" t="s">
        <v>820</v>
      </c>
    </row>
    <row r="115" s="1" customFormat="1">
      <c r="B115" s="45"/>
      <c r="C115" s="73"/>
      <c r="D115" s="232" t="s">
        <v>151</v>
      </c>
      <c r="E115" s="73"/>
      <c r="F115" s="233" t="s">
        <v>821</v>
      </c>
      <c r="G115" s="73"/>
      <c r="H115" s="73"/>
      <c r="I115" s="190"/>
      <c r="J115" s="73"/>
      <c r="K115" s="73"/>
      <c r="L115" s="71"/>
      <c r="M115" s="234"/>
      <c r="N115" s="46"/>
      <c r="O115" s="46"/>
      <c r="P115" s="46"/>
      <c r="Q115" s="46"/>
      <c r="R115" s="46"/>
      <c r="S115" s="46"/>
      <c r="T115" s="94"/>
      <c r="AT115" s="22" t="s">
        <v>151</v>
      </c>
      <c r="AU115" s="22" t="s">
        <v>86</v>
      </c>
    </row>
    <row r="116" s="11" customFormat="1">
      <c r="B116" s="235"/>
      <c r="C116" s="236"/>
      <c r="D116" s="232" t="s">
        <v>153</v>
      </c>
      <c r="E116" s="237" t="s">
        <v>32</v>
      </c>
      <c r="F116" s="238" t="s">
        <v>822</v>
      </c>
      <c r="G116" s="236"/>
      <c r="H116" s="239">
        <v>240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153</v>
      </c>
      <c r="AU116" s="245" t="s">
        <v>86</v>
      </c>
      <c r="AV116" s="11" t="s">
        <v>86</v>
      </c>
      <c r="AW116" s="11" t="s">
        <v>39</v>
      </c>
      <c r="AX116" s="11" t="s">
        <v>84</v>
      </c>
      <c r="AY116" s="245" t="s">
        <v>142</v>
      </c>
    </row>
    <row r="117" s="1" customFormat="1" ht="22.8" customHeight="1">
      <c r="B117" s="45"/>
      <c r="C117" s="220" t="s">
        <v>285</v>
      </c>
      <c r="D117" s="220" t="s">
        <v>144</v>
      </c>
      <c r="E117" s="221" t="s">
        <v>823</v>
      </c>
      <c r="F117" s="222" t="s">
        <v>824</v>
      </c>
      <c r="G117" s="223" t="s">
        <v>147</v>
      </c>
      <c r="H117" s="224">
        <v>240</v>
      </c>
      <c r="I117" s="225"/>
      <c r="J117" s="226">
        <f>ROUND(I117*H117,2)</f>
        <v>0</v>
      </c>
      <c r="K117" s="222" t="s">
        <v>148</v>
      </c>
      <c r="L117" s="71"/>
      <c r="M117" s="227" t="s">
        <v>32</v>
      </c>
      <c r="N117" s="228" t="s">
        <v>47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2" t="s">
        <v>149</v>
      </c>
      <c r="AT117" s="22" t="s">
        <v>144</v>
      </c>
      <c r="AU117" s="22" t="s">
        <v>86</v>
      </c>
      <c r="AY117" s="22" t="s">
        <v>142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2" t="s">
        <v>84</v>
      </c>
      <c r="BK117" s="231">
        <f>ROUND(I117*H117,2)</f>
        <v>0</v>
      </c>
      <c r="BL117" s="22" t="s">
        <v>149</v>
      </c>
      <c r="BM117" s="22" t="s">
        <v>825</v>
      </c>
    </row>
    <row r="118" s="1" customFormat="1">
      <c r="B118" s="45"/>
      <c r="C118" s="73"/>
      <c r="D118" s="232" t="s">
        <v>151</v>
      </c>
      <c r="E118" s="73"/>
      <c r="F118" s="233" t="s">
        <v>826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2" t="s">
        <v>151</v>
      </c>
      <c r="AU118" s="22" t="s">
        <v>86</v>
      </c>
    </row>
    <row r="119" s="1" customFormat="1" ht="14.4" customHeight="1">
      <c r="B119" s="45"/>
      <c r="C119" s="220" t="s">
        <v>290</v>
      </c>
      <c r="D119" s="220" t="s">
        <v>144</v>
      </c>
      <c r="E119" s="221" t="s">
        <v>827</v>
      </c>
      <c r="F119" s="222" t="s">
        <v>828</v>
      </c>
      <c r="G119" s="223" t="s">
        <v>147</v>
      </c>
      <c r="H119" s="224">
        <v>240</v>
      </c>
      <c r="I119" s="225"/>
      <c r="J119" s="226">
        <f>ROUND(I119*H119,2)</f>
        <v>0</v>
      </c>
      <c r="K119" s="222" t="s">
        <v>148</v>
      </c>
      <c r="L119" s="71"/>
      <c r="M119" s="227" t="s">
        <v>32</v>
      </c>
      <c r="N119" s="228" t="s">
        <v>47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2" t="s">
        <v>149</v>
      </c>
      <c r="AT119" s="22" t="s">
        <v>144</v>
      </c>
      <c r="AU119" s="22" t="s">
        <v>86</v>
      </c>
      <c r="AY119" s="22" t="s">
        <v>142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2" t="s">
        <v>84</v>
      </c>
      <c r="BK119" s="231">
        <f>ROUND(I119*H119,2)</f>
        <v>0</v>
      </c>
      <c r="BL119" s="22" t="s">
        <v>149</v>
      </c>
      <c r="BM119" s="22" t="s">
        <v>829</v>
      </c>
    </row>
    <row r="120" s="1" customFormat="1">
      <c r="B120" s="45"/>
      <c r="C120" s="73"/>
      <c r="D120" s="232" t="s">
        <v>151</v>
      </c>
      <c r="E120" s="73"/>
      <c r="F120" s="233" t="s">
        <v>830</v>
      </c>
      <c r="G120" s="73"/>
      <c r="H120" s="73"/>
      <c r="I120" s="190"/>
      <c r="J120" s="73"/>
      <c r="K120" s="73"/>
      <c r="L120" s="71"/>
      <c r="M120" s="234"/>
      <c r="N120" s="46"/>
      <c r="O120" s="46"/>
      <c r="P120" s="46"/>
      <c r="Q120" s="46"/>
      <c r="R120" s="46"/>
      <c r="S120" s="46"/>
      <c r="T120" s="94"/>
      <c r="AT120" s="22" t="s">
        <v>151</v>
      </c>
      <c r="AU120" s="22" t="s">
        <v>86</v>
      </c>
    </row>
    <row r="121" s="10" customFormat="1" ht="29.88" customHeight="1">
      <c r="B121" s="204"/>
      <c r="C121" s="205"/>
      <c r="D121" s="206" t="s">
        <v>75</v>
      </c>
      <c r="E121" s="218" t="s">
        <v>431</v>
      </c>
      <c r="F121" s="218" t="s">
        <v>432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SUM(P122:P130)</f>
        <v>0</v>
      </c>
      <c r="Q121" s="212"/>
      <c r="R121" s="213">
        <f>SUM(R122:R130)</f>
        <v>0</v>
      </c>
      <c r="S121" s="212"/>
      <c r="T121" s="214">
        <f>SUM(T122:T130)</f>
        <v>0</v>
      </c>
      <c r="AR121" s="215" t="s">
        <v>84</v>
      </c>
      <c r="AT121" s="216" t="s">
        <v>75</v>
      </c>
      <c r="AU121" s="216" t="s">
        <v>84</v>
      </c>
      <c r="AY121" s="215" t="s">
        <v>142</v>
      </c>
      <c r="BK121" s="217">
        <f>SUM(BK122:BK130)</f>
        <v>0</v>
      </c>
    </row>
    <row r="122" s="1" customFormat="1" ht="14.4" customHeight="1">
      <c r="B122" s="45"/>
      <c r="C122" s="220" t="s">
        <v>295</v>
      </c>
      <c r="D122" s="220" t="s">
        <v>144</v>
      </c>
      <c r="E122" s="221" t="s">
        <v>831</v>
      </c>
      <c r="F122" s="222" t="s">
        <v>832</v>
      </c>
      <c r="G122" s="223" t="s">
        <v>236</v>
      </c>
      <c r="H122" s="224">
        <v>205.059</v>
      </c>
      <c r="I122" s="225"/>
      <c r="J122" s="226">
        <f>ROUND(I122*H122,2)</f>
        <v>0</v>
      </c>
      <c r="K122" s="222" t="s">
        <v>148</v>
      </c>
      <c r="L122" s="71"/>
      <c r="M122" s="227" t="s">
        <v>32</v>
      </c>
      <c r="N122" s="228" t="s">
        <v>47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2" t="s">
        <v>149</v>
      </c>
      <c r="AT122" s="22" t="s">
        <v>144</v>
      </c>
      <c r="AU122" s="22" t="s">
        <v>86</v>
      </c>
      <c r="AY122" s="22" t="s">
        <v>142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2" t="s">
        <v>84</v>
      </c>
      <c r="BK122" s="231">
        <f>ROUND(I122*H122,2)</f>
        <v>0</v>
      </c>
      <c r="BL122" s="22" t="s">
        <v>149</v>
      </c>
      <c r="BM122" s="22" t="s">
        <v>833</v>
      </c>
    </row>
    <row r="123" s="1" customFormat="1">
      <c r="B123" s="45"/>
      <c r="C123" s="73"/>
      <c r="D123" s="232" t="s">
        <v>151</v>
      </c>
      <c r="E123" s="73"/>
      <c r="F123" s="233" t="s">
        <v>834</v>
      </c>
      <c r="G123" s="73"/>
      <c r="H123" s="73"/>
      <c r="I123" s="190"/>
      <c r="J123" s="73"/>
      <c r="K123" s="73"/>
      <c r="L123" s="71"/>
      <c r="M123" s="234"/>
      <c r="N123" s="46"/>
      <c r="O123" s="46"/>
      <c r="P123" s="46"/>
      <c r="Q123" s="46"/>
      <c r="R123" s="46"/>
      <c r="S123" s="46"/>
      <c r="T123" s="94"/>
      <c r="AT123" s="22" t="s">
        <v>151</v>
      </c>
      <c r="AU123" s="22" t="s">
        <v>86</v>
      </c>
    </row>
    <row r="124" s="1" customFormat="1" ht="22.8" customHeight="1">
      <c r="B124" s="45"/>
      <c r="C124" s="220" t="s">
        <v>300</v>
      </c>
      <c r="D124" s="220" t="s">
        <v>144</v>
      </c>
      <c r="E124" s="221" t="s">
        <v>835</v>
      </c>
      <c r="F124" s="222" t="s">
        <v>836</v>
      </c>
      <c r="G124" s="223" t="s">
        <v>236</v>
      </c>
      <c r="H124" s="224">
        <v>7177.0649999999996</v>
      </c>
      <c r="I124" s="225"/>
      <c r="J124" s="226">
        <f>ROUND(I124*H124,2)</f>
        <v>0</v>
      </c>
      <c r="K124" s="222" t="s">
        <v>148</v>
      </c>
      <c r="L124" s="71"/>
      <c r="M124" s="227" t="s">
        <v>32</v>
      </c>
      <c r="N124" s="228" t="s">
        <v>47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2" t="s">
        <v>149</v>
      </c>
      <c r="AT124" s="22" t="s">
        <v>144</v>
      </c>
      <c r="AU124" s="22" t="s">
        <v>86</v>
      </c>
      <c r="AY124" s="22" t="s">
        <v>142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2" t="s">
        <v>84</v>
      </c>
      <c r="BK124" s="231">
        <f>ROUND(I124*H124,2)</f>
        <v>0</v>
      </c>
      <c r="BL124" s="22" t="s">
        <v>149</v>
      </c>
      <c r="BM124" s="22" t="s">
        <v>837</v>
      </c>
    </row>
    <row r="125" s="1" customFormat="1">
      <c r="B125" s="45"/>
      <c r="C125" s="73"/>
      <c r="D125" s="232" t="s">
        <v>151</v>
      </c>
      <c r="E125" s="73"/>
      <c r="F125" s="233" t="s">
        <v>838</v>
      </c>
      <c r="G125" s="73"/>
      <c r="H125" s="73"/>
      <c r="I125" s="190"/>
      <c r="J125" s="73"/>
      <c r="K125" s="73"/>
      <c r="L125" s="71"/>
      <c r="M125" s="234"/>
      <c r="N125" s="46"/>
      <c r="O125" s="46"/>
      <c r="P125" s="46"/>
      <c r="Q125" s="46"/>
      <c r="R125" s="46"/>
      <c r="S125" s="46"/>
      <c r="T125" s="94"/>
      <c r="AT125" s="22" t="s">
        <v>151</v>
      </c>
      <c r="AU125" s="22" t="s">
        <v>86</v>
      </c>
    </row>
    <row r="126" s="11" customFormat="1">
      <c r="B126" s="235"/>
      <c r="C126" s="236"/>
      <c r="D126" s="232" t="s">
        <v>153</v>
      </c>
      <c r="E126" s="236"/>
      <c r="F126" s="238" t="s">
        <v>839</v>
      </c>
      <c r="G126" s="236"/>
      <c r="H126" s="239">
        <v>7177.0649999999996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153</v>
      </c>
      <c r="AU126" s="245" t="s">
        <v>86</v>
      </c>
      <c r="AV126" s="11" t="s">
        <v>86</v>
      </c>
      <c r="AW126" s="11" t="s">
        <v>6</v>
      </c>
      <c r="AX126" s="11" t="s">
        <v>84</v>
      </c>
      <c r="AY126" s="245" t="s">
        <v>142</v>
      </c>
    </row>
    <row r="127" s="1" customFormat="1" ht="22.8" customHeight="1">
      <c r="B127" s="45"/>
      <c r="C127" s="220" t="s">
        <v>315</v>
      </c>
      <c r="D127" s="220" t="s">
        <v>144</v>
      </c>
      <c r="E127" s="221" t="s">
        <v>840</v>
      </c>
      <c r="F127" s="222" t="s">
        <v>841</v>
      </c>
      <c r="G127" s="223" t="s">
        <v>236</v>
      </c>
      <c r="H127" s="224">
        <v>205.059</v>
      </c>
      <c r="I127" s="225"/>
      <c r="J127" s="226">
        <f>ROUND(I127*H127,2)</f>
        <v>0</v>
      </c>
      <c r="K127" s="222" t="s">
        <v>148</v>
      </c>
      <c r="L127" s="71"/>
      <c r="M127" s="227" t="s">
        <v>32</v>
      </c>
      <c r="N127" s="228" t="s">
        <v>47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2" t="s">
        <v>149</v>
      </c>
      <c r="AT127" s="22" t="s">
        <v>144</v>
      </c>
      <c r="AU127" s="22" t="s">
        <v>86</v>
      </c>
      <c r="AY127" s="22" t="s">
        <v>142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2" t="s">
        <v>84</v>
      </c>
      <c r="BK127" s="231">
        <f>ROUND(I127*H127,2)</f>
        <v>0</v>
      </c>
      <c r="BL127" s="22" t="s">
        <v>149</v>
      </c>
      <c r="BM127" s="22" t="s">
        <v>842</v>
      </c>
    </row>
    <row r="128" s="1" customFormat="1">
      <c r="B128" s="45"/>
      <c r="C128" s="73"/>
      <c r="D128" s="232" t="s">
        <v>151</v>
      </c>
      <c r="E128" s="73"/>
      <c r="F128" s="233" t="s">
        <v>843</v>
      </c>
      <c r="G128" s="73"/>
      <c r="H128" s="73"/>
      <c r="I128" s="190"/>
      <c r="J128" s="73"/>
      <c r="K128" s="73"/>
      <c r="L128" s="71"/>
      <c r="M128" s="234"/>
      <c r="N128" s="46"/>
      <c r="O128" s="46"/>
      <c r="P128" s="46"/>
      <c r="Q128" s="46"/>
      <c r="R128" s="46"/>
      <c r="S128" s="46"/>
      <c r="T128" s="94"/>
      <c r="AT128" s="22" t="s">
        <v>151</v>
      </c>
      <c r="AU128" s="22" t="s">
        <v>86</v>
      </c>
    </row>
    <row r="129" s="1" customFormat="1" ht="22.8" customHeight="1">
      <c r="B129" s="45"/>
      <c r="C129" s="220" t="s">
        <v>329</v>
      </c>
      <c r="D129" s="220" t="s">
        <v>144</v>
      </c>
      <c r="E129" s="221" t="s">
        <v>844</v>
      </c>
      <c r="F129" s="222" t="s">
        <v>845</v>
      </c>
      <c r="G129" s="223" t="s">
        <v>236</v>
      </c>
      <c r="H129" s="224">
        <v>205.059</v>
      </c>
      <c r="I129" s="225"/>
      <c r="J129" s="226">
        <f>ROUND(I129*H129,2)</f>
        <v>0</v>
      </c>
      <c r="K129" s="222" t="s">
        <v>148</v>
      </c>
      <c r="L129" s="71"/>
      <c r="M129" s="227" t="s">
        <v>32</v>
      </c>
      <c r="N129" s="228" t="s">
        <v>47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2" t="s">
        <v>149</v>
      </c>
      <c r="AT129" s="22" t="s">
        <v>144</v>
      </c>
      <c r="AU129" s="22" t="s">
        <v>86</v>
      </c>
      <c r="AY129" s="22" t="s">
        <v>142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2" t="s">
        <v>84</v>
      </c>
      <c r="BK129" s="231">
        <f>ROUND(I129*H129,2)</f>
        <v>0</v>
      </c>
      <c r="BL129" s="22" t="s">
        <v>149</v>
      </c>
      <c r="BM129" s="22" t="s">
        <v>846</v>
      </c>
    </row>
    <row r="130" s="1" customFormat="1">
      <c r="B130" s="45"/>
      <c r="C130" s="73"/>
      <c r="D130" s="232" t="s">
        <v>151</v>
      </c>
      <c r="E130" s="73"/>
      <c r="F130" s="233" t="s">
        <v>847</v>
      </c>
      <c r="G130" s="73"/>
      <c r="H130" s="73"/>
      <c r="I130" s="190"/>
      <c r="J130" s="73"/>
      <c r="K130" s="73"/>
      <c r="L130" s="71"/>
      <c r="M130" s="234"/>
      <c r="N130" s="46"/>
      <c r="O130" s="46"/>
      <c r="P130" s="46"/>
      <c r="Q130" s="46"/>
      <c r="R130" s="46"/>
      <c r="S130" s="46"/>
      <c r="T130" s="94"/>
      <c r="AT130" s="22" t="s">
        <v>151</v>
      </c>
      <c r="AU130" s="22" t="s">
        <v>86</v>
      </c>
    </row>
    <row r="131" s="10" customFormat="1" ht="29.88" customHeight="1">
      <c r="B131" s="204"/>
      <c r="C131" s="205"/>
      <c r="D131" s="206" t="s">
        <v>75</v>
      </c>
      <c r="E131" s="218" t="s">
        <v>454</v>
      </c>
      <c r="F131" s="218" t="s">
        <v>455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SUM(P132:P133)</f>
        <v>0</v>
      </c>
      <c r="Q131" s="212"/>
      <c r="R131" s="213">
        <f>SUM(R132:R133)</f>
        <v>0</v>
      </c>
      <c r="S131" s="212"/>
      <c r="T131" s="214">
        <f>SUM(T132:T133)</f>
        <v>0</v>
      </c>
      <c r="AR131" s="215" t="s">
        <v>84</v>
      </c>
      <c r="AT131" s="216" t="s">
        <v>75</v>
      </c>
      <c r="AU131" s="216" t="s">
        <v>84</v>
      </c>
      <c r="AY131" s="215" t="s">
        <v>142</v>
      </c>
      <c r="BK131" s="217">
        <f>SUM(BK132:BK133)</f>
        <v>0</v>
      </c>
    </row>
    <row r="132" s="1" customFormat="1" ht="22.8" customHeight="1">
      <c r="B132" s="45"/>
      <c r="C132" s="220" t="s">
        <v>320</v>
      </c>
      <c r="D132" s="220" t="s">
        <v>144</v>
      </c>
      <c r="E132" s="221" t="s">
        <v>848</v>
      </c>
      <c r="F132" s="222" t="s">
        <v>849</v>
      </c>
      <c r="G132" s="223" t="s">
        <v>236</v>
      </c>
      <c r="H132" s="224">
        <v>252.833</v>
      </c>
      <c r="I132" s="225"/>
      <c r="J132" s="226">
        <f>ROUND(I132*H132,2)</f>
        <v>0</v>
      </c>
      <c r="K132" s="222" t="s">
        <v>148</v>
      </c>
      <c r="L132" s="71"/>
      <c r="M132" s="227" t="s">
        <v>32</v>
      </c>
      <c r="N132" s="228" t="s">
        <v>47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2" t="s">
        <v>149</v>
      </c>
      <c r="AT132" s="22" t="s">
        <v>144</v>
      </c>
      <c r="AU132" s="22" t="s">
        <v>86</v>
      </c>
      <c r="AY132" s="22" t="s">
        <v>142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2" t="s">
        <v>84</v>
      </c>
      <c r="BK132" s="231">
        <f>ROUND(I132*H132,2)</f>
        <v>0</v>
      </c>
      <c r="BL132" s="22" t="s">
        <v>149</v>
      </c>
      <c r="BM132" s="22" t="s">
        <v>850</v>
      </c>
    </row>
    <row r="133" s="1" customFormat="1">
      <c r="B133" s="45"/>
      <c r="C133" s="73"/>
      <c r="D133" s="232" t="s">
        <v>151</v>
      </c>
      <c r="E133" s="73"/>
      <c r="F133" s="233" t="s">
        <v>851</v>
      </c>
      <c r="G133" s="73"/>
      <c r="H133" s="73"/>
      <c r="I133" s="190"/>
      <c r="J133" s="73"/>
      <c r="K133" s="73"/>
      <c r="L133" s="71"/>
      <c r="M133" s="267"/>
      <c r="N133" s="268"/>
      <c r="O133" s="268"/>
      <c r="P133" s="268"/>
      <c r="Q133" s="268"/>
      <c r="R133" s="268"/>
      <c r="S133" s="268"/>
      <c r="T133" s="269"/>
      <c r="AT133" s="22" t="s">
        <v>151</v>
      </c>
      <c r="AU133" s="22" t="s">
        <v>86</v>
      </c>
    </row>
    <row r="134" s="1" customFormat="1" ht="6.96" customHeight="1">
      <c r="B134" s="66"/>
      <c r="C134" s="67"/>
      <c r="D134" s="67"/>
      <c r="E134" s="67"/>
      <c r="F134" s="67"/>
      <c r="G134" s="67"/>
      <c r="H134" s="67"/>
      <c r="I134" s="165"/>
      <c r="J134" s="67"/>
      <c r="K134" s="67"/>
      <c r="L134" s="71"/>
    </row>
  </sheetData>
  <sheetProtection sheet="1" autoFilter="0" formatColumns="0" formatRows="0" objects="1" scenarios="1" spinCount="100000" saltValue="91Dxmj0vrvp7WD/mjZUU/sJwzRnGRg3h3CIaKeaHR13CI4U7M/ZPRQrNv2bKiP9MKESnHrbA2bh6O76aB0qTIg==" hashValue="EA8UQ5qlbRM/I5c6M1uTvAvxFnFJgj1/xLelpAd/18bOx/LIku0WoY518/Fsf7AOCOJmAYWF4/fKwjyC8O930w==" algorithmName="SHA-512" password="CC35"/>
  <autoFilter ref="C81:K13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98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852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ROUND(J83,2)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ROUND(SUM(BE83:BE160), 2)</f>
        <v>0</v>
      </c>
      <c r="G30" s="46"/>
      <c r="H30" s="46"/>
      <c r="I30" s="157">
        <v>0.20999999999999999</v>
      </c>
      <c r="J30" s="156">
        <f>ROUND(ROUND((SUM(BE83:BE160)),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ROUND(SUM(BF83:BF160), 2)</f>
        <v>0</v>
      </c>
      <c r="G31" s="46"/>
      <c r="H31" s="46"/>
      <c r="I31" s="157">
        <v>0.14999999999999999</v>
      </c>
      <c r="J31" s="156">
        <f>ROUND(ROUND((SUM(BF83:BF160)),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ROUND(SUM(BG83:BG160),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ROUND(SUM(BH83:BH160),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ROUND(SUM(BI83:BI160),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04b - oprava_povrchu_ostatni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J83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118</v>
      </c>
      <c r="E57" s="179"/>
      <c r="F57" s="179"/>
      <c r="G57" s="179"/>
      <c r="H57" s="179"/>
      <c r="I57" s="180"/>
      <c r="J57" s="181">
        <f>J84</f>
        <v>0</v>
      </c>
      <c r="K57" s="182"/>
    </row>
    <row r="58" s="8" customFormat="1" ht="19.92" customHeight="1">
      <c r="B58" s="183"/>
      <c r="C58" s="184"/>
      <c r="D58" s="185" t="s">
        <v>119</v>
      </c>
      <c r="E58" s="186"/>
      <c r="F58" s="186"/>
      <c r="G58" s="186"/>
      <c r="H58" s="186"/>
      <c r="I58" s="187"/>
      <c r="J58" s="188">
        <f>J85</f>
        <v>0</v>
      </c>
      <c r="K58" s="189"/>
    </row>
    <row r="59" s="8" customFormat="1" ht="19.92" customHeight="1">
      <c r="B59" s="183"/>
      <c r="C59" s="184"/>
      <c r="D59" s="185" t="s">
        <v>778</v>
      </c>
      <c r="E59" s="186"/>
      <c r="F59" s="186"/>
      <c r="G59" s="186"/>
      <c r="H59" s="186"/>
      <c r="I59" s="187"/>
      <c r="J59" s="188">
        <f>J107</f>
        <v>0</v>
      </c>
      <c r="K59" s="189"/>
    </row>
    <row r="60" s="8" customFormat="1" ht="19.92" customHeight="1">
      <c r="B60" s="183"/>
      <c r="C60" s="184"/>
      <c r="D60" s="185" t="s">
        <v>122</v>
      </c>
      <c r="E60" s="186"/>
      <c r="F60" s="186"/>
      <c r="G60" s="186"/>
      <c r="H60" s="186"/>
      <c r="I60" s="187"/>
      <c r="J60" s="188">
        <f>J123</f>
        <v>0</v>
      </c>
      <c r="K60" s="189"/>
    </row>
    <row r="61" s="8" customFormat="1" ht="19.92" customHeight="1">
      <c r="B61" s="183"/>
      <c r="C61" s="184"/>
      <c r="D61" s="185" t="s">
        <v>123</v>
      </c>
      <c r="E61" s="186"/>
      <c r="F61" s="186"/>
      <c r="G61" s="186"/>
      <c r="H61" s="186"/>
      <c r="I61" s="187"/>
      <c r="J61" s="188">
        <f>J140</f>
        <v>0</v>
      </c>
      <c r="K61" s="189"/>
    </row>
    <row r="62" s="8" customFormat="1" ht="19.92" customHeight="1">
      <c r="B62" s="183"/>
      <c r="C62" s="184"/>
      <c r="D62" s="185" t="s">
        <v>124</v>
      </c>
      <c r="E62" s="186"/>
      <c r="F62" s="186"/>
      <c r="G62" s="186"/>
      <c r="H62" s="186"/>
      <c r="I62" s="187"/>
      <c r="J62" s="188">
        <f>J148</f>
        <v>0</v>
      </c>
      <c r="K62" s="189"/>
    </row>
    <row r="63" s="8" customFormat="1" ht="19.92" customHeight="1">
      <c r="B63" s="183"/>
      <c r="C63" s="184"/>
      <c r="D63" s="185" t="s">
        <v>125</v>
      </c>
      <c r="E63" s="186"/>
      <c r="F63" s="186"/>
      <c r="G63" s="186"/>
      <c r="H63" s="186"/>
      <c r="I63" s="187"/>
      <c r="J63" s="188">
        <f>J158</f>
        <v>0</v>
      </c>
      <c r="K63" s="18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43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8"/>
      <c r="J69" s="70"/>
      <c r="K69" s="70"/>
      <c r="L69" s="71"/>
    </row>
    <row r="70" s="1" customFormat="1" ht="36.96" customHeight="1">
      <c r="B70" s="45"/>
      <c r="C70" s="72" t="s">
        <v>126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3"/>
      <c r="D73" s="73"/>
      <c r="E73" s="191" t="str">
        <f>E7</f>
        <v>DC052085_VDF_Jiraska_RK_R2</v>
      </c>
      <c r="F73" s="75"/>
      <c r="G73" s="75"/>
      <c r="H73" s="75"/>
      <c r="I73" s="190"/>
      <c r="J73" s="73"/>
      <c r="K73" s="73"/>
      <c r="L73" s="71"/>
    </row>
    <row r="74" s="1" customFormat="1" ht="14.4" customHeight="1">
      <c r="B74" s="45"/>
      <c r="C74" s="75" t="s">
        <v>111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6.2" customHeight="1">
      <c r="B75" s="45"/>
      <c r="C75" s="73"/>
      <c r="D75" s="73"/>
      <c r="E75" s="81" t="str">
        <f>E9</f>
        <v>04b - oprava_povrchu_ostatni</v>
      </c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8" customHeight="1">
      <c r="B77" s="45"/>
      <c r="C77" s="75" t="s">
        <v>24</v>
      </c>
      <c r="D77" s="73"/>
      <c r="E77" s="73"/>
      <c r="F77" s="192" t="str">
        <f>F12</f>
        <v>Varnsdorf</v>
      </c>
      <c r="G77" s="73"/>
      <c r="H77" s="73"/>
      <c r="I77" s="193" t="s">
        <v>26</v>
      </c>
      <c r="J77" s="84" t="str">
        <f>IF(J12="","",J12)</f>
        <v>29. 11. 2017</v>
      </c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>
      <c r="B79" s="45"/>
      <c r="C79" s="75" t="s">
        <v>30</v>
      </c>
      <c r="D79" s="73"/>
      <c r="E79" s="73"/>
      <c r="F79" s="192" t="str">
        <f>E15</f>
        <v>SVS a.s.</v>
      </c>
      <c r="G79" s="73"/>
      <c r="H79" s="73"/>
      <c r="I79" s="193" t="s">
        <v>37</v>
      </c>
      <c r="J79" s="192" t="str">
        <f>E21</f>
        <v>Ing. Folbrecht</v>
      </c>
      <c r="K79" s="73"/>
      <c r="L79" s="71"/>
    </row>
    <row r="80" s="1" customFormat="1" ht="14.4" customHeight="1">
      <c r="B80" s="45"/>
      <c r="C80" s="75" t="s">
        <v>35</v>
      </c>
      <c r="D80" s="73"/>
      <c r="E80" s="73"/>
      <c r="F80" s="192" t="str">
        <f>IF(E18="","",E18)</f>
        <v/>
      </c>
      <c r="G80" s="73"/>
      <c r="H80" s="73"/>
      <c r="I80" s="190"/>
      <c r="J80" s="73"/>
      <c r="K80" s="73"/>
      <c r="L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9" customFormat="1" ht="29.28" customHeight="1">
      <c r="B82" s="194"/>
      <c r="C82" s="195" t="s">
        <v>127</v>
      </c>
      <c r="D82" s="196" t="s">
        <v>61</v>
      </c>
      <c r="E82" s="196" t="s">
        <v>57</v>
      </c>
      <c r="F82" s="196" t="s">
        <v>128</v>
      </c>
      <c r="G82" s="196" t="s">
        <v>129</v>
      </c>
      <c r="H82" s="196" t="s">
        <v>130</v>
      </c>
      <c r="I82" s="197" t="s">
        <v>131</v>
      </c>
      <c r="J82" s="196" t="s">
        <v>115</v>
      </c>
      <c r="K82" s="198" t="s">
        <v>132</v>
      </c>
      <c r="L82" s="199"/>
      <c r="M82" s="101" t="s">
        <v>133</v>
      </c>
      <c r="N82" s="102" t="s">
        <v>46</v>
      </c>
      <c r="O82" s="102" t="s">
        <v>134</v>
      </c>
      <c r="P82" s="102" t="s">
        <v>135</v>
      </c>
      <c r="Q82" s="102" t="s">
        <v>136</v>
      </c>
      <c r="R82" s="102" t="s">
        <v>137</v>
      </c>
      <c r="S82" s="102" t="s">
        <v>138</v>
      </c>
      <c r="T82" s="103" t="s">
        <v>139</v>
      </c>
    </row>
    <row r="83" s="1" customFormat="1" ht="29.28" customHeight="1">
      <c r="B83" s="45"/>
      <c r="C83" s="107" t="s">
        <v>116</v>
      </c>
      <c r="D83" s="73"/>
      <c r="E83" s="73"/>
      <c r="F83" s="73"/>
      <c r="G83" s="73"/>
      <c r="H83" s="73"/>
      <c r="I83" s="190"/>
      <c r="J83" s="200">
        <f>BK83</f>
        <v>0</v>
      </c>
      <c r="K83" s="73"/>
      <c r="L83" s="71"/>
      <c r="M83" s="104"/>
      <c r="N83" s="105"/>
      <c r="O83" s="105"/>
      <c r="P83" s="201">
        <f>P84</f>
        <v>0</v>
      </c>
      <c r="Q83" s="105"/>
      <c r="R83" s="201">
        <f>R84</f>
        <v>471.64909387</v>
      </c>
      <c r="S83" s="105"/>
      <c r="T83" s="202">
        <f>T84</f>
        <v>376.84833600000002</v>
      </c>
      <c r="AT83" s="22" t="s">
        <v>75</v>
      </c>
      <c r="AU83" s="22" t="s">
        <v>117</v>
      </c>
      <c r="BK83" s="203">
        <f>BK84</f>
        <v>0</v>
      </c>
    </row>
    <row r="84" s="10" customFormat="1" ht="37.44" customHeight="1">
      <c r="B84" s="204"/>
      <c r="C84" s="205"/>
      <c r="D84" s="206" t="s">
        <v>75</v>
      </c>
      <c r="E84" s="207" t="s">
        <v>140</v>
      </c>
      <c r="F84" s="207" t="s">
        <v>141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P85+P107+P123+P140+P148+P158</f>
        <v>0</v>
      </c>
      <c r="Q84" s="212"/>
      <c r="R84" s="213">
        <f>R85+R107+R123+R140+R148+R158</f>
        <v>471.64909387</v>
      </c>
      <c r="S84" s="212"/>
      <c r="T84" s="214">
        <f>T85+T107+T123+T140+T148+T158</f>
        <v>376.84833600000002</v>
      </c>
      <c r="AR84" s="215" t="s">
        <v>84</v>
      </c>
      <c r="AT84" s="216" t="s">
        <v>75</v>
      </c>
      <c r="AU84" s="216" t="s">
        <v>76</v>
      </c>
      <c r="AY84" s="215" t="s">
        <v>142</v>
      </c>
      <c r="BK84" s="217">
        <f>BK85+BK107+BK123+BK140+BK148+BK158</f>
        <v>0</v>
      </c>
    </row>
    <row r="85" s="10" customFormat="1" ht="19.92" customHeight="1">
      <c r="B85" s="204"/>
      <c r="C85" s="205"/>
      <c r="D85" s="206" t="s">
        <v>75</v>
      </c>
      <c r="E85" s="218" t="s">
        <v>84</v>
      </c>
      <c r="F85" s="218" t="s">
        <v>143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SUM(P86:P106)</f>
        <v>0</v>
      </c>
      <c r="Q85" s="212"/>
      <c r="R85" s="213">
        <f>SUM(R86:R106)</f>
        <v>0.046937010000000001</v>
      </c>
      <c r="S85" s="212"/>
      <c r="T85" s="214">
        <f>SUM(T86:T106)</f>
        <v>376.84833600000002</v>
      </c>
      <c r="AR85" s="215" t="s">
        <v>84</v>
      </c>
      <c r="AT85" s="216" t="s">
        <v>75</v>
      </c>
      <c r="AU85" s="216" t="s">
        <v>84</v>
      </c>
      <c r="AY85" s="215" t="s">
        <v>142</v>
      </c>
      <c r="BK85" s="217">
        <f>SUM(BK86:BK106)</f>
        <v>0</v>
      </c>
    </row>
    <row r="86" s="1" customFormat="1" ht="22.8" customHeight="1">
      <c r="B86" s="45"/>
      <c r="C86" s="220" t="s">
        <v>84</v>
      </c>
      <c r="D86" s="220" t="s">
        <v>144</v>
      </c>
      <c r="E86" s="221" t="s">
        <v>779</v>
      </c>
      <c r="F86" s="222" t="s">
        <v>780</v>
      </c>
      <c r="G86" s="223" t="s">
        <v>195</v>
      </c>
      <c r="H86" s="224">
        <v>465</v>
      </c>
      <c r="I86" s="225"/>
      <c r="J86" s="226">
        <f>ROUND(I86*H86,2)</f>
        <v>0</v>
      </c>
      <c r="K86" s="222" t="s">
        <v>148</v>
      </c>
      <c r="L86" s="71"/>
      <c r="M86" s="227" t="s">
        <v>32</v>
      </c>
      <c r="N86" s="228" t="s">
        <v>47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0.44</v>
      </c>
      <c r="T86" s="230">
        <f>S86*H86</f>
        <v>204.59999999999999</v>
      </c>
      <c r="AR86" s="22" t="s">
        <v>149</v>
      </c>
      <c r="AT86" s="22" t="s">
        <v>144</v>
      </c>
      <c r="AU86" s="22" t="s">
        <v>86</v>
      </c>
      <c r="AY86" s="22" t="s">
        <v>142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2" t="s">
        <v>84</v>
      </c>
      <c r="BK86" s="231">
        <f>ROUND(I86*H86,2)</f>
        <v>0</v>
      </c>
      <c r="BL86" s="22" t="s">
        <v>149</v>
      </c>
      <c r="BM86" s="22" t="s">
        <v>853</v>
      </c>
    </row>
    <row r="87" s="1" customFormat="1">
      <c r="B87" s="45"/>
      <c r="C87" s="73"/>
      <c r="D87" s="232" t="s">
        <v>151</v>
      </c>
      <c r="E87" s="73"/>
      <c r="F87" s="233" t="s">
        <v>782</v>
      </c>
      <c r="G87" s="73"/>
      <c r="H87" s="73"/>
      <c r="I87" s="190"/>
      <c r="J87" s="73"/>
      <c r="K87" s="73"/>
      <c r="L87" s="71"/>
      <c r="M87" s="234"/>
      <c r="N87" s="46"/>
      <c r="O87" s="46"/>
      <c r="P87" s="46"/>
      <c r="Q87" s="46"/>
      <c r="R87" s="46"/>
      <c r="S87" s="46"/>
      <c r="T87" s="94"/>
      <c r="AT87" s="22" t="s">
        <v>151</v>
      </c>
      <c r="AU87" s="22" t="s">
        <v>86</v>
      </c>
    </row>
    <row r="88" s="11" customFormat="1">
      <c r="B88" s="235"/>
      <c r="C88" s="236"/>
      <c r="D88" s="232" t="s">
        <v>153</v>
      </c>
      <c r="E88" s="237" t="s">
        <v>32</v>
      </c>
      <c r="F88" s="238" t="s">
        <v>854</v>
      </c>
      <c r="G88" s="236"/>
      <c r="H88" s="239">
        <v>241.5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AT88" s="245" t="s">
        <v>153</v>
      </c>
      <c r="AU88" s="245" t="s">
        <v>86</v>
      </c>
      <c r="AV88" s="11" t="s">
        <v>86</v>
      </c>
      <c r="AW88" s="11" t="s">
        <v>39</v>
      </c>
      <c r="AX88" s="11" t="s">
        <v>76</v>
      </c>
      <c r="AY88" s="245" t="s">
        <v>142</v>
      </c>
    </row>
    <row r="89" s="11" customFormat="1">
      <c r="B89" s="235"/>
      <c r="C89" s="236"/>
      <c r="D89" s="232" t="s">
        <v>153</v>
      </c>
      <c r="E89" s="237" t="s">
        <v>32</v>
      </c>
      <c r="F89" s="238" t="s">
        <v>855</v>
      </c>
      <c r="G89" s="236"/>
      <c r="H89" s="239">
        <v>223.5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AT89" s="245" t="s">
        <v>153</v>
      </c>
      <c r="AU89" s="245" t="s">
        <v>86</v>
      </c>
      <c r="AV89" s="11" t="s">
        <v>86</v>
      </c>
      <c r="AW89" s="11" t="s">
        <v>39</v>
      </c>
      <c r="AX89" s="11" t="s">
        <v>76</v>
      </c>
      <c r="AY89" s="245" t="s">
        <v>142</v>
      </c>
    </row>
    <row r="90" s="12" customFormat="1">
      <c r="B90" s="246"/>
      <c r="C90" s="247"/>
      <c r="D90" s="232" t="s">
        <v>153</v>
      </c>
      <c r="E90" s="248" t="s">
        <v>32</v>
      </c>
      <c r="F90" s="249" t="s">
        <v>174</v>
      </c>
      <c r="G90" s="247"/>
      <c r="H90" s="250">
        <v>465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AT90" s="256" t="s">
        <v>153</v>
      </c>
      <c r="AU90" s="256" t="s">
        <v>86</v>
      </c>
      <c r="AV90" s="12" t="s">
        <v>149</v>
      </c>
      <c r="AW90" s="12" t="s">
        <v>39</v>
      </c>
      <c r="AX90" s="12" t="s">
        <v>84</v>
      </c>
      <c r="AY90" s="256" t="s">
        <v>142</v>
      </c>
    </row>
    <row r="91" s="1" customFormat="1" ht="14.4" customHeight="1">
      <c r="B91" s="45"/>
      <c r="C91" s="220" t="s">
        <v>86</v>
      </c>
      <c r="D91" s="220" t="s">
        <v>144</v>
      </c>
      <c r="E91" s="221" t="s">
        <v>784</v>
      </c>
      <c r="F91" s="222" t="s">
        <v>785</v>
      </c>
      <c r="G91" s="223" t="s">
        <v>195</v>
      </c>
      <c r="H91" s="224">
        <v>1104.328</v>
      </c>
      <c r="I91" s="225"/>
      <c r="J91" s="226">
        <f>ROUND(I91*H91,2)</f>
        <v>0</v>
      </c>
      <c r="K91" s="222" t="s">
        <v>148</v>
      </c>
      <c r="L91" s="71"/>
      <c r="M91" s="227" t="s">
        <v>32</v>
      </c>
      <c r="N91" s="228" t="s">
        <v>47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0.098000000000000004</v>
      </c>
      <c r="T91" s="230">
        <f>S91*H91</f>
        <v>108.224144</v>
      </c>
      <c r="AR91" s="22" t="s">
        <v>149</v>
      </c>
      <c r="AT91" s="22" t="s">
        <v>144</v>
      </c>
      <c r="AU91" s="22" t="s">
        <v>86</v>
      </c>
      <c r="AY91" s="22" t="s">
        <v>142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2" t="s">
        <v>84</v>
      </c>
      <c r="BK91" s="231">
        <f>ROUND(I91*H91,2)</f>
        <v>0</v>
      </c>
      <c r="BL91" s="22" t="s">
        <v>149</v>
      </c>
      <c r="BM91" s="22" t="s">
        <v>856</v>
      </c>
    </row>
    <row r="92" s="1" customFormat="1">
      <c r="B92" s="45"/>
      <c r="C92" s="73"/>
      <c r="D92" s="232" t="s">
        <v>151</v>
      </c>
      <c r="E92" s="73"/>
      <c r="F92" s="233" t="s">
        <v>787</v>
      </c>
      <c r="G92" s="73"/>
      <c r="H92" s="73"/>
      <c r="I92" s="190"/>
      <c r="J92" s="73"/>
      <c r="K92" s="73"/>
      <c r="L92" s="71"/>
      <c r="M92" s="234"/>
      <c r="N92" s="46"/>
      <c r="O92" s="46"/>
      <c r="P92" s="46"/>
      <c r="Q92" s="46"/>
      <c r="R92" s="46"/>
      <c r="S92" s="46"/>
      <c r="T92" s="94"/>
      <c r="AT92" s="22" t="s">
        <v>151</v>
      </c>
      <c r="AU92" s="22" t="s">
        <v>86</v>
      </c>
    </row>
    <row r="93" s="11" customFormat="1">
      <c r="B93" s="235"/>
      <c r="C93" s="236"/>
      <c r="D93" s="232" t="s">
        <v>153</v>
      </c>
      <c r="E93" s="237" t="s">
        <v>32</v>
      </c>
      <c r="F93" s="238" t="s">
        <v>857</v>
      </c>
      <c r="G93" s="236"/>
      <c r="H93" s="239">
        <v>1104.328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AT93" s="245" t="s">
        <v>153</v>
      </c>
      <c r="AU93" s="245" t="s">
        <v>86</v>
      </c>
      <c r="AV93" s="11" t="s">
        <v>86</v>
      </c>
      <c r="AW93" s="11" t="s">
        <v>39</v>
      </c>
      <c r="AX93" s="11" t="s">
        <v>84</v>
      </c>
      <c r="AY93" s="245" t="s">
        <v>142</v>
      </c>
    </row>
    <row r="94" s="1" customFormat="1" ht="22.8" customHeight="1">
      <c r="B94" s="45"/>
      <c r="C94" s="220" t="s">
        <v>161</v>
      </c>
      <c r="D94" s="220" t="s">
        <v>144</v>
      </c>
      <c r="E94" s="221" t="s">
        <v>790</v>
      </c>
      <c r="F94" s="222" t="s">
        <v>791</v>
      </c>
      <c r="G94" s="223" t="s">
        <v>195</v>
      </c>
      <c r="H94" s="224">
        <v>500.18900000000002</v>
      </c>
      <c r="I94" s="225"/>
      <c r="J94" s="226">
        <f>ROUND(I94*H94,2)</f>
        <v>0</v>
      </c>
      <c r="K94" s="222" t="s">
        <v>148</v>
      </c>
      <c r="L94" s="71"/>
      <c r="M94" s="227" t="s">
        <v>32</v>
      </c>
      <c r="N94" s="228" t="s">
        <v>47</v>
      </c>
      <c r="O94" s="46"/>
      <c r="P94" s="229">
        <f>O94*H94</f>
        <v>0</v>
      </c>
      <c r="Q94" s="229">
        <v>9.0000000000000006E-05</v>
      </c>
      <c r="R94" s="229">
        <f>Q94*H94</f>
        <v>0.045017010000000003</v>
      </c>
      <c r="S94" s="229">
        <v>0.128</v>
      </c>
      <c r="T94" s="230">
        <f>S94*H94</f>
        <v>64.024191999999999</v>
      </c>
      <c r="AR94" s="22" t="s">
        <v>149</v>
      </c>
      <c r="AT94" s="22" t="s">
        <v>144</v>
      </c>
      <c r="AU94" s="22" t="s">
        <v>86</v>
      </c>
      <c r="AY94" s="22" t="s">
        <v>142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2" t="s">
        <v>84</v>
      </c>
      <c r="BK94" s="231">
        <f>ROUND(I94*H94,2)</f>
        <v>0</v>
      </c>
      <c r="BL94" s="22" t="s">
        <v>149</v>
      </c>
      <c r="BM94" s="22" t="s">
        <v>858</v>
      </c>
    </row>
    <row r="95" s="1" customFormat="1">
      <c r="B95" s="45"/>
      <c r="C95" s="73"/>
      <c r="D95" s="232" t="s">
        <v>151</v>
      </c>
      <c r="E95" s="73"/>
      <c r="F95" s="233" t="s">
        <v>793</v>
      </c>
      <c r="G95" s="73"/>
      <c r="H95" s="73"/>
      <c r="I95" s="190"/>
      <c r="J95" s="73"/>
      <c r="K95" s="73"/>
      <c r="L95" s="71"/>
      <c r="M95" s="234"/>
      <c r="N95" s="46"/>
      <c r="O95" s="46"/>
      <c r="P95" s="46"/>
      <c r="Q95" s="46"/>
      <c r="R95" s="46"/>
      <c r="S95" s="46"/>
      <c r="T95" s="94"/>
      <c r="AT95" s="22" t="s">
        <v>151</v>
      </c>
      <c r="AU95" s="22" t="s">
        <v>86</v>
      </c>
    </row>
    <row r="96" s="11" customFormat="1">
      <c r="B96" s="235"/>
      <c r="C96" s="236"/>
      <c r="D96" s="232" t="s">
        <v>153</v>
      </c>
      <c r="E96" s="237" t="s">
        <v>32</v>
      </c>
      <c r="F96" s="238" t="s">
        <v>859</v>
      </c>
      <c r="G96" s="236"/>
      <c r="H96" s="239">
        <v>500.18900000000002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153</v>
      </c>
      <c r="AU96" s="245" t="s">
        <v>86</v>
      </c>
      <c r="AV96" s="11" t="s">
        <v>86</v>
      </c>
      <c r="AW96" s="11" t="s">
        <v>39</v>
      </c>
      <c r="AX96" s="11" t="s">
        <v>84</v>
      </c>
      <c r="AY96" s="245" t="s">
        <v>142</v>
      </c>
    </row>
    <row r="97" s="1" customFormat="1" ht="14.4" customHeight="1">
      <c r="B97" s="45"/>
      <c r="C97" s="220" t="s">
        <v>149</v>
      </c>
      <c r="D97" s="220" t="s">
        <v>144</v>
      </c>
      <c r="E97" s="221" t="s">
        <v>860</v>
      </c>
      <c r="F97" s="222" t="s">
        <v>861</v>
      </c>
      <c r="G97" s="223" t="s">
        <v>169</v>
      </c>
      <c r="H97" s="224">
        <v>25.600000000000001</v>
      </c>
      <c r="I97" s="225"/>
      <c r="J97" s="226">
        <f>ROUND(I97*H97,2)</f>
        <v>0</v>
      </c>
      <c r="K97" s="222" t="s">
        <v>148</v>
      </c>
      <c r="L97" s="71"/>
      <c r="M97" s="227" t="s">
        <v>32</v>
      </c>
      <c r="N97" s="228" t="s">
        <v>47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2" t="s">
        <v>149</v>
      </c>
      <c r="AT97" s="22" t="s">
        <v>144</v>
      </c>
      <c r="AU97" s="22" t="s">
        <v>86</v>
      </c>
      <c r="AY97" s="22" t="s">
        <v>142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2" t="s">
        <v>84</v>
      </c>
      <c r="BK97" s="231">
        <f>ROUND(I97*H97,2)</f>
        <v>0</v>
      </c>
      <c r="BL97" s="22" t="s">
        <v>149</v>
      </c>
      <c r="BM97" s="22" t="s">
        <v>862</v>
      </c>
    </row>
    <row r="98" s="1" customFormat="1">
      <c r="B98" s="45"/>
      <c r="C98" s="73"/>
      <c r="D98" s="232" t="s">
        <v>151</v>
      </c>
      <c r="E98" s="73"/>
      <c r="F98" s="233" t="s">
        <v>863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2" t="s">
        <v>151</v>
      </c>
      <c r="AU98" s="22" t="s">
        <v>86</v>
      </c>
    </row>
    <row r="99" s="11" customFormat="1">
      <c r="B99" s="235"/>
      <c r="C99" s="236"/>
      <c r="D99" s="232" t="s">
        <v>153</v>
      </c>
      <c r="E99" s="237" t="s">
        <v>32</v>
      </c>
      <c r="F99" s="238" t="s">
        <v>864</v>
      </c>
      <c r="G99" s="236"/>
      <c r="H99" s="239">
        <v>25.600000000000001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153</v>
      </c>
      <c r="AU99" s="245" t="s">
        <v>86</v>
      </c>
      <c r="AV99" s="11" t="s">
        <v>86</v>
      </c>
      <c r="AW99" s="11" t="s">
        <v>39</v>
      </c>
      <c r="AX99" s="11" t="s">
        <v>84</v>
      </c>
      <c r="AY99" s="245" t="s">
        <v>142</v>
      </c>
    </row>
    <row r="100" s="1" customFormat="1" ht="22.8" customHeight="1">
      <c r="B100" s="45"/>
      <c r="C100" s="220" t="s">
        <v>176</v>
      </c>
      <c r="D100" s="220" t="s">
        <v>144</v>
      </c>
      <c r="E100" s="221" t="s">
        <v>865</v>
      </c>
      <c r="F100" s="222" t="s">
        <v>866</v>
      </c>
      <c r="G100" s="223" t="s">
        <v>195</v>
      </c>
      <c r="H100" s="224">
        <v>128</v>
      </c>
      <c r="I100" s="225"/>
      <c r="J100" s="226">
        <f>ROUND(I100*H100,2)</f>
        <v>0</v>
      </c>
      <c r="K100" s="222" t="s">
        <v>148</v>
      </c>
      <c r="L100" s="71"/>
      <c r="M100" s="227" t="s">
        <v>32</v>
      </c>
      <c r="N100" s="228" t="s">
        <v>47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2" t="s">
        <v>149</v>
      </c>
      <c r="AT100" s="22" t="s">
        <v>144</v>
      </c>
      <c r="AU100" s="22" t="s">
        <v>86</v>
      </c>
      <c r="AY100" s="22" t="s">
        <v>142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2" t="s">
        <v>84</v>
      </c>
      <c r="BK100" s="231">
        <f>ROUND(I100*H100,2)</f>
        <v>0</v>
      </c>
      <c r="BL100" s="22" t="s">
        <v>149</v>
      </c>
      <c r="BM100" s="22" t="s">
        <v>867</v>
      </c>
    </row>
    <row r="101" s="1" customFormat="1">
      <c r="B101" s="45"/>
      <c r="C101" s="73"/>
      <c r="D101" s="232" t="s">
        <v>151</v>
      </c>
      <c r="E101" s="73"/>
      <c r="F101" s="233" t="s">
        <v>868</v>
      </c>
      <c r="G101" s="73"/>
      <c r="H101" s="73"/>
      <c r="I101" s="190"/>
      <c r="J101" s="73"/>
      <c r="K101" s="73"/>
      <c r="L101" s="71"/>
      <c r="M101" s="234"/>
      <c r="N101" s="46"/>
      <c r="O101" s="46"/>
      <c r="P101" s="46"/>
      <c r="Q101" s="46"/>
      <c r="R101" s="46"/>
      <c r="S101" s="46"/>
      <c r="T101" s="94"/>
      <c r="AT101" s="22" t="s">
        <v>151</v>
      </c>
      <c r="AU101" s="22" t="s">
        <v>86</v>
      </c>
    </row>
    <row r="102" s="1" customFormat="1" ht="22.8" customHeight="1">
      <c r="B102" s="45"/>
      <c r="C102" s="220" t="s">
        <v>182</v>
      </c>
      <c r="D102" s="220" t="s">
        <v>144</v>
      </c>
      <c r="E102" s="221" t="s">
        <v>869</v>
      </c>
      <c r="F102" s="222" t="s">
        <v>870</v>
      </c>
      <c r="G102" s="223" t="s">
        <v>195</v>
      </c>
      <c r="H102" s="224">
        <v>128</v>
      </c>
      <c r="I102" s="225"/>
      <c r="J102" s="226">
        <f>ROUND(I102*H102,2)</f>
        <v>0</v>
      </c>
      <c r="K102" s="222" t="s">
        <v>148</v>
      </c>
      <c r="L102" s="71"/>
      <c r="M102" s="227" t="s">
        <v>32</v>
      </c>
      <c r="N102" s="228" t="s">
        <v>47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2" t="s">
        <v>149</v>
      </c>
      <c r="AT102" s="22" t="s">
        <v>144</v>
      </c>
      <c r="AU102" s="22" t="s">
        <v>86</v>
      </c>
      <c r="AY102" s="22" t="s">
        <v>142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2" t="s">
        <v>84</v>
      </c>
      <c r="BK102" s="231">
        <f>ROUND(I102*H102,2)</f>
        <v>0</v>
      </c>
      <c r="BL102" s="22" t="s">
        <v>149</v>
      </c>
      <c r="BM102" s="22" t="s">
        <v>871</v>
      </c>
    </row>
    <row r="103" s="1" customFormat="1">
      <c r="B103" s="45"/>
      <c r="C103" s="73"/>
      <c r="D103" s="232" t="s">
        <v>151</v>
      </c>
      <c r="E103" s="73"/>
      <c r="F103" s="233" t="s">
        <v>872</v>
      </c>
      <c r="G103" s="73"/>
      <c r="H103" s="73"/>
      <c r="I103" s="190"/>
      <c r="J103" s="73"/>
      <c r="K103" s="73"/>
      <c r="L103" s="71"/>
      <c r="M103" s="234"/>
      <c r="N103" s="46"/>
      <c r="O103" s="46"/>
      <c r="P103" s="46"/>
      <c r="Q103" s="46"/>
      <c r="R103" s="46"/>
      <c r="S103" s="46"/>
      <c r="T103" s="94"/>
      <c r="AT103" s="22" t="s">
        <v>151</v>
      </c>
      <c r="AU103" s="22" t="s">
        <v>86</v>
      </c>
    </row>
    <row r="104" s="1" customFormat="1" ht="14.4" customHeight="1">
      <c r="B104" s="45"/>
      <c r="C104" s="257" t="s">
        <v>187</v>
      </c>
      <c r="D104" s="257" t="s">
        <v>256</v>
      </c>
      <c r="E104" s="258" t="s">
        <v>873</v>
      </c>
      <c r="F104" s="259" t="s">
        <v>874</v>
      </c>
      <c r="G104" s="260" t="s">
        <v>875</v>
      </c>
      <c r="H104" s="261">
        <v>1.9199999999999999</v>
      </c>
      <c r="I104" s="262"/>
      <c r="J104" s="263">
        <f>ROUND(I104*H104,2)</f>
        <v>0</v>
      </c>
      <c r="K104" s="259" t="s">
        <v>148</v>
      </c>
      <c r="L104" s="264"/>
      <c r="M104" s="265" t="s">
        <v>32</v>
      </c>
      <c r="N104" s="266" t="s">
        <v>47</v>
      </c>
      <c r="O104" s="46"/>
      <c r="P104" s="229">
        <f>O104*H104</f>
        <v>0</v>
      </c>
      <c r="Q104" s="229">
        <v>0.001</v>
      </c>
      <c r="R104" s="229">
        <f>Q104*H104</f>
        <v>0.0019200000000000001</v>
      </c>
      <c r="S104" s="229">
        <v>0</v>
      </c>
      <c r="T104" s="230">
        <f>S104*H104</f>
        <v>0</v>
      </c>
      <c r="AR104" s="22" t="s">
        <v>192</v>
      </c>
      <c r="AT104" s="22" t="s">
        <v>256</v>
      </c>
      <c r="AU104" s="22" t="s">
        <v>86</v>
      </c>
      <c r="AY104" s="22" t="s">
        <v>142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2" t="s">
        <v>84</v>
      </c>
      <c r="BK104" s="231">
        <f>ROUND(I104*H104,2)</f>
        <v>0</v>
      </c>
      <c r="BL104" s="22" t="s">
        <v>149</v>
      </c>
      <c r="BM104" s="22" t="s">
        <v>876</v>
      </c>
    </row>
    <row r="105" s="1" customFormat="1">
      <c r="B105" s="45"/>
      <c r="C105" s="73"/>
      <c r="D105" s="232" t="s">
        <v>151</v>
      </c>
      <c r="E105" s="73"/>
      <c r="F105" s="233" t="s">
        <v>874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2" t="s">
        <v>151</v>
      </c>
      <c r="AU105" s="22" t="s">
        <v>86</v>
      </c>
    </row>
    <row r="106" s="11" customFormat="1">
      <c r="B106" s="235"/>
      <c r="C106" s="236"/>
      <c r="D106" s="232" t="s">
        <v>153</v>
      </c>
      <c r="E106" s="236"/>
      <c r="F106" s="238" t="s">
        <v>877</v>
      </c>
      <c r="G106" s="236"/>
      <c r="H106" s="239">
        <v>1.9199999999999999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153</v>
      </c>
      <c r="AU106" s="245" t="s">
        <v>86</v>
      </c>
      <c r="AV106" s="11" t="s">
        <v>86</v>
      </c>
      <c r="AW106" s="11" t="s">
        <v>6</v>
      </c>
      <c r="AX106" s="11" t="s">
        <v>84</v>
      </c>
      <c r="AY106" s="245" t="s">
        <v>142</v>
      </c>
    </row>
    <row r="107" s="10" customFormat="1" ht="29.88" customHeight="1">
      <c r="B107" s="204"/>
      <c r="C107" s="205"/>
      <c r="D107" s="206" t="s">
        <v>75</v>
      </c>
      <c r="E107" s="218" t="s">
        <v>176</v>
      </c>
      <c r="F107" s="218" t="s">
        <v>795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SUM(P108:P122)</f>
        <v>0</v>
      </c>
      <c r="Q107" s="212"/>
      <c r="R107" s="213">
        <f>SUM(R108:R122)</f>
        <v>466.56185285999999</v>
      </c>
      <c r="S107" s="212"/>
      <c r="T107" s="214">
        <f>SUM(T108:T122)</f>
        <v>0</v>
      </c>
      <c r="AR107" s="215" t="s">
        <v>84</v>
      </c>
      <c r="AT107" s="216" t="s">
        <v>75</v>
      </c>
      <c r="AU107" s="216" t="s">
        <v>84</v>
      </c>
      <c r="AY107" s="215" t="s">
        <v>142</v>
      </c>
      <c r="BK107" s="217">
        <f>SUM(BK108:BK122)</f>
        <v>0</v>
      </c>
    </row>
    <row r="108" s="1" customFormat="1" ht="22.8" customHeight="1">
      <c r="B108" s="45"/>
      <c r="C108" s="220" t="s">
        <v>192</v>
      </c>
      <c r="D108" s="220" t="s">
        <v>144</v>
      </c>
      <c r="E108" s="221" t="s">
        <v>796</v>
      </c>
      <c r="F108" s="222" t="s">
        <v>797</v>
      </c>
      <c r="G108" s="223" t="s">
        <v>195</v>
      </c>
      <c r="H108" s="224">
        <v>465</v>
      </c>
      <c r="I108" s="225"/>
      <c r="J108" s="226">
        <f>ROUND(I108*H108,2)</f>
        <v>0</v>
      </c>
      <c r="K108" s="222" t="s">
        <v>148</v>
      </c>
      <c r="L108" s="71"/>
      <c r="M108" s="227" t="s">
        <v>32</v>
      </c>
      <c r="N108" s="228" t="s">
        <v>47</v>
      </c>
      <c r="O108" s="46"/>
      <c r="P108" s="229">
        <f>O108*H108</f>
        <v>0</v>
      </c>
      <c r="Q108" s="229">
        <v>0.46166000000000001</v>
      </c>
      <c r="R108" s="229">
        <f>Q108*H108</f>
        <v>214.67189999999999</v>
      </c>
      <c r="S108" s="229">
        <v>0</v>
      </c>
      <c r="T108" s="230">
        <f>S108*H108</f>
        <v>0</v>
      </c>
      <c r="AR108" s="22" t="s">
        <v>149</v>
      </c>
      <c r="AT108" s="22" t="s">
        <v>144</v>
      </c>
      <c r="AU108" s="22" t="s">
        <v>86</v>
      </c>
      <c r="AY108" s="22" t="s">
        <v>142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2" t="s">
        <v>84</v>
      </c>
      <c r="BK108" s="231">
        <f>ROUND(I108*H108,2)</f>
        <v>0</v>
      </c>
      <c r="BL108" s="22" t="s">
        <v>149</v>
      </c>
      <c r="BM108" s="22" t="s">
        <v>878</v>
      </c>
    </row>
    <row r="109" s="1" customFormat="1">
      <c r="B109" s="45"/>
      <c r="C109" s="73"/>
      <c r="D109" s="232" t="s">
        <v>151</v>
      </c>
      <c r="E109" s="73"/>
      <c r="F109" s="233" t="s">
        <v>799</v>
      </c>
      <c r="G109" s="73"/>
      <c r="H109" s="73"/>
      <c r="I109" s="190"/>
      <c r="J109" s="73"/>
      <c r="K109" s="73"/>
      <c r="L109" s="71"/>
      <c r="M109" s="234"/>
      <c r="N109" s="46"/>
      <c r="O109" s="46"/>
      <c r="P109" s="46"/>
      <c r="Q109" s="46"/>
      <c r="R109" s="46"/>
      <c r="S109" s="46"/>
      <c r="T109" s="94"/>
      <c r="AT109" s="22" t="s">
        <v>151</v>
      </c>
      <c r="AU109" s="22" t="s">
        <v>86</v>
      </c>
    </row>
    <row r="110" s="11" customFormat="1">
      <c r="B110" s="235"/>
      <c r="C110" s="236"/>
      <c r="D110" s="232" t="s">
        <v>153</v>
      </c>
      <c r="E110" s="237" t="s">
        <v>32</v>
      </c>
      <c r="F110" s="238" t="s">
        <v>879</v>
      </c>
      <c r="G110" s="236"/>
      <c r="H110" s="239">
        <v>465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AT110" s="245" t="s">
        <v>153</v>
      </c>
      <c r="AU110" s="245" t="s">
        <v>86</v>
      </c>
      <c r="AV110" s="11" t="s">
        <v>86</v>
      </c>
      <c r="AW110" s="11" t="s">
        <v>39</v>
      </c>
      <c r="AX110" s="11" t="s">
        <v>84</v>
      </c>
      <c r="AY110" s="245" t="s">
        <v>142</v>
      </c>
    </row>
    <row r="111" s="1" customFormat="1" ht="22.8" customHeight="1">
      <c r="B111" s="45"/>
      <c r="C111" s="220" t="s">
        <v>199</v>
      </c>
      <c r="D111" s="220" t="s">
        <v>144</v>
      </c>
      <c r="E111" s="221" t="s">
        <v>800</v>
      </c>
      <c r="F111" s="222" t="s">
        <v>801</v>
      </c>
      <c r="G111" s="223" t="s">
        <v>195</v>
      </c>
      <c r="H111" s="224">
        <v>284.745</v>
      </c>
      <c r="I111" s="225"/>
      <c r="J111" s="226">
        <f>ROUND(I111*H111,2)</f>
        <v>0</v>
      </c>
      <c r="K111" s="222" t="s">
        <v>148</v>
      </c>
      <c r="L111" s="71"/>
      <c r="M111" s="227" t="s">
        <v>32</v>
      </c>
      <c r="N111" s="228" t="s">
        <v>47</v>
      </c>
      <c r="O111" s="46"/>
      <c r="P111" s="229">
        <f>O111*H111</f>
        <v>0</v>
      </c>
      <c r="Q111" s="229">
        <v>0.26375999999999999</v>
      </c>
      <c r="R111" s="229">
        <f>Q111*H111</f>
        <v>75.104341199999993</v>
      </c>
      <c r="S111" s="229">
        <v>0</v>
      </c>
      <c r="T111" s="230">
        <f>S111*H111</f>
        <v>0</v>
      </c>
      <c r="AR111" s="22" t="s">
        <v>149</v>
      </c>
      <c r="AT111" s="22" t="s">
        <v>144</v>
      </c>
      <c r="AU111" s="22" t="s">
        <v>86</v>
      </c>
      <c r="AY111" s="22" t="s">
        <v>142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2" t="s">
        <v>84</v>
      </c>
      <c r="BK111" s="231">
        <f>ROUND(I111*H111,2)</f>
        <v>0</v>
      </c>
      <c r="BL111" s="22" t="s">
        <v>149</v>
      </c>
      <c r="BM111" s="22" t="s">
        <v>880</v>
      </c>
    </row>
    <row r="112" s="1" customFormat="1">
      <c r="B112" s="45"/>
      <c r="C112" s="73"/>
      <c r="D112" s="232" t="s">
        <v>151</v>
      </c>
      <c r="E112" s="73"/>
      <c r="F112" s="233" t="s">
        <v>803</v>
      </c>
      <c r="G112" s="73"/>
      <c r="H112" s="73"/>
      <c r="I112" s="190"/>
      <c r="J112" s="73"/>
      <c r="K112" s="73"/>
      <c r="L112" s="71"/>
      <c r="M112" s="234"/>
      <c r="N112" s="46"/>
      <c r="O112" s="46"/>
      <c r="P112" s="46"/>
      <c r="Q112" s="46"/>
      <c r="R112" s="46"/>
      <c r="S112" s="46"/>
      <c r="T112" s="94"/>
      <c r="AT112" s="22" t="s">
        <v>151</v>
      </c>
      <c r="AU112" s="22" t="s">
        <v>86</v>
      </c>
    </row>
    <row r="113" s="11" customFormat="1">
      <c r="B113" s="235"/>
      <c r="C113" s="236"/>
      <c r="D113" s="232" t="s">
        <v>153</v>
      </c>
      <c r="E113" s="237" t="s">
        <v>32</v>
      </c>
      <c r="F113" s="238" t="s">
        <v>881</v>
      </c>
      <c r="G113" s="236"/>
      <c r="H113" s="239">
        <v>284.745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153</v>
      </c>
      <c r="AU113" s="245" t="s">
        <v>86</v>
      </c>
      <c r="AV113" s="11" t="s">
        <v>86</v>
      </c>
      <c r="AW113" s="11" t="s">
        <v>39</v>
      </c>
      <c r="AX113" s="11" t="s">
        <v>84</v>
      </c>
      <c r="AY113" s="245" t="s">
        <v>142</v>
      </c>
    </row>
    <row r="114" s="1" customFormat="1" ht="22.8" customHeight="1">
      <c r="B114" s="45"/>
      <c r="C114" s="220" t="s">
        <v>204</v>
      </c>
      <c r="D114" s="220" t="s">
        <v>144</v>
      </c>
      <c r="E114" s="221" t="s">
        <v>805</v>
      </c>
      <c r="F114" s="222" t="s">
        <v>806</v>
      </c>
      <c r="G114" s="223" t="s">
        <v>195</v>
      </c>
      <c r="H114" s="224">
        <v>500.18900000000002</v>
      </c>
      <c r="I114" s="225"/>
      <c r="J114" s="226">
        <f>ROUND(I114*H114,2)</f>
        <v>0</v>
      </c>
      <c r="K114" s="222" t="s">
        <v>148</v>
      </c>
      <c r="L114" s="71"/>
      <c r="M114" s="227" t="s">
        <v>32</v>
      </c>
      <c r="N114" s="228" t="s">
        <v>47</v>
      </c>
      <c r="O114" s="46"/>
      <c r="P114" s="229">
        <f>O114*H114</f>
        <v>0</v>
      </c>
      <c r="Q114" s="229">
        <v>0.12966</v>
      </c>
      <c r="R114" s="229">
        <f>Q114*H114</f>
        <v>64.854505740000008</v>
      </c>
      <c r="S114" s="229">
        <v>0</v>
      </c>
      <c r="T114" s="230">
        <f>S114*H114</f>
        <v>0</v>
      </c>
      <c r="AR114" s="22" t="s">
        <v>149</v>
      </c>
      <c r="AT114" s="22" t="s">
        <v>144</v>
      </c>
      <c r="AU114" s="22" t="s">
        <v>86</v>
      </c>
      <c r="AY114" s="22" t="s">
        <v>142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2" t="s">
        <v>84</v>
      </c>
      <c r="BK114" s="231">
        <f>ROUND(I114*H114,2)</f>
        <v>0</v>
      </c>
      <c r="BL114" s="22" t="s">
        <v>149</v>
      </c>
      <c r="BM114" s="22" t="s">
        <v>882</v>
      </c>
    </row>
    <row r="115" s="1" customFormat="1">
      <c r="B115" s="45"/>
      <c r="C115" s="73"/>
      <c r="D115" s="232" t="s">
        <v>151</v>
      </c>
      <c r="E115" s="73"/>
      <c r="F115" s="233" t="s">
        <v>808</v>
      </c>
      <c r="G115" s="73"/>
      <c r="H115" s="73"/>
      <c r="I115" s="190"/>
      <c r="J115" s="73"/>
      <c r="K115" s="73"/>
      <c r="L115" s="71"/>
      <c r="M115" s="234"/>
      <c r="N115" s="46"/>
      <c r="O115" s="46"/>
      <c r="P115" s="46"/>
      <c r="Q115" s="46"/>
      <c r="R115" s="46"/>
      <c r="S115" s="46"/>
      <c r="T115" s="94"/>
      <c r="AT115" s="22" t="s">
        <v>151</v>
      </c>
      <c r="AU115" s="22" t="s">
        <v>86</v>
      </c>
    </row>
    <row r="116" s="11" customFormat="1">
      <c r="B116" s="235"/>
      <c r="C116" s="236"/>
      <c r="D116" s="232" t="s">
        <v>153</v>
      </c>
      <c r="E116" s="237" t="s">
        <v>32</v>
      </c>
      <c r="F116" s="238" t="s">
        <v>859</v>
      </c>
      <c r="G116" s="236"/>
      <c r="H116" s="239">
        <v>500.18900000000002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153</v>
      </c>
      <c r="AU116" s="245" t="s">
        <v>86</v>
      </c>
      <c r="AV116" s="11" t="s">
        <v>86</v>
      </c>
      <c r="AW116" s="11" t="s">
        <v>39</v>
      </c>
      <c r="AX116" s="11" t="s">
        <v>84</v>
      </c>
      <c r="AY116" s="245" t="s">
        <v>142</v>
      </c>
    </row>
    <row r="117" s="1" customFormat="1" ht="22.8" customHeight="1">
      <c r="B117" s="45"/>
      <c r="C117" s="220" t="s">
        <v>210</v>
      </c>
      <c r="D117" s="220" t="s">
        <v>144</v>
      </c>
      <c r="E117" s="221" t="s">
        <v>809</v>
      </c>
      <c r="F117" s="222" t="s">
        <v>810</v>
      </c>
      <c r="G117" s="223" t="s">
        <v>195</v>
      </c>
      <c r="H117" s="224">
        <v>534.83900000000006</v>
      </c>
      <c r="I117" s="225"/>
      <c r="J117" s="226">
        <f>ROUND(I117*H117,2)</f>
        <v>0</v>
      </c>
      <c r="K117" s="222" t="s">
        <v>148</v>
      </c>
      <c r="L117" s="71"/>
      <c r="M117" s="227" t="s">
        <v>32</v>
      </c>
      <c r="N117" s="228" t="s">
        <v>47</v>
      </c>
      <c r="O117" s="46"/>
      <c r="P117" s="229">
        <f>O117*H117</f>
        <v>0</v>
      </c>
      <c r="Q117" s="229">
        <v>0.20745</v>
      </c>
      <c r="R117" s="229">
        <f>Q117*H117</f>
        <v>110.95235055000001</v>
      </c>
      <c r="S117" s="229">
        <v>0</v>
      </c>
      <c r="T117" s="230">
        <f>S117*H117</f>
        <v>0</v>
      </c>
      <c r="AR117" s="22" t="s">
        <v>149</v>
      </c>
      <c r="AT117" s="22" t="s">
        <v>144</v>
      </c>
      <c r="AU117" s="22" t="s">
        <v>86</v>
      </c>
      <c r="AY117" s="22" t="s">
        <v>142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2" t="s">
        <v>84</v>
      </c>
      <c r="BK117" s="231">
        <f>ROUND(I117*H117,2)</f>
        <v>0</v>
      </c>
      <c r="BL117" s="22" t="s">
        <v>149</v>
      </c>
      <c r="BM117" s="22" t="s">
        <v>883</v>
      </c>
    </row>
    <row r="118" s="1" customFormat="1">
      <c r="B118" s="45"/>
      <c r="C118" s="73"/>
      <c r="D118" s="232" t="s">
        <v>151</v>
      </c>
      <c r="E118" s="73"/>
      <c r="F118" s="233" t="s">
        <v>812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2" t="s">
        <v>151</v>
      </c>
      <c r="AU118" s="22" t="s">
        <v>86</v>
      </c>
    </row>
    <row r="119" s="11" customFormat="1">
      <c r="B119" s="235"/>
      <c r="C119" s="236"/>
      <c r="D119" s="232" t="s">
        <v>153</v>
      </c>
      <c r="E119" s="237" t="s">
        <v>32</v>
      </c>
      <c r="F119" s="238" t="s">
        <v>884</v>
      </c>
      <c r="G119" s="236"/>
      <c r="H119" s="239">
        <v>534.83900000000006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153</v>
      </c>
      <c r="AU119" s="245" t="s">
        <v>86</v>
      </c>
      <c r="AV119" s="11" t="s">
        <v>86</v>
      </c>
      <c r="AW119" s="11" t="s">
        <v>39</v>
      </c>
      <c r="AX119" s="11" t="s">
        <v>84</v>
      </c>
      <c r="AY119" s="245" t="s">
        <v>142</v>
      </c>
    </row>
    <row r="120" s="1" customFormat="1" ht="14.4" customHeight="1">
      <c r="B120" s="45"/>
      <c r="C120" s="220" t="s">
        <v>217</v>
      </c>
      <c r="D120" s="220" t="s">
        <v>144</v>
      </c>
      <c r="E120" s="221" t="s">
        <v>885</v>
      </c>
      <c r="F120" s="222" t="s">
        <v>886</v>
      </c>
      <c r="G120" s="223" t="s">
        <v>195</v>
      </c>
      <c r="H120" s="224">
        <v>1604.5170000000001</v>
      </c>
      <c r="I120" s="225"/>
      <c r="J120" s="226">
        <f>ROUND(I120*H120,2)</f>
        <v>0</v>
      </c>
      <c r="K120" s="222" t="s">
        <v>148</v>
      </c>
      <c r="L120" s="71"/>
      <c r="M120" s="227" t="s">
        <v>32</v>
      </c>
      <c r="N120" s="228" t="s">
        <v>47</v>
      </c>
      <c r="O120" s="46"/>
      <c r="P120" s="229">
        <f>O120*H120</f>
        <v>0</v>
      </c>
      <c r="Q120" s="229">
        <v>0.00060999999999999997</v>
      </c>
      <c r="R120" s="229">
        <f>Q120*H120</f>
        <v>0.97875537000000001</v>
      </c>
      <c r="S120" s="229">
        <v>0</v>
      </c>
      <c r="T120" s="230">
        <f>S120*H120</f>
        <v>0</v>
      </c>
      <c r="AR120" s="22" t="s">
        <v>149</v>
      </c>
      <c r="AT120" s="22" t="s">
        <v>144</v>
      </c>
      <c r="AU120" s="22" t="s">
        <v>86</v>
      </c>
      <c r="AY120" s="22" t="s">
        <v>142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2" t="s">
        <v>84</v>
      </c>
      <c r="BK120" s="231">
        <f>ROUND(I120*H120,2)</f>
        <v>0</v>
      </c>
      <c r="BL120" s="22" t="s">
        <v>149</v>
      </c>
      <c r="BM120" s="22" t="s">
        <v>887</v>
      </c>
    </row>
    <row r="121" s="1" customFormat="1">
      <c r="B121" s="45"/>
      <c r="C121" s="73"/>
      <c r="D121" s="232" t="s">
        <v>151</v>
      </c>
      <c r="E121" s="73"/>
      <c r="F121" s="233" t="s">
        <v>888</v>
      </c>
      <c r="G121" s="73"/>
      <c r="H121" s="73"/>
      <c r="I121" s="190"/>
      <c r="J121" s="73"/>
      <c r="K121" s="73"/>
      <c r="L121" s="71"/>
      <c r="M121" s="234"/>
      <c r="N121" s="46"/>
      <c r="O121" s="46"/>
      <c r="P121" s="46"/>
      <c r="Q121" s="46"/>
      <c r="R121" s="46"/>
      <c r="S121" s="46"/>
      <c r="T121" s="94"/>
      <c r="AT121" s="22" t="s">
        <v>151</v>
      </c>
      <c r="AU121" s="22" t="s">
        <v>86</v>
      </c>
    </row>
    <row r="122" s="11" customFormat="1">
      <c r="B122" s="235"/>
      <c r="C122" s="236"/>
      <c r="D122" s="232" t="s">
        <v>153</v>
      </c>
      <c r="E122" s="237" t="s">
        <v>32</v>
      </c>
      <c r="F122" s="238" t="s">
        <v>889</v>
      </c>
      <c r="G122" s="236"/>
      <c r="H122" s="239">
        <v>1604.5170000000001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153</v>
      </c>
      <c r="AU122" s="245" t="s">
        <v>86</v>
      </c>
      <c r="AV122" s="11" t="s">
        <v>86</v>
      </c>
      <c r="AW122" s="11" t="s">
        <v>39</v>
      </c>
      <c r="AX122" s="11" t="s">
        <v>84</v>
      </c>
      <c r="AY122" s="245" t="s">
        <v>142</v>
      </c>
    </row>
    <row r="123" s="10" customFormat="1" ht="29.88" customHeight="1">
      <c r="B123" s="204"/>
      <c r="C123" s="205"/>
      <c r="D123" s="206" t="s">
        <v>75</v>
      </c>
      <c r="E123" s="218" t="s">
        <v>192</v>
      </c>
      <c r="F123" s="218" t="s">
        <v>284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SUM(P124:P139)</f>
        <v>0</v>
      </c>
      <c r="Q123" s="212"/>
      <c r="R123" s="213">
        <f>SUM(R124:R139)</f>
        <v>5.0154999999999994</v>
      </c>
      <c r="S123" s="212"/>
      <c r="T123" s="214">
        <f>SUM(T124:T139)</f>
        <v>0</v>
      </c>
      <c r="AR123" s="215" t="s">
        <v>84</v>
      </c>
      <c r="AT123" s="216" t="s">
        <v>75</v>
      </c>
      <c r="AU123" s="216" t="s">
        <v>84</v>
      </c>
      <c r="AY123" s="215" t="s">
        <v>142</v>
      </c>
      <c r="BK123" s="217">
        <f>SUM(BK124:BK139)</f>
        <v>0</v>
      </c>
    </row>
    <row r="124" s="1" customFormat="1" ht="22.8" customHeight="1">
      <c r="B124" s="45"/>
      <c r="C124" s="220" t="s">
        <v>223</v>
      </c>
      <c r="D124" s="220" t="s">
        <v>144</v>
      </c>
      <c r="E124" s="221" t="s">
        <v>890</v>
      </c>
      <c r="F124" s="222" t="s">
        <v>891</v>
      </c>
      <c r="G124" s="223" t="s">
        <v>278</v>
      </c>
      <c r="H124" s="224">
        <v>7</v>
      </c>
      <c r="I124" s="225"/>
      <c r="J124" s="226">
        <f>ROUND(I124*H124,2)</f>
        <v>0</v>
      </c>
      <c r="K124" s="222" t="s">
        <v>148</v>
      </c>
      <c r="L124" s="71"/>
      <c r="M124" s="227" t="s">
        <v>32</v>
      </c>
      <c r="N124" s="228" t="s">
        <v>47</v>
      </c>
      <c r="O124" s="46"/>
      <c r="P124" s="229">
        <f>O124*H124</f>
        <v>0</v>
      </c>
      <c r="Q124" s="229">
        <v>0.34089999999999998</v>
      </c>
      <c r="R124" s="229">
        <f>Q124*H124</f>
        <v>2.3862999999999999</v>
      </c>
      <c r="S124" s="229">
        <v>0</v>
      </c>
      <c r="T124" s="230">
        <f>S124*H124</f>
        <v>0</v>
      </c>
      <c r="AR124" s="22" t="s">
        <v>149</v>
      </c>
      <c r="AT124" s="22" t="s">
        <v>144</v>
      </c>
      <c r="AU124" s="22" t="s">
        <v>86</v>
      </c>
      <c r="AY124" s="22" t="s">
        <v>142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2" t="s">
        <v>84</v>
      </c>
      <c r="BK124" s="231">
        <f>ROUND(I124*H124,2)</f>
        <v>0</v>
      </c>
      <c r="BL124" s="22" t="s">
        <v>149</v>
      </c>
      <c r="BM124" s="22" t="s">
        <v>892</v>
      </c>
    </row>
    <row r="125" s="1" customFormat="1">
      <c r="B125" s="45"/>
      <c r="C125" s="73"/>
      <c r="D125" s="232" t="s">
        <v>151</v>
      </c>
      <c r="E125" s="73"/>
      <c r="F125" s="233" t="s">
        <v>891</v>
      </c>
      <c r="G125" s="73"/>
      <c r="H125" s="73"/>
      <c r="I125" s="190"/>
      <c r="J125" s="73"/>
      <c r="K125" s="73"/>
      <c r="L125" s="71"/>
      <c r="M125" s="234"/>
      <c r="N125" s="46"/>
      <c r="O125" s="46"/>
      <c r="P125" s="46"/>
      <c r="Q125" s="46"/>
      <c r="R125" s="46"/>
      <c r="S125" s="46"/>
      <c r="T125" s="94"/>
      <c r="AT125" s="22" t="s">
        <v>151</v>
      </c>
      <c r="AU125" s="22" t="s">
        <v>86</v>
      </c>
    </row>
    <row r="126" s="1" customFormat="1" ht="22.8" customHeight="1">
      <c r="B126" s="45"/>
      <c r="C126" s="257" t="s">
        <v>229</v>
      </c>
      <c r="D126" s="257" t="s">
        <v>256</v>
      </c>
      <c r="E126" s="258" t="s">
        <v>893</v>
      </c>
      <c r="F126" s="259" t="s">
        <v>894</v>
      </c>
      <c r="G126" s="260" t="s">
        <v>278</v>
      </c>
      <c r="H126" s="261">
        <v>7</v>
      </c>
      <c r="I126" s="262"/>
      <c r="J126" s="263">
        <f>ROUND(I126*H126,2)</f>
        <v>0</v>
      </c>
      <c r="K126" s="259" t="s">
        <v>148</v>
      </c>
      <c r="L126" s="264"/>
      <c r="M126" s="265" t="s">
        <v>32</v>
      </c>
      <c r="N126" s="266" t="s">
        <v>47</v>
      </c>
      <c r="O126" s="46"/>
      <c r="P126" s="229">
        <f>O126*H126</f>
        <v>0</v>
      </c>
      <c r="Q126" s="229">
        <v>0.080000000000000002</v>
      </c>
      <c r="R126" s="229">
        <f>Q126*H126</f>
        <v>0.56000000000000005</v>
      </c>
      <c r="S126" s="229">
        <v>0</v>
      </c>
      <c r="T126" s="230">
        <f>S126*H126</f>
        <v>0</v>
      </c>
      <c r="AR126" s="22" t="s">
        <v>192</v>
      </c>
      <c r="AT126" s="22" t="s">
        <v>256</v>
      </c>
      <c r="AU126" s="22" t="s">
        <v>86</v>
      </c>
      <c r="AY126" s="22" t="s">
        <v>142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2" t="s">
        <v>84</v>
      </c>
      <c r="BK126" s="231">
        <f>ROUND(I126*H126,2)</f>
        <v>0</v>
      </c>
      <c r="BL126" s="22" t="s">
        <v>149</v>
      </c>
      <c r="BM126" s="22" t="s">
        <v>895</v>
      </c>
    </row>
    <row r="127" s="1" customFormat="1">
      <c r="B127" s="45"/>
      <c r="C127" s="73"/>
      <c r="D127" s="232" t="s">
        <v>151</v>
      </c>
      <c r="E127" s="73"/>
      <c r="F127" s="233" t="s">
        <v>896</v>
      </c>
      <c r="G127" s="73"/>
      <c r="H127" s="73"/>
      <c r="I127" s="190"/>
      <c r="J127" s="73"/>
      <c r="K127" s="73"/>
      <c r="L127" s="71"/>
      <c r="M127" s="234"/>
      <c r="N127" s="46"/>
      <c r="O127" s="46"/>
      <c r="P127" s="46"/>
      <c r="Q127" s="46"/>
      <c r="R127" s="46"/>
      <c r="S127" s="46"/>
      <c r="T127" s="94"/>
      <c r="AT127" s="22" t="s">
        <v>151</v>
      </c>
      <c r="AU127" s="22" t="s">
        <v>86</v>
      </c>
    </row>
    <row r="128" s="1" customFormat="1" ht="22.8" customHeight="1">
      <c r="B128" s="45"/>
      <c r="C128" s="257" t="s">
        <v>10</v>
      </c>
      <c r="D128" s="257" t="s">
        <v>256</v>
      </c>
      <c r="E128" s="258" t="s">
        <v>897</v>
      </c>
      <c r="F128" s="259" t="s">
        <v>898</v>
      </c>
      <c r="G128" s="260" t="s">
        <v>278</v>
      </c>
      <c r="H128" s="261">
        <v>7</v>
      </c>
      <c r="I128" s="262"/>
      <c r="J128" s="263">
        <f>ROUND(I128*H128,2)</f>
        <v>0</v>
      </c>
      <c r="K128" s="259" t="s">
        <v>148</v>
      </c>
      <c r="L128" s="264"/>
      <c r="M128" s="265" t="s">
        <v>32</v>
      </c>
      <c r="N128" s="266" t="s">
        <v>47</v>
      </c>
      <c r="O128" s="46"/>
      <c r="P128" s="229">
        <f>O128*H128</f>
        <v>0</v>
      </c>
      <c r="Q128" s="229">
        <v>0.111</v>
      </c>
      <c r="R128" s="229">
        <f>Q128*H128</f>
        <v>0.77700000000000002</v>
      </c>
      <c r="S128" s="229">
        <v>0</v>
      </c>
      <c r="T128" s="230">
        <f>S128*H128</f>
        <v>0</v>
      </c>
      <c r="AR128" s="22" t="s">
        <v>192</v>
      </c>
      <c r="AT128" s="22" t="s">
        <v>256</v>
      </c>
      <c r="AU128" s="22" t="s">
        <v>86</v>
      </c>
      <c r="AY128" s="22" t="s">
        <v>142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2" t="s">
        <v>84</v>
      </c>
      <c r="BK128" s="231">
        <f>ROUND(I128*H128,2)</f>
        <v>0</v>
      </c>
      <c r="BL128" s="22" t="s">
        <v>149</v>
      </c>
      <c r="BM128" s="22" t="s">
        <v>899</v>
      </c>
    </row>
    <row r="129" s="1" customFormat="1">
      <c r="B129" s="45"/>
      <c r="C129" s="73"/>
      <c r="D129" s="232" t="s">
        <v>151</v>
      </c>
      <c r="E129" s="73"/>
      <c r="F129" s="233" t="s">
        <v>900</v>
      </c>
      <c r="G129" s="73"/>
      <c r="H129" s="73"/>
      <c r="I129" s="190"/>
      <c r="J129" s="73"/>
      <c r="K129" s="73"/>
      <c r="L129" s="71"/>
      <c r="M129" s="234"/>
      <c r="N129" s="46"/>
      <c r="O129" s="46"/>
      <c r="P129" s="46"/>
      <c r="Q129" s="46"/>
      <c r="R129" s="46"/>
      <c r="S129" s="46"/>
      <c r="T129" s="94"/>
      <c r="AT129" s="22" t="s">
        <v>151</v>
      </c>
      <c r="AU129" s="22" t="s">
        <v>86</v>
      </c>
    </row>
    <row r="130" s="1" customFormat="1" ht="22.8" customHeight="1">
      <c r="B130" s="45"/>
      <c r="C130" s="257" t="s">
        <v>241</v>
      </c>
      <c r="D130" s="257" t="s">
        <v>256</v>
      </c>
      <c r="E130" s="258" t="s">
        <v>901</v>
      </c>
      <c r="F130" s="259" t="s">
        <v>902</v>
      </c>
      <c r="G130" s="260" t="s">
        <v>278</v>
      </c>
      <c r="H130" s="261">
        <v>7</v>
      </c>
      <c r="I130" s="262"/>
      <c r="J130" s="263">
        <f>ROUND(I130*H130,2)</f>
        <v>0</v>
      </c>
      <c r="K130" s="259" t="s">
        <v>148</v>
      </c>
      <c r="L130" s="264"/>
      <c r="M130" s="265" t="s">
        <v>32</v>
      </c>
      <c r="N130" s="266" t="s">
        <v>47</v>
      </c>
      <c r="O130" s="46"/>
      <c r="P130" s="229">
        <f>O130*H130</f>
        <v>0</v>
      </c>
      <c r="Q130" s="229">
        <v>0.040000000000000001</v>
      </c>
      <c r="R130" s="229">
        <f>Q130*H130</f>
        <v>0.28000000000000003</v>
      </c>
      <c r="S130" s="229">
        <v>0</v>
      </c>
      <c r="T130" s="230">
        <f>S130*H130</f>
        <v>0</v>
      </c>
      <c r="AR130" s="22" t="s">
        <v>192</v>
      </c>
      <c r="AT130" s="22" t="s">
        <v>256</v>
      </c>
      <c r="AU130" s="22" t="s">
        <v>86</v>
      </c>
      <c r="AY130" s="22" t="s">
        <v>142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2" t="s">
        <v>84</v>
      </c>
      <c r="BK130" s="231">
        <f>ROUND(I130*H130,2)</f>
        <v>0</v>
      </c>
      <c r="BL130" s="22" t="s">
        <v>149</v>
      </c>
      <c r="BM130" s="22" t="s">
        <v>903</v>
      </c>
    </row>
    <row r="131" s="1" customFormat="1">
      <c r="B131" s="45"/>
      <c r="C131" s="73"/>
      <c r="D131" s="232" t="s">
        <v>151</v>
      </c>
      <c r="E131" s="73"/>
      <c r="F131" s="233" t="s">
        <v>904</v>
      </c>
      <c r="G131" s="73"/>
      <c r="H131" s="73"/>
      <c r="I131" s="190"/>
      <c r="J131" s="73"/>
      <c r="K131" s="73"/>
      <c r="L131" s="71"/>
      <c r="M131" s="234"/>
      <c r="N131" s="46"/>
      <c r="O131" s="46"/>
      <c r="P131" s="46"/>
      <c r="Q131" s="46"/>
      <c r="R131" s="46"/>
      <c r="S131" s="46"/>
      <c r="T131" s="94"/>
      <c r="AT131" s="22" t="s">
        <v>151</v>
      </c>
      <c r="AU131" s="22" t="s">
        <v>86</v>
      </c>
    </row>
    <row r="132" s="1" customFormat="1" ht="22.8" customHeight="1">
      <c r="B132" s="45"/>
      <c r="C132" s="257" t="s">
        <v>248</v>
      </c>
      <c r="D132" s="257" t="s">
        <v>256</v>
      </c>
      <c r="E132" s="258" t="s">
        <v>905</v>
      </c>
      <c r="F132" s="259" t="s">
        <v>906</v>
      </c>
      <c r="G132" s="260" t="s">
        <v>278</v>
      </c>
      <c r="H132" s="261">
        <v>7</v>
      </c>
      <c r="I132" s="262"/>
      <c r="J132" s="263">
        <f>ROUND(I132*H132,2)</f>
        <v>0</v>
      </c>
      <c r="K132" s="259" t="s">
        <v>148</v>
      </c>
      <c r="L132" s="264"/>
      <c r="M132" s="265" t="s">
        <v>32</v>
      </c>
      <c r="N132" s="266" t="s">
        <v>47</v>
      </c>
      <c r="O132" s="46"/>
      <c r="P132" s="229">
        <f>O132*H132</f>
        <v>0</v>
      </c>
      <c r="Q132" s="229">
        <v>0.027</v>
      </c>
      <c r="R132" s="229">
        <f>Q132*H132</f>
        <v>0.189</v>
      </c>
      <c r="S132" s="229">
        <v>0</v>
      </c>
      <c r="T132" s="230">
        <f>S132*H132</f>
        <v>0</v>
      </c>
      <c r="AR132" s="22" t="s">
        <v>192</v>
      </c>
      <c r="AT132" s="22" t="s">
        <v>256</v>
      </c>
      <c r="AU132" s="22" t="s">
        <v>86</v>
      </c>
      <c r="AY132" s="22" t="s">
        <v>142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2" t="s">
        <v>84</v>
      </c>
      <c r="BK132" s="231">
        <f>ROUND(I132*H132,2)</f>
        <v>0</v>
      </c>
      <c r="BL132" s="22" t="s">
        <v>149</v>
      </c>
      <c r="BM132" s="22" t="s">
        <v>907</v>
      </c>
    </row>
    <row r="133" s="1" customFormat="1">
      <c r="B133" s="45"/>
      <c r="C133" s="73"/>
      <c r="D133" s="232" t="s">
        <v>151</v>
      </c>
      <c r="E133" s="73"/>
      <c r="F133" s="233" t="s">
        <v>908</v>
      </c>
      <c r="G133" s="73"/>
      <c r="H133" s="73"/>
      <c r="I133" s="190"/>
      <c r="J133" s="73"/>
      <c r="K133" s="73"/>
      <c r="L133" s="71"/>
      <c r="M133" s="234"/>
      <c r="N133" s="46"/>
      <c r="O133" s="46"/>
      <c r="P133" s="46"/>
      <c r="Q133" s="46"/>
      <c r="R133" s="46"/>
      <c r="S133" s="46"/>
      <c r="T133" s="94"/>
      <c r="AT133" s="22" t="s">
        <v>151</v>
      </c>
      <c r="AU133" s="22" t="s">
        <v>86</v>
      </c>
    </row>
    <row r="134" s="1" customFormat="1" ht="22.8" customHeight="1">
      <c r="B134" s="45"/>
      <c r="C134" s="257" t="s">
        <v>255</v>
      </c>
      <c r="D134" s="257" t="s">
        <v>256</v>
      </c>
      <c r="E134" s="258" t="s">
        <v>909</v>
      </c>
      <c r="F134" s="259" t="s">
        <v>910</v>
      </c>
      <c r="G134" s="260" t="s">
        <v>278</v>
      </c>
      <c r="H134" s="261">
        <v>7</v>
      </c>
      <c r="I134" s="262"/>
      <c r="J134" s="263">
        <f>ROUND(I134*H134,2)</f>
        <v>0</v>
      </c>
      <c r="K134" s="259" t="s">
        <v>148</v>
      </c>
      <c r="L134" s="264"/>
      <c r="M134" s="265" t="s">
        <v>32</v>
      </c>
      <c r="N134" s="266" t="s">
        <v>47</v>
      </c>
      <c r="O134" s="46"/>
      <c r="P134" s="229">
        <f>O134*H134</f>
        <v>0</v>
      </c>
      <c r="Q134" s="229">
        <v>0.060999999999999999</v>
      </c>
      <c r="R134" s="229">
        <f>Q134*H134</f>
        <v>0.42699999999999999</v>
      </c>
      <c r="S134" s="229">
        <v>0</v>
      </c>
      <c r="T134" s="230">
        <f>S134*H134</f>
        <v>0</v>
      </c>
      <c r="AR134" s="22" t="s">
        <v>192</v>
      </c>
      <c r="AT134" s="22" t="s">
        <v>256</v>
      </c>
      <c r="AU134" s="22" t="s">
        <v>86</v>
      </c>
      <c r="AY134" s="22" t="s">
        <v>142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2" t="s">
        <v>84</v>
      </c>
      <c r="BK134" s="231">
        <f>ROUND(I134*H134,2)</f>
        <v>0</v>
      </c>
      <c r="BL134" s="22" t="s">
        <v>149</v>
      </c>
      <c r="BM134" s="22" t="s">
        <v>911</v>
      </c>
    </row>
    <row r="135" s="1" customFormat="1">
      <c r="B135" s="45"/>
      <c r="C135" s="73"/>
      <c r="D135" s="232" t="s">
        <v>151</v>
      </c>
      <c r="E135" s="73"/>
      <c r="F135" s="233" t="s">
        <v>912</v>
      </c>
      <c r="G135" s="73"/>
      <c r="H135" s="73"/>
      <c r="I135" s="190"/>
      <c r="J135" s="73"/>
      <c r="K135" s="73"/>
      <c r="L135" s="71"/>
      <c r="M135" s="234"/>
      <c r="N135" s="46"/>
      <c r="O135" s="46"/>
      <c r="P135" s="46"/>
      <c r="Q135" s="46"/>
      <c r="R135" s="46"/>
      <c r="S135" s="46"/>
      <c r="T135" s="94"/>
      <c r="AT135" s="22" t="s">
        <v>151</v>
      </c>
      <c r="AU135" s="22" t="s">
        <v>86</v>
      </c>
    </row>
    <row r="136" s="1" customFormat="1" ht="14.4" customHeight="1">
      <c r="B136" s="45"/>
      <c r="C136" s="257" t="s">
        <v>263</v>
      </c>
      <c r="D136" s="257" t="s">
        <v>256</v>
      </c>
      <c r="E136" s="258" t="s">
        <v>913</v>
      </c>
      <c r="F136" s="259" t="s">
        <v>914</v>
      </c>
      <c r="G136" s="260" t="s">
        <v>278</v>
      </c>
      <c r="H136" s="261">
        <v>7</v>
      </c>
      <c r="I136" s="262"/>
      <c r="J136" s="263">
        <f>ROUND(I136*H136,2)</f>
        <v>0</v>
      </c>
      <c r="K136" s="259" t="s">
        <v>148</v>
      </c>
      <c r="L136" s="264"/>
      <c r="M136" s="265" t="s">
        <v>32</v>
      </c>
      <c r="N136" s="266" t="s">
        <v>47</v>
      </c>
      <c r="O136" s="46"/>
      <c r="P136" s="229">
        <f>O136*H136</f>
        <v>0</v>
      </c>
      <c r="Q136" s="229">
        <v>0.0060000000000000001</v>
      </c>
      <c r="R136" s="229">
        <f>Q136*H136</f>
        <v>0.042000000000000003</v>
      </c>
      <c r="S136" s="229">
        <v>0</v>
      </c>
      <c r="T136" s="230">
        <f>S136*H136</f>
        <v>0</v>
      </c>
      <c r="AR136" s="22" t="s">
        <v>192</v>
      </c>
      <c r="AT136" s="22" t="s">
        <v>256</v>
      </c>
      <c r="AU136" s="22" t="s">
        <v>86</v>
      </c>
      <c r="AY136" s="22" t="s">
        <v>142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2" t="s">
        <v>84</v>
      </c>
      <c r="BK136" s="231">
        <f>ROUND(I136*H136,2)</f>
        <v>0</v>
      </c>
      <c r="BL136" s="22" t="s">
        <v>149</v>
      </c>
      <c r="BM136" s="22" t="s">
        <v>915</v>
      </c>
    </row>
    <row r="137" s="1" customFormat="1">
      <c r="B137" s="45"/>
      <c r="C137" s="73"/>
      <c r="D137" s="232" t="s">
        <v>151</v>
      </c>
      <c r="E137" s="73"/>
      <c r="F137" s="233" t="s">
        <v>916</v>
      </c>
      <c r="G137" s="73"/>
      <c r="H137" s="73"/>
      <c r="I137" s="190"/>
      <c r="J137" s="73"/>
      <c r="K137" s="73"/>
      <c r="L137" s="71"/>
      <c r="M137" s="234"/>
      <c r="N137" s="46"/>
      <c r="O137" s="46"/>
      <c r="P137" s="46"/>
      <c r="Q137" s="46"/>
      <c r="R137" s="46"/>
      <c r="S137" s="46"/>
      <c r="T137" s="94"/>
      <c r="AT137" s="22" t="s">
        <v>151</v>
      </c>
      <c r="AU137" s="22" t="s">
        <v>86</v>
      </c>
    </row>
    <row r="138" s="1" customFormat="1" ht="14.4" customHeight="1">
      <c r="B138" s="45"/>
      <c r="C138" s="257" t="s">
        <v>270</v>
      </c>
      <c r="D138" s="257" t="s">
        <v>256</v>
      </c>
      <c r="E138" s="258" t="s">
        <v>917</v>
      </c>
      <c r="F138" s="259" t="s">
        <v>918</v>
      </c>
      <c r="G138" s="260" t="s">
        <v>278</v>
      </c>
      <c r="H138" s="261">
        <v>7</v>
      </c>
      <c r="I138" s="262"/>
      <c r="J138" s="263">
        <f>ROUND(I138*H138,2)</f>
        <v>0</v>
      </c>
      <c r="K138" s="259" t="s">
        <v>148</v>
      </c>
      <c r="L138" s="264"/>
      <c r="M138" s="265" t="s">
        <v>32</v>
      </c>
      <c r="N138" s="266" t="s">
        <v>47</v>
      </c>
      <c r="O138" s="46"/>
      <c r="P138" s="229">
        <f>O138*H138</f>
        <v>0</v>
      </c>
      <c r="Q138" s="229">
        <v>0.050599999999999999</v>
      </c>
      <c r="R138" s="229">
        <f>Q138*H138</f>
        <v>0.35420000000000001</v>
      </c>
      <c r="S138" s="229">
        <v>0</v>
      </c>
      <c r="T138" s="230">
        <f>S138*H138</f>
        <v>0</v>
      </c>
      <c r="AR138" s="22" t="s">
        <v>192</v>
      </c>
      <c r="AT138" s="22" t="s">
        <v>256</v>
      </c>
      <c r="AU138" s="22" t="s">
        <v>86</v>
      </c>
      <c r="AY138" s="22" t="s">
        <v>142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2" t="s">
        <v>84</v>
      </c>
      <c r="BK138" s="231">
        <f>ROUND(I138*H138,2)</f>
        <v>0</v>
      </c>
      <c r="BL138" s="22" t="s">
        <v>149</v>
      </c>
      <c r="BM138" s="22" t="s">
        <v>919</v>
      </c>
    </row>
    <row r="139" s="1" customFormat="1">
      <c r="B139" s="45"/>
      <c r="C139" s="73"/>
      <c r="D139" s="232" t="s">
        <v>151</v>
      </c>
      <c r="E139" s="73"/>
      <c r="F139" s="233" t="s">
        <v>918</v>
      </c>
      <c r="G139" s="73"/>
      <c r="H139" s="73"/>
      <c r="I139" s="190"/>
      <c r="J139" s="73"/>
      <c r="K139" s="73"/>
      <c r="L139" s="71"/>
      <c r="M139" s="234"/>
      <c r="N139" s="46"/>
      <c r="O139" s="46"/>
      <c r="P139" s="46"/>
      <c r="Q139" s="46"/>
      <c r="R139" s="46"/>
      <c r="S139" s="46"/>
      <c r="T139" s="94"/>
      <c r="AT139" s="22" t="s">
        <v>151</v>
      </c>
      <c r="AU139" s="22" t="s">
        <v>86</v>
      </c>
    </row>
    <row r="140" s="10" customFormat="1" ht="29.88" customHeight="1">
      <c r="B140" s="204"/>
      <c r="C140" s="205"/>
      <c r="D140" s="206" t="s">
        <v>75</v>
      </c>
      <c r="E140" s="218" t="s">
        <v>199</v>
      </c>
      <c r="F140" s="218" t="s">
        <v>426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SUM(P141:P147)</f>
        <v>0</v>
      </c>
      <c r="Q140" s="212"/>
      <c r="R140" s="213">
        <f>SUM(R141:R147)</f>
        <v>0.024804</v>
      </c>
      <c r="S140" s="212"/>
      <c r="T140" s="214">
        <f>SUM(T141:T147)</f>
        <v>0</v>
      </c>
      <c r="AR140" s="215" t="s">
        <v>84</v>
      </c>
      <c r="AT140" s="216" t="s">
        <v>75</v>
      </c>
      <c r="AU140" s="216" t="s">
        <v>84</v>
      </c>
      <c r="AY140" s="215" t="s">
        <v>142</v>
      </c>
      <c r="BK140" s="217">
        <f>SUM(BK141:BK147)</f>
        <v>0</v>
      </c>
    </row>
    <row r="141" s="1" customFormat="1" ht="22.8" customHeight="1">
      <c r="B141" s="45"/>
      <c r="C141" s="220" t="s">
        <v>9</v>
      </c>
      <c r="D141" s="220" t="s">
        <v>144</v>
      </c>
      <c r="E141" s="221" t="s">
        <v>818</v>
      </c>
      <c r="F141" s="222" t="s">
        <v>819</v>
      </c>
      <c r="G141" s="223" t="s">
        <v>147</v>
      </c>
      <c r="H141" s="224">
        <v>90</v>
      </c>
      <c r="I141" s="225"/>
      <c r="J141" s="226">
        <f>ROUND(I141*H141,2)</f>
        <v>0</v>
      </c>
      <c r="K141" s="222" t="s">
        <v>148</v>
      </c>
      <c r="L141" s="71"/>
      <c r="M141" s="227" t="s">
        <v>32</v>
      </c>
      <c r="N141" s="228" t="s">
        <v>47</v>
      </c>
      <c r="O141" s="46"/>
      <c r="P141" s="229">
        <f>O141*H141</f>
        <v>0</v>
      </c>
      <c r="Q141" s="229">
        <v>0.00027559999999999998</v>
      </c>
      <c r="R141" s="229">
        <f>Q141*H141</f>
        <v>0.024804</v>
      </c>
      <c r="S141" s="229">
        <v>0</v>
      </c>
      <c r="T141" s="230">
        <f>S141*H141</f>
        <v>0</v>
      </c>
      <c r="AR141" s="22" t="s">
        <v>149</v>
      </c>
      <c r="AT141" s="22" t="s">
        <v>144</v>
      </c>
      <c r="AU141" s="22" t="s">
        <v>86</v>
      </c>
      <c r="AY141" s="22" t="s">
        <v>142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2" t="s">
        <v>84</v>
      </c>
      <c r="BK141" s="231">
        <f>ROUND(I141*H141,2)</f>
        <v>0</v>
      </c>
      <c r="BL141" s="22" t="s">
        <v>149</v>
      </c>
      <c r="BM141" s="22" t="s">
        <v>920</v>
      </c>
    </row>
    <row r="142" s="1" customFormat="1">
      <c r="B142" s="45"/>
      <c r="C142" s="73"/>
      <c r="D142" s="232" t="s">
        <v>151</v>
      </c>
      <c r="E142" s="73"/>
      <c r="F142" s="233" t="s">
        <v>821</v>
      </c>
      <c r="G142" s="73"/>
      <c r="H142" s="73"/>
      <c r="I142" s="190"/>
      <c r="J142" s="73"/>
      <c r="K142" s="73"/>
      <c r="L142" s="71"/>
      <c r="M142" s="234"/>
      <c r="N142" s="46"/>
      <c r="O142" s="46"/>
      <c r="P142" s="46"/>
      <c r="Q142" s="46"/>
      <c r="R142" s="46"/>
      <c r="S142" s="46"/>
      <c r="T142" s="94"/>
      <c r="AT142" s="22" t="s">
        <v>151</v>
      </c>
      <c r="AU142" s="22" t="s">
        <v>86</v>
      </c>
    </row>
    <row r="143" s="11" customFormat="1">
      <c r="B143" s="235"/>
      <c r="C143" s="236"/>
      <c r="D143" s="232" t="s">
        <v>153</v>
      </c>
      <c r="E143" s="237" t="s">
        <v>32</v>
      </c>
      <c r="F143" s="238" t="s">
        <v>921</v>
      </c>
      <c r="G143" s="236"/>
      <c r="H143" s="239">
        <v>90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153</v>
      </c>
      <c r="AU143" s="245" t="s">
        <v>86</v>
      </c>
      <c r="AV143" s="11" t="s">
        <v>86</v>
      </c>
      <c r="AW143" s="11" t="s">
        <v>39</v>
      </c>
      <c r="AX143" s="11" t="s">
        <v>84</v>
      </c>
      <c r="AY143" s="245" t="s">
        <v>142</v>
      </c>
    </row>
    <row r="144" s="1" customFormat="1" ht="22.8" customHeight="1">
      <c r="B144" s="45"/>
      <c r="C144" s="220" t="s">
        <v>280</v>
      </c>
      <c r="D144" s="220" t="s">
        <v>144</v>
      </c>
      <c r="E144" s="221" t="s">
        <v>823</v>
      </c>
      <c r="F144" s="222" t="s">
        <v>824</v>
      </c>
      <c r="G144" s="223" t="s">
        <v>147</v>
      </c>
      <c r="H144" s="224">
        <v>90</v>
      </c>
      <c r="I144" s="225"/>
      <c r="J144" s="226">
        <f>ROUND(I144*H144,2)</f>
        <v>0</v>
      </c>
      <c r="K144" s="222" t="s">
        <v>148</v>
      </c>
      <c r="L144" s="71"/>
      <c r="M144" s="227" t="s">
        <v>32</v>
      </c>
      <c r="N144" s="228" t="s">
        <v>47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2" t="s">
        <v>149</v>
      </c>
      <c r="AT144" s="22" t="s">
        <v>144</v>
      </c>
      <c r="AU144" s="22" t="s">
        <v>86</v>
      </c>
      <c r="AY144" s="22" t="s">
        <v>142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2" t="s">
        <v>84</v>
      </c>
      <c r="BK144" s="231">
        <f>ROUND(I144*H144,2)</f>
        <v>0</v>
      </c>
      <c r="BL144" s="22" t="s">
        <v>149</v>
      </c>
      <c r="BM144" s="22" t="s">
        <v>922</v>
      </c>
    </row>
    <row r="145" s="1" customFormat="1">
      <c r="B145" s="45"/>
      <c r="C145" s="73"/>
      <c r="D145" s="232" t="s">
        <v>151</v>
      </c>
      <c r="E145" s="73"/>
      <c r="F145" s="233" t="s">
        <v>826</v>
      </c>
      <c r="G145" s="73"/>
      <c r="H145" s="73"/>
      <c r="I145" s="190"/>
      <c r="J145" s="73"/>
      <c r="K145" s="73"/>
      <c r="L145" s="71"/>
      <c r="M145" s="234"/>
      <c r="N145" s="46"/>
      <c r="O145" s="46"/>
      <c r="P145" s="46"/>
      <c r="Q145" s="46"/>
      <c r="R145" s="46"/>
      <c r="S145" s="46"/>
      <c r="T145" s="94"/>
      <c r="AT145" s="22" t="s">
        <v>151</v>
      </c>
      <c r="AU145" s="22" t="s">
        <v>86</v>
      </c>
    </row>
    <row r="146" s="1" customFormat="1" ht="14.4" customHeight="1">
      <c r="B146" s="45"/>
      <c r="C146" s="220" t="s">
        <v>285</v>
      </c>
      <c r="D146" s="220" t="s">
        <v>144</v>
      </c>
      <c r="E146" s="221" t="s">
        <v>827</v>
      </c>
      <c r="F146" s="222" t="s">
        <v>828</v>
      </c>
      <c r="G146" s="223" t="s">
        <v>147</v>
      </c>
      <c r="H146" s="224">
        <v>90</v>
      </c>
      <c r="I146" s="225"/>
      <c r="J146" s="226">
        <f>ROUND(I146*H146,2)</f>
        <v>0</v>
      </c>
      <c r="K146" s="222" t="s">
        <v>148</v>
      </c>
      <c r="L146" s="71"/>
      <c r="M146" s="227" t="s">
        <v>32</v>
      </c>
      <c r="N146" s="228" t="s">
        <v>47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2" t="s">
        <v>149</v>
      </c>
      <c r="AT146" s="22" t="s">
        <v>144</v>
      </c>
      <c r="AU146" s="22" t="s">
        <v>86</v>
      </c>
      <c r="AY146" s="22" t="s">
        <v>142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2" t="s">
        <v>84</v>
      </c>
      <c r="BK146" s="231">
        <f>ROUND(I146*H146,2)</f>
        <v>0</v>
      </c>
      <c r="BL146" s="22" t="s">
        <v>149</v>
      </c>
      <c r="BM146" s="22" t="s">
        <v>923</v>
      </c>
    </row>
    <row r="147" s="1" customFormat="1">
      <c r="B147" s="45"/>
      <c r="C147" s="73"/>
      <c r="D147" s="232" t="s">
        <v>151</v>
      </c>
      <c r="E147" s="73"/>
      <c r="F147" s="233" t="s">
        <v>830</v>
      </c>
      <c r="G147" s="73"/>
      <c r="H147" s="73"/>
      <c r="I147" s="190"/>
      <c r="J147" s="73"/>
      <c r="K147" s="73"/>
      <c r="L147" s="71"/>
      <c r="M147" s="234"/>
      <c r="N147" s="46"/>
      <c r="O147" s="46"/>
      <c r="P147" s="46"/>
      <c r="Q147" s="46"/>
      <c r="R147" s="46"/>
      <c r="S147" s="46"/>
      <c r="T147" s="94"/>
      <c r="AT147" s="22" t="s">
        <v>151</v>
      </c>
      <c r="AU147" s="22" t="s">
        <v>86</v>
      </c>
    </row>
    <row r="148" s="10" customFormat="1" ht="29.88" customHeight="1">
      <c r="B148" s="204"/>
      <c r="C148" s="205"/>
      <c r="D148" s="206" t="s">
        <v>75</v>
      </c>
      <c r="E148" s="218" t="s">
        <v>431</v>
      </c>
      <c r="F148" s="218" t="s">
        <v>432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SUM(P149:P157)</f>
        <v>0</v>
      </c>
      <c r="Q148" s="212"/>
      <c r="R148" s="213">
        <f>SUM(R149:R157)</f>
        <v>0</v>
      </c>
      <c r="S148" s="212"/>
      <c r="T148" s="214">
        <f>SUM(T149:T157)</f>
        <v>0</v>
      </c>
      <c r="AR148" s="215" t="s">
        <v>84</v>
      </c>
      <c r="AT148" s="216" t="s">
        <v>75</v>
      </c>
      <c r="AU148" s="216" t="s">
        <v>84</v>
      </c>
      <c r="AY148" s="215" t="s">
        <v>142</v>
      </c>
      <c r="BK148" s="217">
        <f>SUM(BK149:BK157)</f>
        <v>0</v>
      </c>
    </row>
    <row r="149" s="1" customFormat="1" ht="14.4" customHeight="1">
      <c r="B149" s="45"/>
      <c r="C149" s="220" t="s">
        <v>290</v>
      </c>
      <c r="D149" s="220" t="s">
        <v>144</v>
      </c>
      <c r="E149" s="221" t="s">
        <v>831</v>
      </c>
      <c r="F149" s="222" t="s">
        <v>832</v>
      </c>
      <c r="G149" s="223" t="s">
        <v>236</v>
      </c>
      <c r="H149" s="224">
        <v>376.84800000000001</v>
      </c>
      <c r="I149" s="225"/>
      <c r="J149" s="226">
        <f>ROUND(I149*H149,2)</f>
        <v>0</v>
      </c>
      <c r="K149" s="222" t="s">
        <v>148</v>
      </c>
      <c r="L149" s="71"/>
      <c r="M149" s="227" t="s">
        <v>32</v>
      </c>
      <c r="N149" s="228" t="s">
        <v>47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2" t="s">
        <v>149</v>
      </c>
      <c r="AT149" s="22" t="s">
        <v>144</v>
      </c>
      <c r="AU149" s="22" t="s">
        <v>86</v>
      </c>
      <c r="AY149" s="22" t="s">
        <v>142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2" t="s">
        <v>84</v>
      </c>
      <c r="BK149" s="231">
        <f>ROUND(I149*H149,2)</f>
        <v>0</v>
      </c>
      <c r="BL149" s="22" t="s">
        <v>149</v>
      </c>
      <c r="BM149" s="22" t="s">
        <v>924</v>
      </c>
    </row>
    <row r="150" s="1" customFormat="1">
      <c r="B150" s="45"/>
      <c r="C150" s="73"/>
      <c r="D150" s="232" t="s">
        <v>151</v>
      </c>
      <c r="E150" s="73"/>
      <c r="F150" s="233" t="s">
        <v>834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2" t="s">
        <v>151</v>
      </c>
      <c r="AU150" s="22" t="s">
        <v>86</v>
      </c>
    </row>
    <row r="151" s="1" customFormat="1" ht="22.8" customHeight="1">
      <c r="B151" s="45"/>
      <c r="C151" s="220" t="s">
        <v>295</v>
      </c>
      <c r="D151" s="220" t="s">
        <v>144</v>
      </c>
      <c r="E151" s="221" t="s">
        <v>835</v>
      </c>
      <c r="F151" s="222" t="s">
        <v>836</v>
      </c>
      <c r="G151" s="223" t="s">
        <v>236</v>
      </c>
      <c r="H151" s="224">
        <v>13189.68</v>
      </c>
      <c r="I151" s="225"/>
      <c r="J151" s="226">
        <f>ROUND(I151*H151,2)</f>
        <v>0</v>
      </c>
      <c r="K151" s="222" t="s">
        <v>148</v>
      </c>
      <c r="L151" s="71"/>
      <c r="M151" s="227" t="s">
        <v>32</v>
      </c>
      <c r="N151" s="228" t="s">
        <v>47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2" t="s">
        <v>149</v>
      </c>
      <c r="AT151" s="22" t="s">
        <v>144</v>
      </c>
      <c r="AU151" s="22" t="s">
        <v>86</v>
      </c>
      <c r="AY151" s="22" t="s">
        <v>142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2" t="s">
        <v>84</v>
      </c>
      <c r="BK151" s="231">
        <f>ROUND(I151*H151,2)</f>
        <v>0</v>
      </c>
      <c r="BL151" s="22" t="s">
        <v>149</v>
      </c>
      <c r="BM151" s="22" t="s">
        <v>925</v>
      </c>
    </row>
    <row r="152" s="1" customFormat="1">
      <c r="B152" s="45"/>
      <c r="C152" s="73"/>
      <c r="D152" s="232" t="s">
        <v>151</v>
      </c>
      <c r="E152" s="73"/>
      <c r="F152" s="233" t="s">
        <v>838</v>
      </c>
      <c r="G152" s="73"/>
      <c r="H152" s="73"/>
      <c r="I152" s="190"/>
      <c r="J152" s="73"/>
      <c r="K152" s="73"/>
      <c r="L152" s="71"/>
      <c r="M152" s="234"/>
      <c r="N152" s="46"/>
      <c r="O152" s="46"/>
      <c r="P152" s="46"/>
      <c r="Q152" s="46"/>
      <c r="R152" s="46"/>
      <c r="S152" s="46"/>
      <c r="T152" s="94"/>
      <c r="AT152" s="22" t="s">
        <v>151</v>
      </c>
      <c r="AU152" s="22" t="s">
        <v>86</v>
      </c>
    </row>
    <row r="153" s="11" customFormat="1">
      <c r="B153" s="235"/>
      <c r="C153" s="236"/>
      <c r="D153" s="232" t="s">
        <v>153</v>
      </c>
      <c r="E153" s="236"/>
      <c r="F153" s="238" t="s">
        <v>926</v>
      </c>
      <c r="G153" s="236"/>
      <c r="H153" s="239">
        <v>13189.68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153</v>
      </c>
      <c r="AU153" s="245" t="s">
        <v>86</v>
      </c>
      <c r="AV153" s="11" t="s">
        <v>86</v>
      </c>
      <c r="AW153" s="11" t="s">
        <v>6</v>
      </c>
      <c r="AX153" s="11" t="s">
        <v>84</v>
      </c>
      <c r="AY153" s="245" t="s">
        <v>142</v>
      </c>
    </row>
    <row r="154" s="1" customFormat="1" ht="22.8" customHeight="1">
      <c r="B154" s="45"/>
      <c r="C154" s="220" t="s">
        <v>300</v>
      </c>
      <c r="D154" s="220" t="s">
        <v>144</v>
      </c>
      <c r="E154" s="221" t="s">
        <v>840</v>
      </c>
      <c r="F154" s="222" t="s">
        <v>841</v>
      </c>
      <c r="G154" s="223" t="s">
        <v>236</v>
      </c>
      <c r="H154" s="224">
        <v>376.84800000000001</v>
      </c>
      <c r="I154" s="225"/>
      <c r="J154" s="226">
        <f>ROUND(I154*H154,2)</f>
        <v>0</v>
      </c>
      <c r="K154" s="222" t="s">
        <v>148</v>
      </c>
      <c r="L154" s="71"/>
      <c r="M154" s="227" t="s">
        <v>32</v>
      </c>
      <c r="N154" s="228" t="s">
        <v>47</v>
      </c>
      <c r="O154" s="4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2" t="s">
        <v>149</v>
      </c>
      <c r="AT154" s="22" t="s">
        <v>144</v>
      </c>
      <c r="AU154" s="22" t="s">
        <v>86</v>
      </c>
      <c r="AY154" s="22" t="s">
        <v>142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2" t="s">
        <v>84</v>
      </c>
      <c r="BK154" s="231">
        <f>ROUND(I154*H154,2)</f>
        <v>0</v>
      </c>
      <c r="BL154" s="22" t="s">
        <v>149</v>
      </c>
      <c r="BM154" s="22" t="s">
        <v>927</v>
      </c>
    </row>
    <row r="155" s="1" customFormat="1">
      <c r="B155" s="45"/>
      <c r="C155" s="73"/>
      <c r="D155" s="232" t="s">
        <v>151</v>
      </c>
      <c r="E155" s="73"/>
      <c r="F155" s="233" t="s">
        <v>843</v>
      </c>
      <c r="G155" s="73"/>
      <c r="H155" s="73"/>
      <c r="I155" s="190"/>
      <c r="J155" s="73"/>
      <c r="K155" s="73"/>
      <c r="L155" s="71"/>
      <c r="M155" s="234"/>
      <c r="N155" s="46"/>
      <c r="O155" s="46"/>
      <c r="P155" s="46"/>
      <c r="Q155" s="46"/>
      <c r="R155" s="46"/>
      <c r="S155" s="46"/>
      <c r="T155" s="94"/>
      <c r="AT155" s="22" t="s">
        <v>151</v>
      </c>
      <c r="AU155" s="22" t="s">
        <v>86</v>
      </c>
    </row>
    <row r="156" s="1" customFormat="1" ht="22.8" customHeight="1">
      <c r="B156" s="45"/>
      <c r="C156" s="220" t="s">
        <v>305</v>
      </c>
      <c r="D156" s="220" t="s">
        <v>144</v>
      </c>
      <c r="E156" s="221" t="s">
        <v>844</v>
      </c>
      <c r="F156" s="222" t="s">
        <v>845</v>
      </c>
      <c r="G156" s="223" t="s">
        <v>236</v>
      </c>
      <c r="H156" s="224">
        <v>376.84800000000001</v>
      </c>
      <c r="I156" s="225"/>
      <c r="J156" s="226">
        <f>ROUND(I156*H156,2)</f>
        <v>0</v>
      </c>
      <c r="K156" s="222" t="s">
        <v>148</v>
      </c>
      <c r="L156" s="71"/>
      <c r="M156" s="227" t="s">
        <v>32</v>
      </c>
      <c r="N156" s="228" t="s">
        <v>47</v>
      </c>
      <c r="O156" s="4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2" t="s">
        <v>149</v>
      </c>
      <c r="AT156" s="22" t="s">
        <v>144</v>
      </c>
      <c r="AU156" s="22" t="s">
        <v>86</v>
      </c>
      <c r="AY156" s="22" t="s">
        <v>142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2" t="s">
        <v>84</v>
      </c>
      <c r="BK156" s="231">
        <f>ROUND(I156*H156,2)</f>
        <v>0</v>
      </c>
      <c r="BL156" s="22" t="s">
        <v>149</v>
      </c>
      <c r="BM156" s="22" t="s">
        <v>928</v>
      </c>
    </row>
    <row r="157" s="1" customFormat="1">
      <c r="B157" s="45"/>
      <c r="C157" s="73"/>
      <c r="D157" s="232" t="s">
        <v>151</v>
      </c>
      <c r="E157" s="73"/>
      <c r="F157" s="233" t="s">
        <v>847</v>
      </c>
      <c r="G157" s="73"/>
      <c r="H157" s="73"/>
      <c r="I157" s="190"/>
      <c r="J157" s="73"/>
      <c r="K157" s="73"/>
      <c r="L157" s="71"/>
      <c r="M157" s="234"/>
      <c r="N157" s="46"/>
      <c r="O157" s="46"/>
      <c r="P157" s="46"/>
      <c r="Q157" s="46"/>
      <c r="R157" s="46"/>
      <c r="S157" s="46"/>
      <c r="T157" s="94"/>
      <c r="AT157" s="22" t="s">
        <v>151</v>
      </c>
      <c r="AU157" s="22" t="s">
        <v>86</v>
      </c>
    </row>
    <row r="158" s="10" customFormat="1" ht="29.88" customHeight="1">
      <c r="B158" s="204"/>
      <c r="C158" s="205"/>
      <c r="D158" s="206" t="s">
        <v>75</v>
      </c>
      <c r="E158" s="218" t="s">
        <v>454</v>
      </c>
      <c r="F158" s="218" t="s">
        <v>455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SUM(P159:P160)</f>
        <v>0</v>
      </c>
      <c r="Q158" s="212"/>
      <c r="R158" s="213">
        <f>SUM(R159:R160)</f>
        <v>0</v>
      </c>
      <c r="S158" s="212"/>
      <c r="T158" s="214">
        <f>SUM(T159:T160)</f>
        <v>0</v>
      </c>
      <c r="AR158" s="215" t="s">
        <v>84</v>
      </c>
      <c r="AT158" s="216" t="s">
        <v>75</v>
      </c>
      <c r="AU158" s="216" t="s">
        <v>84</v>
      </c>
      <c r="AY158" s="215" t="s">
        <v>142</v>
      </c>
      <c r="BK158" s="217">
        <f>SUM(BK159:BK160)</f>
        <v>0</v>
      </c>
    </row>
    <row r="159" s="1" customFormat="1" ht="22.8" customHeight="1">
      <c r="B159" s="45"/>
      <c r="C159" s="220" t="s">
        <v>310</v>
      </c>
      <c r="D159" s="220" t="s">
        <v>144</v>
      </c>
      <c r="E159" s="221" t="s">
        <v>848</v>
      </c>
      <c r="F159" s="222" t="s">
        <v>849</v>
      </c>
      <c r="G159" s="223" t="s">
        <v>236</v>
      </c>
      <c r="H159" s="224">
        <v>471.649</v>
      </c>
      <c r="I159" s="225"/>
      <c r="J159" s="226">
        <f>ROUND(I159*H159,2)</f>
        <v>0</v>
      </c>
      <c r="K159" s="222" t="s">
        <v>148</v>
      </c>
      <c r="L159" s="71"/>
      <c r="M159" s="227" t="s">
        <v>32</v>
      </c>
      <c r="N159" s="228" t="s">
        <v>47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2" t="s">
        <v>149</v>
      </c>
      <c r="AT159" s="22" t="s">
        <v>144</v>
      </c>
      <c r="AU159" s="22" t="s">
        <v>86</v>
      </c>
      <c r="AY159" s="22" t="s">
        <v>142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2" t="s">
        <v>84</v>
      </c>
      <c r="BK159" s="231">
        <f>ROUND(I159*H159,2)</f>
        <v>0</v>
      </c>
      <c r="BL159" s="22" t="s">
        <v>149</v>
      </c>
      <c r="BM159" s="22" t="s">
        <v>929</v>
      </c>
    </row>
    <row r="160" s="1" customFormat="1">
      <c r="B160" s="45"/>
      <c r="C160" s="73"/>
      <c r="D160" s="232" t="s">
        <v>151</v>
      </c>
      <c r="E160" s="73"/>
      <c r="F160" s="233" t="s">
        <v>851</v>
      </c>
      <c r="G160" s="73"/>
      <c r="H160" s="73"/>
      <c r="I160" s="190"/>
      <c r="J160" s="73"/>
      <c r="K160" s="73"/>
      <c r="L160" s="71"/>
      <c r="M160" s="267"/>
      <c r="N160" s="268"/>
      <c r="O160" s="268"/>
      <c r="P160" s="268"/>
      <c r="Q160" s="268"/>
      <c r="R160" s="268"/>
      <c r="S160" s="268"/>
      <c r="T160" s="269"/>
      <c r="AT160" s="22" t="s">
        <v>151</v>
      </c>
      <c r="AU160" s="22" t="s">
        <v>86</v>
      </c>
    </row>
    <row r="161" s="1" customFormat="1" ht="6.96" customHeight="1">
      <c r="B161" s="66"/>
      <c r="C161" s="67"/>
      <c r="D161" s="67"/>
      <c r="E161" s="67"/>
      <c r="F161" s="67"/>
      <c r="G161" s="67"/>
      <c r="H161" s="67"/>
      <c r="I161" s="165"/>
      <c r="J161" s="67"/>
      <c r="K161" s="67"/>
      <c r="L161" s="71"/>
    </row>
  </sheetData>
  <sheetProtection sheet="1" autoFilter="0" formatColumns="0" formatRows="0" objects="1" scenarios="1" spinCount="100000" saltValue="QdE77a3LwMJHm5014ug2vQJ0/lM1DtxzoH2/WfqCgXGS4yzwmhZbGr9hZB1XIxGTuH7k0uqbkHQ0ceqIHyidug==" hashValue="d0W2Rz17XnN4xxVdqJCukQ5N/ts270opel/U+tsoz5TfcenUP0NHpIwayfodTgs4QJLsiWrh4WdqO53nArrEiQ==" algorithmName="SHA-512" password="CC35"/>
  <autoFilter ref="C82:K160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101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930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ROUND(SUM(BE79:BE94), 2)</f>
        <v>0</v>
      </c>
      <c r="G30" s="46"/>
      <c r="H30" s="46"/>
      <c r="I30" s="157">
        <v>0.20999999999999999</v>
      </c>
      <c r="J30" s="156">
        <f>ROUND(ROUND((SUM(BE79:BE94)),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ROUND(SUM(BF79:BF94), 2)</f>
        <v>0</v>
      </c>
      <c r="G31" s="46"/>
      <c r="H31" s="46"/>
      <c r="I31" s="157">
        <v>0.14999999999999999</v>
      </c>
      <c r="J31" s="156">
        <f>ROUND(ROUND((SUM(BF79:BF94)),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ROUND(SUM(BG79:BG94),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ROUND(SUM(BH79:BH94),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ROUND(SUM(BI79:BI94),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05a - VRN_splaskova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931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932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933</v>
      </c>
      <c r="E59" s="186"/>
      <c r="F59" s="186"/>
      <c r="G59" s="186"/>
      <c r="H59" s="186"/>
      <c r="I59" s="187"/>
      <c r="J59" s="188">
        <f>J90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126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3"/>
      <c r="D69" s="73"/>
      <c r="E69" s="191" t="str">
        <f>E7</f>
        <v>DC052085_VDF_Jiraska_RK_R2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111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2" customHeight="1">
      <c r="B71" s="45"/>
      <c r="C71" s="73"/>
      <c r="D71" s="73"/>
      <c r="E71" s="81" t="str">
        <f>E9</f>
        <v>05a - VRN_splaskova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24</v>
      </c>
      <c r="D73" s="73"/>
      <c r="E73" s="73"/>
      <c r="F73" s="192" t="str">
        <f>F12</f>
        <v>Varnsdorf</v>
      </c>
      <c r="G73" s="73"/>
      <c r="H73" s="73"/>
      <c r="I73" s="193" t="s">
        <v>26</v>
      </c>
      <c r="J73" s="84" t="str">
        <f>IF(J12="","",J12)</f>
        <v>29. 11. 2017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30</v>
      </c>
      <c r="D75" s="73"/>
      <c r="E75" s="73"/>
      <c r="F75" s="192" t="str">
        <f>E15</f>
        <v>SVS a.s.</v>
      </c>
      <c r="G75" s="73"/>
      <c r="H75" s="73"/>
      <c r="I75" s="193" t="s">
        <v>37</v>
      </c>
      <c r="J75" s="192" t="str">
        <f>E21</f>
        <v>Ing. Folbrecht</v>
      </c>
      <c r="K75" s="73"/>
      <c r="L75" s="71"/>
    </row>
    <row r="76" s="1" customFormat="1" ht="14.4" customHeight="1">
      <c r="B76" s="45"/>
      <c r="C76" s="75" t="s">
        <v>35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127</v>
      </c>
      <c r="D78" s="196" t="s">
        <v>61</v>
      </c>
      <c r="E78" s="196" t="s">
        <v>57</v>
      </c>
      <c r="F78" s="196" t="s">
        <v>128</v>
      </c>
      <c r="G78" s="196" t="s">
        <v>129</v>
      </c>
      <c r="H78" s="196" t="s">
        <v>130</v>
      </c>
      <c r="I78" s="197" t="s">
        <v>131</v>
      </c>
      <c r="J78" s="196" t="s">
        <v>115</v>
      </c>
      <c r="K78" s="198" t="s">
        <v>132</v>
      </c>
      <c r="L78" s="199"/>
      <c r="M78" s="101" t="s">
        <v>133</v>
      </c>
      <c r="N78" s="102" t="s">
        <v>46</v>
      </c>
      <c r="O78" s="102" t="s">
        <v>134</v>
      </c>
      <c r="P78" s="102" t="s">
        <v>135</v>
      </c>
      <c r="Q78" s="102" t="s">
        <v>136</v>
      </c>
      <c r="R78" s="102" t="s">
        <v>137</v>
      </c>
      <c r="S78" s="102" t="s">
        <v>138</v>
      </c>
      <c r="T78" s="103" t="s">
        <v>139</v>
      </c>
    </row>
    <row r="79" s="1" customFormat="1" ht="29.28" customHeight="1">
      <c r="B79" s="45"/>
      <c r="C79" s="107" t="s">
        <v>116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2" t="s">
        <v>75</v>
      </c>
      <c r="AU79" s="22" t="s">
        <v>117</v>
      </c>
      <c r="BK79" s="203">
        <f>BK80</f>
        <v>0</v>
      </c>
    </row>
    <row r="80" s="10" customFormat="1" ht="37.44" customHeight="1">
      <c r="B80" s="204"/>
      <c r="C80" s="205"/>
      <c r="D80" s="206" t="s">
        <v>75</v>
      </c>
      <c r="E80" s="207" t="s">
        <v>934</v>
      </c>
      <c r="F80" s="207" t="s">
        <v>935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P81+P90</f>
        <v>0</v>
      </c>
      <c r="Q80" s="212"/>
      <c r="R80" s="213">
        <f>R81+R90</f>
        <v>0</v>
      </c>
      <c r="S80" s="212"/>
      <c r="T80" s="214">
        <f>T81+T90</f>
        <v>0</v>
      </c>
      <c r="AR80" s="215" t="s">
        <v>176</v>
      </c>
      <c r="AT80" s="216" t="s">
        <v>75</v>
      </c>
      <c r="AU80" s="216" t="s">
        <v>76</v>
      </c>
      <c r="AY80" s="215" t="s">
        <v>142</v>
      </c>
      <c r="BK80" s="217">
        <f>BK81+BK90</f>
        <v>0</v>
      </c>
    </row>
    <row r="81" s="10" customFormat="1" ht="19.92" customHeight="1">
      <c r="B81" s="204"/>
      <c r="C81" s="205"/>
      <c r="D81" s="206" t="s">
        <v>75</v>
      </c>
      <c r="E81" s="218" t="s">
        <v>936</v>
      </c>
      <c r="F81" s="218" t="s">
        <v>937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SUM(P82:P89)</f>
        <v>0</v>
      </c>
      <c r="Q81" s="212"/>
      <c r="R81" s="213">
        <f>SUM(R82:R89)</f>
        <v>0</v>
      </c>
      <c r="S81" s="212"/>
      <c r="T81" s="214">
        <f>SUM(T82:T89)</f>
        <v>0</v>
      </c>
      <c r="AR81" s="215" t="s">
        <v>176</v>
      </c>
      <c r="AT81" s="216" t="s">
        <v>75</v>
      </c>
      <c r="AU81" s="216" t="s">
        <v>84</v>
      </c>
      <c r="AY81" s="215" t="s">
        <v>142</v>
      </c>
      <c r="BK81" s="217">
        <f>SUM(BK82:BK89)</f>
        <v>0</v>
      </c>
    </row>
    <row r="82" s="1" customFormat="1" ht="14.4" customHeight="1">
      <c r="B82" s="45"/>
      <c r="C82" s="220" t="s">
        <v>84</v>
      </c>
      <c r="D82" s="220" t="s">
        <v>144</v>
      </c>
      <c r="E82" s="221" t="s">
        <v>938</v>
      </c>
      <c r="F82" s="222" t="s">
        <v>939</v>
      </c>
      <c r="G82" s="223" t="s">
        <v>731</v>
      </c>
      <c r="H82" s="224">
        <v>1</v>
      </c>
      <c r="I82" s="225"/>
      <c r="J82" s="226">
        <f>ROUND(I82*H82,2)</f>
        <v>0</v>
      </c>
      <c r="K82" s="222" t="s">
        <v>148</v>
      </c>
      <c r="L82" s="71"/>
      <c r="M82" s="227" t="s">
        <v>32</v>
      </c>
      <c r="N82" s="228" t="s">
        <v>47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2" t="s">
        <v>940</v>
      </c>
      <c r="AT82" s="22" t="s">
        <v>144</v>
      </c>
      <c r="AU82" s="22" t="s">
        <v>86</v>
      </c>
      <c r="AY82" s="22" t="s">
        <v>142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2" t="s">
        <v>84</v>
      </c>
      <c r="BK82" s="231">
        <f>ROUND(I82*H82,2)</f>
        <v>0</v>
      </c>
      <c r="BL82" s="22" t="s">
        <v>940</v>
      </c>
      <c r="BM82" s="22" t="s">
        <v>941</v>
      </c>
    </row>
    <row r="83" s="1" customFormat="1">
      <c r="B83" s="45"/>
      <c r="C83" s="73"/>
      <c r="D83" s="232" t="s">
        <v>151</v>
      </c>
      <c r="E83" s="73"/>
      <c r="F83" s="233" t="s">
        <v>942</v>
      </c>
      <c r="G83" s="73"/>
      <c r="H83" s="73"/>
      <c r="I83" s="190"/>
      <c r="J83" s="73"/>
      <c r="K83" s="73"/>
      <c r="L83" s="71"/>
      <c r="M83" s="234"/>
      <c r="N83" s="46"/>
      <c r="O83" s="46"/>
      <c r="P83" s="46"/>
      <c r="Q83" s="46"/>
      <c r="R83" s="46"/>
      <c r="S83" s="46"/>
      <c r="T83" s="94"/>
      <c r="AT83" s="22" t="s">
        <v>151</v>
      </c>
      <c r="AU83" s="22" t="s">
        <v>86</v>
      </c>
    </row>
    <row r="84" s="1" customFormat="1" ht="14.4" customHeight="1">
      <c r="B84" s="45"/>
      <c r="C84" s="220" t="s">
        <v>86</v>
      </c>
      <c r="D84" s="220" t="s">
        <v>144</v>
      </c>
      <c r="E84" s="221" t="s">
        <v>943</v>
      </c>
      <c r="F84" s="222" t="s">
        <v>944</v>
      </c>
      <c r="G84" s="223" t="s">
        <v>731</v>
      </c>
      <c r="H84" s="224">
        <v>1</v>
      </c>
      <c r="I84" s="225"/>
      <c r="J84" s="226">
        <f>ROUND(I84*H84,2)</f>
        <v>0</v>
      </c>
      <c r="K84" s="222" t="s">
        <v>148</v>
      </c>
      <c r="L84" s="71"/>
      <c r="M84" s="227" t="s">
        <v>32</v>
      </c>
      <c r="N84" s="228" t="s">
        <v>47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2" t="s">
        <v>940</v>
      </c>
      <c r="AT84" s="22" t="s">
        <v>144</v>
      </c>
      <c r="AU84" s="22" t="s">
        <v>86</v>
      </c>
      <c r="AY84" s="22" t="s">
        <v>142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2" t="s">
        <v>84</v>
      </c>
      <c r="BK84" s="231">
        <f>ROUND(I84*H84,2)</f>
        <v>0</v>
      </c>
      <c r="BL84" s="22" t="s">
        <v>940</v>
      </c>
      <c r="BM84" s="22" t="s">
        <v>945</v>
      </c>
    </row>
    <row r="85" s="1" customFormat="1">
      <c r="B85" s="45"/>
      <c r="C85" s="73"/>
      <c r="D85" s="232" t="s">
        <v>151</v>
      </c>
      <c r="E85" s="73"/>
      <c r="F85" s="233" t="s">
        <v>946</v>
      </c>
      <c r="G85" s="73"/>
      <c r="H85" s="73"/>
      <c r="I85" s="190"/>
      <c r="J85" s="73"/>
      <c r="K85" s="73"/>
      <c r="L85" s="71"/>
      <c r="M85" s="234"/>
      <c r="N85" s="46"/>
      <c r="O85" s="46"/>
      <c r="P85" s="46"/>
      <c r="Q85" s="46"/>
      <c r="R85" s="46"/>
      <c r="S85" s="46"/>
      <c r="T85" s="94"/>
      <c r="AT85" s="22" t="s">
        <v>151</v>
      </c>
      <c r="AU85" s="22" t="s">
        <v>86</v>
      </c>
    </row>
    <row r="86" s="1" customFormat="1" ht="14.4" customHeight="1">
      <c r="B86" s="45"/>
      <c r="C86" s="220" t="s">
        <v>161</v>
      </c>
      <c r="D86" s="220" t="s">
        <v>144</v>
      </c>
      <c r="E86" s="221" t="s">
        <v>947</v>
      </c>
      <c r="F86" s="222" t="s">
        <v>948</v>
      </c>
      <c r="G86" s="223" t="s">
        <v>731</v>
      </c>
      <c r="H86" s="224">
        <v>1</v>
      </c>
      <c r="I86" s="225"/>
      <c r="J86" s="226">
        <f>ROUND(I86*H86,2)</f>
        <v>0</v>
      </c>
      <c r="K86" s="222" t="s">
        <v>148</v>
      </c>
      <c r="L86" s="71"/>
      <c r="M86" s="227" t="s">
        <v>32</v>
      </c>
      <c r="N86" s="228" t="s">
        <v>47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2" t="s">
        <v>940</v>
      </c>
      <c r="AT86" s="22" t="s">
        <v>144</v>
      </c>
      <c r="AU86" s="22" t="s">
        <v>86</v>
      </c>
      <c r="AY86" s="22" t="s">
        <v>142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2" t="s">
        <v>84</v>
      </c>
      <c r="BK86" s="231">
        <f>ROUND(I86*H86,2)</f>
        <v>0</v>
      </c>
      <c r="BL86" s="22" t="s">
        <v>940</v>
      </c>
      <c r="BM86" s="22" t="s">
        <v>949</v>
      </c>
    </row>
    <row r="87" s="1" customFormat="1">
      <c r="B87" s="45"/>
      <c r="C87" s="73"/>
      <c r="D87" s="232" t="s">
        <v>151</v>
      </c>
      <c r="E87" s="73"/>
      <c r="F87" s="233" t="s">
        <v>950</v>
      </c>
      <c r="G87" s="73"/>
      <c r="H87" s="73"/>
      <c r="I87" s="190"/>
      <c r="J87" s="73"/>
      <c r="K87" s="73"/>
      <c r="L87" s="71"/>
      <c r="M87" s="234"/>
      <c r="N87" s="46"/>
      <c r="O87" s="46"/>
      <c r="P87" s="46"/>
      <c r="Q87" s="46"/>
      <c r="R87" s="46"/>
      <c r="S87" s="46"/>
      <c r="T87" s="94"/>
      <c r="AT87" s="22" t="s">
        <v>151</v>
      </c>
      <c r="AU87" s="22" t="s">
        <v>86</v>
      </c>
    </row>
    <row r="88" s="1" customFormat="1" ht="14.4" customHeight="1">
      <c r="B88" s="45"/>
      <c r="C88" s="220" t="s">
        <v>149</v>
      </c>
      <c r="D88" s="220" t="s">
        <v>144</v>
      </c>
      <c r="E88" s="221" t="s">
        <v>951</v>
      </c>
      <c r="F88" s="222" t="s">
        <v>952</v>
      </c>
      <c r="G88" s="223" t="s">
        <v>731</v>
      </c>
      <c r="H88" s="224">
        <v>1</v>
      </c>
      <c r="I88" s="225"/>
      <c r="J88" s="226">
        <f>ROUND(I88*H88,2)</f>
        <v>0</v>
      </c>
      <c r="K88" s="222" t="s">
        <v>148</v>
      </c>
      <c r="L88" s="71"/>
      <c r="M88" s="227" t="s">
        <v>32</v>
      </c>
      <c r="N88" s="228" t="s">
        <v>47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2" t="s">
        <v>940</v>
      </c>
      <c r="AT88" s="22" t="s">
        <v>144</v>
      </c>
      <c r="AU88" s="22" t="s">
        <v>86</v>
      </c>
      <c r="AY88" s="22" t="s">
        <v>142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2" t="s">
        <v>84</v>
      </c>
      <c r="BK88" s="231">
        <f>ROUND(I88*H88,2)</f>
        <v>0</v>
      </c>
      <c r="BL88" s="22" t="s">
        <v>940</v>
      </c>
      <c r="BM88" s="22" t="s">
        <v>953</v>
      </c>
    </row>
    <row r="89" s="1" customFormat="1">
      <c r="B89" s="45"/>
      <c r="C89" s="73"/>
      <c r="D89" s="232" t="s">
        <v>151</v>
      </c>
      <c r="E89" s="73"/>
      <c r="F89" s="233" t="s">
        <v>954</v>
      </c>
      <c r="G89" s="73"/>
      <c r="H89" s="73"/>
      <c r="I89" s="190"/>
      <c r="J89" s="73"/>
      <c r="K89" s="73"/>
      <c r="L89" s="71"/>
      <c r="M89" s="234"/>
      <c r="N89" s="46"/>
      <c r="O89" s="46"/>
      <c r="P89" s="46"/>
      <c r="Q89" s="46"/>
      <c r="R89" s="46"/>
      <c r="S89" s="46"/>
      <c r="T89" s="94"/>
      <c r="AT89" s="22" t="s">
        <v>151</v>
      </c>
      <c r="AU89" s="22" t="s">
        <v>86</v>
      </c>
    </row>
    <row r="90" s="10" customFormat="1" ht="29.88" customHeight="1">
      <c r="B90" s="204"/>
      <c r="C90" s="205"/>
      <c r="D90" s="206" t="s">
        <v>75</v>
      </c>
      <c r="E90" s="218" t="s">
        <v>955</v>
      </c>
      <c r="F90" s="218" t="s">
        <v>956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SUM(P91:P94)</f>
        <v>0</v>
      </c>
      <c r="Q90" s="212"/>
      <c r="R90" s="213">
        <f>SUM(R91:R94)</f>
        <v>0</v>
      </c>
      <c r="S90" s="212"/>
      <c r="T90" s="214">
        <f>SUM(T91:T94)</f>
        <v>0</v>
      </c>
      <c r="AR90" s="215" t="s">
        <v>176</v>
      </c>
      <c r="AT90" s="216" t="s">
        <v>75</v>
      </c>
      <c r="AU90" s="216" t="s">
        <v>84</v>
      </c>
      <c r="AY90" s="215" t="s">
        <v>142</v>
      </c>
      <c r="BK90" s="217">
        <f>SUM(BK91:BK94)</f>
        <v>0</v>
      </c>
    </row>
    <row r="91" s="1" customFormat="1" ht="14.4" customHeight="1">
      <c r="B91" s="45"/>
      <c r="C91" s="220" t="s">
        <v>176</v>
      </c>
      <c r="D91" s="220" t="s">
        <v>144</v>
      </c>
      <c r="E91" s="221" t="s">
        <v>957</v>
      </c>
      <c r="F91" s="222" t="s">
        <v>958</v>
      </c>
      <c r="G91" s="223" t="s">
        <v>731</v>
      </c>
      <c r="H91" s="224">
        <v>1</v>
      </c>
      <c r="I91" s="225"/>
      <c r="J91" s="226">
        <f>ROUND(I91*H91,2)</f>
        <v>0</v>
      </c>
      <c r="K91" s="222" t="s">
        <v>148</v>
      </c>
      <c r="L91" s="71"/>
      <c r="M91" s="227" t="s">
        <v>32</v>
      </c>
      <c r="N91" s="228" t="s">
        <v>47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2" t="s">
        <v>940</v>
      </c>
      <c r="AT91" s="22" t="s">
        <v>144</v>
      </c>
      <c r="AU91" s="22" t="s">
        <v>86</v>
      </c>
      <c r="AY91" s="22" t="s">
        <v>142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2" t="s">
        <v>84</v>
      </c>
      <c r="BK91" s="231">
        <f>ROUND(I91*H91,2)</f>
        <v>0</v>
      </c>
      <c r="BL91" s="22" t="s">
        <v>940</v>
      </c>
      <c r="BM91" s="22" t="s">
        <v>959</v>
      </c>
    </row>
    <row r="92" s="1" customFormat="1">
      <c r="B92" s="45"/>
      <c r="C92" s="73"/>
      <c r="D92" s="232" t="s">
        <v>151</v>
      </c>
      <c r="E92" s="73"/>
      <c r="F92" s="233" t="s">
        <v>960</v>
      </c>
      <c r="G92" s="73"/>
      <c r="H92" s="73"/>
      <c r="I92" s="190"/>
      <c r="J92" s="73"/>
      <c r="K92" s="73"/>
      <c r="L92" s="71"/>
      <c r="M92" s="234"/>
      <c r="N92" s="46"/>
      <c r="O92" s="46"/>
      <c r="P92" s="46"/>
      <c r="Q92" s="46"/>
      <c r="R92" s="46"/>
      <c r="S92" s="46"/>
      <c r="T92" s="94"/>
      <c r="AT92" s="22" t="s">
        <v>151</v>
      </c>
      <c r="AU92" s="22" t="s">
        <v>86</v>
      </c>
    </row>
    <row r="93" s="1" customFormat="1" ht="14.4" customHeight="1">
      <c r="B93" s="45"/>
      <c r="C93" s="220" t="s">
        <v>182</v>
      </c>
      <c r="D93" s="220" t="s">
        <v>144</v>
      </c>
      <c r="E93" s="221" t="s">
        <v>961</v>
      </c>
      <c r="F93" s="222" t="s">
        <v>962</v>
      </c>
      <c r="G93" s="223" t="s">
        <v>731</v>
      </c>
      <c r="H93" s="224">
        <v>1</v>
      </c>
      <c r="I93" s="225"/>
      <c r="J93" s="226">
        <f>ROUND(I93*H93,2)</f>
        <v>0</v>
      </c>
      <c r="K93" s="222" t="s">
        <v>148</v>
      </c>
      <c r="L93" s="71"/>
      <c r="M93" s="227" t="s">
        <v>32</v>
      </c>
      <c r="N93" s="228" t="s">
        <v>47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2" t="s">
        <v>940</v>
      </c>
      <c r="AT93" s="22" t="s">
        <v>144</v>
      </c>
      <c r="AU93" s="22" t="s">
        <v>86</v>
      </c>
      <c r="AY93" s="22" t="s">
        <v>142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2" t="s">
        <v>84</v>
      </c>
      <c r="BK93" s="231">
        <f>ROUND(I93*H93,2)</f>
        <v>0</v>
      </c>
      <c r="BL93" s="22" t="s">
        <v>940</v>
      </c>
      <c r="BM93" s="22" t="s">
        <v>963</v>
      </c>
    </row>
    <row r="94" s="1" customFormat="1">
      <c r="B94" s="45"/>
      <c r="C94" s="73"/>
      <c r="D94" s="232" t="s">
        <v>151</v>
      </c>
      <c r="E94" s="73"/>
      <c r="F94" s="233" t="s">
        <v>964</v>
      </c>
      <c r="G94" s="73"/>
      <c r="H94" s="73"/>
      <c r="I94" s="190"/>
      <c r="J94" s="73"/>
      <c r="K94" s="73"/>
      <c r="L94" s="71"/>
      <c r="M94" s="267"/>
      <c r="N94" s="268"/>
      <c r="O94" s="268"/>
      <c r="P94" s="268"/>
      <c r="Q94" s="268"/>
      <c r="R94" s="268"/>
      <c r="S94" s="268"/>
      <c r="T94" s="269"/>
      <c r="AT94" s="22" t="s">
        <v>151</v>
      </c>
      <c r="AU94" s="22" t="s">
        <v>86</v>
      </c>
    </row>
    <row r="95" s="1" customFormat="1" ht="6.96" customHeight="1">
      <c r="B95" s="66"/>
      <c r="C95" s="67"/>
      <c r="D95" s="67"/>
      <c r="E95" s="67"/>
      <c r="F95" s="67"/>
      <c r="G95" s="67"/>
      <c r="H95" s="67"/>
      <c r="I95" s="165"/>
      <c r="J95" s="67"/>
      <c r="K95" s="67"/>
      <c r="L95" s="71"/>
    </row>
  </sheetData>
  <sheetProtection sheet="1" autoFilter="0" formatColumns="0" formatRows="0" objects="1" scenarios="1" spinCount="100000" saltValue="yfTuxdZpCAOToBOp/lHlvuf965N79uEiG75ZF+zXgCUsA9sJfmvNBDhgqMyC9ZWYdyG/ULgTfsk1d/EoTKdE0Q==" hashValue="jvLi1rJ62Hya8Tm1zVDcoaR9LtjKDoGR8+kEp0+e/QIKeU9QFul88xcPOpwImWZ6n0Zjom0zt0kF956OBpku5A==" algorithmName="SHA-512" password="CC35"/>
  <autoFilter ref="C78:K94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5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104</v>
      </c>
    </row>
    <row r="3" ht="6.96" customHeight="1">
      <c r="B3" s="23"/>
      <c r="C3" s="24"/>
      <c r="D3" s="24"/>
      <c r="E3" s="24"/>
      <c r="F3" s="24"/>
      <c r="G3" s="24"/>
      <c r="H3" s="24"/>
      <c r="I3" s="140"/>
      <c r="J3" s="24"/>
      <c r="K3" s="25"/>
      <c r="AT3" s="22" t="s">
        <v>86</v>
      </c>
    </row>
    <row r="4" ht="36.96" customHeight="1">
      <c r="B4" s="26"/>
      <c r="C4" s="27"/>
      <c r="D4" s="28" t="s">
        <v>110</v>
      </c>
      <c r="E4" s="27"/>
      <c r="F4" s="27"/>
      <c r="G4" s="27"/>
      <c r="H4" s="27"/>
      <c r="I4" s="141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1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1"/>
      <c r="J6" s="27"/>
      <c r="K6" s="29"/>
    </row>
    <row r="7" ht="14.4" customHeight="1">
      <c r="B7" s="26"/>
      <c r="C7" s="27"/>
      <c r="D7" s="27"/>
      <c r="E7" s="142" t="str">
        <f>'Rekapitulace stavby'!K6</f>
        <v>DC052085_VDF_Jiraska_RK_R2</v>
      </c>
      <c r="F7" s="38"/>
      <c r="G7" s="38"/>
      <c r="H7" s="38"/>
      <c r="I7" s="141"/>
      <c r="J7" s="27"/>
      <c r="K7" s="29"/>
    </row>
    <row r="8" s="1" customFormat="1">
      <c r="B8" s="45"/>
      <c r="C8" s="46"/>
      <c r="D8" s="38" t="s">
        <v>111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965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8" t="s">
        <v>20</v>
      </c>
      <c r="E11" s="46"/>
      <c r="F11" s="33" t="s">
        <v>21</v>
      </c>
      <c r="G11" s="46"/>
      <c r="H11" s="46"/>
      <c r="I11" s="145" t="s">
        <v>22</v>
      </c>
      <c r="J11" s="33" t="s">
        <v>32</v>
      </c>
      <c r="K11" s="50"/>
    </row>
    <row r="12" s="1" customFormat="1" ht="14.4" customHeight="1">
      <c r="B12" s="45"/>
      <c r="C12" s="46"/>
      <c r="D12" s="38" t="s">
        <v>24</v>
      </c>
      <c r="E12" s="46"/>
      <c r="F12" s="33" t="s">
        <v>25</v>
      </c>
      <c r="G12" s="46"/>
      <c r="H12" s="46"/>
      <c r="I12" s="145" t="s">
        <v>26</v>
      </c>
      <c r="J12" s="146" t="str">
        <f>'Rekapitulace stavby'!AN8</f>
        <v>29. 11. 2017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8" t="s">
        <v>30</v>
      </c>
      <c r="E14" s="46"/>
      <c r="F14" s="46"/>
      <c r="G14" s="46"/>
      <c r="H14" s="46"/>
      <c r="I14" s="145" t="s">
        <v>31</v>
      </c>
      <c r="J14" s="33" t="s">
        <v>32</v>
      </c>
      <c r="K14" s="50"/>
    </row>
    <row r="15" s="1" customFormat="1" ht="18" customHeight="1">
      <c r="B15" s="45"/>
      <c r="C15" s="46"/>
      <c r="D15" s="46"/>
      <c r="E15" s="33" t="s">
        <v>33</v>
      </c>
      <c r="F15" s="46"/>
      <c r="G15" s="46"/>
      <c r="H15" s="46"/>
      <c r="I15" s="145" t="s">
        <v>34</v>
      </c>
      <c r="J15" s="33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8" t="s">
        <v>35</v>
      </c>
      <c r="E17" s="46"/>
      <c r="F17" s="46"/>
      <c r="G17" s="46"/>
      <c r="H17" s="46"/>
      <c r="I17" s="145" t="s">
        <v>31</v>
      </c>
      <c r="J17" s="33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3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34</v>
      </c>
      <c r="J18" s="33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8" t="s">
        <v>37</v>
      </c>
      <c r="E20" s="46"/>
      <c r="F20" s="46"/>
      <c r="G20" s="46"/>
      <c r="H20" s="46"/>
      <c r="I20" s="145" t="s">
        <v>31</v>
      </c>
      <c r="J20" s="33" t="s">
        <v>32</v>
      </c>
      <c r="K20" s="50"/>
    </row>
    <row r="21" s="1" customFormat="1" ht="18" customHeight="1">
      <c r="B21" s="45"/>
      <c r="C21" s="46"/>
      <c r="D21" s="46"/>
      <c r="E21" s="33" t="s">
        <v>38</v>
      </c>
      <c r="F21" s="46"/>
      <c r="G21" s="46"/>
      <c r="H21" s="46"/>
      <c r="I21" s="145" t="s">
        <v>34</v>
      </c>
      <c r="J21" s="33" t="s">
        <v>32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8" t="s">
        <v>40</v>
      </c>
      <c r="E23" s="46"/>
      <c r="F23" s="46"/>
      <c r="G23" s="46"/>
      <c r="H23" s="46"/>
      <c r="I23" s="143"/>
      <c r="J23" s="46"/>
      <c r="K23" s="50"/>
    </row>
    <row r="24" s="6" customFormat="1" ht="14.4" customHeight="1">
      <c r="B24" s="147"/>
      <c r="C24" s="148"/>
      <c r="D24" s="148"/>
      <c r="E24" s="43" t="s">
        <v>32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42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44</v>
      </c>
      <c r="G29" s="46"/>
      <c r="H29" s="46"/>
      <c r="I29" s="155" t="s">
        <v>43</v>
      </c>
      <c r="J29" s="51" t="s">
        <v>45</v>
      </c>
      <c r="K29" s="50"/>
    </row>
    <row r="30" s="1" customFormat="1" ht="14.4" customHeight="1">
      <c r="B30" s="45"/>
      <c r="C30" s="46"/>
      <c r="D30" s="54" t="s">
        <v>46</v>
      </c>
      <c r="E30" s="54" t="s">
        <v>47</v>
      </c>
      <c r="F30" s="156">
        <f>ROUND(SUM(BE79:BE94), 2)</f>
        <v>0</v>
      </c>
      <c r="G30" s="46"/>
      <c r="H30" s="46"/>
      <c r="I30" s="157">
        <v>0.20999999999999999</v>
      </c>
      <c r="J30" s="156">
        <f>ROUND(ROUND((SUM(BE79:BE94)), 2)*I30, 2)</f>
        <v>0</v>
      </c>
      <c r="K30" s="50"/>
    </row>
    <row r="31" s="1" customFormat="1" ht="14.4" customHeight="1">
      <c r="B31" s="45"/>
      <c r="C31" s="46"/>
      <c r="D31" s="46"/>
      <c r="E31" s="54" t="s">
        <v>48</v>
      </c>
      <c r="F31" s="156">
        <f>ROUND(SUM(BF79:BF94), 2)</f>
        <v>0</v>
      </c>
      <c r="G31" s="46"/>
      <c r="H31" s="46"/>
      <c r="I31" s="157">
        <v>0.14999999999999999</v>
      </c>
      <c r="J31" s="156">
        <f>ROUND(ROUND((SUM(BF79:BF94)),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49</v>
      </c>
      <c r="F32" s="156">
        <f>ROUND(SUM(BG79:BG94),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50</v>
      </c>
      <c r="F33" s="156">
        <f>ROUND(SUM(BH79:BH94),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51</v>
      </c>
      <c r="F34" s="156">
        <f>ROUND(SUM(BI79:BI94),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52</v>
      </c>
      <c r="E36" s="97"/>
      <c r="F36" s="97"/>
      <c r="G36" s="160" t="s">
        <v>53</v>
      </c>
      <c r="H36" s="161" t="s">
        <v>54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8" t="s">
        <v>113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8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4.4" customHeight="1">
      <c r="B45" s="45"/>
      <c r="C45" s="46"/>
      <c r="D45" s="46"/>
      <c r="E45" s="142" t="str">
        <f>E7</f>
        <v>DC052085_VDF_Jiraska_RK_R2</v>
      </c>
      <c r="F45" s="38"/>
      <c r="G45" s="38"/>
      <c r="H45" s="38"/>
      <c r="I45" s="143"/>
      <c r="J45" s="46"/>
      <c r="K45" s="50"/>
    </row>
    <row r="46" s="1" customFormat="1" ht="14.4" customHeight="1">
      <c r="B46" s="45"/>
      <c r="C46" s="38" t="s">
        <v>111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6.2" customHeight="1">
      <c r="B47" s="45"/>
      <c r="C47" s="46"/>
      <c r="D47" s="46"/>
      <c r="E47" s="144" t="str">
        <f>E9</f>
        <v>05b - VRN_ostatni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8" t="s">
        <v>24</v>
      </c>
      <c r="D49" s="46"/>
      <c r="E49" s="46"/>
      <c r="F49" s="33" t="str">
        <f>F12</f>
        <v>Varnsdorf</v>
      </c>
      <c r="G49" s="46"/>
      <c r="H49" s="46"/>
      <c r="I49" s="145" t="s">
        <v>26</v>
      </c>
      <c r="J49" s="146" t="str">
        <f>IF(J12="","",J12)</f>
        <v>29. 11. 2017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8" t="s">
        <v>30</v>
      </c>
      <c r="D51" s="46"/>
      <c r="E51" s="46"/>
      <c r="F51" s="33" t="str">
        <f>E15</f>
        <v>SVS a.s.</v>
      </c>
      <c r="G51" s="46"/>
      <c r="H51" s="46"/>
      <c r="I51" s="145" t="s">
        <v>37</v>
      </c>
      <c r="J51" s="43" t="str">
        <f>E21</f>
        <v>Ing. Folbrecht</v>
      </c>
      <c r="K51" s="50"/>
    </row>
    <row r="52" s="1" customFormat="1" ht="14.4" customHeight="1">
      <c r="B52" s="45"/>
      <c r="C52" s="38" t="s">
        <v>35</v>
      </c>
      <c r="D52" s="46"/>
      <c r="E52" s="46"/>
      <c r="F52" s="33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114</v>
      </c>
      <c r="D54" s="158"/>
      <c r="E54" s="158"/>
      <c r="F54" s="158"/>
      <c r="G54" s="158"/>
      <c r="H54" s="158"/>
      <c r="I54" s="172"/>
      <c r="J54" s="173" t="s">
        <v>115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116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2" t="s">
        <v>117</v>
      </c>
    </row>
    <row r="57" s="7" customFormat="1" ht="24.96" customHeight="1">
      <c r="B57" s="176"/>
      <c r="C57" s="177"/>
      <c r="D57" s="178" t="s">
        <v>931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932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933</v>
      </c>
      <c r="E59" s="186"/>
      <c r="F59" s="186"/>
      <c r="G59" s="186"/>
      <c r="H59" s="186"/>
      <c r="I59" s="187"/>
      <c r="J59" s="188">
        <f>J90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126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3"/>
      <c r="D69" s="73"/>
      <c r="E69" s="191" t="str">
        <f>E7</f>
        <v>DC052085_VDF_Jiraska_RK_R2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111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2" customHeight="1">
      <c r="B71" s="45"/>
      <c r="C71" s="73"/>
      <c r="D71" s="73"/>
      <c r="E71" s="81" t="str">
        <f>E9</f>
        <v>05b - VRN_ostatni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24</v>
      </c>
      <c r="D73" s="73"/>
      <c r="E73" s="73"/>
      <c r="F73" s="192" t="str">
        <f>F12</f>
        <v>Varnsdorf</v>
      </c>
      <c r="G73" s="73"/>
      <c r="H73" s="73"/>
      <c r="I73" s="193" t="s">
        <v>26</v>
      </c>
      <c r="J73" s="84" t="str">
        <f>IF(J12="","",J12)</f>
        <v>29. 11. 2017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30</v>
      </c>
      <c r="D75" s="73"/>
      <c r="E75" s="73"/>
      <c r="F75" s="192" t="str">
        <f>E15</f>
        <v>SVS a.s.</v>
      </c>
      <c r="G75" s="73"/>
      <c r="H75" s="73"/>
      <c r="I75" s="193" t="s">
        <v>37</v>
      </c>
      <c r="J75" s="192" t="str">
        <f>E21</f>
        <v>Ing. Folbrecht</v>
      </c>
      <c r="K75" s="73"/>
      <c r="L75" s="71"/>
    </row>
    <row r="76" s="1" customFormat="1" ht="14.4" customHeight="1">
      <c r="B76" s="45"/>
      <c r="C76" s="75" t="s">
        <v>35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127</v>
      </c>
      <c r="D78" s="196" t="s">
        <v>61</v>
      </c>
      <c r="E78" s="196" t="s">
        <v>57</v>
      </c>
      <c r="F78" s="196" t="s">
        <v>128</v>
      </c>
      <c r="G78" s="196" t="s">
        <v>129</v>
      </c>
      <c r="H78" s="196" t="s">
        <v>130</v>
      </c>
      <c r="I78" s="197" t="s">
        <v>131</v>
      </c>
      <c r="J78" s="196" t="s">
        <v>115</v>
      </c>
      <c r="K78" s="198" t="s">
        <v>132</v>
      </c>
      <c r="L78" s="199"/>
      <c r="M78" s="101" t="s">
        <v>133</v>
      </c>
      <c r="N78" s="102" t="s">
        <v>46</v>
      </c>
      <c r="O78" s="102" t="s">
        <v>134</v>
      </c>
      <c r="P78" s="102" t="s">
        <v>135</v>
      </c>
      <c r="Q78" s="102" t="s">
        <v>136</v>
      </c>
      <c r="R78" s="102" t="s">
        <v>137</v>
      </c>
      <c r="S78" s="102" t="s">
        <v>138</v>
      </c>
      <c r="T78" s="103" t="s">
        <v>139</v>
      </c>
    </row>
    <row r="79" s="1" customFormat="1" ht="29.28" customHeight="1">
      <c r="B79" s="45"/>
      <c r="C79" s="107" t="s">
        <v>116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2" t="s">
        <v>75</v>
      </c>
      <c r="AU79" s="22" t="s">
        <v>117</v>
      </c>
      <c r="BK79" s="203">
        <f>BK80</f>
        <v>0</v>
      </c>
    </row>
    <row r="80" s="10" customFormat="1" ht="37.44" customHeight="1">
      <c r="B80" s="204"/>
      <c r="C80" s="205"/>
      <c r="D80" s="206" t="s">
        <v>75</v>
      </c>
      <c r="E80" s="207" t="s">
        <v>934</v>
      </c>
      <c r="F80" s="207" t="s">
        <v>935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P81+P90</f>
        <v>0</v>
      </c>
      <c r="Q80" s="212"/>
      <c r="R80" s="213">
        <f>R81+R90</f>
        <v>0</v>
      </c>
      <c r="S80" s="212"/>
      <c r="T80" s="214">
        <f>T81+T90</f>
        <v>0</v>
      </c>
      <c r="AR80" s="215" t="s">
        <v>176</v>
      </c>
      <c r="AT80" s="216" t="s">
        <v>75</v>
      </c>
      <c r="AU80" s="216" t="s">
        <v>76</v>
      </c>
      <c r="AY80" s="215" t="s">
        <v>142</v>
      </c>
      <c r="BK80" s="217">
        <f>BK81+BK90</f>
        <v>0</v>
      </c>
    </row>
    <row r="81" s="10" customFormat="1" ht="19.92" customHeight="1">
      <c r="B81" s="204"/>
      <c r="C81" s="205"/>
      <c r="D81" s="206" t="s">
        <v>75</v>
      </c>
      <c r="E81" s="218" t="s">
        <v>936</v>
      </c>
      <c r="F81" s="218" t="s">
        <v>937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SUM(P82:P89)</f>
        <v>0</v>
      </c>
      <c r="Q81" s="212"/>
      <c r="R81" s="213">
        <f>SUM(R82:R89)</f>
        <v>0</v>
      </c>
      <c r="S81" s="212"/>
      <c r="T81" s="214">
        <f>SUM(T82:T89)</f>
        <v>0</v>
      </c>
      <c r="AR81" s="215" t="s">
        <v>176</v>
      </c>
      <c r="AT81" s="216" t="s">
        <v>75</v>
      </c>
      <c r="AU81" s="216" t="s">
        <v>84</v>
      </c>
      <c r="AY81" s="215" t="s">
        <v>142</v>
      </c>
      <c r="BK81" s="217">
        <f>SUM(BK82:BK89)</f>
        <v>0</v>
      </c>
    </row>
    <row r="82" s="1" customFormat="1" ht="14.4" customHeight="1">
      <c r="B82" s="45"/>
      <c r="C82" s="220" t="s">
        <v>84</v>
      </c>
      <c r="D82" s="220" t="s">
        <v>144</v>
      </c>
      <c r="E82" s="221" t="s">
        <v>938</v>
      </c>
      <c r="F82" s="222" t="s">
        <v>939</v>
      </c>
      <c r="G82" s="223" t="s">
        <v>731</v>
      </c>
      <c r="H82" s="224">
        <v>1</v>
      </c>
      <c r="I82" s="225"/>
      <c r="J82" s="226">
        <f>ROUND(I82*H82,2)</f>
        <v>0</v>
      </c>
      <c r="K82" s="222" t="s">
        <v>148</v>
      </c>
      <c r="L82" s="71"/>
      <c r="M82" s="227" t="s">
        <v>32</v>
      </c>
      <c r="N82" s="228" t="s">
        <v>47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2" t="s">
        <v>940</v>
      </c>
      <c r="AT82" s="22" t="s">
        <v>144</v>
      </c>
      <c r="AU82" s="22" t="s">
        <v>86</v>
      </c>
      <c r="AY82" s="22" t="s">
        <v>142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2" t="s">
        <v>84</v>
      </c>
      <c r="BK82" s="231">
        <f>ROUND(I82*H82,2)</f>
        <v>0</v>
      </c>
      <c r="BL82" s="22" t="s">
        <v>940</v>
      </c>
      <c r="BM82" s="22" t="s">
        <v>966</v>
      </c>
    </row>
    <row r="83" s="1" customFormat="1">
      <c r="B83" s="45"/>
      <c r="C83" s="73"/>
      <c r="D83" s="232" t="s">
        <v>151</v>
      </c>
      <c r="E83" s="73"/>
      <c r="F83" s="233" t="s">
        <v>942</v>
      </c>
      <c r="G83" s="73"/>
      <c r="H83" s="73"/>
      <c r="I83" s="190"/>
      <c r="J83" s="73"/>
      <c r="K83" s="73"/>
      <c r="L83" s="71"/>
      <c r="M83" s="234"/>
      <c r="N83" s="46"/>
      <c r="O83" s="46"/>
      <c r="P83" s="46"/>
      <c r="Q83" s="46"/>
      <c r="R83" s="46"/>
      <c r="S83" s="46"/>
      <c r="T83" s="94"/>
      <c r="AT83" s="22" t="s">
        <v>151</v>
      </c>
      <c r="AU83" s="22" t="s">
        <v>86</v>
      </c>
    </row>
    <row r="84" s="1" customFormat="1" ht="14.4" customHeight="1">
      <c r="B84" s="45"/>
      <c r="C84" s="220" t="s">
        <v>86</v>
      </c>
      <c r="D84" s="220" t="s">
        <v>144</v>
      </c>
      <c r="E84" s="221" t="s">
        <v>943</v>
      </c>
      <c r="F84" s="222" t="s">
        <v>944</v>
      </c>
      <c r="G84" s="223" t="s">
        <v>731</v>
      </c>
      <c r="H84" s="224">
        <v>1</v>
      </c>
      <c r="I84" s="225"/>
      <c r="J84" s="226">
        <f>ROUND(I84*H84,2)</f>
        <v>0</v>
      </c>
      <c r="K84" s="222" t="s">
        <v>148</v>
      </c>
      <c r="L84" s="71"/>
      <c r="M84" s="227" t="s">
        <v>32</v>
      </c>
      <c r="N84" s="228" t="s">
        <v>47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2" t="s">
        <v>940</v>
      </c>
      <c r="AT84" s="22" t="s">
        <v>144</v>
      </c>
      <c r="AU84" s="22" t="s">
        <v>86</v>
      </c>
      <c r="AY84" s="22" t="s">
        <v>142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2" t="s">
        <v>84</v>
      </c>
      <c r="BK84" s="231">
        <f>ROUND(I84*H84,2)</f>
        <v>0</v>
      </c>
      <c r="BL84" s="22" t="s">
        <v>940</v>
      </c>
      <c r="BM84" s="22" t="s">
        <v>967</v>
      </c>
    </row>
    <row r="85" s="1" customFormat="1">
      <c r="B85" s="45"/>
      <c r="C85" s="73"/>
      <c r="D85" s="232" t="s">
        <v>151</v>
      </c>
      <c r="E85" s="73"/>
      <c r="F85" s="233" t="s">
        <v>946</v>
      </c>
      <c r="G85" s="73"/>
      <c r="H85" s="73"/>
      <c r="I85" s="190"/>
      <c r="J85" s="73"/>
      <c r="K85" s="73"/>
      <c r="L85" s="71"/>
      <c r="M85" s="234"/>
      <c r="N85" s="46"/>
      <c r="O85" s="46"/>
      <c r="P85" s="46"/>
      <c r="Q85" s="46"/>
      <c r="R85" s="46"/>
      <c r="S85" s="46"/>
      <c r="T85" s="94"/>
      <c r="AT85" s="22" t="s">
        <v>151</v>
      </c>
      <c r="AU85" s="22" t="s">
        <v>86</v>
      </c>
    </row>
    <row r="86" s="1" customFormat="1" ht="14.4" customHeight="1">
      <c r="B86" s="45"/>
      <c r="C86" s="220" t="s">
        <v>161</v>
      </c>
      <c r="D86" s="220" t="s">
        <v>144</v>
      </c>
      <c r="E86" s="221" t="s">
        <v>947</v>
      </c>
      <c r="F86" s="222" t="s">
        <v>948</v>
      </c>
      <c r="G86" s="223" t="s">
        <v>731</v>
      </c>
      <c r="H86" s="224">
        <v>1</v>
      </c>
      <c r="I86" s="225"/>
      <c r="J86" s="226">
        <f>ROUND(I86*H86,2)</f>
        <v>0</v>
      </c>
      <c r="K86" s="222" t="s">
        <v>148</v>
      </c>
      <c r="L86" s="71"/>
      <c r="M86" s="227" t="s">
        <v>32</v>
      </c>
      <c r="N86" s="228" t="s">
        <v>47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2" t="s">
        <v>940</v>
      </c>
      <c r="AT86" s="22" t="s">
        <v>144</v>
      </c>
      <c r="AU86" s="22" t="s">
        <v>86</v>
      </c>
      <c r="AY86" s="22" t="s">
        <v>142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2" t="s">
        <v>84</v>
      </c>
      <c r="BK86" s="231">
        <f>ROUND(I86*H86,2)</f>
        <v>0</v>
      </c>
      <c r="BL86" s="22" t="s">
        <v>940</v>
      </c>
      <c r="BM86" s="22" t="s">
        <v>968</v>
      </c>
    </row>
    <row r="87" s="1" customFormat="1">
      <c r="B87" s="45"/>
      <c r="C87" s="73"/>
      <c r="D87" s="232" t="s">
        <v>151</v>
      </c>
      <c r="E87" s="73"/>
      <c r="F87" s="233" t="s">
        <v>950</v>
      </c>
      <c r="G87" s="73"/>
      <c r="H87" s="73"/>
      <c r="I87" s="190"/>
      <c r="J87" s="73"/>
      <c r="K87" s="73"/>
      <c r="L87" s="71"/>
      <c r="M87" s="234"/>
      <c r="N87" s="46"/>
      <c r="O87" s="46"/>
      <c r="P87" s="46"/>
      <c r="Q87" s="46"/>
      <c r="R87" s="46"/>
      <c r="S87" s="46"/>
      <c r="T87" s="94"/>
      <c r="AT87" s="22" t="s">
        <v>151</v>
      </c>
      <c r="AU87" s="22" t="s">
        <v>86</v>
      </c>
    </row>
    <row r="88" s="1" customFormat="1" ht="14.4" customHeight="1">
      <c r="B88" s="45"/>
      <c r="C88" s="220" t="s">
        <v>149</v>
      </c>
      <c r="D88" s="220" t="s">
        <v>144</v>
      </c>
      <c r="E88" s="221" t="s">
        <v>951</v>
      </c>
      <c r="F88" s="222" t="s">
        <v>952</v>
      </c>
      <c r="G88" s="223" t="s">
        <v>731</v>
      </c>
      <c r="H88" s="224">
        <v>1</v>
      </c>
      <c r="I88" s="225"/>
      <c r="J88" s="226">
        <f>ROUND(I88*H88,2)</f>
        <v>0</v>
      </c>
      <c r="K88" s="222" t="s">
        <v>148</v>
      </c>
      <c r="L88" s="71"/>
      <c r="M88" s="227" t="s">
        <v>32</v>
      </c>
      <c r="N88" s="228" t="s">
        <v>47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2" t="s">
        <v>940</v>
      </c>
      <c r="AT88" s="22" t="s">
        <v>144</v>
      </c>
      <c r="AU88" s="22" t="s">
        <v>86</v>
      </c>
      <c r="AY88" s="22" t="s">
        <v>142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2" t="s">
        <v>84</v>
      </c>
      <c r="BK88" s="231">
        <f>ROUND(I88*H88,2)</f>
        <v>0</v>
      </c>
      <c r="BL88" s="22" t="s">
        <v>940</v>
      </c>
      <c r="BM88" s="22" t="s">
        <v>969</v>
      </c>
    </row>
    <row r="89" s="1" customFormat="1">
      <c r="B89" s="45"/>
      <c r="C89" s="73"/>
      <c r="D89" s="232" t="s">
        <v>151</v>
      </c>
      <c r="E89" s="73"/>
      <c r="F89" s="233" t="s">
        <v>954</v>
      </c>
      <c r="G89" s="73"/>
      <c r="H89" s="73"/>
      <c r="I89" s="190"/>
      <c r="J89" s="73"/>
      <c r="K89" s="73"/>
      <c r="L89" s="71"/>
      <c r="M89" s="234"/>
      <c r="N89" s="46"/>
      <c r="O89" s="46"/>
      <c r="P89" s="46"/>
      <c r="Q89" s="46"/>
      <c r="R89" s="46"/>
      <c r="S89" s="46"/>
      <c r="T89" s="94"/>
      <c r="AT89" s="22" t="s">
        <v>151</v>
      </c>
      <c r="AU89" s="22" t="s">
        <v>86</v>
      </c>
    </row>
    <row r="90" s="10" customFormat="1" ht="29.88" customHeight="1">
      <c r="B90" s="204"/>
      <c r="C90" s="205"/>
      <c r="D90" s="206" t="s">
        <v>75</v>
      </c>
      <c r="E90" s="218" t="s">
        <v>955</v>
      </c>
      <c r="F90" s="218" t="s">
        <v>956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SUM(P91:P94)</f>
        <v>0</v>
      </c>
      <c r="Q90" s="212"/>
      <c r="R90" s="213">
        <f>SUM(R91:R94)</f>
        <v>0</v>
      </c>
      <c r="S90" s="212"/>
      <c r="T90" s="214">
        <f>SUM(T91:T94)</f>
        <v>0</v>
      </c>
      <c r="AR90" s="215" t="s">
        <v>176</v>
      </c>
      <c r="AT90" s="216" t="s">
        <v>75</v>
      </c>
      <c r="AU90" s="216" t="s">
        <v>84</v>
      </c>
      <c r="AY90" s="215" t="s">
        <v>142</v>
      </c>
      <c r="BK90" s="217">
        <f>SUM(BK91:BK94)</f>
        <v>0</v>
      </c>
    </row>
    <row r="91" s="1" customFormat="1" ht="14.4" customHeight="1">
      <c r="B91" s="45"/>
      <c r="C91" s="220" t="s">
        <v>176</v>
      </c>
      <c r="D91" s="220" t="s">
        <v>144</v>
      </c>
      <c r="E91" s="221" t="s">
        <v>957</v>
      </c>
      <c r="F91" s="222" t="s">
        <v>958</v>
      </c>
      <c r="G91" s="223" t="s">
        <v>731</v>
      </c>
      <c r="H91" s="224">
        <v>1</v>
      </c>
      <c r="I91" s="225"/>
      <c r="J91" s="226">
        <f>ROUND(I91*H91,2)</f>
        <v>0</v>
      </c>
      <c r="K91" s="222" t="s">
        <v>148</v>
      </c>
      <c r="L91" s="71"/>
      <c r="M91" s="227" t="s">
        <v>32</v>
      </c>
      <c r="N91" s="228" t="s">
        <v>47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2" t="s">
        <v>940</v>
      </c>
      <c r="AT91" s="22" t="s">
        <v>144</v>
      </c>
      <c r="AU91" s="22" t="s">
        <v>86</v>
      </c>
      <c r="AY91" s="22" t="s">
        <v>142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2" t="s">
        <v>84</v>
      </c>
      <c r="BK91" s="231">
        <f>ROUND(I91*H91,2)</f>
        <v>0</v>
      </c>
      <c r="BL91" s="22" t="s">
        <v>940</v>
      </c>
      <c r="BM91" s="22" t="s">
        <v>970</v>
      </c>
    </row>
    <row r="92" s="1" customFormat="1">
      <c r="B92" s="45"/>
      <c r="C92" s="73"/>
      <c r="D92" s="232" t="s">
        <v>151</v>
      </c>
      <c r="E92" s="73"/>
      <c r="F92" s="233" t="s">
        <v>960</v>
      </c>
      <c r="G92" s="73"/>
      <c r="H92" s="73"/>
      <c r="I92" s="190"/>
      <c r="J92" s="73"/>
      <c r="K92" s="73"/>
      <c r="L92" s="71"/>
      <c r="M92" s="234"/>
      <c r="N92" s="46"/>
      <c r="O92" s="46"/>
      <c r="P92" s="46"/>
      <c r="Q92" s="46"/>
      <c r="R92" s="46"/>
      <c r="S92" s="46"/>
      <c r="T92" s="94"/>
      <c r="AT92" s="22" t="s">
        <v>151</v>
      </c>
      <c r="AU92" s="22" t="s">
        <v>86</v>
      </c>
    </row>
    <row r="93" s="1" customFormat="1" ht="14.4" customHeight="1">
      <c r="B93" s="45"/>
      <c r="C93" s="220" t="s">
        <v>182</v>
      </c>
      <c r="D93" s="220" t="s">
        <v>144</v>
      </c>
      <c r="E93" s="221" t="s">
        <v>961</v>
      </c>
      <c r="F93" s="222" t="s">
        <v>962</v>
      </c>
      <c r="G93" s="223" t="s">
        <v>731</v>
      </c>
      <c r="H93" s="224">
        <v>1</v>
      </c>
      <c r="I93" s="225"/>
      <c r="J93" s="226">
        <f>ROUND(I93*H93,2)</f>
        <v>0</v>
      </c>
      <c r="K93" s="222" t="s">
        <v>148</v>
      </c>
      <c r="L93" s="71"/>
      <c r="M93" s="227" t="s">
        <v>32</v>
      </c>
      <c r="N93" s="228" t="s">
        <v>47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2" t="s">
        <v>940</v>
      </c>
      <c r="AT93" s="22" t="s">
        <v>144</v>
      </c>
      <c r="AU93" s="22" t="s">
        <v>86</v>
      </c>
      <c r="AY93" s="22" t="s">
        <v>142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2" t="s">
        <v>84</v>
      </c>
      <c r="BK93" s="231">
        <f>ROUND(I93*H93,2)</f>
        <v>0</v>
      </c>
      <c r="BL93" s="22" t="s">
        <v>940</v>
      </c>
      <c r="BM93" s="22" t="s">
        <v>971</v>
      </c>
    </row>
    <row r="94" s="1" customFormat="1">
      <c r="B94" s="45"/>
      <c r="C94" s="73"/>
      <c r="D94" s="232" t="s">
        <v>151</v>
      </c>
      <c r="E94" s="73"/>
      <c r="F94" s="233" t="s">
        <v>964</v>
      </c>
      <c r="G94" s="73"/>
      <c r="H94" s="73"/>
      <c r="I94" s="190"/>
      <c r="J94" s="73"/>
      <c r="K94" s="73"/>
      <c r="L94" s="71"/>
      <c r="M94" s="267"/>
      <c r="N94" s="268"/>
      <c r="O94" s="268"/>
      <c r="P94" s="268"/>
      <c r="Q94" s="268"/>
      <c r="R94" s="268"/>
      <c r="S94" s="268"/>
      <c r="T94" s="269"/>
      <c r="AT94" s="22" t="s">
        <v>151</v>
      </c>
      <c r="AU94" s="22" t="s">
        <v>86</v>
      </c>
    </row>
    <row r="95" s="1" customFormat="1" ht="6.96" customHeight="1">
      <c r="B95" s="66"/>
      <c r="C95" s="67"/>
      <c r="D95" s="67"/>
      <c r="E95" s="67"/>
      <c r="F95" s="67"/>
      <c r="G95" s="67"/>
      <c r="H95" s="67"/>
      <c r="I95" s="165"/>
      <c r="J95" s="67"/>
      <c r="K95" s="67"/>
      <c r="L95" s="71"/>
    </row>
  </sheetData>
  <sheetProtection sheet="1" autoFilter="0" formatColumns="0" formatRows="0" objects="1" scenarios="1" spinCount="100000" saltValue="bFqkzMvhBnPSyzAipC9S4/vnjFBNePQyZkAP8vmPB6dR9YbYomrJMoc6TwRbprLCDY/XM8bqcSOk+rZ1vyJ2qg==" hashValue="FiLFRRpxwyGGM+1TIylpUgjFOZU+m6xQNoGlMRRYYOlwA3DtGZr4lKbOTx2hKQsFawggKAlcgeiRyLz5SonAVg==" algorithmName="SHA-512" password="CC35"/>
  <autoFilter ref="C78:K94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70" customWidth="1"/>
    <col min="2" max="2" width="1.664063" style="270" customWidth="1"/>
    <col min="3" max="4" width="5" style="270" customWidth="1"/>
    <col min="5" max="5" width="11.71" style="270" customWidth="1"/>
    <col min="6" max="6" width="9.14" style="270" customWidth="1"/>
    <col min="7" max="7" width="5" style="270" customWidth="1"/>
    <col min="8" max="8" width="77.86" style="270" customWidth="1"/>
    <col min="9" max="10" width="20" style="270" customWidth="1"/>
    <col min="11" max="11" width="1.664063" style="270" customWidth="1"/>
  </cols>
  <sheetData>
    <row r="1" ht="37.5" customHeight="1"/>
    <row r="2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3" customFormat="1" ht="45" customHeight="1">
      <c r="B3" s="274"/>
      <c r="C3" s="275" t="s">
        <v>972</v>
      </c>
      <c r="D3" s="275"/>
      <c r="E3" s="275"/>
      <c r="F3" s="275"/>
      <c r="G3" s="275"/>
      <c r="H3" s="275"/>
      <c r="I3" s="275"/>
      <c r="J3" s="275"/>
      <c r="K3" s="276"/>
    </row>
    <row r="4" ht="25.5" customHeight="1">
      <c r="B4" s="277"/>
      <c r="C4" s="278" t="s">
        <v>973</v>
      </c>
      <c r="D4" s="278"/>
      <c r="E4" s="278"/>
      <c r="F4" s="278"/>
      <c r="G4" s="278"/>
      <c r="H4" s="278"/>
      <c r="I4" s="278"/>
      <c r="J4" s="278"/>
      <c r="K4" s="279"/>
    </row>
    <row r="5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ht="15" customHeight="1">
      <c r="B6" s="277"/>
      <c r="C6" s="281" t="s">
        <v>974</v>
      </c>
      <c r="D6" s="281"/>
      <c r="E6" s="281"/>
      <c r="F6" s="281"/>
      <c r="G6" s="281"/>
      <c r="H6" s="281"/>
      <c r="I6" s="281"/>
      <c r="J6" s="281"/>
      <c r="K6" s="279"/>
    </row>
    <row r="7" ht="15" customHeight="1">
      <c r="B7" s="282"/>
      <c r="C7" s="281" t="s">
        <v>975</v>
      </c>
      <c r="D7" s="281"/>
      <c r="E7" s="281"/>
      <c r="F7" s="281"/>
      <c r="G7" s="281"/>
      <c r="H7" s="281"/>
      <c r="I7" s="281"/>
      <c r="J7" s="281"/>
      <c r="K7" s="279"/>
    </row>
    <row r="8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ht="15" customHeight="1">
      <c r="B9" s="282"/>
      <c r="C9" s="281" t="s">
        <v>976</v>
      </c>
      <c r="D9" s="281"/>
      <c r="E9" s="281"/>
      <c r="F9" s="281"/>
      <c r="G9" s="281"/>
      <c r="H9" s="281"/>
      <c r="I9" s="281"/>
      <c r="J9" s="281"/>
      <c r="K9" s="279"/>
    </row>
    <row r="10" ht="15" customHeight="1">
      <c r="B10" s="282"/>
      <c r="C10" s="281"/>
      <c r="D10" s="281" t="s">
        <v>977</v>
      </c>
      <c r="E10" s="281"/>
      <c r="F10" s="281"/>
      <c r="G10" s="281"/>
      <c r="H10" s="281"/>
      <c r="I10" s="281"/>
      <c r="J10" s="281"/>
      <c r="K10" s="279"/>
    </row>
    <row r="11" ht="15" customHeight="1">
      <c r="B11" s="282"/>
      <c r="C11" s="283"/>
      <c r="D11" s="281" t="s">
        <v>978</v>
      </c>
      <c r="E11" s="281"/>
      <c r="F11" s="281"/>
      <c r="G11" s="281"/>
      <c r="H11" s="281"/>
      <c r="I11" s="281"/>
      <c r="J11" s="281"/>
      <c r="K11" s="279"/>
    </row>
    <row r="12" ht="12.75" customHeight="1">
      <c r="B12" s="282"/>
      <c r="C12" s="283"/>
      <c r="D12" s="283"/>
      <c r="E12" s="283"/>
      <c r="F12" s="283"/>
      <c r="G12" s="283"/>
      <c r="H12" s="283"/>
      <c r="I12" s="283"/>
      <c r="J12" s="283"/>
      <c r="K12" s="279"/>
    </row>
    <row r="13" ht="15" customHeight="1">
      <c r="B13" s="282"/>
      <c r="C13" s="283"/>
      <c r="D13" s="281" t="s">
        <v>979</v>
      </c>
      <c r="E13" s="281"/>
      <c r="F13" s="281"/>
      <c r="G13" s="281"/>
      <c r="H13" s="281"/>
      <c r="I13" s="281"/>
      <c r="J13" s="281"/>
      <c r="K13" s="279"/>
    </row>
    <row r="14" ht="15" customHeight="1">
      <c r="B14" s="282"/>
      <c r="C14" s="283"/>
      <c r="D14" s="281" t="s">
        <v>980</v>
      </c>
      <c r="E14" s="281"/>
      <c r="F14" s="281"/>
      <c r="G14" s="281"/>
      <c r="H14" s="281"/>
      <c r="I14" s="281"/>
      <c r="J14" s="281"/>
      <c r="K14" s="279"/>
    </row>
    <row r="15" ht="15" customHeight="1">
      <c r="B15" s="282"/>
      <c r="C15" s="283"/>
      <c r="D15" s="281" t="s">
        <v>981</v>
      </c>
      <c r="E15" s="281"/>
      <c r="F15" s="281"/>
      <c r="G15" s="281"/>
      <c r="H15" s="281"/>
      <c r="I15" s="281"/>
      <c r="J15" s="281"/>
      <c r="K15" s="279"/>
    </row>
    <row r="16" ht="15" customHeight="1">
      <c r="B16" s="282"/>
      <c r="C16" s="283"/>
      <c r="D16" s="283"/>
      <c r="E16" s="284" t="s">
        <v>83</v>
      </c>
      <c r="F16" s="281" t="s">
        <v>982</v>
      </c>
      <c r="G16" s="281"/>
      <c r="H16" s="281"/>
      <c r="I16" s="281"/>
      <c r="J16" s="281"/>
      <c r="K16" s="279"/>
    </row>
    <row r="17" ht="15" customHeight="1">
      <c r="B17" s="282"/>
      <c r="C17" s="283"/>
      <c r="D17" s="283"/>
      <c r="E17" s="284" t="s">
        <v>983</v>
      </c>
      <c r="F17" s="281" t="s">
        <v>984</v>
      </c>
      <c r="G17" s="281"/>
      <c r="H17" s="281"/>
      <c r="I17" s="281"/>
      <c r="J17" s="281"/>
      <c r="K17" s="279"/>
    </row>
    <row r="18" ht="15" customHeight="1">
      <c r="B18" s="282"/>
      <c r="C18" s="283"/>
      <c r="D18" s="283"/>
      <c r="E18" s="284" t="s">
        <v>985</v>
      </c>
      <c r="F18" s="281" t="s">
        <v>986</v>
      </c>
      <c r="G18" s="281"/>
      <c r="H18" s="281"/>
      <c r="I18" s="281"/>
      <c r="J18" s="281"/>
      <c r="K18" s="279"/>
    </row>
    <row r="19" ht="15" customHeight="1">
      <c r="B19" s="282"/>
      <c r="C19" s="283"/>
      <c r="D19" s="283"/>
      <c r="E19" s="284" t="s">
        <v>987</v>
      </c>
      <c r="F19" s="281" t="s">
        <v>988</v>
      </c>
      <c r="G19" s="281"/>
      <c r="H19" s="281"/>
      <c r="I19" s="281"/>
      <c r="J19" s="281"/>
      <c r="K19" s="279"/>
    </row>
    <row r="20" ht="15" customHeight="1">
      <c r="B20" s="282"/>
      <c r="C20" s="283"/>
      <c r="D20" s="283"/>
      <c r="E20" s="284" t="s">
        <v>989</v>
      </c>
      <c r="F20" s="281" t="s">
        <v>990</v>
      </c>
      <c r="G20" s="281"/>
      <c r="H20" s="281"/>
      <c r="I20" s="281"/>
      <c r="J20" s="281"/>
      <c r="K20" s="279"/>
    </row>
    <row r="21" ht="15" customHeight="1">
      <c r="B21" s="282"/>
      <c r="C21" s="283"/>
      <c r="D21" s="283"/>
      <c r="E21" s="284" t="s">
        <v>991</v>
      </c>
      <c r="F21" s="281" t="s">
        <v>992</v>
      </c>
      <c r="G21" s="281"/>
      <c r="H21" s="281"/>
      <c r="I21" s="281"/>
      <c r="J21" s="281"/>
      <c r="K21" s="279"/>
    </row>
    <row r="22" ht="12.75" customHeight="1">
      <c r="B22" s="282"/>
      <c r="C22" s="283"/>
      <c r="D22" s="283"/>
      <c r="E22" s="283"/>
      <c r="F22" s="283"/>
      <c r="G22" s="283"/>
      <c r="H22" s="283"/>
      <c r="I22" s="283"/>
      <c r="J22" s="283"/>
      <c r="K22" s="279"/>
    </row>
    <row r="23" ht="15" customHeight="1">
      <c r="B23" s="282"/>
      <c r="C23" s="281" t="s">
        <v>993</v>
      </c>
      <c r="D23" s="281"/>
      <c r="E23" s="281"/>
      <c r="F23" s="281"/>
      <c r="G23" s="281"/>
      <c r="H23" s="281"/>
      <c r="I23" s="281"/>
      <c r="J23" s="281"/>
      <c r="K23" s="279"/>
    </row>
    <row r="24" ht="15" customHeight="1">
      <c r="B24" s="282"/>
      <c r="C24" s="281" t="s">
        <v>994</v>
      </c>
      <c r="D24" s="281"/>
      <c r="E24" s="281"/>
      <c r="F24" s="281"/>
      <c r="G24" s="281"/>
      <c r="H24" s="281"/>
      <c r="I24" s="281"/>
      <c r="J24" s="281"/>
      <c r="K24" s="279"/>
    </row>
    <row r="25" ht="15" customHeight="1">
      <c r="B25" s="282"/>
      <c r="C25" s="281"/>
      <c r="D25" s="281" t="s">
        <v>995</v>
      </c>
      <c r="E25" s="281"/>
      <c r="F25" s="281"/>
      <c r="G25" s="281"/>
      <c r="H25" s="281"/>
      <c r="I25" s="281"/>
      <c r="J25" s="281"/>
      <c r="K25" s="279"/>
    </row>
    <row r="26" ht="15" customHeight="1">
      <c r="B26" s="282"/>
      <c r="C26" s="283"/>
      <c r="D26" s="281" t="s">
        <v>996</v>
      </c>
      <c r="E26" s="281"/>
      <c r="F26" s="281"/>
      <c r="G26" s="281"/>
      <c r="H26" s="281"/>
      <c r="I26" s="281"/>
      <c r="J26" s="281"/>
      <c r="K26" s="279"/>
    </row>
    <row r="27" ht="12.75" customHeight="1">
      <c r="B27" s="282"/>
      <c r="C27" s="283"/>
      <c r="D27" s="283"/>
      <c r="E27" s="283"/>
      <c r="F27" s="283"/>
      <c r="G27" s="283"/>
      <c r="H27" s="283"/>
      <c r="I27" s="283"/>
      <c r="J27" s="283"/>
      <c r="K27" s="279"/>
    </row>
    <row r="28" ht="15" customHeight="1">
      <c r="B28" s="282"/>
      <c r="C28" s="283"/>
      <c r="D28" s="281" t="s">
        <v>997</v>
      </c>
      <c r="E28" s="281"/>
      <c r="F28" s="281"/>
      <c r="G28" s="281"/>
      <c r="H28" s="281"/>
      <c r="I28" s="281"/>
      <c r="J28" s="281"/>
      <c r="K28" s="279"/>
    </row>
    <row r="29" ht="15" customHeight="1">
      <c r="B29" s="282"/>
      <c r="C29" s="283"/>
      <c r="D29" s="281" t="s">
        <v>998</v>
      </c>
      <c r="E29" s="281"/>
      <c r="F29" s="281"/>
      <c r="G29" s="281"/>
      <c r="H29" s="281"/>
      <c r="I29" s="281"/>
      <c r="J29" s="281"/>
      <c r="K29" s="279"/>
    </row>
    <row r="30" ht="12.75" customHeight="1">
      <c r="B30" s="282"/>
      <c r="C30" s="283"/>
      <c r="D30" s="283"/>
      <c r="E30" s="283"/>
      <c r="F30" s="283"/>
      <c r="G30" s="283"/>
      <c r="H30" s="283"/>
      <c r="I30" s="283"/>
      <c r="J30" s="283"/>
      <c r="K30" s="279"/>
    </row>
    <row r="31" ht="15" customHeight="1">
      <c r="B31" s="282"/>
      <c r="C31" s="283"/>
      <c r="D31" s="281" t="s">
        <v>999</v>
      </c>
      <c r="E31" s="281"/>
      <c r="F31" s="281"/>
      <c r="G31" s="281"/>
      <c r="H31" s="281"/>
      <c r="I31" s="281"/>
      <c r="J31" s="281"/>
      <c r="K31" s="279"/>
    </row>
    <row r="32" ht="15" customHeight="1">
      <c r="B32" s="282"/>
      <c r="C32" s="283"/>
      <c r="D32" s="281" t="s">
        <v>1000</v>
      </c>
      <c r="E32" s="281"/>
      <c r="F32" s="281"/>
      <c r="G32" s="281"/>
      <c r="H32" s="281"/>
      <c r="I32" s="281"/>
      <c r="J32" s="281"/>
      <c r="K32" s="279"/>
    </row>
    <row r="33" ht="15" customHeight="1">
      <c r="B33" s="282"/>
      <c r="C33" s="283"/>
      <c r="D33" s="281" t="s">
        <v>1001</v>
      </c>
      <c r="E33" s="281"/>
      <c r="F33" s="281"/>
      <c r="G33" s="281"/>
      <c r="H33" s="281"/>
      <c r="I33" s="281"/>
      <c r="J33" s="281"/>
      <c r="K33" s="279"/>
    </row>
    <row r="34" ht="15" customHeight="1">
      <c r="B34" s="282"/>
      <c r="C34" s="283"/>
      <c r="D34" s="281"/>
      <c r="E34" s="285" t="s">
        <v>127</v>
      </c>
      <c r="F34" s="281"/>
      <c r="G34" s="281" t="s">
        <v>1002</v>
      </c>
      <c r="H34" s="281"/>
      <c r="I34" s="281"/>
      <c r="J34" s="281"/>
      <c r="K34" s="279"/>
    </row>
    <row r="35" ht="30.75" customHeight="1">
      <c r="B35" s="282"/>
      <c r="C35" s="283"/>
      <c r="D35" s="281"/>
      <c r="E35" s="285" t="s">
        <v>1003</v>
      </c>
      <c r="F35" s="281"/>
      <c r="G35" s="281" t="s">
        <v>1004</v>
      </c>
      <c r="H35" s="281"/>
      <c r="I35" s="281"/>
      <c r="J35" s="281"/>
      <c r="K35" s="279"/>
    </row>
    <row r="36" ht="15" customHeight="1">
      <c r="B36" s="282"/>
      <c r="C36" s="283"/>
      <c r="D36" s="281"/>
      <c r="E36" s="285" t="s">
        <v>57</v>
      </c>
      <c r="F36" s="281"/>
      <c r="G36" s="281" t="s">
        <v>1005</v>
      </c>
      <c r="H36" s="281"/>
      <c r="I36" s="281"/>
      <c r="J36" s="281"/>
      <c r="K36" s="279"/>
    </row>
    <row r="37" ht="15" customHeight="1">
      <c r="B37" s="282"/>
      <c r="C37" s="283"/>
      <c r="D37" s="281"/>
      <c r="E37" s="285" t="s">
        <v>128</v>
      </c>
      <c r="F37" s="281"/>
      <c r="G37" s="281" t="s">
        <v>1006</v>
      </c>
      <c r="H37" s="281"/>
      <c r="I37" s="281"/>
      <c r="J37" s="281"/>
      <c r="K37" s="279"/>
    </row>
    <row r="38" ht="15" customHeight="1">
      <c r="B38" s="282"/>
      <c r="C38" s="283"/>
      <c r="D38" s="281"/>
      <c r="E38" s="285" t="s">
        <v>129</v>
      </c>
      <c r="F38" s="281"/>
      <c r="G38" s="281" t="s">
        <v>1007</v>
      </c>
      <c r="H38" s="281"/>
      <c r="I38" s="281"/>
      <c r="J38" s="281"/>
      <c r="K38" s="279"/>
    </row>
    <row r="39" ht="15" customHeight="1">
      <c r="B39" s="282"/>
      <c r="C39" s="283"/>
      <c r="D39" s="281"/>
      <c r="E39" s="285" t="s">
        <v>130</v>
      </c>
      <c r="F39" s="281"/>
      <c r="G39" s="281" t="s">
        <v>1008</v>
      </c>
      <c r="H39" s="281"/>
      <c r="I39" s="281"/>
      <c r="J39" s="281"/>
      <c r="K39" s="279"/>
    </row>
    <row r="40" ht="15" customHeight="1">
      <c r="B40" s="282"/>
      <c r="C40" s="283"/>
      <c r="D40" s="281"/>
      <c r="E40" s="285" t="s">
        <v>1009</v>
      </c>
      <c r="F40" s="281"/>
      <c r="G40" s="281" t="s">
        <v>1010</v>
      </c>
      <c r="H40" s="281"/>
      <c r="I40" s="281"/>
      <c r="J40" s="281"/>
      <c r="K40" s="279"/>
    </row>
    <row r="41" ht="15" customHeight="1">
      <c r="B41" s="282"/>
      <c r="C41" s="283"/>
      <c r="D41" s="281"/>
      <c r="E41" s="285"/>
      <c r="F41" s="281"/>
      <c r="G41" s="281" t="s">
        <v>1011</v>
      </c>
      <c r="H41" s="281"/>
      <c r="I41" s="281"/>
      <c r="J41" s="281"/>
      <c r="K41" s="279"/>
    </row>
    <row r="42" ht="15" customHeight="1">
      <c r="B42" s="282"/>
      <c r="C42" s="283"/>
      <c r="D42" s="281"/>
      <c r="E42" s="285" t="s">
        <v>1012</v>
      </c>
      <c r="F42" s="281"/>
      <c r="G42" s="281" t="s">
        <v>1013</v>
      </c>
      <c r="H42" s="281"/>
      <c r="I42" s="281"/>
      <c r="J42" s="281"/>
      <c r="K42" s="279"/>
    </row>
    <row r="43" ht="15" customHeight="1">
      <c r="B43" s="282"/>
      <c r="C43" s="283"/>
      <c r="D43" s="281"/>
      <c r="E43" s="285" t="s">
        <v>132</v>
      </c>
      <c r="F43" s="281"/>
      <c r="G43" s="281" t="s">
        <v>1014</v>
      </c>
      <c r="H43" s="281"/>
      <c r="I43" s="281"/>
      <c r="J43" s="281"/>
      <c r="K43" s="279"/>
    </row>
    <row r="44" ht="12.75" customHeight="1">
      <c r="B44" s="282"/>
      <c r="C44" s="283"/>
      <c r="D44" s="281"/>
      <c r="E44" s="281"/>
      <c r="F44" s="281"/>
      <c r="G44" s="281"/>
      <c r="H44" s="281"/>
      <c r="I44" s="281"/>
      <c r="J44" s="281"/>
      <c r="K44" s="279"/>
    </row>
    <row r="45" ht="15" customHeight="1">
      <c r="B45" s="282"/>
      <c r="C45" s="283"/>
      <c r="D45" s="281" t="s">
        <v>1015</v>
      </c>
      <c r="E45" s="281"/>
      <c r="F45" s="281"/>
      <c r="G45" s="281"/>
      <c r="H45" s="281"/>
      <c r="I45" s="281"/>
      <c r="J45" s="281"/>
      <c r="K45" s="279"/>
    </row>
    <row r="46" ht="15" customHeight="1">
      <c r="B46" s="282"/>
      <c r="C46" s="283"/>
      <c r="D46" s="283"/>
      <c r="E46" s="281" t="s">
        <v>1016</v>
      </c>
      <c r="F46" s="281"/>
      <c r="G46" s="281"/>
      <c r="H46" s="281"/>
      <c r="I46" s="281"/>
      <c r="J46" s="281"/>
      <c r="K46" s="279"/>
    </row>
    <row r="47" ht="15" customHeight="1">
      <c r="B47" s="282"/>
      <c r="C47" s="283"/>
      <c r="D47" s="283"/>
      <c r="E47" s="281" t="s">
        <v>1017</v>
      </c>
      <c r="F47" s="281"/>
      <c r="G47" s="281"/>
      <c r="H47" s="281"/>
      <c r="I47" s="281"/>
      <c r="J47" s="281"/>
      <c r="K47" s="279"/>
    </row>
    <row r="48" ht="15" customHeight="1">
      <c r="B48" s="282"/>
      <c r="C48" s="283"/>
      <c r="D48" s="283"/>
      <c r="E48" s="281" t="s">
        <v>1018</v>
      </c>
      <c r="F48" s="281"/>
      <c r="G48" s="281"/>
      <c r="H48" s="281"/>
      <c r="I48" s="281"/>
      <c r="J48" s="281"/>
      <c r="K48" s="279"/>
    </row>
    <row r="49" ht="15" customHeight="1">
      <c r="B49" s="282"/>
      <c r="C49" s="283"/>
      <c r="D49" s="281" t="s">
        <v>1019</v>
      </c>
      <c r="E49" s="281"/>
      <c r="F49" s="281"/>
      <c r="G49" s="281"/>
      <c r="H49" s="281"/>
      <c r="I49" s="281"/>
      <c r="J49" s="281"/>
      <c r="K49" s="279"/>
    </row>
    <row r="50" ht="25.5" customHeight="1">
      <c r="B50" s="277"/>
      <c r="C50" s="278" t="s">
        <v>1020</v>
      </c>
      <c r="D50" s="278"/>
      <c r="E50" s="278"/>
      <c r="F50" s="278"/>
      <c r="G50" s="278"/>
      <c r="H50" s="278"/>
      <c r="I50" s="278"/>
      <c r="J50" s="278"/>
      <c r="K50" s="279"/>
    </row>
    <row r="51" ht="5.25" customHeight="1">
      <c r="B51" s="277"/>
      <c r="C51" s="280"/>
      <c r="D51" s="280"/>
      <c r="E51" s="280"/>
      <c r="F51" s="280"/>
      <c r="G51" s="280"/>
      <c r="H51" s="280"/>
      <c r="I51" s="280"/>
      <c r="J51" s="280"/>
      <c r="K51" s="279"/>
    </row>
    <row r="52" ht="15" customHeight="1">
      <c r="B52" s="277"/>
      <c r="C52" s="281" t="s">
        <v>1021</v>
      </c>
      <c r="D52" s="281"/>
      <c r="E52" s="281"/>
      <c r="F52" s="281"/>
      <c r="G52" s="281"/>
      <c r="H52" s="281"/>
      <c r="I52" s="281"/>
      <c r="J52" s="281"/>
      <c r="K52" s="279"/>
    </row>
    <row r="53" ht="15" customHeight="1">
      <c r="B53" s="277"/>
      <c r="C53" s="281" t="s">
        <v>1022</v>
      </c>
      <c r="D53" s="281"/>
      <c r="E53" s="281"/>
      <c r="F53" s="281"/>
      <c r="G53" s="281"/>
      <c r="H53" s="281"/>
      <c r="I53" s="281"/>
      <c r="J53" s="281"/>
      <c r="K53" s="279"/>
    </row>
    <row r="54" ht="12.75" customHeight="1">
      <c r="B54" s="277"/>
      <c r="C54" s="281"/>
      <c r="D54" s="281"/>
      <c r="E54" s="281"/>
      <c r="F54" s="281"/>
      <c r="G54" s="281"/>
      <c r="H54" s="281"/>
      <c r="I54" s="281"/>
      <c r="J54" s="281"/>
      <c r="K54" s="279"/>
    </row>
    <row r="55" ht="15" customHeight="1">
      <c r="B55" s="277"/>
      <c r="C55" s="281" t="s">
        <v>1023</v>
      </c>
      <c r="D55" s="281"/>
      <c r="E55" s="281"/>
      <c r="F55" s="281"/>
      <c r="G55" s="281"/>
      <c r="H55" s="281"/>
      <c r="I55" s="281"/>
      <c r="J55" s="281"/>
      <c r="K55" s="279"/>
    </row>
    <row r="56" ht="15" customHeight="1">
      <c r="B56" s="277"/>
      <c r="C56" s="283"/>
      <c r="D56" s="281" t="s">
        <v>1024</v>
      </c>
      <c r="E56" s="281"/>
      <c r="F56" s="281"/>
      <c r="G56" s="281"/>
      <c r="H56" s="281"/>
      <c r="I56" s="281"/>
      <c r="J56" s="281"/>
      <c r="K56" s="279"/>
    </row>
    <row r="57" ht="15" customHeight="1">
      <c r="B57" s="277"/>
      <c r="C57" s="283"/>
      <c r="D57" s="281" t="s">
        <v>1025</v>
      </c>
      <c r="E57" s="281"/>
      <c r="F57" s="281"/>
      <c r="G57" s="281"/>
      <c r="H57" s="281"/>
      <c r="I57" s="281"/>
      <c r="J57" s="281"/>
      <c r="K57" s="279"/>
    </row>
    <row r="58" ht="15" customHeight="1">
      <c r="B58" s="277"/>
      <c r="C58" s="283"/>
      <c r="D58" s="281" t="s">
        <v>1026</v>
      </c>
      <c r="E58" s="281"/>
      <c r="F58" s="281"/>
      <c r="G58" s="281"/>
      <c r="H58" s="281"/>
      <c r="I58" s="281"/>
      <c r="J58" s="281"/>
      <c r="K58" s="279"/>
    </row>
    <row r="59" ht="15" customHeight="1">
      <c r="B59" s="277"/>
      <c r="C59" s="283"/>
      <c r="D59" s="281" t="s">
        <v>1027</v>
      </c>
      <c r="E59" s="281"/>
      <c r="F59" s="281"/>
      <c r="G59" s="281"/>
      <c r="H59" s="281"/>
      <c r="I59" s="281"/>
      <c r="J59" s="281"/>
      <c r="K59" s="279"/>
    </row>
    <row r="60" ht="15" customHeight="1">
      <c r="B60" s="277"/>
      <c r="C60" s="283"/>
      <c r="D60" s="286" t="s">
        <v>1028</v>
      </c>
      <c r="E60" s="286"/>
      <c r="F60" s="286"/>
      <c r="G60" s="286"/>
      <c r="H60" s="286"/>
      <c r="I60" s="286"/>
      <c r="J60" s="286"/>
      <c r="K60" s="279"/>
    </row>
    <row r="61" ht="15" customHeight="1">
      <c r="B61" s="277"/>
      <c r="C61" s="283"/>
      <c r="D61" s="281" t="s">
        <v>1029</v>
      </c>
      <c r="E61" s="281"/>
      <c r="F61" s="281"/>
      <c r="G61" s="281"/>
      <c r="H61" s="281"/>
      <c r="I61" s="281"/>
      <c r="J61" s="281"/>
      <c r="K61" s="279"/>
    </row>
    <row r="62" ht="12.75" customHeight="1">
      <c r="B62" s="277"/>
      <c r="C62" s="283"/>
      <c r="D62" s="283"/>
      <c r="E62" s="287"/>
      <c r="F62" s="283"/>
      <c r="G62" s="283"/>
      <c r="H62" s="283"/>
      <c r="I62" s="283"/>
      <c r="J62" s="283"/>
      <c r="K62" s="279"/>
    </row>
    <row r="63" ht="15" customHeight="1">
      <c r="B63" s="277"/>
      <c r="C63" s="283"/>
      <c r="D63" s="281" t="s">
        <v>1030</v>
      </c>
      <c r="E63" s="281"/>
      <c r="F63" s="281"/>
      <c r="G63" s="281"/>
      <c r="H63" s="281"/>
      <c r="I63" s="281"/>
      <c r="J63" s="281"/>
      <c r="K63" s="279"/>
    </row>
    <row r="64" ht="15" customHeight="1">
      <c r="B64" s="277"/>
      <c r="C64" s="283"/>
      <c r="D64" s="286" t="s">
        <v>1031</v>
      </c>
      <c r="E64" s="286"/>
      <c r="F64" s="286"/>
      <c r="G64" s="286"/>
      <c r="H64" s="286"/>
      <c r="I64" s="286"/>
      <c r="J64" s="286"/>
      <c r="K64" s="279"/>
    </row>
    <row r="65" ht="15" customHeight="1">
      <c r="B65" s="277"/>
      <c r="C65" s="283"/>
      <c r="D65" s="281" t="s">
        <v>1032</v>
      </c>
      <c r="E65" s="281"/>
      <c r="F65" s="281"/>
      <c r="G65" s="281"/>
      <c r="H65" s="281"/>
      <c r="I65" s="281"/>
      <c r="J65" s="281"/>
      <c r="K65" s="279"/>
    </row>
    <row r="66" ht="15" customHeight="1">
      <c r="B66" s="277"/>
      <c r="C66" s="283"/>
      <c r="D66" s="281" t="s">
        <v>1033</v>
      </c>
      <c r="E66" s="281"/>
      <c r="F66" s="281"/>
      <c r="G66" s="281"/>
      <c r="H66" s="281"/>
      <c r="I66" s="281"/>
      <c r="J66" s="281"/>
      <c r="K66" s="279"/>
    </row>
    <row r="67" ht="15" customHeight="1">
      <c r="B67" s="277"/>
      <c r="C67" s="283"/>
      <c r="D67" s="281" t="s">
        <v>1034</v>
      </c>
      <c r="E67" s="281"/>
      <c r="F67" s="281"/>
      <c r="G67" s="281"/>
      <c r="H67" s="281"/>
      <c r="I67" s="281"/>
      <c r="J67" s="281"/>
      <c r="K67" s="279"/>
    </row>
    <row r="68" ht="15" customHeight="1">
      <c r="B68" s="277"/>
      <c r="C68" s="283"/>
      <c r="D68" s="281" t="s">
        <v>1035</v>
      </c>
      <c r="E68" s="281"/>
      <c r="F68" s="281"/>
      <c r="G68" s="281"/>
      <c r="H68" s="281"/>
      <c r="I68" s="281"/>
      <c r="J68" s="281"/>
      <c r="K68" s="279"/>
    </row>
    <row r="69" ht="12.75" customHeight="1">
      <c r="B69" s="288"/>
      <c r="C69" s="289"/>
      <c r="D69" s="289"/>
      <c r="E69" s="289"/>
      <c r="F69" s="289"/>
      <c r="G69" s="289"/>
      <c r="H69" s="289"/>
      <c r="I69" s="289"/>
      <c r="J69" s="289"/>
      <c r="K69" s="290"/>
    </row>
    <row r="70" ht="18.75" customHeight="1">
      <c r="B70" s="291"/>
      <c r="C70" s="291"/>
      <c r="D70" s="291"/>
      <c r="E70" s="291"/>
      <c r="F70" s="291"/>
      <c r="G70" s="291"/>
      <c r="H70" s="291"/>
      <c r="I70" s="291"/>
      <c r="J70" s="291"/>
      <c r="K70" s="292"/>
    </row>
    <row r="71" ht="18.75" customHeight="1">
      <c r="B71" s="292"/>
      <c r="C71" s="292"/>
      <c r="D71" s="292"/>
      <c r="E71" s="292"/>
      <c r="F71" s="292"/>
      <c r="G71" s="292"/>
      <c r="H71" s="292"/>
      <c r="I71" s="292"/>
      <c r="J71" s="292"/>
      <c r="K71" s="292"/>
    </row>
    <row r="72" ht="7.5" customHeight="1">
      <c r="B72" s="293"/>
      <c r="C72" s="294"/>
      <c r="D72" s="294"/>
      <c r="E72" s="294"/>
      <c r="F72" s="294"/>
      <c r="G72" s="294"/>
      <c r="H72" s="294"/>
      <c r="I72" s="294"/>
      <c r="J72" s="294"/>
      <c r="K72" s="295"/>
    </row>
    <row r="73" ht="45" customHeight="1">
      <c r="B73" s="296"/>
      <c r="C73" s="297" t="s">
        <v>109</v>
      </c>
      <c r="D73" s="297"/>
      <c r="E73" s="297"/>
      <c r="F73" s="297"/>
      <c r="G73" s="297"/>
      <c r="H73" s="297"/>
      <c r="I73" s="297"/>
      <c r="J73" s="297"/>
      <c r="K73" s="298"/>
    </row>
    <row r="74" ht="17.25" customHeight="1">
      <c r="B74" s="296"/>
      <c r="C74" s="299" t="s">
        <v>1036</v>
      </c>
      <c r="D74" s="299"/>
      <c r="E74" s="299"/>
      <c r="F74" s="299" t="s">
        <v>1037</v>
      </c>
      <c r="G74" s="300"/>
      <c r="H74" s="299" t="s">
        <v>128</v>
      </c>
      <c r="I74" s="299" t="s">
        <v>61</v>
      </c>
      <c r="J74" s="299" t="s">
        <v>1038</v>
      </c>
      <c r="K74" s="298"/>
    </row>
    <row r="75" ht="17.25" customHeight="1">
      <c r="B75" s="296"/>
      <c r="C75" s="301" t="s">
        <v>1039</v>
      </c>
      <c r="D75" s="301"/>
      <c r="E75" s="301"/>
      <c r="F75" s="302" t="s">
        <v>1040</v>
      </c>
      <c r="G75" s="303"/>
      <c r="H75" s="301"/>
      <c r="I75" s="301"/>
      <c r="J75" s="301" t="s">
        <v>1041</v>
      </c>
      <c r="K75" s="298"/>
    </row>
    <row r="76" ht="5.25" customHeight="1">
      <c r="B76" s="296"/>
      <c r="C76" s="304"/>
      <c r="D76" s="304"/>
      <c r="E76" s="304"/>
      <c r="F76" s="304"/>
      <c r="G76" s="305"/>
      <c r="H76" s="304"/>
      <c r="I76" s="304"/>
      <c r="J76" s="304"/>
      <c r="K76" s="298"/>
    </row>
    <row r="77" ht="15" customHeight="1">
      <c r="B77" s="296"/>
      <c r="C77" s="285" t="s">
        <v>57</v>
      </c>
      <c r="D77" s="304"/>
      <c r="E77" s="304"/>
      <c r="F77" s="306" t="s">
        <v>1042</v>
      </c>
      <c r="G77" s="305"/>
      <c r="H77" s="285" t="s">
        <v>1043</v>
      </c>
      <c r="I77" s="285" t="s">
        <v>1044</v>
      </c>
      <c r="J77" s="285">
        <v>20</v>
      </c>
      <c r="K77" s="298"/>
    </row>
    <row r="78" ht="15" customHeight="1">
      <c r="B78" s="296"/>
      <c r="C78" s="285" t="s">
        <v>1045</v>
      </c>
      <c r="D78" s="285"/>
      <c r="E78" s="285"/>
      <c r="F78" s="306" t="s">
        <v>1042</v>
      </c>
      <c r="G78" s="305"/>
      <c r="H78" s="285" t="s">
        <v>1046</v>
      </c>
      <c r="I78" s="285" t="s">
        <v>1044</v>
      </c>
      <c r="J78" s="285">
        <v>120</v>
      </c>
      <c r="K78" s="298"/>
    </row>
    <row r="79" ht="15" customHeight="1">
      <c r="B79" s="307"/>
      <c r="C79" s="285" t="s">
        <v>1047</v>
      </c>
      <c r="D79" s="285"/>
      <c r="E79" s="285"/>
      <c r="F79" s="306" t="s">
        <v>1048</v>
      </c>
      <c r="G79" s="305"/>
      <c r="H79" s="285" t="s">
        <v>1049</v>
      </c>
      <c r="I79" s="285" t="s">
        <v>1044</v>
      </c>
      <c r="J79" s="285">
        <v>50</v>
      </c>
      <c r="K79" s="298"/>
    </row>
    <row r="80" ht="15" customHeight="1">
      <c r="B80" s="307"/>
      <c r="C80" s="285" t="s">
        <v>1050</v>
      </c>
      <c r="D80" s="285"/>
      <c r="E80" s="285"/>
      <c r="F80" s="306" t="s">
        <v>1042</v>
      </c>
      <c r="G80" s="305"/>
      <c r="H80" s="285" t="s">
        <v>1051</v>
      </c>
      <c r="I80" s="285" t="s">
        <v>1052</v>
      </c>
      <c r="J80" s="285"/>
      <c r="K80" s="298"/>
    </row>
    <row r="81" ht="15" customHeight="1">
      <c r="B81" s="307"/>
      <c r="C81" s="308" t="s">
        <v>1053</v>
      </c>
      <c r="D81" s="308"/>
      <c r="E81" s="308"/>
      <c r="F81" s="309" t="s">
        <v>1048</v>
      </c>
      <c r="G81" s="308"/>
      <c r="H81" s="308" t="s">
        <v>1054</v>
      </c>
      <c r="I81" s="308" t="s">
        <v>1044</v>
      </c>
      <c r="J81" s="308">
        <v>15</v>
      </c>
      <c r="K81" s="298"/>
    </row>
    <row r="82" ht="15" customHeight="1">
      <c r="B82" s="307"/>
      <c r="C82" s="308" t="s">
        <v>1055</v>
      </c>
      <c r="D82" s="308"/>
      <c r="E82" s="308"/>
      <c r="F82" s="309" t="s">
        <v>1048</v>
      </c>
      <c r="G82" s="308"/>
      <c r="H82" s="308" t="s">
        <v>1056</v>
      </c>
      <c r="I82" s="308" t="s">
        <v>1044</v>
      </c>
      <c r="J82" s="308">
        <v>15</v>
      </c>
      <c r="K82" s="298"/>
    </row>
    <row r="83" ht="15" customHeight="1">
      <c r="B83" s="307"/>
      <c r="C83" s="308" t="s">
        <v>1057</v>
      </c>
      <c r="D83" s="308"/>
      <c r="E83" s="308"/>
      <c r="F83" s="309" t="s">
        <v>1048</v>
      </c>
      <c r="G83" s="308"/>
      <c r="H83" s="308" t="s">
        <v>1058</v>
      </c>
      <c r="I83" s="308" t="s">
        <v>1044</v>
      </c>
      <c r="J83" s="308">
        <v>20</v>
      </c>
      <c r="K83" s="298"/>
    </row>
    <row r="84" ht="15" customHeight="1">
      <c r="B84" s="307"/>
      <c r="C84" s="308" t="s">
        <v>1059</v>
      </c>
      <c r="D84" s="308"/>
      <c r="E84" s="308"/>
      <c r="F84" s="309" t="s">
        <v>1048</v>
      </c>
      <c r="G84" s="308"/>
      <c r="H84" s="308" t="s">
        <v>1060</v>
      </c>
      <c r="I84" s="308" t="s">
        <v>1044</v>
      </c>
      <c r="J84" s="308">
        <v>20</v>
      </c>
      <c r="K84" s="298"/>
    </row>
    <row r="85" ht="15" customHeight="1">
      <c r="B85" s="307"/>
      <c r="C85" s="285" t="s">
        <v>1061</v>
      </c>
      <c r="D85" s="285"/>
      <c r="E85" s="285"/>
      <c r="F85" s="306" t="s">
        <v>1048</v>
      </c>
      <c r="G85" s="305"/>
      <c r="H85" s="285" t="s">
        <v>1062</v>
      </c>
      <c r="I85" s="285" t="s">
        <v>1044</v>
      </c>
      <c r="J85" s="285">
        <v>50</v>
      </c>
      <c r="K85" s="298"/>
    </row>
    <row r="86" ht="15" customHeight="1">
      <c r="B86" s="307"/>
      <c r="C86" s="285" t="s">
        <v>1063</v>
      </c>
      <c r="D86" s="285"/>
      <c r="E86" s="285"/>
      <c r="F86" s="306" t="s">
        <v>1048</v>
      </c>
      <c r="G86" s="305"/>
      <c r="H86" s="285" t="s">
        <v>1064</v>
      </c>
      <c r="I86" s="285" t="s">
        <v>1044</v>
      </c>
      <c r="J86" s="285">
        <v>20</v>
      </c>
      <c r="K86" s="298"/>
    </row>
    <row r="87" ht="15" customHeight="1">
      <c r="B87" s="307"/>
      <c r="C87" s="285" t="s">
        <v>1065</v>
      </c>
      <c r="D87" s="285"/>
      <c r="E87" s="285"/>
      <c r="F87" s="306" t="s">
        <v>1048</v>
      </c>
      <c r="G87" s="305"/>
      <c r="H87" s="285" t="s">
        <v>1066</v>
      </c>
      <c r="I87" s="285" t="s">
        <v>1044</v>
      </c>
      <c r="J87" s="285">
        <v>20</v>
      </c>
      <c r="K87" s="298"/>
    </row>
    <row r="88" ht="15" customHeight="1">
      <c r="B88" s="307"/>
      <c r="C88" s="285" t="s">
        <v>1067</v>
      </c>
      <c r="D88" s="285"/>
      <c r="E88" s="285"/>
      <c r="F88" s="306" t="s">
        <v>1048</v>
      </c>
      <c r="G88" s="305"/>
      <c r="H88" s="285" t="s">
        <v>1068</v>
      </c>
      <c r="I88" s="285" t="s">
        <v>1044</v>
      </c>
      <c r="J88" s="285">
        <v>50</v>
      </c>
      <c r="K88" s="298"/>
    </row>
    <row r="89" ht="15" customHeight="1">
      <c r="B89" s="307"/>
      <c r="C89" s="285" t="s">
        <v>1069</v>
      </c>
      <c r="D89" s="285"/>
      <c r="E89" s="285"/>
      <c r="F89" s="306" t="s">
        <v>1048</v>
      </c>
      <c r="G89" s="305"/>
      <c r="H89" s="285" t="s">
        <v>1069</v>
      </c>
      <c r="I89" s="285" t="s">
        <v>1044</v>
      </c>
      <c r="J89" s="285">
        <v>50</v>
      </c>
      <c r="K89" s="298"/>
    </row>
    <row r="90" ht="15" customHeight="1">
      <c r="B90" s="307"/>
      <c r="C90" s="285" t="s">
        <v>133</v>
      </c>
      <c r="D90" s="285"/>
      <c r="E90" s="285"/>
      <c r="F90" s="306" t="s">
        <v>1048</v>
      </c>
      <c r="G90" s="305"/>
      <c r="H90" s="285" t="s">
        <v>1070</v>
      </c>
      <c r="I90" s="285" t="s">
        <v>1044</v>
      </c>
      <c r="J90" s="285">
        <v>255</v>
      </c>
      <c r="K90" s="298"/>
    </row>
    <row r="91" ht="15" customHeight="1">
      <c r="B91" s="307"/>
      <c r="C91" s="285" t="s">
        <v>1071</v>
      </c>
      <c r="D91" s="285"/>
      <c r="E91" s="285"/>
      <c r="F91" s="306" t="s">
        <v>1042</v>
      </c>
      <c r="G91" s="305"/>
      <c r="H91" s="285" t="s">
        <v>1072</v>
      </c>
      <c r="I91" s="285" t="s">
        <v>1073</v>
      </c>
      <c r="J91" s="285"/>
      <c r="K91" s="298"/>
    </row>
    <row r="92" ht="15" customHeight="1">
      <c r="B92" s="307"/>
      <c r="C92" s="285" t="s">
        <v>1074</v>
      </c>
      <c r="D92" s="285"/>
      <c r="E92" s="285"/>
      <c r="F92" s="306" t="s">
        <v>1042</v>
      </c>
      <c r="G92" s="305"/>
      <c r="H92" s="285" t="s">
        <v>1075</v>
      </c>
      <c r="I92" s="285" t="s">
        <v>1076</v>
      </c>
      <c r="J92" s="285"/>
      <c r="K92" s="298"/>
    </row>
    <row r="93" ht="15" customHeight="1">
      <c r="B93" s="307"/>
      <c r="C93" s="285" t="s">
        <v>1077</v>
      </c>
      <c r="D93" s="285"/>
      <c r="E93" s="285"/>
      <c r="F93" s="306" t="s">
        <v>1042</v>
      </c>
      <c r="G93" s="305"/>
      <c r="H93" s="285" t="s">
        <v>1077</v>
      </c>
      <c r="I93" s="285" t="s">
        <v>1076</v>
      </c>
      <c r="J93" s="285"/>
      <c r="K93" s="298"/>
    </row>
    <row r="94" ht="15" customHeight="1">
      <c r="B94" s="307"/>
      <c r="C94" s="285" t="s">
        <v>42</v>
      </c>
      <c r="D94" s="285"/>
      <c r="E94" s="285"/>
      <c r="F94" s="306" t="s">
        <v>1042</v>
      </c>
      <c r="G94" s="305"/>
      <c r="H94" s="285" t="s">
        <v>1078</v>
      </c>
      <c r="I94" s="285" t="s">
        <v>1076</v>
      </c>
      <c r="J94" s="285"/>
      <c r="K94" s="298"/>
    </row>
    <row r="95" ht="15" customHeight="1">
      <c r="B95" s="307"/>
      <c r="C95" s="285" t="s">
        <v>52</v>
      </c>
      <c r="D95" s="285"/>
      <c r="E95" s="285"/>
      <c r="F95" s="306" t="s">
        <v>1042</v>
      </c>
      <c r="G95" s="305"/>
      <c r="H95" s="285" t="s">
        <v>1079</v>
      </c>
      <c r="I95" s="285" t="s">
        <v>1076</v>
      </c>
      <c r="J95" s="285"/>
      <c r="K95" s="298"/>
    </row>
    <row r="96" ht="15" customHeight="1">
      <c r="B96" s="310"/>
      <c r="C96" s="311"/>
      <c r="D96" s="311"/>
      <c r="E96" s="311"/>
      <c r="F96" s="311"/>
      <c r="G96" s="311"/>
      <c r="H96" s="311"/>
      <c r="I96" s="311"/>
      <c r="J96" s="311"/>
      <c r="K96" s="312"/>
    </row>
    <row r="97" ht="18.75" customHeight="1">
      <c r="B97" s="313"/>
      <c r="C97" s="314"/>
      <c r="D97" s="314"/>
      <c r="E97" s="314"/>
      <c r="F97" s="314"/>
      <c r="G97" s="314"/>
      <c r="H97" s="314"/>
      <c r="I97" s="314"/>
      <c r="J97" s="314"/>
      <c r="K97" s="313"/>
    </row>
    <row r="98" ht="18.75" customHeight="1">
      <c r="B98" s="292"/>
      <c r="C98" s="292"/>
      <c r="D98" s="292"/>
      <c r="E98" s="292"/>
      <c r="F98" s="292"/>
      <c r="G98" s="292"/>
      <c r="H98" s="292"/>
      <c r="I98" s="292"/>
      <c r="J98" s="292"/>
      <c r="K98" s="292"/>
    </row>
    <row r="99" ht="7.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5"/>
    </row>
    <row r="100" ht="45" customHeight="1">
      <c r="B100" s="296"/>
      <c r="C100" s="297" t="s">
        <v>1080</v>
      </c>
      <c r="D100" s="297"/>
      <c r="E100" s="297"/>
      <c r="F100" s="297"/>
      <c r="G100" s="297"/>
      <c r="H100" s="297"/>
      <c r="I100" s="297"/>
      <c r="J100" s="297"/>
      <c r="K100" s="298"/>
    </row>
    <row r="101" ht="17.25" customHeight="1">
      <c r="B101" s="296"/>
      <c r="C101" s="299" t="s">
        <v>1036</v>
      </c>
      <c r="D101" s="299"/>
      <c r="E101" s="299"/>
      <c r="F101" s="299" t="s">
        <v>1037</v>
      </c>
      <c r="G101" s="300"/>
      <c r="H101" s="299" t="s">
        <v>128</v>
      </c>
      <c r="I101" s="299" t="s">
        <v>61</v>
      </c>
      <c r="J101" s="299" t="s">
        <v>1038</v>
      </c>
      <c r="K101" s="298"/>
    </row>
    <row r="102" ht="17.25" customHeight="1">
      <c r="B102" s="296"/>
      <c r="C102" s="301" t="s">
        <v>1039</v>
      </c>
      <c r="D102" s="301"/>
      <c r="E102" s="301"/>
      <c r="F102" s="302" t="s">
        <v>1040</v>
      </c>
      <c r="G102" s="303"/>
      <c r="H102" s="301"/>
      <c r="I102" s="301"/>
      <c r="J102" s="301" t="s">
        <v>1041</v>
      </c>
      <c r="K102" s="298"/>
    </row>
    <row r="103" ht="5.25" customHeight="1">
      <c r="B103" s="296"/>
      <c r="C103" s="299"/>
      <c r="D103" s="299"/>
      <c r="E103" s="299"/>
      <c r="F103" s="299"/>
      <c r="G103" s="315"/>
      <c r="H103" s="299"/>
      <c r="I103" s="299"/>
      <c r="J103" s="299"/>
      <c r="K103" s="298"/>
    </row>
    <row r="104" ht="15" customHeight="1">
      <c r="B104" s="296"/>
      <c r="C104" s="285" t="s">
        <v>57</v>
      </c>
      <c r="D104" s="304"/>
      <c r="E104" s="304"/>
      <c r="F104" s="306" t="s">
        <v>1042</v>
      </c>
      <c r="G104" s="315"/>
      <c r="H104" s="285" t="s">
        <v>1081</v>
      </c>
      <c r="I104" s="285" t="s">
        <v>1044</v>
      </c>
      <c r="J104" s="285">
        <v>20</v>
      </c>
      <c r="K104" s="298"/>
    </row>
    <row r="105" ht="15" customHeight="1">
      <c r="B105" s="296"/>
      <c r="C105" s="285" t="s">
        <v>1045</v>
      </c>
      <c r="D105" s="285"/>
      <c r="E105" s="285"/>
      <c r="F105" s="306" t="s">
        <v>1042</v>
      </c>
      <c r="G105" s="285"/>
      <c r="H105" s="285" t="s">
        <v>1081</v>
      </c>
      <c r="I105" s="285" t="s">
        <v>1044</v>
      </c>
      <c r="J105" s="285">
        <v>120</v>
      </c>
      <c r="K105" s="298"/>
    </row>
    <row r="106" ht="15" customHeight="1">
      <c r="B106" s="307"/>
      <c r="C106" s="285" t="s">
        <v>1047</v>
      </c>
      <c r="D106" s="285"/>
      <c r="E106" s="285"/>
      <c r="F106" s="306" t="s">
        <v>1048</v>
      </c>
      <c r="G106" s="285"/>
      <c r="H106" s="285" t="s">
        <v>1081</v>
      </c>
      <c r="I106" s="285" t="s">
        <v>1044</v>
      </c>
      <c r="J106" s="285">
        <v>50</v>
      </c>
      <c r="K106" s="298"/>
    </row>
    <row r="107" ht="15" customHeight="1">
      <c r="B107" s="307"/>
      <c r="C107" s="285" t="s">
        <v>1050</v>
      </c>
      <c r="D107" s="285"/>
      <c r="E107" s="285"/>
      <c r="F107" s="306" t="s">
        <v>1042</v>
      </c>
      <c r="G107" s="285"/>
      <c r="H107" s="285" t="s">
        <v>1081</v>
      </c>
      <c r="I107" s="285" t="s">
        <v>1052</v>
      </c>
      <c r="J107" s="285"/>
      <c r="K107" s="298"/>
    </row>
    <row r="108" ht="15" customHeight="1">
      <c r="B108" s="307"/>
      <c r="C108" s="285" t="s">
        <v>1061</v>
      </c>
      <c r="D108" s="285"/>
      <c r="E108" s="285"/>
      <c r="F108" s="306" t="s">
        <v>1048</v>
      </c>
      <c r="G108" s="285"/>
      <c r="H108" s="285" t="s">
        <v>1081</v>
      </c>
      <c r="I108" s="285" t="s">
        <v>1044</v>
      </c>
      <c r="J108" s="285">
        <v>50</v>
      </c>
      <c r="K108" s="298"/>
    </row>
    <row r="109" ht="15" customHeight="1">
      <c r="B109" s="307"/>
      <c r="C109" s="285" t="s">
        <v>1069</v>
      </c>
      <c r="D109" s="285"/>
      <c r="E109" s="285"/>
      <c r="F109" s="306" t="s">
        <v>1048</v>
      </c>
      <c r="G109" s="285"/>
      <c r="H109" s="285" t="s">
        <v>1081</v>
      </c>
      <c r="I109" s="285" t="s">
        <v>1044</v>
      </c>
      <c r="J109" s="285">
        <v>50</v>
      </c>
      <c r="K109" s="298"/>
    </row>
    <row r="110" ht="15" customHeight="1">
      <c r="B110" s="307"/>
      <c r="C110" s="285" t="s">
        <v>1067</v>
      </c>
      <c r="D110" s="285"/>
      <c r="E110" s="285"/>
      <c r="F110" s="306" t="s">
        <v>1048</v>
      </c>
      <c r="G110" s="285"/>
      <c r="H110" s="285" t="s">
        <v>1081</v>
      </c>
      <c r="I110" s="285" t="s">
        <v>1044</v>
      </c>
      <c r="J110" s="285">
        <v>50</v>
      </c>
      <c r="K110" s="298"/>
    </row>
    <row r="111" ht="15" customHeight="1">
      <c r="B111" s="307"/>
      <c r="C111" s="285" t="s">
        <v>57</v>
      </c>
      <c r="D111" s="285"/>
      <c r="E111" s="285"/>
      <c r="F111" s="306" t="s">
        <v>1042</v>
      </c>
      <c r="G111" s="285"/>
      <c r="H111" s="285" t="s">
        <v>1082</v>
      </c>
      <c r="I111" s="285" t="s">
        <v>1044</v>
      </c>
      <c r="J111" s="285">
        <v>20</v>
      </c>
      <c r="K111" s="298"/>
    </row>
    <row r="112" ht="15" customHeight="1">
      <c r="B112" s="307"/>
      <c r="C112" s="285" t="s">
        <v>1083</v>
      </c>
      <c r="D112" s="285"/>
      <c r="E112" s="285"/>
      <c r="F112" s="306" t="s">
        <v>1042</v>
      </c>
      <c r="G112" s="285"/>
      <c r="H112" s="285" t="s">
        <v>1084</v>
      </c>
      <c r="I112" s="285" t="s">
        <v>1044</v>
      </c>
      <c r="J112" s="285">
        <v>120</v>
      </c>
      <c r="K112" s="298"/>
    </row>
    <row r="113" ht="15" customHeight="1">
      <c r="B113" s="307"/>
      <c r="C113" s="285" t="s">
        <v>42</v>
      </c>
      <c r="D113" s="285"/>
      <c r="E113" s="285"/>
      <c r="F113" s="306" t="s">
        <v>1042</v>
      </c>
      <c r="G113" s="285"/>
      <c r="H113" s="285" t="s">
        <v>1085</v>
      </c>
      <c r="I113" s="285" t="s">
        <v>1076</v>
      </c>
      <c r="J113" s="285"/>
      <c r="K113" s="298"/>
    </row>
    <row r="114" ht="15" customHeight="1">
      <c r="B114" s="307"/>
      <c r="C114" s="285" t="s">
        <v>52</v>
      </c>
      <c r="D114" s="285"/>
      <c r="E114" s="285"/>
      <c r="F114" s="306" t="s">
        <v>1042</v>
      </c>
      <c r="G114" s="285"/>
      <c r="H114" s="285" t="s">
        <v>1086</v>
      </c>
      <c r="I114" s="285" t="s">
        <v>1076</v>
      </c>
      <c r="J114" s="285"/>
      <c r="K114" s="298"/>
    </row>
    <row r="115" ht="15" customHeight="1">
      <c r="B115" s="307"/>
      <c r="C115" s="285" t="s">
        <v>61</v>
      </c>
      <c r="D115" s="285"/>
      <c r="E115" s="285"/>
      <c r="F115" s="306" t="s">
        <v>1042</v>
      </c>
      <c r="G115" s="285"/>
      <c r="H115" s="285" t="s">
        <v>1087</v>
      </c>
      <c r="I115" s="285" t="s">
        <v>1088</v>
      </c>
      <c r="J115" s="285"/>
      <c r="K115" s="298"/>
    </row>
    <row r="116" ht="15" customHeight="1">
      <c r="B116" s="310"/>
      <c r="C116" s="316"/>
      <c r="D116" s="316"/>
      <c r="E116" s="316"/>
      <c r="F116" s="316"/>
      <c r="G116" s="316"/>
      <c r="H116" s="316"/>
      <c r="I116" s="316"/>
      <c r="J116" s="316"/>
      <c r="K116" s="312"/>
    </row>
    <row r="117" ht="18.75" customHeight="1">
      <c r="B117" s="317"/>
      <c r="C117" s="281"/>
      <c r="D117" s="281"/>
      <c r="E117" s="281"/>
      <c r="F117" s="318"/>
      <c r="G117" s="281"/>
      <c r="H117" s="281"/>
      <c r="I117" s="281"/>
      <c r="J117" s="281"/>
      <c r="K117" s="317"/>
    </row>
    <row r="118" ht="18.75" customHeight="1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</row>
    <row r="119" ht="7.5" customHeight="1">
      <c r="B119" s="319"/>
      <c r="C119" s="320"/>
      <c r="D119" s="320"/>
      <c r="E119" s="320"/>
      <c r="F119" s="320"/>
      <c r="G119" s="320"/>
      <c r="H119" s="320"/>
      <c r="I119" s="320"/>
      <c r="J119" s="320"/>
      <c r="K119" s="321"/>
    </row>
    <row r="120" ht="45" customHeight="1">
      <c r="B120" s="322"/>
      <c r="C120" s="275" t="s">
        <v>1089</v>
      </c>
      <c r="D120" s="275"/>
      <c r="E120" s="275"/>
      <c r="F120" s="275"/>
      <c r="G120" s="275"/>
      <c r="H120" s="275"/>
      <c r="I120" s="275"/>
      <c r="J120" s="275"/>
      <c r="K120" s="323"/>
    </row>
    <row r="121" ht="17.25" customHeight="1">
      <c r="B121" s="324"/>
      <c r="C121" s="299" t="s">
        <v>1036</v>
      </c>
      <c r="D121" s="299"/>
      <c r="E121" s="299"/>
      <c r="F121" s="299" t="s">
        <v>1037</v>
      </c>
      <c r="G121" s="300"/>
      <c r="H121" s="299" t="s">
        <v>128</v>
      </c>
      <c r="I121" s="299" t="s">
        <v>61</v>
      </c>
      <c r="J121" s="299" t="s">
        <v>1038</v>
      </c>
      <c r="K121" s="325"/>
    </row>
    <row r="122" ht="17.25" customHeight="1">
      <c r="B122" s="324"/>
      <c r="C122" s="301" t="s">
        <v>1039</v>
      </c>
      <c r="D122" s="301"/>
      <c r="E122" s="301"/>
      <c r="F122" s="302" t="s">
        <v>1040</v>
      </c>
      <c r="G122" s="303"/>
      <c r="H122" s="301"/>
      <c r="I122" s="301"/>
      <c r="J122" s="301" t="s">
        <v>1041</v>
      </c>
      <c r="K122" s="325"/>
    </row>
    <row r="123" ht="5.25" customHeight="1">
      <c r="B123" s="326"/>
      <c r="C123" s="304"/>
      <c r="D123" s="304"/>
      <c r="E123" s="304"/>
      <c r="F123" s="304"/>
      <c r="G123" s="285"/>
      <c r="H123" s="304"/>
      <c r="I123" s="304"/>
      <c r="J123" s="304"/>
      <c r="K123" s="327"/>
    </row>
    <row r="124" ht="15" customHeight="1">
      <c r="B124" s="326"/>
      <c r="C124" s="285" t="s">
        <v>1045</v>
      </c>
      <c r="D124" s="304"/>
      <c r="E124" s="304"/>
      <c r="F124" s="306" t="s">
        <v>1042</v>
      </c>
      <c r="G124" s="285"/>
      <c r="H124" s="285" t="s">
        <v>1081</v>
      </c>
      <c r="I124" s="285" t="s">
        <v>1044</v>
      </c>
      <c r="J124" s="285">
        <v>120</v>
      </c>
      <c r="K124" s="328"/>
    </row>
    <row r="125" ht="15" customHeight="1">
      <c r="B125" s="326"/>
      <c r="C125" s="285" t="s">
        <v>1090</v>
      </c>
      <c r="D125" s="285"/>
      <c r="E125" s="285"/>
      <c r="F125" s="306" t="s">
        <v>1042</v>
      </c>
      <c r="G125" s="285"/>
      <c r="H125" s="285" t="s">
        <v>1091</v>
      </c>
      <c r="I125" s="285" t="s">
        <v>1044</v>
      </c>
      <c r="J125" s="285" t="s">
        <v>1092</v>
      </c>
      <c r="K125" s="328"/>
    </row>
    <row r="126" ht="15" customHeight="1">
      <c r="B126" s="326"/>
      <c r="C126" s="285" t="s">
        <v>991</v>
      </c>
      <c r="D126" s="285"/>
      <c r="E126" s="285"/>
      <c r="F126" s="306" t="s">
        <v>1042</v>
      </c>
      <c r="G126" s="285"/>
      <c r="H126" s="285" t="s">
        <v>1093</v>
      </c>
      <c r="I126" s="285" t="s">
        <v>1044</v>
      </c>
      <c r="J126" s="285" t="s">
        <v>1092</v>
      </c>
      <c r="K126" s="328"/>
    </row>
    <row r="127" ht="15" customHeight="1">
      <c r="B127" s="326"/>
      <c r="C127" s="285" t="s">
        <v>1053</v>
      </c>
      <c r="D127" s="285"/>
      <c r="E127" s="285"/>
      <c r="F127" s="306" t="s">
        <v>1048</v>
      </c>
      <c r="G127" s="285"/>
      <c r="H127" s="285" t="s">
        <v>1054</v>
      </c>
      <c r="I127" s="285" t="s">
        <v>1044</v>
      </c>
      <c r="J127" s="285">
        <v>15</v>
      </c>
      <c r="K127" s="328"/>
    </row>
    <row r="128" ht="15" customHeight="1">
      <c r="B128" s="326"/>
      <c r="C128" s="308" t="s">
        <v>1055</v>
      </c>
      <c r="D128" s="308"/>
      <c r="E128" s="308"/>
      <c r="F128" s="309" t="s">
        <v>1048</v>
      </c>
      <c r="G128" s="308"/>
      <c r="H128" s="308" t="s">
        <v>1056</v>
      </c>
      <c r="I128" s="308" t="s">
        <v>1044</v>
      </c>
      <c r="J128" s="308">
        <v>15</v>
      </c>
      <c r="K128" s="328"/>
    </row>
    <row r="129" ht="15" customHeight="1">
      <c r="B129" s="326"/>
      <c r="C129" s="308" t="s">
        <v>1057</v>
      </c>
      <c r="D129" s="308"/>
      <c r="E129" s="308"/>
      <c r="F129" s="309" t="s">
        <v>1048</v>
      </c>
      <c r="G129" s="308"/>
      <c r="H129" s="308" t="s">
        <v>1058</v>
      </c>
      <c r="I129" s="308" t="s">
        <v>1044</v>
      </c>
      <c r="J129" s="308">
        <v>20</v>
      </c>
      <c r="K129" s="328"/>
    </row>
    <row r="130" ht="15" customHeight="1">
      <c r="B130" s="326"/>
      <c r="C130" s="308" t="s">
        <v>1059</v>
      </c>
      <c r="D130" s="308"/>
      <c r="E130" s="308"/>
      <c r="F130" s="309" t="s">
        <v>1048</v>
      </c>
      <c r="G130" s="308"/>
      <c r="H130" s="308" t="s">
        <v>1060</v>
      </c>
      <c r="I130" s="308" t="s">
        <v>1044</v>
      </c>
      <c r="J130" s="308">
        <v>20</v>
      </c>
      <c r="K130" s="328"/>
    </row>
    <row r="131" ht="15" customHeight="1">
      <c r="B131" s="326"/>
      <c r="C131" s="285" t="s">
        <v>1047</v>
      </c>
      <c r="D131" s="285"/>
      <c r="E131" s="285"/>
      <c r="F131" s="306" t="s">
        <v>1048</v>
      </c>
      <c r="G131" s="285"/>
      <c r="H131" s="285" t="s">
        <v>1081</v>
      </c>
      <c r="I131" s="285" t="s">
        <v>1044</v>
      </c>
      <c r="J131" s="285">
        <v>50</v>
      </c>
      <c r="K131" s="328"/>
    </row>
    <row r="132" ht="15" customHeight="1">
      <c r="B132" s="326"/>
      <c r="C132" s="285" t="s">
        <v>1061</v>
      </c>
      <c r="D132" s="285"/>
      <c r="E132" s="285"/>
      <c r="F132" s="306" t="s">
        <v>1048</v>
      </c>
      <c r="G132" s="285"/>
      <c r="H132" s="285" t="s">
        <v>1081</v>
      </c>
      <c r="I132" s="285" t="s">
        <v>1044</v>
      </c>
      <c r="J132" s="285">
        <v>50</v>
      </c>
      <c r="K132" s="328"/>
    </row>
    <row r="133" ht="15" customHeight="1">
      <c r="B133" s="326"/>
      <c r="C133" s="285" t="s">
        <v>1067</v>
      </c>
      <c r="D133" s="285"/>
      <c r="E133" s="285"/>
      <c r="F133" s="306" t="s">
        <v>1048</v>
      </c>
      <c r="G133" s="285"/>
      <c r="H133" s="285" t="s">
        <v>1081</v>
      </c>
      <c r="I133" s="285" t="s">
        <v>1044</v>
      </c>
      <c r="J133" s="285">
        <v>50</v>
      </c>
      <c r="K133" s="328"/>
    </row>
    <row r="134" ht="15" customHeight="1">
      <c r="B134" s="326"/>
      <c r="C134" s="285" t="s">
        <v>1069</v>
      </c>
      <c r="D134" s="285"/>
      <c r="E134" s="285"/>
      <c r="F134" s="306" t="s">
        <v>1048</v>
      </c>
      <c r="G134" s="285"/>
      <c r="H134" s="285" t="s">
        <v>1081</v>
      </c>
      <c r="I134" s="285" t="s">
        <v>1044</v>
      </c>
      <c r="J134" s="285">
        <v>50</v>
      </c>
      <c r="K134" s="328"/>
    </row>
    <row r="135" ht="15" customHeight="1">
      <c r="B135" s="326"/>
      <c r="C135" s="285" t="s">
        <v>133</v>
      </c>
      <c r="D135" s="285"/>
      <c r="E135" s="285"/>
      <c r="F135" s="306" t="s">
        <v>1048</v>
      </c>
      <c r="G135" s="285"/>
      <c r="H135" s="285" t="s">
        <v>1094</v>
      </c>
      <c r="I135" s="285" t="s">
        <v>1044</v>
      </c>
      <c r="J135" s="285">
        <v>255</v>
      </c>
      <c r="K135" s="328"/>
    </row>
    <row r="136" ht="15" customHeight="1">
      <c r="B136" s="326"/>
      <c r="C136" s="285" t="s">
        <v>1071</v>
      </c>
      <c r="D136" s="285"/>
      <c r="E136" s="285"/>
      <c r="F136" s="306" t="s">
        <v>1042</v>
      </c>
      <c r="G136" s="285"/>
      <c r="H136" s="285" t="s">
        <v>1095</v>
      </c>
      <c r="I136" s="285" t="s">
        <v>1073</v>
      </c>
      <c r="J136" s="285"/>
      <c r="K136" s="328"/>
    </row>
    <row r="137" ht="15" customHeight="1">
      <c r="B137" s="326"/>
      <c r="C137" s="285" t="s">
        <v>1074</v>
      </c>
      <c r="D137" s="285"/>
      <c r="E137" s="285"/>
      <c r="F137" s="306" t="s">
        <v>1042</v>
      </c>
      <c r="G137" s="285"/>
      <c r="H137" s="285" t="s">
        <v>1096</v>
      </c>
      <c r="I137" s="285" t="s">
        <v>1076</v>
      </c>
      <c r="J137" s="285"/>
      <c r="K137" s="328"/>
    </row>
    <row r="138" ht="15" customHeight="1">
      <c r="B138" s="326"/>
      <c r="C138" s="285" t="s">
        <v>1077</v>
      </c>
      <c r="D138" s="285"/>
      <c r="E138" s="285"/>
      <c r="F138" s="306" t="s">
        <v>1042</v>
      </c>
      <c r="G138" s="285"/>
      <c r="H138" s="285" t="s">
        <v>1077</v>
      </c>
      <c r="I138" s="285" t="s">
        <v>1076</v>
      </c>
      <c r="J138" s="285"/>
      <c r="K138" s="328"/>
    </row>
    <row r="139" ht="15" customHeight="1">
      <c r="B139" s="326"/>
      <c r="C139" s="285" t="s">
        <v>42</v>
      </c>
      <c r="D139" s="285"/>
      <c r="E139" s="285"/>
      <c r="F139" s="306" t="s">
        <v>1042</v>
      </c>
      <c r="G139" s="285"/>
      <c r="H139" s="285" t="s">
        <v>1097</v>
      </c>
      <c r="I139" s="285" t="s">
        <v>1076</v>
      </c>
      <c r="J139" s="285"/>
      <c r="K139" s="328"/>
    </row>
    <row r="140" ht="15" customHeight="1">
      <c r="B140" s="326"/>
      <c r="C140" s="285" t="s">
        <v>1098</v>
      </c>
      <c r="D140" s="285"/>
      <c r="E140" s="285"/>
      <c r="F140" s="306" t="s">
        <v>1042</v>
      </c>
      <c r="G140" s="285"/>
      <c r="H140" s="285" t="s">
        <v>1099</v>
      </c>
      <c r="I140" s="285" t="s">
        <v>1076</v>
      </c>
      <c r="J140" s="285"/>
      <c r="K140" s="328"/>
    </row>
    <row r="141" ht="15" customHeight="1">
      <c r="B141" s="329"/>
      <c r="C141" s="330"/>
      <c r="D141" s="330"/>
      <c r="E141" s="330"/>
      <c r="F141" s="330"/>
      <c r="G141" s="330"/>
      <c r="H141" s="330"/>
      <c r="I141" s="330"/>
      <c r="J141" s="330"/>
      <c r="K141" s="331"/>
    </row>
    <row r="142" ht="18.75" customHeight="1">
      <c r="B142" s="281"/>
      <c r="C142" s="281"/>
      <c r="D142" s="281"/>
      <c r="E142" s="281"/>
      <c r="F142" s="318"/>
      <c r="G142" s="281"/>
      <c r="H142" s="281"/>
      <c r="I142" s="281"/>
      <c r="J142" s="281"/>
      <c r="K142" s="281"/>
    </row>
    <row r="143" ht="18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ht="7.5" customHeight="1">
      <c r="B144" s="293"/>
      <c r="C144" s="294"/>
      <c r="D144" s="294"/>
      <c r="E144" s="294"/>
      <c r="F144" s="294"/>
      <c r="G144" s="294"/>
      <c r="H144" s="294"/>
      <c r="I144" s="294"/>
      <c r="J144" s="294"/>
      <c r="K144" s="295"/>
    </row>
    <row r="145" ht="45" customHeight="1">
      <c r="B145" s="296"/>
      <c r="C145" s="297" t="s">
        <v>1100</v>
      </c>
      <c r="D145" s="297"/>
      <c r="E145" s="297"/>
      <c r="F145" s="297"/>
      <c r="G145" s="297"/>
      <c r="H145" s="297"/>
      <c r="I145" s="297"/>
      <c r="J145" s="297"/>
      <c r="K145" s="298"/>
    </row>
    <row r="146" ht="17.25" customHeight="1">
      <c r="B146" s="296"/>
      <c r="C146" s="299" t="s">
        <v>1036</v>
      </c>
      <c r="D146" s="299"/>
      <c r="E146" s="299"/>
      <c r="F146" s="299" t="s">
        <v>1037</v>
      </c>
      <c r="G146" s="300"/>
      <c r="H146" s="299" t="s">
        <v>128</v>
      </c>
      <c r="I146" s="299" t="s">
        <v>61</v>
      </c>
      <c r="J146" s="299" t="s">
        <v>1038</v>
      </c>
      <c r="K146" s="298"/>
    </row>
    <row r="147" ht="17.25" customHeight="1">
      <c r="B147" s="296"/>
      <c r="C147" s="301" t="s">
        <v>1039</v>
      </c>
      <c r="D147" s="301"/>
      <c r="E147" s="301"/>
      <c r="F147" s="302" t="s">
        <v>1040</v>
      </c>
      <c r="G147" s="303"/>
      <c r="H147" s="301"/>
      <c r="I147" s="301"/>
      <c r="J147" s="301" t="s">
        <v>1041</v>
      </c>
      <c r="K147" s="298"/>
    </row>
    <row r="148" ht="5.25" customHeight="1">
      <c r="B148" s="307"/>
      <c r="C148" s="304"/>
      <c r="D148" s="304"/>
      <c r="E148" s="304"/>
      <c r="F148" s="304"/>
      <c r="G148" s="305"/>
      <c r="H148" s="304"/>
      <c r="I148" s="304"/>
      <c r="J148" s="304"/>
      <c r="K148" s="328"/>
    </row>
    <row r="149" ht="15" customHeight="1">
      <c r="B149" s="307"/>
      <c r="C149" s="332" t="s">
        <v>1045</v>
      </c>
      <c r="D149" s="285"/>
      <c r="E149" s="285"/>
      <c r="F149" s="333" t="s">
        <v>1042</v>
      </c>
      <c r="G149" s="285"/>
      <c r="H149" s="332" t="s">
        <v>1081</v>
      </c>
      <c r="I149" s="332" t="s">
        <v>1044</v>
      </c>
      <c r="J149" s="332">
        <v>120</v>
      </c>
      <c r="K149" s="328"/>
    </row>
    <row r="150" ht="15" customHeight="1">
      <c r="B150" s="307"/>
      <c r="C150" s="332" t="s">
        <v>1090</v>
      </c>
      <c r="D150" s="285"/>
      <c r="E150" s="285"/>
      <c r="F150" s="333" t="s">
        <v>1042</v>
      </c>
      <c r="G150" s="285"/>
      <c r="H150" s="332" t="s">
        <v>1101</v>
      </c>
      <c r="I150" s="332" t="s">
        <v>1044</v>
      </c>
      <c r="J150" s="332" t="s">
        <v>1092</v>
      </c>
      <c r="K150" s="328"/>
    </row>
    <row r="151" ht="15" customHeight="1">
      <c r="B151" s="307"/>
      <c r="C151" s="332" t="s">
        <v>991</v>
      </c>
      <c r="D151" s="285"/>
      <c r="E151" s="285"/>
      <c r="F151" s="333" t="s">
        <v>1042</v>
      </c>
      <c r="G151" s="285"/>
      <c r="H151" s="332" t="s">
        <v>1102</v>
      </c>
      <c r="I151" s="332" t="s">
        <v>1044</v>
      </c>
      <c r="J151" s="332" t="s">
        <v>1092</v>
      </c>
      <c r="K151" s="328"/>
    </row>
    <row r="152" ht="15" customHeight="1">
      <c r="B152" s="307"/>
      <c r="C152" s="332" t="s">
        <v>1047</v>
      </c>
      <c r="D152" s="285"/>
      <c r="E152" s="285"/>
      <c r="F152" s="333" t="s">
        <v>1048</v>
      </c>
      <c r="G152" s="285"/>
      <c r="H152" s="332" t="s">
        <v>1081</v>
      </c>
      <c r="I152" s="332" t="s">
        <v>1044</v>
      </c>
      <c r="J152" s="332">
        <v>50</v>
      </c>
      <c r="K152" s="328"/>
    </row>
    <row r="153" ht="15" customHeight="1">
      <c r="B153" s="307"/>
      <c r="C153" s="332" t="s">
        <v>1050</v>
      </c>
      <c r="D153" s="285"/>
      <c r="E153" s="285"/>
      <c r="F153" s="333" t="s">
        <v>1042</v>
      </c>
      <c r="G153" s="285"/>
      <c r="H153" s="332" t="s">
        <v>1081</v>
      </c>
      <c r="I153" s="332" t="s">
        <v>1052</v>
      </c>
      <c r="J153" s="332"/>
      <c r="K153" s="328"/>
    </row>
    <row r="154" ht="15" customHeight="1">
      <c r="B154" s="307"/>
      <c r="C154" s="332" t="s">
        <v>1061</v>
      </c>
      <c r="D154" s="285"/>
      <c r="E154" s="285"/>
      <c r="F154" s="333" t="s">
        <v>1048</v>
      </c>
      <c r="G154" s="285"/>
      <c r="H154" s="332" t="s">
        <v>1081</v>
      </c>
      <c r="I154" s="332" t="s">
        <v>1044</v>
      </c>
      <c r="J154" s="332">
        <v>50</v>
      </c>
      <c r="K154" s="328"/>
    </row>
    <row r="155" ht="15" customHeight="1">
      <c r="B155" s="307"/>
      <c r="C155" s="332" t="s">
        <v>1069</v>
      </c>
      <c r="D155" s="285"/>
      <c r="E155" s="285"/>
      <c r="F155" s="333" t="s">
        <v>1048</v>
      </c>
      <c r="G155" s="285"/>
      <c r="H155" s="332" t="s">
        <v>1081</v>
      </c>
      <c r="I155" s="332" t="s">
        <v>1044</v>
      </c>
      <c r="J155" s="332">
        <v>50</v>
      </c>
      <c r="K155" s="328"/>
    </row>
    <row r="156" ht="15" customHeight="1">
      <c r="B156" s="307"/>
      <c r="C156" s="332" t="s">
        <v>1067</v>
      </c>
      <c r="D156" s="285"/>
      <c r="E156" s="285"/>
      <c r="F156" s="333" t="s">
        <v>1048</v>
      </c>
      <c r="G156" s="285"/>
      <c r="H156" s="332" t="s">
        <v>1081</v>
      </c>
      <c r="I156" s="332" t="s">
        <v>1044</v>
      </c>
      <c r="J156" s="332">
        <v>50</v>
      </c>
      <c r="K156" s="328"/>
    </row>
    <row r="157" ht="15" customHeight="1">
      <c r="B157" s="307"/>
      <c r="C157" s="332" t="s">
        <v>114</v>
      </c>
      <c r="D157" s="285"/>
      <c r="E157" s="285"/>
      <c r="F157" s="333" t="s">
        <v>1042</v>
      </c>
      <c r="G157" s="285"/>
      <c r="H157" s="332" t="s">
        <v>1103</v>
      </c>
      <c r="I157" s="332" t="s">
        <v>1044</v>
      </c>
      <c r="J157" s="332" t="s">
        <v>1104</v>
      </c>
      <c r="K157" s="328"/>
    </row>
    <row r="158" ht="15" customHeight="1">
      <c r="B158" s="307"/>
      <c r="C158" s="332" t="s">
        <v>1105</v>
      </c>
      <c r="D158" s="285"/>
      <c r="E158" s="285"/>
      <c r="F158" s="333" t="s">
        <v>1042</v>
      </c>
      <c r="G158" s="285"/>
      <c r="H158" s="332" t="s">
        <v>1106</v>
      </c>
      <c r="I158" s="332" t="s">
        <v>1076</v>
      </c>
      <c r="J158" s="332"/>
      <c r="K158" s="328"/>
    </row>
    <row r="159" ht="15" customHeight="1">
      <c r="B159" s="334"/>
      <c r="C159" s="316"/>
      <c r="D159" s="316"/>
      <c r="E159" s="316"/>
      <c r="F159" s="316"/>
      <c r="G159" s="316"/>
      <c r="H159" s="316"/>
      <c r="I159" s="316"/>
      <c r="J159" s="316"/>
      <c r="K159" s="335"/>
    </row>
    <row r="160" ht="18.75" customHeight="1">
      <c r="B160" s="281"/>
      <c r="C160" s="285"/>
      <c r="D160" s="285"/>
      <c r="E160" s="285"/>
      <c r="F160" s="306"/>
      <c r="G160" s="285"/>
      <c r="H160" s="285"/>
      <c r="I160" s="285"/>
      <c r="J160" s="285"/>
      <c r="K160" s="281"/>
    </row>
    <row r="161" ht="18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</row>
    <row r="162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ht="45" customHeight="1">
      <c r="B163" s="274"/>
      <c r="C163" s="275" t="s">
        <v>1107</v>
      </c>
      <c r="D163" s="275"/>
      <c r="E163" s="275"/>
      <c r="F163" s="275"/>
      <c r="G163" s="275"/>
      <c r="H163" s="275"/>
      <c r="I163" s="275"/>
      <c r="J163" s="275"/>
      <c r="K163" s="276"/>
    </row>
    <row r="164" ht="17.25" customHeight="1">
      <c r="B164" s="274"/>
      <c r="C164" s="299" t="s">
        <v>1036</v>
      </c>
      <c r="D164" s="299"/>
      <c r="E164" s="299"/>
      <c r="F164" s="299" t="s">
        <v>1037</v>
      </c>
      <c r="G164" s="336"/>
      <c r="H164" s="337" t="s">
        <v>128</v>
      </c>
      <c r="I164" s="337" t="s">
        <v>61</v>
      </c>
      <c r="J164" s="299" t="s">
        <v>1038</v>
      </c>
      <c r="K164" s="276"/>
    </row>
    <row r="165" ht="17.25" customHeight="1">
      <c r="B165" s="277"/>
      <c r="C165" s="301" t="s">
        <v>1039</v>
      </c>
      <c r="D165" s="301"/>
      <c r="E165" s="301"/>
      <c r="F165" s="302" t="s">
        <v>1040</v>
      </c>
      <c r="G165" s="338"/>
      <c r="H165" s="339"/>
      <c r="I165" s="339"/>
      <c r="J165" s="301" t="s">
        <v>1041</v>
      </c>
      <c r="K165" s="279"/>
    </row>
    <row r="166" ht="5.25" customHeight="1">
      <c r="B166" s="307"/>
      <c r="C166" s="304"/>
      <c r="D166" s="304"/>
      <c r="E166" s="304"/>
      <c r="F166" s="304"/>
      <c r="G166" s="305"/>
      <c r="H166" s="304"/>
      <c r="I166" s="304"/>
      <c r="J166" s="304"/>
      <c r="K166" s="328"/>
    </row>
    <row r="167" ht="15" customHeight="1">
      <c r="B167" s="307"/>
      <c r="C167" s="285" t="s">
        <v>1045</v>
      </c>
      <c r="D167" s="285"/>
      <c r="E167" s="285"/>
      <c r="F167" s="306" t="s">
        <v>1042</v>
      </c>
      <c r="G167" s="285"/>
      <c r="H167" s="285" t="s">
        <v>1081</v>
      </c>
      <c r="I167" s="285" t="s">
        <v>1044</v>
      </c>
      <c r="J167" s="285">
        <v>120</v>
      </c>
      <c r="K167" s="328"/>
    </row>
    <row r="168" ht="15" customHeight="1">
      <c r="B168" s="307"/>
      <c r="C168" s="285" t="s">
        <v>1090</v>
      </c>
      <c r="D168" s="285"/>
      <c r="E168" s="285"/>
      <c r="F168" s="306" t="s">
        <v>1042</v>
      </c>
      <c r="G168" s="285"/>
      <c r="H168" s="285" t="s">
        <v>1091</v>
      </c>
      <c r="I168" s="285" t="s">
        <v>1044</v>
      </c>
      <c r="J168" s="285" t="s">
        <v>1092</v>
      </c>
      <c r="K168" s="328"/>
    </row>
    <row r="169" ht="15" customHeight="1">
      <c r="B169" s="307"/>
      <c r="C169" s="285" t="s">
        <v>991</v>
      </c>
      <c r="D169" s="285"/>
      <c r="E169" s="285"/>
      <c r="F169" s="306" t="s">
        <v>1042</v>
      </c>
      <c r="G169" s="285"/>
      <c r="H169" s="285" t="s">
        <v>1108</v>
      </c>
      <c r="I169" s="285" t="s">
        <v>1044</v>
      </c>
      <c r="J169" s="285" t="s">
        <v>1092</v>
      </c>
      <c r="K169" s="328"/>
    </row>
    <row r="170" ht="15" customHeight="1">
      <c r="B170" s="307"/>
      <c r="C170" s="285" t="s">
        <v>1047</v>
      </c>
      <c r="D170" s="285"/>
      <c r="E170" s="285"/>
      <c r="F170" s="306" t="s">
        <v>1048</v>
      </c>
      <c r="G170" s="285"/>
      <c r="H170" s="285" t="s">
        <v>1108</v>
      </c>
      <c r="I170" s="285" t="s">
        <v>1044</v>
      </c>
      <c r="J170" s="285">
        <v>50</v>
      </c>
      <c r="K170" s="328"/>
    </row>
    <row r="171" ht="15" customHeight="1">
      <c r="B171" s="307"/>
      <c r="C171" s="285" t="s">
        <v>1050</v>
      </c>
      <c r="D171" s="285"/>
      <c r="E171" s="285"/>
      <c r="F171" s="306" t="s">
        <v>1042</v>
      </c>
      <c r="G171" s="285"/>
      <c r="H171" s="285" t="s">
        <v>1108</v>
      </c>
      <c r="I171" s="285" t="s">
        <v>1052</v>
      </c>
      <c r="J171" s="285"/>
      <c r="K171" s="328"/>
    </row>
    <row r="172" ht="15" customHeight="1">
      <c r="B172" s="307"/>
      <c r="C172" s="285" t="s">
        <v>1061</v>
      </c>
      <c r="D172" s="285"/>
      <c r="E172" s="285"/>
      <c r="F172" s="306" t="s">
        <v>1048</v>
      </c>
      <c r="G172" s="285"/>
      <c r="H172" s="285" t="s">
        <v>1108</v>
      </c>
      <c r="I172" s="285" t="s">
        <v>1044</v>
      </c>
      <c r="J172" s="285">
        <v>50</v>
      </c>
      <c r="K172" s="328"/>
    </row>
    <row r="173" ht="15" customHeight="1">
      <c r="B173" s="307"/>
      <c r="C173" s="285" t="s">
        <v>1069</v>
      </c>
      <c r="D173" s="285"/>
      <c r="E173" s="285"/>
      <c r="F173" s="306" t="s">
        <v>1048</v>
      </c>
      <c r="G173" s="285"/>
      <c r="H173" s="285" t="s">
        <v>1108</v>
      </c>
      <c r="I173" s="285" t="s">
        <v>1044</v>
      </c>
      <c r="J173" s="285">
        <v>50</v>
      </c>
      <c r="K173" s="328"/>
    </row>
    <row r="174" ht="15" customHeight="1">
      <c r="B174" s="307"/>
      <c r="C174" s="285" t="s">
        <v>1067</v>
      </c>
      <c r="D174" s="285"/>
      <c r="E174" s="285"/>
      <c r="F174" s="306" t="s">
        <v>1048</v>
      </c>
      <c r="G174" s="285"/>
      <c r="H174" s="285" t="s">
        <v>1108</v>
      </c>
      <c r="I174" s="285" t="s">
        <v>1044</v>
      </c>
      <c r="J174" s="285">
        <v>50</v>
      </c>
      <c r="K174" s="328"/>
    </row>
    <row r="175" ht="15" customHeight="1">
      <c r="B175" s="307"/>
      <c r="C175" s="285" t="s">
        <v>127</v>
      </c>
      <c r="D175" s="285"/>
      <c r="E175" s="285"/>
      <c r="F175" s="306" t="s">
        <v>1042</v>
      </c>
      <c r="G175" s="285"/>
      <c r="H175" s="285" t="s">
        <v>1109</v>
      </c>
      <c r="I175" s="285" t="s">
        <v>1110</v>
      </c>
      <c r="J175" s="285"/>
      <c r="K175" s="328"/>
    </row>
    <row r="176" ht="15" customHeight="1">
      <c r="B176" s="307"/>
      <c r="C176" s="285" t="s">
        <v>61</v>
      </c>
      <c r="D176" s="285"/>
      <c r="E176" s="285"/>
      <c r="F176" s="306" t="s">
        <v>1042</v>
      </c>
      <c r="G176" s="285"/>
      <c r="H176" s="285" t="s">
        <v>1111</v>
      </c>
      <c r="I176" s="285" t="s">
        <v>1112</v>
      </c>
      <c r="J176" s="285">
        <v>1</v>
      </c>
      <c r="K176" s="328"/>
    </row>
    <row r="177" ht="15" customHeight="1">
      <c r="B177" s="307"/>
      <c r="C177" s="285" t="s">
        <v>57</v>
      </c>
      <c r="D177" s="285"/>
      <c r="E177" s="285"/>
      <c r="F177" s="306" t="s">
        <v>1042</v>
      </c>
      <c r="G177" s="285"/>
      <c r="H177" s="285" t="s">
        <v>1113</v>
      </c>
      <c r="I177" s="285" t="s">
        <v>1044</v>
      </c>
      <c r="J177" s="285">
        <v>20</v>
      </c>
      <c r="K177" s="328"/>
    </row>
    <row r="178" ht="15" customHeight="1">
      <c r="B178" s="307"/>
      <c r="C178" s="285" t="s">
        <v>128</v>
      </c>
      <c r="D178" s="285"/>
      <c r="E178" s="285"/>
      <c r="F178" s="306" t="s">
        <v>1042</v>
      </c>
      <c r="G178" s="285"/>
      <c r="H178" s="285" t="s">
        <v>1114</v>
      </c>
      <c r="I178" s="285" t="s">
        <v>1044</v>
      </c>
      <c r="J178" s="285">
        <v>255</v>
      </c>
      <c r="K178" s="328"/>
    </row>
    <row r="179" ht="15" customHeight="1">
      <c r="B179" s="307"/>
      <c r="C179" s="285" t="s">
        <v>129</v>
      </c>
      <c r="D179" s="285"/>
      <c r="E179" s="285"/>
      <c r="F179" s="306" t="s">
        <v>1042</v>
      </c>
      <c r="G179" s="285"/>
      <c r="H179" s="285" t="s">
        <v>1007</v>
      </c>
      <c r="I179" s="285" t="s">
        <v>1044</v>
      </c>
      <c r="J179" s="285">
        <v>10</v>
      </c>
      <c r="K179" s="328"/>
    </row>
    <row r="180" ht="15" customHeight="1">
      <c r="B180" s="307"/>
      <c r="C180" s="285" t="s">
        <v>130</v>
      </c>
      <c r="D180" s="285"/>
      <c r="E180" s="285"/>
      <c r="F180" s="306" t="s">
        <v>1042</v>
      </c>
      <c r="G180" s="285"/>
      <c r="H180" s="285" t="s">
        <v>1115</v>
      </c>
      <c r="I180" s="285" t="s">
        <v>1076</v>
      </c>
      <c r="J180" s="285"/>
      <c r="K180" s="328"/>
    </row>
    <row r="181" ht="15" customHeight="1">
      <c r="B181" s="307"/>
      <c r="C181" s="285" t="s">
        <v>1116</v>
      </c>
      <c r="D181" s="285"/>
      <c r="E181" s="285"/>
      <c r="F181" s="306" t="s">
        <v>1042</v>
      </c>
      <c r="G181" s="285"/>
      <c r="H181" s="285" t="s">
        <v>1117</v>
      </c>
      <c r="I181" s="285" t="s">
        <v>1076</v>
      </c>
      <c r="J181" s="285"/>
      <c r="K181" s="328"/>
    </row>
    <row r="182" ht="15" customHeight="1">
      <c r="B182" s="307"/>
      <c r="C182" s="285" t="s">
        <v>1105</v>
      </c>
      <c r="D182" s="285"/>
      <c r="E182" s="285"/>
      <c r="F182" s="306" t="s">
        <v>1042</v>
      </c>
      <c r="G182" s="285"/>
      <c r="H182" s="285" t="s">
        <v>1118</v>
      </c>
      <c r="I182" s="285" t="s">
        <v>1076</v>
      </c>
      <c r="J182" s="285"/>
      <c r="K182" s="328"/>
    </row>
    <row r="183" ht="15" customHeight="1">
      <c r="B183" s="307"/>
      <c r="C183" s="285" t="s">
        <v>132</v>
      </c>
      <c r="D183" s="285"/>
      <c r="E183" s="285"/>
      <c r="F183" s="306" t="s">
        <v>1048</v>
      </c>
      <c r="G183" s="285"/>
      <c r="H183" s="285" t="s">
        <v>1119</v>
      </c>
      <c r="I183" s="285" t="s">
        <v>1044</v>
      </c>
      <c r="J183" s="285">
        <v>50</v>
      </c>
      <c r="K183" s="328"/>
    </row>
    <row r="184" ht="15" customHeight="1">
      <c r="B184" s="307"/>
      <c r="C184" s="285" t="s">
        <v>1120</v>
      </c>
      <c r="D184" s="285"/>
      <c r="E184" s="285"/>
      <c r="F184" s="306" t="s">
        <v>1048</v>
      </c>
      <c r="G184" s="285"/>
      <c r="H184" s="285" t="s">
        <v>1121</v>
      </c>
      <c r="I184" s="285" t="s">
        <v>1122</v>
      </c>
      <c r="J184" s="285"/>
      <c r="K184" s="328"/>
    </row>
    <row r="185" ht="15" customHeight="1">
      <c r="B185" s="307"/>
      <c r="C185" s="285" t="s">
        <v>1123</v>
      </c>
      <c r="D185" s="285"/>
      <c r="E185" s="285"/>
      <c r="F185" s="306" t="s">
        <v>1048</v>
      </c>
      <c r="G185" s="285"/>
      <c r="H185" s="285" t="s">
        <v>1124</v>
      </c>
      <c r="I185" s="285" t="s">
        <v>1122</v>
      </c>
      <c r="J185" s="285"/>
      <c r="K185" s="328"/>
    </row>
    <row r="186" ht="15" customHeight="1">
      <c r="B186" s="307"/>
      <c r="C186" s="285" t="s">
        <v>1125</v>
      </c>
      <c r="D186" s="285"/>
      <c r="E186" s="285"/>
      <c r="F186" s="306" t="s">
        <v>1048</v>
      </c>
      <c r="G186" s="285"/>
      <c r="H186" s="285" t="s">
        <v>1126</v>
      </c>
      <c r="I186" s="285" t="s">
        <v>1122</v>
      </c>
      <c r="J186" s="285"/>
      <c r="K186" s="328"/>
    </row>
    <row r="187" ht="15" customHeight="1">
      <c r="B187" s="307"/>
      <c r="C187" s="340" t="s">
        <v>1127</v>
      </c>
      <c r="D187" s="285"/>
      <c r="E187" s="285"/>
      <c r="F187" s="306" t="s">
        <v>1048</v>
      </c>
      <c r="G187" s="285"/>
      <c r="H187" s="285" t="s">
        <v>1128</v>
      </c>
      <c r="I187" s="285" t="s">
        <v>1129</v>
      </c>
      <c r="J187" s="341" t="s">
        <v>1130</v>
      </c>
      <c r="K187" s="328"/>
    </row>
    <row r="188" ht="15" customHeight="1">
      <c r="B188" s="307"/>
      <c r="C188" s="291" t="s">
        <v>46</v>
      </c>
      <c r="D188" s="285"/>
      <c r="E188" s="285"/>
      <c r="F188" s="306" t="s">
        <v>1042</v>
      </c>
      <c r="G188" s="285"/>
      <c r="H188" s="281" t="s">
        <v>1131</v>
      </c>
      <c r="I188" s="285" t="s">
        <v>1132</v>
      </c>
      <c r="J188" s="285"/>
      <c r="K188" s="328"/>
    </row>
    <row r="189" ht="15" customHeight="1">
      <c r="B189" s="307"/>
      <c r="C189" s="291" t="s">
        <v>1133</v>
      </c>
      <c r="D189" s="285"/>
      <c r="E189" s="285"/>
      <c r="F189" s="306" t="s">
        <v>1042</v>
      </c>
      <c r="G189" s="285"/>
      <c r="H189" s="285" t="s">
        <v>1134</v>
      </c>
      <c r="I189" s="285" t="s">
        <v>1076</v>
      </c>
      <c r="J189" s="285"/>
      <c r="K189" s="328"/>
    </row>
    <row r="190" ht="15" customHeight="1">
      <c r="B190" s="307"/>
      <c r="C190" s="291" t="s">
        <v>1135</v>
      </c>
      <c r="D190" s="285"/>
      <c r="E190" s="285"/>
      <c r="F190" s="306" t="s">
        <v>1042</v>
      </c>
      <c r="G190" s="285"/>
      <c r="H190" s="285" t="s">
        <v>1136</v>
      </c>
      <c r="I190" s="285" t="s">
        <v>1076</v>
      </c>
      <c r="J190" s="285"/>
      <c r="K190" s="328"/>
    </row>
    <row r="191" ht="15" customHeight="1">
      <c r="B191" s="307"/>
      <c r="C191" s="291" t="s">
        <v>1137</v>
      </c>
      <c r="D191" s="285"/>
      <c r="E191" s="285"/>
      <c r="F191" s="306" t="s">
        <v>1048</v>
      </c>
      <c r="G191" s="285"/>
      <c r="H191" s="285" t="s">
        <v>1138</v>
      </c>
      <c r="I191" s="285" t="s">
        <v>1076</v>
      </c>
      <c r="J191" s="285"/>
      <c r="K191" s="328"/>
    </row>
    <row r="192" ht="15" customHeight="1">
      <c r="B192" s="334"/>
      <c r="C192" s="342"/>
      <c r="D192" s="316"/>
      <c r="E192" s="316"/>
      <c r="F192" s="316"/>
      <c r="G192" s="316"/>
      <c r="H192" s="316"/>
      <c r="I192" s="316"/>
      <c r="J192" s="316"/>
      <c r="K192" s="335"/>
    </row>
    <row r="193" ht="18.75" customHeight="1">
      <c r="B193" s="281"/>
      <c r="C193" s="285"/>
      <c r="D193" s="285"/>
      <c r="E193" s="285"/>
      <c r="F193" s="306"/>
      <c r="G193" s="285"/>
      <c r="H193" s="285"/>
      <c r="I193" s="285"/>
      <c r="J193" s="285"/>
      <c r="K193" s="281"/>
    </row>
    <row r="194" ht="18.75" customHeight="1">
      <c r="B194" s="281"/>
      <c r="C194" s="285"/>
      <c r="D194" s="285"/>
      <c r="E194" s="285"/>
      <c r="F194" s="306"/>
      <c r="G194" s="285"/>
      <c r="H194" s="285"/>
      <c r="I194" s="285"/>
      <c r="J194" s="285"/>
      <c r="K194" s="281"/>
    </row>
    <row r="195" ht="18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ht="13.5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ht="21">
      <c r="B197" s="274"/>
      <c r="C197" s="275" t="s">
        <v>1139</v>
      </c>
      <c r="D197" s="275"/>
      <c r="E197" s="275"/>
      <c r="F197" s="275"/>
      <c r="G197" s="275"/>
      <c r="H197" s="275"/>
      <c r="I197" s="275"/>
      <c r="J197" s="275"/>
      <c r="K197" s="276"/>
    </row>
    <row r="198" ht="25.5" customHeight="1">
      <c r="B198" s="274"/>
      <c r="C198" s="343" t="s">
        <v>1140</v>
      </c>
      <c r="D198" s="343"/>
      <c r="E198" s="343"/>
      <c r="F198" s="343" t="s">
        <v>1141</v>
      </c>
      <c r="G198" s="344"/>
      <c r="H198" s="343" t="s">
        <v>1142</v>
      </c>
      <c r="I198" s="343"/>
      <c r="J198" s="343"/>
      <c r="K198" s="276"/>
    </row>
    <row r="199" ht="5.25" customHeight="1">
      <c r="B199" s="307"/>
      <c r="C199" s="304"/>
      <c r="D199" s="304"/>
      <c r="E199" s="304"/>
      <c r="F199" s="304"/>
      <c r="G199" s="285"/>
      <c r="H199" s="304"/>
      <c r="I199" s="304"/>
      <c r="J199" s="304"/>
      <c r="K199" s="328"/>
    </row>
    <row r="200" ht="15" customHeight="1">
      <c r="B200" s="307"/>
      <c r="C200" s="285" t="s">
        <v>1132</v>
      </c>
      <c r="D200" s="285"/>
      <c r="E200" s="285"/>
      <c r="F200" s="306" t="s">
        <v>47</v>
      </c>
      <c r="G200" s="285"/>
      <c r="H200" s="285" t="s">
        <v>1143</v>
      </c>
      <c r="I200" s="285"/>
      <c r="J200" s="285"/>
      <c r="K200" s="328"/>
    </row>
    <row r="201" ht="15" customHeight="1">
      <c r="B201" s="307"/>
      <c r="C201" s="313"/>
      <c r="D201" s="285"/>
      <c r="E201" s="285"/>
      <c r="F201" s="306" t="s">
        <v>48</v>
      </c>
      <c r="G201" s="285"/>
      <c r="H201" s="285" t="s">
        <v>1144</v>
      </c>
      <c r="I201" s="285"/>
      <c r="J201" s="285"/>
      <c r="K201" s="328"/>
    </row>
    <row r="202" ht="15" customHeight="1">
      <c r="B202" s="307"/>
      <c r="C202" s="313"/>
      <c r="D202" s="285"/>
      <c r="E202" s="285"/>
      <c r="F202" s="306" t="s">
        <v>51</v>
      </c>
      <c r="G202" s="285"/>
      <c r="H202" s="285" t="s">
        <v>1145</v>
      </c>
      <c r="I202" s="285"/>
      <c r="J202" s="285"/>
      <c r="K202" s="328"/>
    </row>
    <row r="203" ht="15" customHeight="1">
      <c r="B203" s="307"/>
      <c r="C203" s="285"/>
      <c r="D203" s="285"/>
      <c r="E203" s="285"/>
      <c r="F203" s="306" t="s">
        <v>49</v>
      </c>
      <c r="G203" s="285"/>
      <c r="H203" s="285" t="s">
        <v>1146</v>
      </c>
      <c r="I203" s="285"/>
      <c r="J203" s="285"/>
      <c r="K203" s="328"/>
    </row>
    <row r="204" ht="15" customHeight="1">
      <c r="B204" s="307"/>
      <c r="C204" s="285"/>
      <c r="D204" s="285"/>
      <c r="E204" s="285"/>
      <c r="F204" s="306" t="s">
        <v>50</v>
      </c>
      <c r="G204" s="285"/>
      <c r="H204" s="285" t="s">
        <v>1147</v>
      </c>
      <c r="I204" s="285"/>
      <c r="J204" s="285"/>
      <c r="K204" s="328"/>
    </row>
    <row r="205" ht="15" customHeight="1">
      <c r="B205" s="307"/>
      <c r="C205" s="285"/>
      <c r="D205" s="285"/>
      <c r="E205" s="285"/>
      <c r="F205" s="306"/>
      <c r="G205" s="285"/>
      <c r="H205" s="285"/>
      <c r="I205" s="285"/>
      <c r="J205" s="285"/>
      <c r="K205" s="328"/>
    </row>
    <row r="206" ht="15" customHeight="1">
      <c r="B206" s="307"/>
      <c r="C206" s="285" t="s">
        <v>1088</v>
      </c>
      <c r="D206" s="285"/>
      <c r="E206" s="285"/>
      <c r="F206" s="306" t="s">
        <v>83</v>
      </c>
      <c r="G206" s="285"/>
      <c r="H206" s="285" t="s">
        <v>1148</v>
      </c>
      <c r="I206" s="285"/>
      <c r="J206" s="285"/>
      <c r="K206" s="328"/>
    </row>
    <row r="207" ht="15" customHeight="1">
      <c r="B207" s="307"/>
      <c r="C207" s="313"/>
      <c r="D207" s="285"/>
      <c r="E207" s="285"/>
      <c r="F207" s="306" t="s">
        <v>985</v>
      </c>
      <c r="G207" s="285"/>
      <c r="H207" s="285" t="s">
        <v>986</v>
      </c>
      <c r="I207" s="285"/>
      <c r="J207" s="285"/>
      <c r="K207" s="328"/>
    </row>
    <row r="208" ht="15" customHeight="1">
      <c r="B208" s="307"/>
      <c r="C208" s="285"/>
      <c r="D208" s="285"/>
      <c r="E208" s="285"/>
      <c r="F208" s="306" t="s">
        <v>983</v>
      </c>
      <c r="G208" s="285"/>
      <c r="H208" s="285" t="s">
        <v>1149</v>
      </c>
      <c r="I208" s="285"/>
      <c r="J208" s="285"/>
      <c r="K208" s="328"/>
    </row>
    <row r="209" ht="15" customHeight="1">
      <c r="B209" s="345"/>
      <c r="C209" s="313"/>
      <c r="D209" s="313"/>
      <c r="E209" s="313"/>
      <c r="F209" s="306" t="s">
        <v>987</v>
      </c>
      <c r="G209" s="291"/>
      <c r="H209" s="332" t="s">
        <v>988</v>
      </c>
      <c r="I209" s="332"/>
      <c r="J209" s="332"/>
      <c r="K209" s="346"/>
    </row>
    <row r="210" ht="15" customHeight="1">
      <c r="B210" s="345"/>
      <c r="C210" s="313"/>
      <c r="D210" s="313"/>
      <c r="E210" s="313"/>
      <c r="F210" s="306" t="s">
        <v>989</v>
      </c>
      <c r="G210" s="291"/>
      <c r="H210" s="332" t="s">
        <v>1150</v>
      </c>
      <c r="I210" s="332"/>
      <c r="J210" s="332"/>
      <c r="K210" s="346"/>
    </row>
    <row r="211" ht="15" customHeight="1">
      <c r="B211" s="345"/>
      <c r="C211" s="313"/>
      <c r="D211" s="313"/>
      <c r="E211" s="313"/>
      <c r="F211" s="347"/>
      <c r="G211" s="291"/>
      <c r="H211" s="348"/>
      <c r="I211" s="348"/>
      <c r="J211" s="348"/>
      <c r="K211" s="346"/>
    </row>
    <row r="212" ht="15" customHeight="1">
      <c r="B212" s="345"/>
      <c r="C212" s="285" t="s">
        <v>1112</v>
      </c>
      <c r="D212" s="313"/>
      <c r="E212" s="313"/>
      <c r="F212" s="306">
        <v>1</v>
      </c>
      <c r="G212" s="291"/>
      <c r="H212" s="332" t="s">
        <v>1151</v>
      </c>
      <c r="I212" s="332"/>
      <c r="J212" s="332"/>
      <c r="K212" s="346"/>
    </row>
    <row r="213" ht="15" customHeight="1">
      <c r="B213" s="345"/>
      <c r="C213" s="313"/>
      <c r="D213" s="313"/>
      <c r="E213" s="313"/>
      <c r="F213" s="306">
        <v>2</v>
      </c>
      <c r="G213" s="291"/>
      <c r="H213" s="332" t="s">
        <v>1152</v>
      </c>
      <c r="I213" s="332"/>
      <c r="J213" s="332"/>
      <c r="K213" s="346"/>
    </row>
    <row r="214" ht="15" customHeight="1">
      <c r="B214" s="345"/>
      <c r="C214" s="313"/>
      <c r="D214" s="313"/>
      <c r="E214" s="313"/>
      <c r="F214" s="306">
        <v>3</v>
      </c>
      <c r="G214" s="291"/>
      <c r="H214" s="332" t="s">
        <v>1153</v>
      </c>
      <c r="I214" s="332"/>
      <c r="J214" s="332"/>
      <c r="K214" s="346"/>
    </row>
    <row r="215" ht="15" customHeight="1">
      <c r="B215" s="345"/>
      <c r="C215" s="313"/>
      <c r="D215" s="313"/>
      <c r="E215" s="313"/>
      <c r="F215" s="306">
        <v>4</v>
      </c>
      <c r="G215" s="291"/>
      <c r="H215" s="332" t="s">
        <v>1154</v>
      </c>
      <c r="I215" s="332"/>
      <c r="J215" s="332"/>
      <c r="K215" s="346"/>
    </row>
    <row r="216" ht="12.75" customHeight="1">
      <c r="B216" s="349"/>
      <c r="C216" s="350"/>
      <c r="D216" s="350"/>
      <c r="E216" s="350"/>
      <c r="F216" s="350"/>
      <c r="G216" s="350"/>
      <c r="H216" s="350"/>
      <c r="I216" s="350"/>
      <c r="J216" s="350"/>
      <c r="K216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2018-03-27T05:57:38Z</dcterms:created>
  <dcterms:modified xsi:type="dcterms:W3CDTF">2018-03-27T05:57:47Z</dcterms:modified>
</cp:coreProperties>
</file>