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390" yWindow="555" windowWidth="24615" windowHeight="13995"/>
  </bookViews>
  <sheets>
    <sheet name="Rekapitulace zakázky" sheetId="1" r:id="rId1"/>
    <sheet name="SO 0 - Vedlejší a ostatní..." sheetId="2" r:id="rId2"/>
    <sheet name="SO 1 - Oprava chodníku, ú..." sheetId="3" r:id="rId3"/>
    <sheet name="SO 2 - Úprava svislého a ..." sheetId="4" r:id="rId4"/>
    <sheet name="SO 3 - Rozšíření veřejnéh..." sheetId="5" r:id="rId5"/>
    <sheet name="Pokyny pro vyplnění" sheetId="6" r:id="rId6"/>
  </sheets>
  <definedNames>
    <definedName name="_xlnm._FilterDatabase" localSheetId="1" hidden="1">'SO 0 - Vedlejší a ostatní...'!$C$80:$K$91</definedName>
    <definedName name="_xlnm._FilterDatabase" localSheetId="2" hidden="1">'SO 1 - Oprava chodníku, ú...'!$C$85:$K$394</definedName>
    <definedName name="_xlnm._FilterDatabase" localSheetId="3" hidden="1">'SO 2 - Úprava svislého a ...'!$C$80:$K$149</definedName>
    <definedName name="_xlnm._FilterDatabase" localSheetId="4" hidden="1">'SO 3 - Rozšíření veřejnéh...'!$C$83:$K$164</definedName>
    <definedName name="_xlnm.Print_Titles" localSheetId="0">'Rekapitulace zakázky'!$49:$49</definedName>
    <definedName name="_xlnm.Print_Titles" localSheetId="1">'SO 0 - Vedlejší a ostatní...'!$80:$80</definedName>
    <definedName name="_xlnm.Print_Titles" localSheetId="2">'SO 1 - Oprava chodníku, ú...'!$85:$85</definedName>
    <definedName name="_xlnm.Print_Titles" localSheetId="3">'SO 2 - Úprava svislého a ...'!$80:$80</definedName>
    <definedName name="_xlnm.Print_Titles" localSheetId="4">'SO 3 - Rozšíření veřejnéh...'!$83:$83</definedName>
    <definedName name="_xlnm.Print_Area" localSheetId="0">'Rekapitulace zakázky'!$D$4:$AO$33,'Rekapitulace zakázky'!$C$39:$AQ$56</definedName>
    <definedName name="_xlnm.Print_Area" localSheetId="1">'SO 0 - Vedlejší a ostatní...'!$C$4:$J$36,'SO 0 - Vedlejší a ostatní...'!$C$42:$J$62,'SO 0 - Vedlejší a ostatní...'!$C$68:$K$91</definedName>
    <definedName name="_xlnm.Print_Area" localSheetId="2">'SO 1 - Oprava chodníku, ú...'!$C$4:$J$36,'SO 1 - Oprava chodníku, ú...'!$C$42:$J$67,'SO 1 - Oprava chodníku, ú...'!$C$73:$K$394</definedName>
    <definedName name="_xlnm.Print_Area" localSheetId="3">'SO 2 - Úprava svislého a ...'!$C$4:$J$36,'SO 2 - Úprava svislého a ...'!$C$42:$J$62,'SO 2 - Úprava svislého a ...'!$C$68:$K$149</definedName>
    <definedName name="_xlnm.Print_Area" localSheetId="4">'SO 3 - Rozšíření veřejnéh...'!$C$4:$J$36,'SO 3 - Rozšíření veřejnéh...'!$C$42:$J$65,'SO 3 - Rozšíření veřejnéh...'!$C$71:$K$164</definedName>
  </definedNames>
  <calcPr calcId="145621"/>
</workbook>
</file>

<file path=xl/calcChain.xml><?xml version="1.0" encoding="utf-8"?>
<calcChain xmlns="http://schemas.openxmlformats.org/spreadsheetml/2006/main">
  <c r="AY55" i="1" l="1"/>
  <c r="AX55" i="1"/>
  <c r="BI164" i="5"/>
  <c r="BH164" i="5"/>
  <c r="BG164" i="5"/>
  <c r="BF164" i="5"/>
  <c r="T164" i="5"/>
  <c r="R164" i="5"/>
  <c r="P164" i="5"/>
  <c r="BK164" i="5"/>
  <c r="J164" i="5"/>
  <c r="BE164" i="5" s="1"/>
  <c r="BI163" i="5"/>
  <c r="BH163" i="5"/>
  <c r="BG163" i="5"/>
  <c r="BF163" i="5"/>
  <c r="T163" i="5"/>
  <c r="R163" i="5"/>
  <c r="P163" i="5"/>
  <c r="BK163" i="5"/>
  <c r="J163" i="5"/>
  <c r="BE163" i="5" s="1"/>
  <c r="BI161" i="5"/>
  <c r="BH161" i="5"/>
  <c r="BG161" i="5"/>
  <c r="BF161" i="5"/>
  <c r="BE161" i="5"/>
  <c r="T161" i="5"/>
  <c r="R161" i="5"/>
  <c r="P161" i="5"/>
  <c r="BK161" i="5"/>
  <c r="J161" i="5"/>
  <c r="BI159" i="5"/>
  <c r="BH159" i="5"/>
  <c r="BG159" i="5"/>
  <c r="BF159" i="5"/>
  <c r="BE159" i="5"/>
  <c r="T159" i="5"/>
  <c r="R159" i="5"/>
  <c r="P159" i="5"/>
  <c r="BK159" i="5"/>
  <c r="J159" i="5"/>
  <c r="BI157" i="5"/>
  <c r="BH157" i="5"/>
  <c r="BG157" i="5"/>
  <c r="BF157" i="5"/>
  <c r="BE157" i="5"/>
  <c r="T157" i="5"/>
  <c r="R157" i="5"/>
  <c r="P157" i="5"/>
  <c r="BK157" i="5"/>
  <c r="J157" i="5"/>
  <c r="BI154" i="5"/>
  <c r="BH154" i="5"/>
  <c r="BG154" i="5"/>
  <c r="BF154" i="5"/>
  <c r="BE154" i="5"/>
  <c r="T154" i="5"/>
  <c r="R154" i="5"/>
  <c r="P154" i="5"/>
  <c r="BK154" i="5"/>
  <c r="J154" i="5"/>
  <c r="BI152" i="5"/>
  <c r="BH152" i="5"/>
  <c r="BG152" i="5"/>
  <c r="BF152" i="5"/>
  <c r="BE152" i="5"/>
  <c r="T152" i="5"/>
  <c r="T151" i="5" s="1"/>
  <c r="T150" i="5" s="1"/>
  <c r="R152" i="5"/>
  <c r="R151" i="5" s="1"/>
  <c r="R150" i="5" s="1"/>
  <c r="P152" i="5"/>
  <c r="P151" i="5" s="1"/>
  <c r="P150" i="5" s="1"/>
  <c r="BK152" i="5"/>
  <c r="BK151" i="5" s="1"/>
  <c r="J152" i="5"/>
  <c r="BI148" i="5"/>
  <c r="BH148" i="5"/>
  <c r="BG148" i="5"/>
  <c r="BF148" i="5"/>
  <c r="BE148" i="5"/>
  <c r="T148" i="5"/>
  <c r="T147" i="5" s="1"/>
  <c r="R148" i="5"/>
  <c r="R147" i="5" s="1"/>
  <c r="P148" i="5"/>
  <c r="P147" i="5" s="1"/>
  <c r="BK148" i="5"/>
  <c r="BK147" i="5" s="1"/>
  <c r="J147" i="5" s="1"/>
  <c r="J62" i="5" s="1"/>
  <c r="J148" i="5"/>
  <c r="BI144" i="5"/>
  <c r="BH144" i="5"/>
  <c r="BG144" i="5"/>
  <c r="BF144" i="5"/>
  <c r="BE144" i="5"/>
  <c r="T144" i="5"/>
  <c r="T143" i="5" s="1"/>
  <c r="R144" i="5"/>
  <c r="R143" i="5" s="1"/>
  <c r="P144" i="5"/>
  <c r="P143" i="5" s="1"/>
  <c r="BK144" i="5"/>
  <c r="BK143" i="5" s="1"/>
  <c r="J143" i="5" s="1"/>
  <c r="J61" i="5" s="1"/>
  <c r="J144" i="5"/>
  <c r="BI141" i="5"/>
  <c r="BH141" i="5"/>
  <c r="BG141" i="5"/>
  <c r="BF141" i="5"/>
  <c r="BE141" i="5"/>
  <c r="T141" i="5"/>
  <c r="T140" i="5" s="1"/>
  <c r="R141" i="5"/>
  <c r="R140" i="5" s="1"/>
  <c r="P141" i="5"/>
  <c r="P140" i="5" s="1"/>
  <c r="BK141" i="5"/>
  <c r="BK140" i="5" s="1"/>
  <c r="J140" i="5" s="1"/>
  <c r="J60" i="5" s="1"/>
  <c r="J141" i="5"/>
  <c r="BI137" i="5"/>
  <c r="BH137" i="5"/>
  <c r="BG137" i="5"/>
  <c r="BF137" i="5"/>
  <c r="T137" i="5"/>
  <c r="T136" i="5" s="1"/>
  <c r="R137" i="5"/>
  <c r="R136" i="5" s="1"/>
  <c r="P137" i="5"/>
  <c r="P136" i="5" s="1"/>
  <c r="BK137" i="5"/>
  <c r="BK136" i="5" s="1"/>
  <c r="J136" i="5" s="1"/>
  <c r="J59" i="5" s="1"/>
  <c r="J137" i="5"/>
  <c r="BE137" i="5" s="1"/>
  <c r="BI134" i="5"/>
  <c r="BH134" i="5"/>
  <c r="BG134" i="5"/>
  <c r="BF134" i="5"/>
  <c r="BE134" i="5"/>
  <c r="T134" i="5"/>
  <c r="R134" i="5"/>
  <c r="P134" i="5"/>
  <c r="BK134" i="5"/>
  <c r="J134" i="5"/>
  <c r="BI131" i="5"/>
  <c r="BH131" i="5"/>
  <c r="BG131" i="5"/>
  <c r="BF131" i="5"/>
  <c r="BE131" i="5"/>
  <c r="T131" i="5"/>
  <c r="R131" i="5"/>
  <c r="P131" i="5"/>
  <c r="BK131" i="5"/>
  <c r="J131" i="5"/>
  <c r="BI129" i="5"/>
  <c r="BH129" i="5"/>
  <c r="BG129" i="5"/>
  <c r="BF129" i="5"/>
  <c r="BE129" i="5"/>
  <c r="T129" i="5"/>
  <c r="R129" i="5"/>
  <c r="P129" i="5"/>
  <c r="BK129" i="5"/>
  <c r="J129" i="5"/>
  <c r="BI124" i="5"/>
  <c r="BH124" i="5"/>
  <c r="BG124" i="5"/>
  <c r="BF124" i="5"/>
  <c r="BE124" i="5"/>
  <c r="T124" i="5"/>
  <c r="R124" i="5"/>
  <c r="P124" i="5"/>
  <c r="BK124" i="5"/>
  <c r="J124" i="5"/>
  <c r="BI121" i="5"/>
  <c r="BH121" i="5"/>
  <c r="BG121" i="5"/>
  <c r="BF121" i="5"/>
  <c r="BE121" i="5"/>
  <c r="T121" i="5"/>
  <c r="R121" i="5"/>
  <c r="P121" i="5"/>
  <c r="BK121" i="5"/>
  <c r="J121" i="5"/>
  <c r="BI119" i="5"/>
  <c r="BH119" i="5"/>
  <c r="BG119" i="5"/>
  <c r="BF119" i="5"/>
  <c r="BE119" i="5"/>
  <c r="T119" i="5"/>
  <c r="R119" i="5"/>
  <c r="P119" i="5"/>
  <c r="BK119" i="5"/>
  <c r="J119" i="5"/>
  <c r="BI117" i="5"/>
  <c r="BH117" i="5"/>
  <c r="BG117" i="5"/>
  <c r="BF117" i="5"/>
  <c r="BE117" i="5"/>
  <c r="T117" i="5"/>
  <c r="R117" i="5"/>
  <c r="P117" i="5"/>
  <c r="BK117" i="5"/>
  <c r="J117" i="5"/>
  <c r="BI114" i="5"/>
  <c r="BH114" i="5"/>
  <c r="BG114" i="5"/>
  <c r="BF114" i="5"/>
  <c r="BE114" i="5"/>
  <c r="T114" i="5"/>
  <c r="R114" i="5"/>
  <c r="P114" i="5"/>
  <c r="BK114" i="5"/>
  <c r="J114" i="5"/>
  <c r="BI112" i="5"/>
  <c r="BH112" i="5"/>
  <c r="BG112" i="5"/>
  <c r="BF112" i="5"/>
  <c r="BE112" i="5"/>
  <c r="T112" i="5"/>
  <c r="R112" i="5"/>
  <c r="P112" i="5"/>
  <c r="BK112" i="5"/>
  <c r="J112" i="5"/>
  <c r="BI109" i="5"/>
  <c r="BH109" i="5"/>
  <c r="BG109" i="5"/>
  <c r="BF109" i="5"/>
  <c r="BE109" i="5"/>
  <c r="T109" i="5"/>
  <c r="R109" i="5"/>
  <c r="P109" i="5"/>
  <c r="BK109" i="5"/>
  <c r="J109" i="5"/>
  <c r="BI107" i="5"/>
  <c r="BH107" i="5"/>
  <c r="BG107" i="5"/>
  <c r="BF107" i="5"/>
  <c r="BE107" i="5"/>
  <c r="T107" i="5"/>
  <c r="R107" i="5"/>
  <c r="P107" i="5"/>
  <c r="BK107" i="5"/>
  <c r="J107" i="5"/>
  <c r="BI104" i="5"/>
  <c r="BH104" i="5"/>
  <c r="BG104" i="5"/>
  <c r="BF104" i="5"/>
  <c r="BE104" i="5"/>
  <c r="T104" i="5"/>
  <c r="R104" i="5"/>
  <c r="P104" i="5"/>
  <c r="BK104" i="5"/>
  <c r="J104" i="5"/>
  <c r="BI102" i="5"/>
  <c r="BH102" i="5"/>
  <c r="BG102" i="5"/>
  <c r="BF102" i="5"/>
  <c r="BE102" i="5"/>
  <c r="T102" i="5"/>
  <c r="R102" i="5"/>
  <c r="P102" i="5"/>
  <c r="BK102" i="5"/>
  <c r="J102" i="5"/>
  <c r="BI99" i="5"/>
  <c r="BH99" i="5"/>
  <c r="BG99" i="5"/>
  <c r="BF99" i="5"/>
  <c r="BE99" i="5"/>
  <c r="T99" i="5"/>
  <c r="R99" i="5"/>
  <c r="P99" i="5"/>
  <c r="BK99" i="5"/>
  <c r="J99" i="5"/>
  <c r="BI96" i="5"/>
  <c r="BH96" i="5"/>
  <c r="BG96" i="5"/>
  <c r="BF96" i="5"/>
  <c r="BE96" i="5"/>
  <c r="T96" i="5"/>
  <c r="R96" i="5"/>
  <c r="P96" i="5"/>
  <c r="BK96" i="5"/>
  <c r="J96" i="5"/>
  <c r="BI93" i="5"/>
  <c r="BH93" i="5"/>
  <c r="BG93" i="5"/>
  <c r="BF93" i="5"/>
  <c r="BE93" i="5"/>
  <c r="T93" i="5"/>
  <c r="R93" i="5"/>
  <c r="P93" i="5"/>
  <c r="BK93" i="5"/>
  <c r="J93" i="5"/>
  <c r="BI90" i="5"/>
  <c r="BH90" i="5"/>
  <c r="BG90" i="5"/>
  <c r="BF90" i="5"/>
  <c r="BE90" i="5"/>
  <c r="T90" i="5"/>
  <c r="R90" i="5"/>
  <c r="P90" i="5"/>
  <c r="BK90" i="5"/>
  <c r="J90" i="5"/>
  <c r="BI87" i="5"/>
  <c r="F34" i="5" s="1"/>
  <c r="BD55" i="1" s="1"/>
  <c r="BH87" i="5"/>
  <c r="F33" i="5" s="1"/>
  <c r="BC55" i="1" s="1"/>
  <c r="BG87" i="5"/>
  <c r="F32" i="5" s="1"/>
  <c r="BB55" i="1" s="1"/>
  <c r="BF87" i="5"/>
  <c r="J31" i="5" s="1"/>
  <c r="AW55" i="1" s="1"/>
  <c r="BE87" i="5"/>
  <c r="T87" i="5"/>
  <c r="T86" i="5" s="1"/>
  <c r="T85" i="5" s="1"/>
  <c r="T84" i="5" s="1"/>
  <c r="R87" i="5"/>
  <c r="R86" i="5" s="1"/>
  <c r="P87" i="5"/>
  <c r="P86" i="5" s="1"/>
  <c r="P85" i="5" s="1"/>
  <c r="P84" i="5" s="1"/>
  <c r="AU55" i="1" s="1"/>
  <c r="BK87" i="5"/>
  <c r="BK86" i="5" s="1"/>
  <c r="J87" i="5"/>
  <c r="J80" i="5"/>
  <c r="F80" i="5"/>
  <c r="F78" i="5"/>
  <c r="E76" i="5"/>
  <c r="E74" i="5"/>
  <c r="J51" i="5"/>
  <c r="F51" i="5"/>
  <c r="F49" i="5"/>
  <c r="E47" i="5"/>
  <c r="E45" i="5"/>
  <c r="J18" i="5"/>
  <c r="E18" i="5"/>
  <c r="F52" i="5" s="1"/>
  <c r="J17" i="5"/>
  <c r="J12" i="5"/>
  <c r="J49" i="5" s="1"/>
  <c r="E7" i="5"/>
  <c r="T147" i="4"/>
  <c r="BK147" i="4"/>
  <c r="J147" i="4" s="1"/>
  <c r="J61" i="4" s="1"/>
  <c r="AY54" i="1"/>
  <c r="AX54" i="1"/>
  <c r="BI148" i="4"/>
  <c r="BH148" i="4"/>
  <c r="BG148" i="4"/>
  <c r="BF148" i="4"/>
  <c r="BE148" i="4"/>
  <c r="T148" i="4"/>
  <c r="R148" i="4"/>
  <c r="R147" i="4" s="1"/>
  <c r="P148" i="4"/>
  <c r="P147" i="4" s="1"/>
  <c r="BK148" i="4"/>
  <c r="J148" i="4"/>
  <c r="BI145" i="4"/>
  <c r="BH145" i="4"/>
  <c r="BG145" i="4"/>
  <c r="BF145" i="4"/>
  <c r="BE145" i="4"/>
  <c r="T145" i="4"/>
  <c r="R145" i="4"/>
  <c r="P145" i="4"/>
  <c r="BK145" i="4"/>
  <c r="J145" i="4"/>
  <c r="BI143" i="4"/>
  <c r="BH143" i="4"/>
  <c r="BG143" i="4"/>
  <c r="BF143" i="4"/>
  <c r="T143" i="4"/>
  <c r="R143" i="4"/>
  <c r="P143" i="4"/>
  <c r="BK143" i="4"/>
  <c r="J143" i="4"/>
  <c r="BE143" i="4" s="1"/>
  <c r="BI140" i="4"/>
  <c r="BH140" i="4"/>
  <c r="BG140" i="4"/>
  <c r="BF140" i="4"/>
  <c r="BE140" i="4"/>
  <c r="T140" i="4"/>
  <c r="R140" i="4"/>
  <c r="P140" i="4"/>
  <c r="BK140" i="4"/>
  <c r="J140" i="4"/>
  <c r="BI138" i="4"/>
  <c r="BH138" i="4"/>
  <c r="BG138" i="4"/>
  <c r="BF138" i="4"/>
  <c r="T138" i="4"/>
  <c r="T137" i="4" s="1"/>
  <c r="R138" i="4"/>
  <c r="R137" i="4" s="1"/>
  <c r="P138" i="4"/>
  <c r="P137" i="4" s="1"/>
  <c r="BK138" i="4"/>
  <c r="BK137" i="4" s="1"/>
  <c r="J137" i="4" s="1"/>
  <c r="J60" i="4" s="1"/>
  <c r="J138" i="4"/>
  <c r="BE138" i="4" s="1"/>
  <c r="BI134" i="4"/>
  <c r="BH134" i="4"/>
  <c r="BG134" i="4"/>
  <c r="BF134" i="4"/>
  <c r="BE134" i="4"/>
  <c r="T134" i="4"/>
  <c r="R134" i="4"/>
  <c r="P134" i="4"/>
  <c r="BK134" i="4"/>
  <c r="J134" i="4"/>
  <c r="BI132" i="4"/>
  <c r="BH132" i="4"/>
  <c r="BG132" i="4"/>
  <c r="BF132" i="4"/>
  <c r="BE132" i="4"/>
  <c r="T132" i="4"/>
  <c r="R132" i="4"/>
  <c r="P132" i="4"/>
  <c r="BK132" i="4"/>
  <c r="J132" i="4"/>
  <c r="BI129" i="4"/>
  <c r="BH129" i="4"/>
  <c r="BG129" i="4"/>
  <c r="BF129" i="4"/>
  <c r="BE129" i="4"/>
  <c r="T129" i="4"/>
  <c r="R129" i="4"/>
  <c r="P129" i="4"/>
  <c r="BK129" i="4"/>
  <c r="J129" i="4"/>
  <c r="BI123" i="4"/>
  <c r="BH123" i="4"/>
  <c r="BG123" i="4"/>
  <c r="BF123" i="4"/>
  <c r="BE123" i="4"/>
  <c r="T123" i="4"/>
  <c r="R123" i="4"/>
  <c r="P123" i="4"/>
  <c r="BK123" i="4"/>
  <c r="J123" i="4"/>
  <c r="BI120" i="4"/>
  <c r="BH120" i="4"/>
  <c r="BG120" i="4"/>
  <c r="BF120" i="4"/>
  <c r="BE120" i="4"/>
  <c r="T120" i="4"/>
  <c r="R120" i="4"/>
  <c r="P120" i="4"/>
  <c r="BK120" i="4"/>
  <c r="J120" i="4"/>
  <c r="BI117" i="4"/>
  <c r="BH117" i="4"/>
  <c r="BG117" i="4"/>
  <c r="BF117" i="4"/>
  <c r="BE117" i="4"/>
  <c r="T117" i="4"/>
  <c r="R117" i="4"/>
  <c r="P117" i="4"/>
  <c r="BK117" i="4"/>
  <c r="J117" i="4"/>
  <c r="BI114" i="4"/>
  <c r="BH114" i="4"/>
  <c r="BG114" i="4"/>
  <c r="BF114" i="4"/>
  <c r="BE114" i="4"/>
  <c r="T114" i="4"/>
  <c r="R114" i="4"/>
  <c r="P114" i="4"/>
  <c r="BK114" i="4"/>
  <c r="J114" i="4"/>
  <c r="BI111" i="4"/>
  <c r="BH111" i="4"/>
  <c r="BG111" i="4"/>
  <c r="BF111" i="4"/>
  <c r="BE111" i="4"/>
  <c r="T111" i="4"/>
  <c r="R111" i="4"/>
  <c r="P111" i="4"/>
  <c r="BK111" i="4"/>
  <c r="J111" i="4"/>
  <c r="BI110" i="4"/>
  <c r="BH110" i="4"/>
  <c r="BG110" i="4"/>
  <c r="BF110" i="4"/>
  <c r="BE110" i="4"/>
  <c r="T110" i="4"/>
  <c r="R110" i="4"/>
  <c r="P110" i="4"/>
  <c r="BK110" i="4"/>
  <c r="J110" i="4"/>
  <c r="BI108" i="4"/>
  <c r="BH108" i="4"/>
  <c r="BG108" i="4"/>
  <c r="BF108" i="4"/>
  <c r="BE108" i="4"/>
  <c r="T108" i="4"/>
  <c r="R108" i="4"/>
  <c r="P108" i="4"/>
  <c r="BK108" i="4"/>
  <c r="J108" i="4"/>
  <c r="BI107" i="4"/>
  <c r="BH107" i="4"/>
  <c r="BG107" i="4"/>
  <c r="BF107" i="4"/>
  <c r="BE107" i="4"/>
  <c r="T107" i="4"/>
  <c r="R107" i="4"/>
  <c r="P107" i="4"/>
  <c r="BK107" i="4"/>
  <c r="J107" i="4"/>
  <c r="BI106" i="4"/>
  <c r="BH106" i="4"/>
  <c r="BG106" i="4"/>
  <c r="BF106" i="4"/>
  <c r="BE106" i="4"/>
  <c r="T106" i="4"/>
  <c r="R106" i="4"/>
  <c r="P106" i="4"/>
  <c r="BK106" i="4"/>
  <c r="J106" i="4"/>
  <c r="BI105" i="4"/>
  <c r="BH105" i="4"/>
  <c r="BG105" i="4"/>
  <c r="BF105" i="4"/>
  <c r="BE105" i="4"/>
  <c r="T105" i="4"/>
  <c r="R105" i="4"/>
  <c r="P105" i="4"/>
  <c r="BK105" i="4"/>
  <c r="J105" i="4"/>
  <c r="BI104" i="4"/>
  <c r="BH104" i="4"/>
  <c r="BG104" i="4"/>
  <c r="BF104" i="4"/>
  <c r="BE104" i="4"/>
  <c r="T104" i="4"/>
  <c r="R104" i="4"/>
  <c r="P104" i="4"/>
  <c r="BK104" i="4"/>
  <c r="J104" i="4"/>
  <c r="BI102" i="4"/>
  <c r="BH102" i="4"/>
  <c r="BG102" i="4"/>
  <c r="BF102" i="4"/>
  <c r="BE102" i="4"/>
  <c r="T102" i="4"/>
  <c r="T101" i="4" s="1"/>
  <c r="R102" i="4"/>
  <c r="R101" i="4" s="1"/>
  <c r="P102" i="4"/>
  <c r="P101" i="4" s="1"/>
  <c r="BK102" i="4"/>
  <c r="BK101" i="4" s="1"/>
  <c r="J101" i="4" s="1"/>
  <c r="J59" i="4" s="1"/>
  <c r="J102" i="4"/>
  <c r="BI97" i="4"/>
  <c r="BH97" i="4"/>
  <c r="BG97" i="4"/>
  <c r="BF97" i="4"/>
  <c r="BE97" i="4"/>
  <c r="T97" i="4"/>
  <c r="R97" i="4"/>
  <c r="P97" i="4"/>
  <c r="BK97" i="4"/>
  <c r="J97" i="4"/>
  <c r="BI94" i="4"/>
  <c r="BH94" i="4"/>
  <c r="BG94" i="4"/>
  <c r="BF94" i="4"/>
  <c r="T94" i="4"/>
  <c r="R94" i="4"/>
  <c r="P94" i="4"/>
  <c r="BK94" i="4"/>
  <c r="J94" i="4"/>
  <c r="BE94" i="4" s="1"/>
  <c r="BI91" i="4"/>
  <c r="BH91" i="4"/>
  <c r="BG91" i="4"/>
  <c r="BF91" i="4"/>
  <c r="BE91" i="4"/>
  <c r="T91" i="4"/>
  <c r="R91" i="4"/>
  <c r="P91" i="4"/>
  <c r="BK91" i="4"/>
  <c r="J91" i="4"/>
  <c r="BI87" i="4"/>
  <c r="BH87" i="4"/>
  <c r="BG87" i="4"/>
  <c r="BF87" i="4"/>
  <c r="T87" i="4"/>
  <c r="R87" i="4"/>
  <c r="P87" i="4"/>
  <c r="BK87" i="4"/>
  <c r="J87" i="4"/>
  <c r="BE87" i="4" s="1"/>
  <c r="BI84" i="4"/>
  <c r="F34" i="4" s="1"/>
  <c r="BD54" i="1" s="1"/>
  <c r="BH84" i="4"/>
  <c r="F33" i="4" s="1"/>
  <c r="BC54" i="1" s="1"/>
  <c r="BG84" i="4"/>
  <c r="F32" i="4" s="1"/>
  <c r="BB54" i="1" s="1"/>
  <c r="BF84" i="4"/>
  <c r="J31" i="4" s="1"/>
  <c r="AW54" i="1" s="1"/>
  <c r="BE84" i="4"/>
  <c r="F30" i="4" s="1"/>
  <c r="AZ54" i="1" s="1"/>
  <c r="T84" i="4"/>
  <c r="T83" i="4" s="1"/>
  <c r="T82" i="4" s="1"/>
  <c r="T81" i="4" s="1"/>
  <c r="R84" i="4"/>
  <c r="R83" i="4" s="1"/>
  <c r="R82" i="4" s="1"/>
  <c r="R81" i="4" s="1"/>
  <c r="P84" i="4"/>
  <c r="P83" i="4" s="1"/>
  <c r="P82" i="4" s="1"/>
  <c r="P81" i="4" s="1"/>
  <c r="AU54" i="1" s="1"/>
  <c r="BK84" i="4"/>
  <c r="BK83" i="4" s="1"/>
  <c r="J84" i="4"/>
  <c r="J77" i="4"/>
  <c r="F77" i="4"/>
  <c r="J75" i="4"/>
  <c r="F75" i="4"/>
  <c r="E73" i="4"/>
  <c r="F52" i="4"/>
  <c r="J51" i="4"/>
  <c r="F51" i="4"/>
  <c r="F49" i="4"/>
  <c r="E47" i="4"/>
  <c r="J18" i="4"/>
  <c r="E18" i="4"/>
  <c r="F78" i="4" s="1"/>
  <c r="J17" i="4"/>
  <c r="J12" i="4"/>
  <c r="J49" i="4" s="1"/>
  <c r="E7" i="4"/>
  <c r="E45" i="4" s="1"/>
  <c r="AY53" i="1"/>
  <c r="AX53" i="1"/>
  <c r="BI393" i="3"/>
  <c r="BH393" i="3"/>
  <c r="BG393" i="3"/>
  <c r="BF393" i="3"/>
  <c r="BE393" i="3"/>
  <c r="T393" i="3"/>
  <c r="R393" i="3"/>
  <c r="P393" i="3"/>
  <c r="BK393" i="3"/>
  <c r="J393" i="3"/>
  <c r="BI391" i="3"/>
  <c r="BH391" i="3"/>
  <c r="BG391" i="3"/>
  <c r="BF391" i="3"/>
  <c r="BE391" i="3"/>
  <c r="T391" i="3"/>
  <c r="R391" i="3"/>
  <c r="P391" i="3"/>
  <c r="BK391" i="3"/>
  <c r="J391" i="3"/>
  <c r="BI386" i="3"/>
  <c r="BH386" i="3"/>
  <c r="BG386" i="3"/>
  <c r="BF386" i="3"/>
  <c r="BE386" i="3"/>
  <c r="T386" i="3"/>
  <c r="T385" i="3" s="1"/>
  <c r="T384" i="3" s="1"/>
  <c r="R386" i="3"/>
  <c r="R385" i="3" s="1"/>
  <c r="R384" i="3" s="1"/>
  <c r="P386" i="3"/>
  <c r="P385" i="3" s="1"/>
  <c r="P384" i="3" s="1"/>
  <c r="BK386" i="3"/>
  <c r="BK385" i="3" s="1"/>
  <c r="J386" i="3"/>
  <c r="BI383" i="3"/>
  <c r="BH383" i="3"/>
  <c r="BG383" i="3"/>
  <c r="BF383" i="3"/>
  <c r="BE383" i="3"/>
  <c r="T383" i="3"/>
  <c r="T382" i="3" s="1"/>
  <c r="R383" i="3"/>
  <c r="R382" i="3" s="1"/>
  <c r="P383" i="3"/>
  <c r="P382" i="3" s="1"/>
  <c r="BK383" i="3"/>
  <c r="BK382" i="3" s="1"/>
  <c r="J382" i="3" s="1"/>
  <c r="J64" i="3" s="1"/>
  <c r="J383" i="3"/>
  <c r="BI379" i="3"/>
  <c r="BH379" i="3"/>
  <c r="BG379" i="3"/>
  <c r="BF379" i="3"/>
  <c r="T379" i="3"/>
  <c r="R379" i="3"/>
  <c r="P379" i="3"/>
  <c r="BK379" i="3"/>
  <c r="J379" i="3"/>
  <c r="BE379" i="3" s="1"/>
  <c r="BI376" i="3"/>
  <c r="BH376" i="3"/>
  <c r="BG376" i="3"/>
  <c r="BF376" i="3"/>
  <c r="BE376" i="3"/>
  <c r="T376" i="3"/>
  <c r="R376" i="3"/>
  <c r="P376" i="3"/>
  <c r="BK376" i="3"/>
  <c r="J376" i="3"/>
  <c r="BI373" i="3"/>
  <c r="BH373" i="3"/>
  <c r="BG373" i="3"/>
  <c r="BF373" i="3"/>
  <c r="T373" i="3"/>
  <c r="R373" i="3"/>
  <c r="P373" i="3"/>
  <c r="BK373" i="3"/>
  <c r="J373" i="3"/>
  <c r="BE373" i="3" s="1"/>
  <c r="BI371" i="3"/>
  <c r="BH371" i="3"/>
  <c r="BG371" i="3"/>
  <c r="BF371" i="3"/>
  <c r="BE371" i="3"/>
  <c r="T371" i="3"/>
  <c r="R371" i="3"/>
  <c r="P371" i="3"/>
  <c r="BK371" i="3"/>
  <c r="J371" i="3"/>
  <c r="BI365" i="3"/>
  <c r="BH365" i="3"/>
  <c r="BG365" i="3"/>
  <c r="BF365" i="3"/>
  <c r="T365" i="3"/>
  <c r="R365" i="3"/>
  <c r="P365" i="3"/>
  <c r="BK365" i="3"/>
  <c r="J365" i="3"/>
  <c r="BE365" i="3" s="1"/>
  <c r="BI360" i="3"/>
  <c r="BH360" i="3"/>
  <c r="BG360" i="3"/>
  <c r="BF360" i="3"/>
  <c r="BE360" i="3"/>
  <c r="T360" i="3"/>
  <c r="R360" i="3"/>
  <c r="P360" i="3"/>
  <c r="BK360" i="3"/>
  <c r="J360" i="3"/>
  <c r="BI356" i="3"/>
  <c r="BH356" i="3"/>
  <c r="BG356" i="3"/>
  <c r="BF356" i="3"/>
  <c r="T356" i="3"/>
  <c r="R356" i="3"/>
  <c r="P356" i="3"/>
  <c r="BK356" i="3"/>
  <c r="J356" i="3"/>
  <c r="BE356" i="3" s="1"/>
  <c r="BI353" i="3"/>
  <c r="BH353" i="3"/>
  <c r="BG353" i="3"/>
  <c r="BF353" i="3"/>
  <c r="BE353" i="3"/>
  <c r="T353" i="3"/>
  <c r="T352" i="3" s="1"/>
  <c r="R353" i="3"/>
  <c r="R352" i="3" s="1"/>
  <c r="P353" i="3"/>
  <c r="P352" i="3" s="1"/>
  <c r="BK353" i="3"/>
  <c r="BK352" i="3" s="1"/>
  <c r="J352" i="3" s="1"/>
  <c r="J63" i="3" s="1"/>
  <c r="J353" i="3"/>
  <c r="BI349" i="3"/>
  <c r="BH349" i="3"/>
  <c r="BG349" i="3"/>
  <c r="BF349" i="3"/>
  <c r="T349" i="3"/>
  <c r="R349" i="3"/>
  <c r="P349" i="3"/>
  <c r="BK349" i="3"/>
  <c r="J349" i="3"/>
  <c r="BE349" i="3" s="1"/>
  <c r="BI344" i="3"/>
  <c r="BH344" i="3"/>
  <c r="BG344" i="3"/>
  <c r="BF344" i="3"/>
  <c r="T344" i="3"/>
  <c r="R344" i="3"/>
  <c r="P344" i="3"/>
  <c r="BK344" i="3"/>
  <c r="J344" i="3"/>
  <c r="BE344" i="3" s="1"/>
  <c r="BI341" i="3"/>
  <c r="BH341" i="3"/>
  <c r="BG341" i="3"/>
  <c r="BF341" i="3"/>
  <c r="BE341" i="3"/>
  <c r="T341" i="3"/>
  <c r="R341" i="3"/>
  <c r="P341" i="3"/>
  <c r="BK341" i="3"/>
  <c r="J341" i="3"/>
  <c r="BI338" i="3"/>
  <c r="BH338" i="3"/>
  <c r="BG338" i="3"/>
  <c r="BF338" i="3"/>
  <c r="BE338" i="3"/>
  <c r="T338" i="3"/>
  <c r="R338" i="3"/>
  <c r="P338" i="3"/>
  <c r="BK338" i="3"/>
  <c r="J338" i="3"/>
  <c r="BI335" i="3"/>
  <c r="BH335" i="3"/>
  <c r="BG335" i="3"/>
  <c r="BF335" i="3"/>
  <c r="BE335" i="3"/>
  <c r="T335" i="3"/>
  <c r="R335" i="3"/>
  <c r="P335" i="3"/>
  <c r="BK335" i="3"/>
  <c r="J335" i="3"/>
  <c r="BI332" i="3"/>
  <c r="BH332" i="3"/>
  <c r="BG332" i="3"/>
  <c r="BF332" i="3"/>
  <c r="BE332" i="3"/>
  <c r="T332" i="3"/>
  <c r="R332" i="3"/>
  <c r="P332" i="3"/>
  <c r="BK332" i="3"/>
  <c r="J332" i="3"/>
  <c r="BI329" i="3"/>
  <c r="BH329" i="3"/>
  <c r="BG329" i="3"/>
  <c r="BF329" i="3"/>
  <c r="BE329" i="3"/>
  <c r="T329" i="3"/>
  <c r="R329" i="3"/>
  <c r="P329" i="3"/>
  <c r="BK329" i="3"/>
  <c r="J329" i="3"/>
  <c r="BI327" i="3"/>
  <c r="BH327" i="3"/>
  <c r="BG327" i="3"/>
  <c r="BF327" i="3"/>
  <c r="BE327" i="3"/>
  <c r="T327" i="3"/>
  <c r="R327" i="3"/>
  <c r="P327" i="3"/>
  <c r="BK327" i="3"/>
  <c r="J327" i="3"/>
  <c r="BI324" i="3"/>
  <c r="BH324" i="3"/>
  <c r="BG324" i="3"/>
  <c r="BF324" i="3"/>
  <c r="BE324" i="3"/>
  <c r="T324" i="3"/>
  <c r="R324" i="3"/>
  <c r="P324" i="3"/>
  <c r="BK324" i="3"/>
  <c r="J324" i="3"/>
  <c r="BI322" i="3"/>
  <c r="BH322" i="3"/>
  <c r="BG322" i="3"/>
  <c r="BF322" i="3"/>
  <c r="BE322" i="3"/>
  <c r="T322" i="3"/>
  <c r="R322" i="3"/>
  <c r="P322" i="3"/>
  <c r="BK322" i="3"/>
  <c r="J322" i="3"/>
  <c r="BI320" i="3"/>
  <c r="BH320" i="3"/>
  <c r="BG320" i="3"/>
  <c r="BF320" i="3"/>
  <c r="BE320" i="3"/>
  <c r="T320" i="3"/>
  <c r="R320" i="3"/>
  <c r="P320" i="3"/>
  <c r="BK320" i="3"/>
  <c r="J320" i="3"/>
  <c r="BI315" i="3"/>
  <c r="BH315" i="3"/>
  <c r="BG315" i="3"/>
  <c r="BF315" i="3"/>
  <c r="BE315" i="3"/>
  <c r="T315" i="3"/>
  <c r="R315" i="3"/>
  <c r="P315" i="3"/>
  <c r="BK315" i="3"/>
  <c r="J315" i="3"/>
  <c r="BI312" i="3"/>
  <c r="BH312" i="3"/>
  <c r="BG312" i="3"/>
  <c r="BF312" i="3"/>
  <c r="BE312" i="3"/>
  <c r="T312" i="3"/>
  <c r="R312" i="3"/>
  <c r="P312" i="3"/>
  <c r="BK312" i="3"/>
  <c r="J312" i="3"/>
  <c r="BI306" i="3"/>
  <c r="BH306" i="3"/>
  <c r="BG306" i="3"/>
  <c r="BF306" i="3"/>
  <c r="BE306" i="3"/>
  <c r="T306" i="3"/>
  <c r="R306" i="3"/>
  <c r="P306" i="3"/>
  <c r="BK306" i="3"/>
  <c r="J306" i="3"/>
  <c r="BI303" i="3"/>
  <c r="BH303" i="3"/>
  <c r="BG303" i="3"/>
  <c r="BF303" i="3"/>
  <c r="BE303" i="3"/>
  <c r="T303" i="3"/>
  <c r="R303" i="3"/>
  <c r="P303" i="3"/>
  <c r="BK303" i="3"/>
  <c r="J303" i="3"/>
  <c r="BI298" i="3"/>
  <c r="BH298" i="3"/>
  <c r="BG298" i="3"/>
  <c r="BF298" i="3"/>
  <c r="BE298" i="3"/>
  <c r="T298" i="3"/>
  <c r="R298" i="3"/>
  <c r="P298" i="3"/>
  <c r="BK298" i="3"/>
  <c r="J298" i="3"/>
  <c r="BI295" i="3"/>
  <c r="BH295" i="3"/>
  <c r="BG295" i="3"/>
  <c r="BF295" i="3"/>
  <c r="BE295" i="3"/>
  <c r="T295" i="3"/>
  <c r="R295" i="3"/>
  <c r="P295" i="3"/>
  <c r="BK295" i="3"/>
  <c r="J295" i="3"/>
  <c r="BI294" i="3"/>
  <c r="BH294" i="3"/>
  <c r="BG294" i="3"/>
  <c r="BF294" i="3"/>
  <c r="BE294" i="3"/>
  <c r="T294" i="3"/>
  <c r="R294" i="3"/>
  <c r="P294" i="3"/>
  <c r="BK294" i="3"/>
  <c r="J294" i="3"/>
  <c r="BI289" i="3"/>
  <c r="BH289" i="3"/>
  <c r="BG289" i="3"/>
  <c r="BF289" i="3"/>
  <c r="BE289" i="3"/>
  <c r="T289" i="3"/>
  <c r="R289" i="3"/>
  <c r="P289" i="3"/>
  <c r="BK289" i="3"/>
  <c r="J289" i="3"/>
  <c r="BI288" i="3"/>
  <c r="BH288" i="3"/>
  <c r="BG288" i="3"/>
  <c r="BF288" i="3"/>
  <c r="BE288" i="3"/>
  <c r="T288" i="3"/>
  <c r="R288" i="3"/>
  <c r="P288" i="3"/>
  <c r="BK288" i="3"/>
  <c r="J288" i="3"/>
  <c r="BI287" i="3"/>
  <c r="BH287" i="3"/>
  <c r="BG287" i="3"/>
  <c r="BF287" i="3"/>
  <c r="BE287" i="3"/>
  <c r="T287" i="3"/>
  <c r="R287" i="3"/>
  <c r="P287" i="3"/>
  <c r="BK287" i="3"/>
  <c r="J287" i="3"/>
  <c r="BI285" i="3"/>
  <c r="BH285" i="3"/>
  <c r="BG285" i="3"/>
  <c r="BF285" i="3"/>
  <c r="BE285" i="3"/>
  <c r="T285" i="3"/>
  <c r="T284" i="3" s="1"/>
  <c r="R285" i="3"/>
  <c r="R284" i="3" s="1"/>
  <c r="P285" i="3"/>
  <c r="P284" i="3" s="1"/>
  <c r="BK285" i="3"/>
  <c r="BK284" i="3" s="1"/>
  <c r="J284" i="3" s="1"/>
  <c r="J62" i="3" s="1"/>
  <c r="J285" i="3"/>
  <c r="BI282" i="3"/>
  <c r="BH282" i="3"/>
  <c r="BG282" i="3"/>
  <c r="BF282" i="3"/>
  <c r="T282" i="3"/>
  <c r="R282" i="3"/>
  <c r="P282" i="3"/>
  <c r="BK282" i="3"/>
  <c r="J282" i="3"/>
  <c r="BE282" i="3" s="1"/>
  <c r="BI280" i="3"/>
  <c r="BH280" i="3"/>
  <c r="BG280" i="3"/>
  <c r="BF280" i="3"/>
  <c r="T280" i="3"/>
  <c r="T279" i="3" s="1"/>
  <c r="R280" i="3"/>
  <c r="R279" i="3" s="1"/>
  <c r="P280" i="3"/>
  <c r="P279" i="3" s="1"/>
  <c r="BK280" i="3"/>
  <c r="BK279" i="3" s="1"/>
  <c r="J279" i="3" s="1"/>
  <c r="J61" i="3" s="1"/>
  <c r="J280" i="3"/>
  <c r="BE280" i="3" s="1"/>
  <c r="BI276" i="3"/>
  <c r="BH276" i="3"/>
  <c r="BG276" i="3"/>
  <c r="BF276" i="3"/>
  <c r="BE276" i="3"/>
  <c r="T276" i="3"/>
  <c r="R276" i="3"/>
  <c r="P276" i="3"/>
  <c r="BK276" i="3"/>
  <c r="J276" i="3"/>
  <c r="BI274" i="3"/>
  <c r="BH274" i="3"/>
  <c r="BG274" i="3"/>
  <c r="BF274" i="3"/>
  <c r="BE274" i="3"/>
  <c r="T274" i="3"/>
  <c r="R274" i="3"/>
  <c r="P274" i="3"/>
  <c r="BK274" i="3"/>
  <c r="J274" i="3"/>
  <c r="BI271" i="3"/>
  <c r="BH271" i="3"/>
  <c r="BG271" i="3"/>
  <c r="BF271" i="3"/>
  <c r="BE271" i="3"/>
  <c r="T271" i="3"/>
  <c r="R271" i="3"/>
  <c r="P271" i="3"/>
  <c r="BK271" i="3"/>
  <c r="J271" i="3"/>
  <c r="BI268" i="3"/>
  <c r="BH268" i="3"/>
  <c r="BG268" i="3"/>
  <c r="BF268" i="3"/>
  <c r="BE268" i="3"/>
  <c r="T268" i="3"/>
  <c r="R268" i="3"/>
  <c r="P268" i="3"/>
  <c r="BK268" i="3"/>
  <c r="J268" i="3"/>
  <c r="BI263" i="3"/>
  <c r="BH263" i="3"/>
  <c r="BG263" i="3"/>
  <c r="BF263" i="3"/>
  <c r="BE263" i="3"/>
  <c r="T263" i="3"/>
  <c r="R263" i="3"/>
  <c r="P263" i="3"/>
  <c r="BK263" i="3"/>
  <c r="J263" i="3"/>
  <c r="BI260" i="3"/>
  <c r="BH260" i="3"/>
  <c r="BG260" i="3"/>
  <c r="BF260" i="3"/>
  <c r="BE260" i="3"/>
  <c r="T260" i="3"/>
  <c r="R260" i="3"/>
  <c r="P260" i="3"/>
  <c r="BK260" i="3"/>
  <c r="J260" i="3"/>
  <c r="BI257" i="3"/>
  <c r="BH257" i="3"/>
  <c r="BG257" i="3"/>
  <c r="BF257" i="3"/>
  <c r="BE257" i="3"/>
  <c r="T257" i="3"/>
  <c r="R257" i="3"/>
  <c r="P257" i="3"/>
  <c r="BK257" i="3"/>
  <c r="J257" i="3"/>
  <c r="BI254" i="3"/>
  <c r="BH254" i="3"/>
  <c r="BG254" i="3"/>
  <c r="BF254" i="3"/>
  <c r="BE254" i="3"/>
  <c r="T254" i="3"/>
  <c r="R254" i="3"/>
  <c r="P254" i="3"/>
  <c r="BK254" i="3"/>
  <c r="J254" i="3"/>
  <c r="BI251" i="3"/>
  <c r="BH251" i="3"/>
  <c r="BG251" i="3"/>
  <c r="BF251" i="3"/>
  <c r="BE251" i="3"/>
  <c r="T251" i="3"/>
  <c r="R251" i="3"/>
  <c r="P251" i="3"/>
  <c r="BK251" i="3"/>
  <c r="J251" i="3"/>
  <c r="BI245" i="3"/>
  <c r="BH245" i="3"/>
  <c r="BG245" i="3"/>
  <c r="BF245" i="3"/>
  <c r="BE245" i="3"/>
  <c r="T245" i="3"/>
  <c r="R245" i="3"/>
  <c r="P245" i="3"/>
  <c r="BK245" i="3"/>
  <c r="J245" i="3"/>
  <c r="BI242" i="3"/>
  <c r="BH242" i="3"/>
  <c r="BG242" i="3"/>
  <c r="BF242" i="3"/>
  <c r="BE242" i="3"/>
  <c r="T242" i="3"/>
  <c r="R242" i="3"/>
  <c r="P242" i="3"/>
  <c r="BK242" i="3"/>
  <c r="J242" i="3"/>
  <c r="BI239" i="3"/>
  <c r="BH239" i="3"/>
  <c r="BG239" i="3"/>
  <c r="BF239" i="3"/>
  <c r="BE239" i="3"/>
  <c r="T239" i="3"/>
  <c r="R239" i="3"/>
  <c r="P239" i="3"/>
  <c r="BK239" i="3"/>
  <c r="J239" i="3"/>
  <c r="BI235" i="3"/>
  <c r="BH235" i="3"/>
  <c r="BG235" i="3"/>
  <c r="BF235" i="3"/>
  <c r="BE235" i="3"/>
  <c r="T235" i="3"/>
  <c r="R235" i="3"/>
  <c r="P235" i="3"/>
  <c r="BK235" i="3"/>
  <c r="J235" i="3"/>
  <c r="BI232" i="3"/>
  <c r="BH232" i="3"/>
  <c r="BG232" i="3"/>
  <c r="BF232" i="3"/>
  <c r="BE232" i="3"/>
  <c r="T232" i="3"/>
  <c r="R232" i="3"/>
  <c r="P232" i="3"/>
  <c r="BK232" i="3"/>
  <c r="J232" i="3"/>
  <c r="BI229" i="3"/>
  <c r="BH229" i="3"/>
  <c r="BG229" i="3"/>
  <c r="BF229" i="3"/>
  <c r="BE229" i="3"/>
  <c r="T229" i="3"/>
  <c r="R229" i="3"/>
  <c r="P229" i="3"/>
  <c r="BK229" i="3"/>
  <c r="J229" i="3"/>
  <c r="BI226" i="3"/>
  <c r="BH226" i="3"/>
  <c r="BG226" i="3"/>
  <c r="BF226" i="3"/>
  <c r="BE226" i="3"/>
  <c r="T226" i="3"/>
  <c r="R226" i="3"/>
  <c r="P226" i="3"/>
  <c r="BK226" i="3"/>
  <c r="J226" i="3"/>
  <c r="BI223" i="3"/>
  <c r="BH223" i="3"/>
  <c r="BG223" i="3"/>
  <c r="BF223" i="3"/>
  <c r="BE223" i="3"/>
  <c r="T223" i="3"/>
  <c r="R223" i="3"/>
  <c r="P223" i="3"/>
  <c r="BK223" i="3"/>
  <c r="J223" i="3"/>
  <c r="BI220" i="3"/>
  <c r="BH220" i="3"/>
  <c r="BG220" i="3"/>
  <c r="BF220" i="3"/>
  <c r="BE220" i="3"/>
  <c r="T220" i="3"/>
  <c r="R220" i="3"/>
  <c r="P220" i="3"/>
  <c r="BK220" i="3"/>
  <c r="J220" i="3"/>
  <c r="BI216" i="3"/>
  <c r="BH216" i="3"/>
  <c r="BG216" i="3"/>
  <c r="BF216" i="3"/>
  <c r="BE216" i="3"/>
  <c r="T216" i="3"/>
  <c r="R216" i="3"/>
  <c r="P216" i="3"/>
  <c r="BK216" i="3"/>
  <c r="J216" i="3"/>
  <c r="BI214" i="3"/>
  <c r="BH214" i="3"/>
  <c r="BG214" i="3"/>
  <c r="BF214" i="3"/>
  <c r="BE214" i="3"/>
  <c r="T214" i="3"/>
  <c r="T213" i="3" s="1"/>
  <c r="R214" i="3"/>
  <c r="R213" i="3" s="1"/>
  <c r="P214" i="3"/>
  <c r="P213" i="3" s="1"/>
  <c r="BK214" i="3"/>
  <c r="BK213" i="3" s="1"/>
  <c r="J213" i="3" s="1"/>
  <c r="J60" i="3" s="1"/>
  <c r="J214" i="3"/>
  <c r="BI210" i="3"/>
  <c r="BH210" i="3"/>
  <c r="BG210" i="3"/>
  <c r="BF210" i="3"/>
  <c r="T210" i="3"/>
  <c r="T209" i="3" s="1"/>
  <c r="R210" i="3"/>
  <c r="R209" i="3" s="1"/>
  <c r="P210" i="3"/>
  <c r="P209" i="3" s="1"/>
  <c r="BK210" i="3"/>
  <c r="BK209" i="3" s="1"/>
  <c r="J209" i="3" s="1"/>
  <c r="J59" i="3" s="1"/>
  <c r="J210" i="3"/>
  <c r="BE210" i="3" s="1"/>
  <c r="BI206" i="3"/>
  <c r="BH206" i="3"/>
  <c r="BG206" i="3"/>
  <c r="BF206" i="3"/>
  <c r="BE206" i="3"/>
  <c r="T206" i="3"/>
  <c r="R206" i="3"/>
  <c r="P206" i="3"/>
  <c r="BK206" i="3"/>
  <c r="J206" i="3"/>
  <c r="BI203" i="3"/>
  <c r="BH203" i="3"/>
  <c r="BG203" i="3"/>
  <c r="BF203" i="3"/>
  <c r="BE203" i="3"/>
  <c r="T203" i="3"/>
  <c r="R203" i="3"/>
  <c r="P203" i="3"/>
  <c r="BK203" i="3"/>
  <c r="J203" i="3"/>
  <c r="BI200" i="3"/>
  <c r="BH200" i="3"/>
  <c r="BG200" i="3"/>
  <c r="BF200" i="3"/>
  <c r="BE200" i="3"/>
  <c r="T200" i="3"/>
  <c r="R200" i="3"/>
  <c r="P200" i="3"/>
  <c r="BK200" i="3"/>
  <c r="J200" i="3"/>
  <c r="BI198" i="3"/>
  <c r="BH198" i="3"/>
  <c r="BG198" i="3"/>
  <c r="BF198" i="3"/>
  <c r="BE198" i="3"/>
  <c r="T198" i="3"/>
  <c r="R198" i="3"/>
  <c r="P198" i="3"/>
  <c r="BK198" i="3"/>
  <c r="J198" i="3"/>
  <c r="BI196" i="3"/>
  <c r="BH196" i="3"/>
  <c r="BG196" i="3"/>
  <c r="BF196" i="3"/>
  <c r="BE196" i="3"/>
  <c r="T196" i="3"/>
  <c r="R196" i="3"/>
  <c r="P196" i="3"/>
  <c r="BK196" i="3"/>
  <c r="J196" i="3"/>
  <c r="BI193" i="3"/>
  <c r="BH193" i="3"/>
  <c r="BG193" i="3"/>
  <c r="BF193" i="3"/>
  <c r="BE193" i="3"/>
  <c r="T193" i="3"/>
  <c r="R193" i="3"/>
  <c r="P193" i="3"/>
  <c r="BK193" i="3"/>
  <c r="J193" i="3"/>
  <c r="BI191" i="3"/>
  <c r="BH191" i="3"/>
  <c r="BG191" i="3"/>
  <c r="BF191" i="3"/>
  <c r="BE191" i="3"/>
  <c r="T191" i="3"/>
  <c r="R191" i="3"/>
  <c r="P191" i="3"/>
  <c r="BK191" i="3"/>
  <c r="J191" i="3"/>
  <c r="BI189" i="3"/>
  <c r="BH189" i="3"/>
  <c r="BG189" i="3"/>
  <c r="BF189" i="3"/>
  <c r="BE189" i="3"/>
  <c r="T189" i="3"/>
  <c r="R189" i="3"/>
  <c r="P189" i="3"/>
  <c r="BK189" i="3"/>
  <c r="J189" i="3"/>
  <c r="BI184" i="3"/>
  <c r="BH184" i="3"/>
  <c r="BG184" i="3"/>
  <c r="BF184" i="3"/>
  <c r="BE184" i="3"/>
  <c r="T184" i="3"/>
  <c r="R184" i="3"/>
  <c r="P184" i="3"/>
  <c r="BK184" i="3"/>
  <c r="J184" i="3"/>
  <c r="BI179" i="3"/>
  <c r="BH179" i="3"/>
  <c r="BG179" i="3"/>
  <c r="BF179" i="3"/>
  <c r="BE179" i="3"/>
  <c r="T179" i="3"/>
  <c r="R179" i="3"/>
  <c r="P179" i="3"/>
  <c r="BK179" i="3"/>
  <c r="J179" i="3"/>
  <c r="BI176" i="3"/>
  <c r="BH176" i="3"/>
  <c r="BG176" i="3"/>
  <c r="BF176" i="3"/>
  <c r="BE176" i="3"/>
  <c r="T176" i="3"/>
  <c r="R176" i="3"/>
  <c r="P176" i="3"/>
  <c r="BK176" i="3"/>
  <c r="J176" i="3"/>
  <c r="BI173" i="3"/>
  <c r="BH173" i="3"/>
  <c r="BG173" i="3"/>
  <c r="BF173" i="3"/>
  <c r="BE173" i="3"/>
  <c r="T173" i="3"/>
  <c r="R173" i="3"/>
  <c r="P173" i="3"/>
  <c r="BK173" i="3"/>
  <c r="J173" i="3"/>
  <c r="BI170" i="3"/>
  <c r="BH170" i="3"/>
  <c r="BG170" i="3"/>
  <c r="BF170" i="3"/>
  <c r="BE170" i="3"/>
  <c r="T170" i="3"/>
  <c r="R170" i="3"/>
  <c r="P170" i="3"/>
  <c r="BK170" i="3"/>
  <c r="J170" i="3"/>
  <c r="BI168" i="3"/>
  <c r="BH168" i="3"/>
  <c r="BG168" i="3"/>
  <c r="BF168" i="3"/>
  <c r="BE168" i="3"/>
  <c r="T168" i="3"/>
  <c r="R168" i="3"/>
  <c r="P168" i="3"/>
  <c r="BK168" i="3"/>
  <c r="J168" i="3"/>
  <c r="BI158" i="3"/>
  <c r="BH158" i="3"/>
  <c r="BG158" i="3"/>
  <c r="BF158" i="3"/>
  <c r="BE158" i="3"/>
  <c r="T158" i="3"/>
  <c r="R158" i="3"/>
  <c r="P158" i="3"/>
  <c r="BK158" i="3"/>
  <c r="J158" i="3"/>
  <c r="BI156" i="3"/>
  <c r="BH156" i="3"/>
  <c r="BG156" i="3"/>
  <c r="BF156" i="3"/>
  <c r="BE156" i="3"/>
  <c r="T156" i="3"/>
  <c r="R156" i="3"/>
  <c r="P156" i="3"/>
  <c r="BK156" i="3"/>
  <c r="J156" i="3"/>
  <c r="BI154" i="3"/>
  <c r="BH154" i="3"/>
  <c r="BG154" i="3"/>
  <c r="BF154" i="3"/>
  <c r="BE154" i="3"/>
  <c r="T154" i="3"/>
  <c r="R154" i="3"/>
  <c r="P154" i="3"/>
  <c r="BK154" i="3"/>
  <c r="J154" i="3"/>
  <c r="BI152" i="3"/>
  <c r="BH152" i="3"/>
  <c r="BG152" i="3"/>
  <c r="BF152" i="3"/>
  <c r="BE152" i="3"/>
  <c r="T152" i="3"/>
  <c r="R152" i="3"/>
  <c r="P152" i="3"/>
  <c r="BK152" i="3"/>
  <c r="J152" i="3"/>
  <c r="BI149" i="3"/>
  <c r="BH149" i="3"/>
  <c r="BG149" i="3"/>
  <c r="BF149" i="3"/>
  <c r="BE149" i="3"/>
  <c r="T149" i="3"/>
  <c r="R149" i="3"/>
  <c r="P149" i="3"/>
  <c r="BK149" i="3"/>
  <c r="J149" i="3"/>
  <c r="BI146" i="3"/>
  <c r="BH146" i="3"/>
  <c r="BG146" i="3"/>
  <c r="BF146" i="3"/>
  <c r="BE146" i="3"/>
  <c r="T146" i="3"/>
  <c r="R146" i="3"/>
  <c r="P146" i="3"/>
  <c r="BK146" i="3"/>
  <c r="J146" i="3"/>
  <c r="BI143" i="3"/>
  <c r="BH143" i="3"/>
  <c r="BG143" i="3"/>
  <c r="BF143" i="3"/>
  <c r="BE143" i="3"/>
  <c r="T143" i="3"/>
  <c r="R143" i="3"/>
  <c r="P143" i="3"/>
  <c r="BK143" i="3"/>
  <c r="J143" i="3"/>
  <c r="BI141" i="3"/>
  <c r="BH141" i="3"/>
  <c r="BG141" i="3"/>
  <c r="BF141" i="3"/>
  <c r="BE141" i="3"/>
  <c r="T141" i="3"/>
  <c r="R141" i="3"/>
  <c r="P141" i="3"/>
  <c r="BK141" i="3"/>
  <c r="J141" i="3"/>
  <c r="BI139" i="3"/>
  <c r="BH139" i="3"/>
  <c r="BG139" i="3"/>
  <c r="BF139" i="3"/>
  <c r="BE139" i="3"/>
  <c r="T139" i="3"/>
  <c r="R139" i="3"/>
  <c r="P139" i="3"/>
  <c r="BK139" i="3"/>
  <c r="J139" i="3"/>
  <c r="BI137" i="3"/>
  <c r="BH137" i="3"/>
  <c r="BG137" i="3"/>
  <c r="BF137" i="3"/>
  <c r="BE137" i="3"/>
  <c r="T137" i="3"/>
  <c r="R137" i="3"/>
  <c r="P137" i="3"/>
  <c r="BK137" i="3"/>
  <c r="J137" i="3"/>
  <c r="BI135" i="3"/>
  <c r="BH135" i="3"/>
  <c r="BG135" i="3"/>
  <c r="BF135" i="3"/>
  <c r="BE135" i="3"/>
  <c r="T135" i="3"/>
  <c r="R135" i="3"/>
  <c r="P135" i="3"/>
  <c r="BK135" i="3"/>
  <c r="J135" i="3"/>
  <c r="BI133" i="3"/>
  <c r="BH133" i="3"/>
  <c r="BG133" i="3"/>
  <c r="BF133" i="3"/>
  <c r="BE133" i="3"/>
  <c r="T133" i="3"/>
  <c r="R133" i="3"/>
  <c r="P133" i="3"/>
  <c r="BK133" i="3"/>
  <c r="J133" i="3"/>
  <c r="BI132" i="3"/>
  <c r="BH132" i="3"/>
  <c r="BG132" i="3"/>
  <c r="BF132" i="3"/>
  <c r="BE132" i="3"/>
  <c r="T132" i="3"/>
  <c r="R132" i="3"/>
  <c r="P132" i="3"/>
  <c r="BK132" i="3"/>
  <c r="J132" i="3"/>
  <c r="BI127" i="3"/>
  <c r="BH127" i="3"/>
  <c r="BG127" i="3"/>
  <c r="BF127" i="3"/>
  <c r="BE127" i="3"/>
  <c r="T127" i="3"/>
  <c r="R127" i="3"/>
  <c r="P127" i="3"/>
  <c r="BK127" i="3"/>
  <c r="J127" i="3"/>
  <c r="BI125" i="3"/>
  <c r="BH125" i="3"/>
  <c r="BG125" i="3"/>
  <c r="BF125" i="3"/>
  <c r="BE125" i="3"/>
  <c r="T125" i="3"/>
  <c r="R125" i="3"/>
  <c r="P125" i="3"/>
  <c r="BK125" i="3"/>
  <c r="J125" i="3"/>
  <c r="BI122" i="3"/>
  <c r="BH122" i="3"/>
  <c r="BG122" i="3"/>
  <c r="BF122" i="3"/>
  <c r="BE122" i="3"/>
  <c r="T122" i="3"/>
  <c r="R122" i="3"/>
  <c r="P122" i="3"/>
  <c r="BK122" i="3"/>
  <c r="J122" i="3"/>
  <c r="BI119" i="3"/>
  <c r="BH119" i="3"/>
  <c r="BG119" i="3"/>
  <c r="BF119" i="3"/>
  <c r="BE119" i="3"/>
  <c r="T119" i="3"/>
  <c r="R119" i="3"/>
  <c r="P119" i="3"/>
  <c r="BK119" i="3"/>
  <c r="J119" i="3"/>
  <c r="BI116" i="3"/>
  <c r="BH116" i="3"/>
  <c r="BG116" i="3"/>
  <c r="BF116" i="3"/>
  <c r="BE116" i="3"/>
  <c r="T116" i="3"/>
  <c r="R116" i="3"/>
  <c r="P116" i="3"/>
  <c r="BK116" i="3"/>
  <c r="J116" i="3"/>
  <c r="BI113" i="3"/>
  <c r="BH113" i="3"/>
  <c r="BG113" i="3"/>
  <c r="BF113" i="3"/>
  <c r="BE113" i="3"/>
  <c r="T113" i="3"/>
  <c r="R113" i="3"/>
  <c r="P113" i="3"/>
  <c r="BK113" i="3"/>
  <c r="J113" i="3"/>
  <c r="BI110" i="3"/>
  <c r="BH110" i="3"/>
  <c r="BG110" i="3"/>
  <c r="BF110" i="3"/>
  <c r="BE110" i="3"/>
  <c r="T110" i="3"/>
  <c r="R110" i="3"/>
  <c r="P110" i="3"/>
  <c r="BK110" i="3"/>
  <c r="J110" i="3"/>
  <c r="BI107" i="3"/>
  <c r="BH107" i="3"/>
  <c r="BG107" i="3"/>
  <c r="BF107" i="3"/>
  <c r="BE107" i="3"/>
  <c r="T107" i="3"/>
  <c r="R107" i="3"/>
  <c r="P107" i="3"/>
  <c r="BK107" i="3"/>
  <c r="J107" i="3"/>
  <c r="BI104" i="3"/>
  <c r="BH104" i="3"/>
  <c r="BG104" i="3"/>
  <c r="BF104" i="3"/>
  <c r="BE104" i="3"/>
  <c r="T104" i="3"/>
  <c r="R104" i="3"/>
  <c r="P104" i="3"/>
  <c r="BK104" i="3"/>
  <c r="J104" i="3"/>
  <c r="BI101" i="3"/>
  <c r="BH101" i="3"/>
  <c r="BG101" i="3"/>
  <c r="BF101" i="3"/>
  <c r="BE101" i="3"/>
  <c r="T101" i="3"/>
  <c r="R101" i="3"/>
  <c r="P101" i="3"/>
  <c r="BK101" i="3"/>
  <c r="J101" i="3"/>
  <c r="BI98" i="3"/>
  <c r="BH98" i="3"/>
  <c r="BG98" i="3"/>
  <c r="BF98" i="3"/>
  <c r="BE98" i="3"/>
  <c r="T98" i="3"/>
  <c r="R98" i="3"/>
  <c r="P98" i="3"/>
  <c r="BK98" i="3"/>
  <c r="J98" i="3"/>
  <c r="BI95" i="3"/>
  <c r="BH95" i="3"/>
  <c r="BG95" i="3"/>
  <c r="BF95" i="3"/>
  <c r="BE95" i="3"/>
  <c r="T95" i="3"/>
  <c r="R95" i="3"/>
  <c r="P95" i="3"/>
  <c r="BK95" i="3"/>
  <c r="J95" i="3"/>
  <c r="BI92" i="3"/>
  <c r="BH92" i="3"/>
  <c r="BG92" i="3"/>
  <c r="BF92" i="3"/>
  <c r="BE92" i="3"/>
  <c r="T92" i="3"/>
  <c r="R92" i="3"/>
  <c r="P92" i="3"/>
  <c r="BK92" i="3"/>
  <c r="J92" i="3"/>
  <c r="BI89" i="3"/>
  <c r="F34" i="3" s="1"/>
  <c r="BD53" i="1" s="1"/>
  <c r="BH89" i="3"/>
  <c r="F33" i="3" s="1"/>
  <c r="BC53" i="1" s="1"/>
  <c r="BG89" i="3"/>
  <c r="F32" i="3" s="1"/>
  <c r="BB53" i="1" s="1"/>
  <c r="BF89" i="3"/>
  <c r="F31" i="3" s="1"/>
  <c r="BA53" i="1" s="1"/>
  <c r="BE89" i="3"/>
  <c r="T89" i="3"/>
  <c r="T88" i="3" s="1"/>
  <c r="R89" i="3"/>
  <c r="R88" i="3" s="1"/>
  <c r="R87" i="3" s="1"/>
  <c r="R86" i="3" s="1"/>
  <c r="P89" i="3"/>
  <c r="P88" i="3" s="1"/>
  <c r="BK89" i="3"/>
  <c r="BK88" i="3" s="1"/>
  <c r="J89" i="3"/>
  <c r="J82" i="3"/>
  <c r="F82" i="3"/>
  <c r="F80" i="3"/>
  <c r="E78" i="3"/>
  <c r="E76" i="3"/>
  <c r="J51" i="3"/>
  <c r="F51" i="3"/>
  <c r="F49" i="3"/>
  <c r="E47" i="3"/>
  <c r="J18" i="3"/>
  <c r="E18" i="3"/>
  <c r="F52" i="3" s="1"/>
  <c r="J17" i="3"/>
  <c r="J12" i="3"/>
  <c r="J80" i="3" s="1"/>
  <c r="E7" i="3"/>
  <c r="E45" i="3" s="1"/>
  <c r="T89" i="2"/>
  <c r="P89" i="2"/>
  <c r="R87" i="2"/>
  <c r="T85" i="2"/>
  <c r="P85" i="2"/>
  <c r="R83" i="2"/>
  <c r="T82" i="2"/>
  <c r="T81" i="2" s="1"/>
  <c r="AY52" i="1"/>
  <c r="AX52" i="1"/>
  <c r="BI91" i="2"/>
  <c r="BH91" i="2"/>
  <c r="BG91" i="2"/>
  <c r="BF91" i="2"/>
  <c r="BE91" i="2"/>
  <c r="T91" i="2"/>
  <c r="R91" i="2"/>
  <c r="P91" i="2"/>
  <c r="BK91" i="2"/>
  <c r="J91" i="2"/>
  <c r="BI90" i="2"/>
  <c r="BH90" i="2"/>
  <c r="BG90" i="2"/>
  <c r="BF90" i="2"/>
  <c r="BE90" i="2"/>
  <c r="T90" i="2"/>
  <c r="R90" i="2"/>
  <c r="R89" i="2" s="1"/>
  <c r="P90" i="2"/>
  <c r="BK90" i="2"/>
  <c r="BK89" i="2" s="1"/>
  <c r="J89" i="2" s="1"/>
  <c r="J61" i="2" s="1"/>
  <c r="J90" i="2"/>
  <c r="BI88" i="2"/>
  <c r="BH88" i="2"/>
  <c r="BG88" i="2"/>
  <c r="BF88" i="2"/>
  <c r="T88" i="2"/>
  <c r="T87" i="2" s="1"/>
  <c r="R88" i="2"/>
  <c r="P88" i="2"/>
  <c r="P87" i="2" s="1"/>
  <c r="BK88" i="2"/>
  <c r="BK87" i="2" s="1"/>
  <c r="J87" i="2" s="1"/>
  <c r="J60" i="2" s="1"/>
  <c r="J88" i="2"/>
  <c r="BE88" i="2" s="1"/>
  <c r="BI86" i="2"/>
  <c r="BH86" i="2"/>
  <c r="BG86" i="2"/>
  <c r="BF86" i="2"/>
  <c r="BE86" i="2"/>
  <c r="T86" i="2"/>
  <c r="R86" i="2"/>
  <c r="R85" i="2" s="1"/>
  <c r="P86" i="2"/>
  <c r="BK86" i="2"/>
  <c r="BK85" i="2" s="1"/>
  <c r="J85" i="2" s="1"/>
  <c r="J59" i="2" s="1"/>
  <c r="J86" i="2"/>
  <c r="BI84" i="2"/>
  <c r="BH84" i="2"/>
  <c r="F33" i="2" s="1"/>
  <c r="BC52" i="1" s="1"/>
  <c r="BC51" i="1" s="1"/>
  <c r="BG84" i="2"/>
  <c r="BF84" i="2"/>
  <c r="F31" i="2" s="1"/>
  <c r="BA52" i="1" s="1"/>
  <c r="T84" i="2"/>
  <c r="T83" i="2" s="1"/>
  <c r="R84" i="2"/>
  <c r="P84" i="2"/>
  <c r="P83" i="2" s="1"/>
  <c r="P82" i="2" s="1"/>
  <c r="P81" i="2" s="1"/>
  <c r="AU52" i="1" s="1"/>
  <c r="BK84" i="2"/>
  <c r="BK83" i="2" s="1"/>
  <c r="J83" i="2" s="1"/>
  <c r="J58" i="2" s="1"/>
  <c r="J84" i="2"/>
  <c r="BE84" i="2" s="1"/>
  <c r="J77" i="2"/>
  <c r="F77" i="2"/>
  <c r="J75" i="2"/>
  <c r="F75" i="2"/>
  <c r="E73" i="2"/>
  <c r="F52" i="2"/>
  <c r="J51" i="2"/>
  <c r="F51" i="2"/>
  <c r="F49" i="2"/>
  <c r="E47" i="2"/>
  <c r="J18" i="2"/>
  <c r="E18" i="2"/>
  <c r="F78" i="2" s="1"/>
  <c r="J17" i="2"/>
  <c r="J12" i="2"/>
  <c r="J49" i="2" s="1"/>
  <c r="E7" i="2"/>
  <c r="E71" i="2" s="1"/>
  <c r="AS51" i="1"/>
  <c r="L47" i="1"/>
  <c r="AM46" i="1"/>
  <c r="L46" i="1"/>
  <c r="AM44" i="1"/>
  <c r="L44" i="1"/>
  <c r="L42" i="1"/>
  <c r="L41" i="1"/>
  <c r="W29" i="1" l="1"/>
  <c r="AY51" i="1"/>
  <c r="J31" i="2"/>
  <c r="AW52" i="1" s="1"/>
  <c r="BK82" i="2"/>
  <c r="E45" i="2"/>
  <c r="F30" i="2"/>
  <c r="AZ52" i="1" s="1"/>
  <c r="F34" i="2"/>
  <c r="BD52" i="1" s="1"/>
  <c r="BD51" i="1" s="1"/>
  <c r="W30" i="1" s="1"/>
  <c r="J49" i="3"/>
  <c r="F83" i="3"/>
  <c r="P87" i="3"/>
  <c r="P86" i="3" s="1"/>
  <c r="AU53" i="1" s="1"/>
  <c r="AU51" i="1" s="1"/>
  <c r="BK384" i="3"/>
  <c r="J384" i="3" s="1"/>
  <c r="J65" i="3" s="1"/>
  <c r="J385" i="3"/>
  <c r="J66" i="3" s="1"/>
  <c r="J86" i="5"/>
  <c r="J58" i="5" s="1"/>
  <c r="BK85" i="5"/>
  <c r="F30" i="5"/>
  <c r="AZ55" i="1" s="1"/>
  <c r="F32" i="2"/>
  <c r="BB52" i="1" s="1"/>
  <c r="BB51" i="1" s="1"/>
  <c r="J30" i="2"/>
  <c r="AV52" i="1" s="1"/>
  <c r="AT52" i="1" s="1"/>
  <c r="T87" i="3"/>
  <c r="T86" i="3" s="1"/>
  <c r="R85" i="5"/>
  <c r="R84" i="5" s="1"/>
  <c r="R82" i="2"/>
  <c r="R81" i="2" s="1"/>
  <c r="BK87" i="3"/>
  <c r="J88" i="3"/>
  <c r="J58" i="3" s="1"/>
  <c r="J30" i="3"/>
  <c r="AV53" i="1" s="1"/>
  <c r="F30" i="3"/>
  <c r="AZ53" i="1" s="1"/>
  <c r="J83" i="4"/>
  <c r="J58" i="4" s="1"/>
  <c r="BK82" i="4"/>
  <c r="BK150" i="5"/>
  <c r="J150" i="5" s="1"/>
  <c r="J63" i="5" s="1"/>
  <c r="J151" i="5"/>
  <c r="J64" i="5" s="1"/>
  <c r="J31" i="3"/>
  <c r="AW53" i="1" s="1"/>
  <c r="J30" i="4"/>
  <c r="AV54" i="1" s="1"/>
  <c r="AT54" i="1" s="1"/>
  <c r="F81" i="5"/>
  <c r="J30" i="5"/>
  <c r="AV55" i="1" s="1"/>
  <c r="AT55" i="1" s="1"/>
  <c r="E71" i="4"/>
  <c r="F31" i="4"/>
  <c r="BA54" i="1" s="1"/>
  <c r="J78" i="5"/>
  <c r="F31" i="5"/>
  <c r="BA55" i="1" s="1"/>
  <c r="BA51" i="1" s="1"/>
  <c r="W27" i="1" l="1"/>
  <c r="AW51" i="1"/>
  <c r="AK27" i="1" s="1"/>
  <c r="AT53" i="1"/>
  <c r="BK81" i="4"/>
  <c r="J81" i="4" s="1"/>
  <c r="J82" i="4"/>
  <c r="J57" i="4" s="1"/>
  <c r="BK84" i="5"/>
  <c r="J84" i="5" s="1"/>
  <c r="J85" i="5"/>
  <c r="J57" i="5" s="1"/>
  <c r="AZ51" i="1"/>
  <c r="J87" i="3"/>
  <c r="J57" i="3" s="1"/>
  <c r="BK86" i="3"/>
  <c r="J86" i="3" s="1"/>
  <c r="W28" i="1"/>
  <c r="AX51" i="1"/>
  <c r="J82" i="2"/>
  <c r="J57" i="2" s="1"/>
  <c r="BK81" i="2"/>
  <c r="J81" i="2" s="1"/>
  <c r="W26" i="1" l="1"/>
  <c r="AV51" i="1"/>
  <c r="J56" i="4"/>
  <c r="J27" i="4"/>
  <c r="J56" i="2"/>
  <c r="J27" i="2"/>
  <c r="J56" i="3"/>
  <c r="J27" i="3"/>
  <c r="J56" i="5"/>
  <c r="J27" i="5"/>
  <c r="AG53" i="1" l="1"/>
  <c r="AN53" i="1" s="1"/>
  <c r="J36" i="3"/>
  <c r="J36" i="4"/>
  <c r="AG54" i="1"/>
  <c r="AN54" i="1" s="1"/>
  <c r="J36" i="5"/>
  <c r="AG55" i="1"/>
  <c r="AN55" i="1" s="1"/>
  <c r="J36" i="2"/>
  <c r="AG52" i="1"/>
  <c r="AT51" i="1"/>
  <c r="AK26" i="1"/>
  <c r="AG51" i="1" l="1"/>
  <c r="AN52" i="1"/>
  <c r="AN51" i="1" l="1"/>
  <c r="AK23" i="1"/>
  <c r="AK32" i="1" s="1"/>
</calcChain>
</file>

<file path=xl/sharedStrings.xml><?xml version="1.0" encoding="utf-8"?>
<sst xmlns="http://schemas.openxmlformats.org/spreadsheetml/2006/main" count="5530" uniqueCount="1049">
  <si>
    <t>Export VZ</t>
  </si>
  <si>
    <t>List obsahuje:</t>
  </si>
  <si>
    <t>1) Rekapitulace stavby</t>
  </si>
  <si>
    <t>2) Rekapitulace objektů stavby a soupisů prací</t>
  </si>
  <si>
    <t>3.0</t>
  </si>
  <si>
    <t>ZAMOK</t>
  </si>
  <si>
    <t>False</t>
  </si>
  <si>
    <t>{e8f4282e-01a7-44e8-895d-ab6cc2b7dd41}</t>
  </si>
  <si>
    <t>0,01</t>
  </si>
  <si>
    <t>21</t>
  </si>
  <si>
    <t>1</t>
  </si>
  <si>
    <t>15</t>
  </si>
  <si>
    <t>REKAPITULACE ZAKÁZKY</t>
  </si>
  <si>
    <t>v ---  níže se nacházejí doplnkové a pomocné údaje k sestavám  --- v</t>
  </si>
  <si>
    <t>Návod na vyplnění</t>
  </si>
  <si>
    <t>0,001</t>
  </si>
  <si>
    <t>Kód:</t>
  </si>
  <si>
    <t>2017630</t>
  </si>
  <si>
    <t>Měnit lze pouze buňky se žlutým podbarvením!_x000D_
_x000D_
1) v Rekapitulaci zakázky vyplňte údaje o Uchazeči (přenesou se do ostatních sestav i v jiných listech)_x000D_
_x000D_
2) na vybraných listech vyplňte v sestavě Soupis prací ceny u položek_x000D_
_x000D_
Podrobnosti k vyplnění naleznete na poslední záložce s Pokyny pro vyplnění</t>
  </si>
  <si>
    <t>Zakázka:</t>
  </si>
  <si>
    <t>Úprava autobusové zastávky a parkování - Východní ul., Varnsdorf</t>
  </si>
  <si>
    <t>0,1</t>
  </si>
  <si>
    <t>KSO:</t>
  </si>
  <si>
    <t>822 29 33</t>
  </si>
  <si>
    <t>CC-CZ:</t>
  </si>
  <si>
    <t>21121</t>
  </si>
  <si>
    <t>Místo:</t>
  </si>
  <si>
    <t>k.ú. Varnsdorf</t>
  </si>
  <si>
    <t>Datum:</t>
  </si>
  <si>
    <t>15.5.2017</t>
  </si>
  <si>
    <t>10</t>
  </si>
  <si>
    <t>CZ-CPA:</t>
  </si>
  <si>
    <t>42.11.10</t>
  </si>
  <si>
    <t>100</t>
  </si>
  <si>
    <t>Zadavatel:</t>
  </si>
  <si>
    <t>IČ:</t>
  </si>
  <si>
    <t/>
  </si>
  <si>
    <t>Město Varnsdorf</t>
  </si>
  <si>
    <t>DIČ:</t>
  </si>
  <si>
    <t>Uchazeč:</t>
  </si>
  <si>
    <t>Vyplň údaj</t>
  </si>
  <si>
    <t>Projektant:</t>
  </si>
  <si>
    <t>True</t>
  </si>
  <si>
    <t>ProProjekt, s.r.o.</t>
  </si>
  <si>
    <t>Poznámka:</t>
  </si>
  <si>
    <t>Soupis prací je sestaven s využitím Cenové soustavy ÚRS. Položky, které pochází z této cenové soustavy, jsou ve sloupci 'Cenová soustava' označeny popisem 'CS ÚRS' a úrovní příslušného kalendářního pololetí. Veškeré další informace vymezující popis a podmínky použití těchto položek z Cenové soustavy, které nejsou uvedeny přímo v soupisu prací, jsou neomezeně dálkově k dispozici na www.cs-urs.cz, sekce Cenové a technické podmínky.</t>
  </si>
  <si>
    <t>Cena bez DPH</t>
  </si>
  <si>
    <t>Sazba daně</t>
  </si>
  <si>
    <t>Základ daně</t>
  </si>
  <si>
    <t>Výše daně</t>
  </si>
  <si>
    <t>DPH</t>
  </si>
  <si>
    <t>základní</t>
  </si>
  <si>
    <t>snížená</t>
  </si>
  <si>
    <t>zákl. přenesená</t>
  </si>
  <si>
    <t>sníž. přenesená</t>
  </si>
  <si>
    <t>nulová</t>
  </si>
  <si>
    <t>Cena s DPH</t>
  </si>
  <si>
    <t>v</t>
  </si>
  <si>
    <t>CZK</t>
  </si>
  <si>
    <t>REKAPITULACE OBJEKTŮ ZAKÁZKY A SOUPISŮ PRACÍ</t>
  </si>
  <si>
    <t>Informatívní údaje z listů zakázek</t>
  </si>
  <si>
    <t>Kód</t>
  </si>
  <si>
    <t>Objekt, Soupis prací</t>
  </si>
  <si>
    <t>Cena bez DPH [CZK]</t>
  </si>
  <si>
    <t>Cena s DPH [CZK]</t>
  </si>
  <si>
    <t>Typ</t>
  </si>
  <si>
    <t>z toho Ostat._x000D_
náklady [CZK]</t>
  </si>
  <si>
    <t>DPH [CZK]</t>
  </si>
  <si>
    <t>Normohodiny [h]</t>
  </si>
  <si>
    <t>DPH základní [CZK]</t>
  </si>
  <si>
    <t>DPH snížená [CZK]</t>
  </si>
  <si>
    <t>DPH základní přenesená_x000D_
[CZK]</t>
  </si>
  <si>
    <t>DPH snížená přenesená_x000D_
[CZK]</t>
  </si>
  <si>
    <t>Základna_x000D_
DPH základní</t>
  </si>
  <si>
    <t>Základna_x000D_
DPH snížená</t>
  </si>
  <si>
    <t>Základna_x000D_
DPH zákl. přenesená</t>
  </si>
  <si>
    <t>Základna_x000D_
DPH sníž. přenesená</t>
  </si>
  <si>
    <t>Základna_x000D_
DPH nulová</t>
  </si>
  <si>
    <t>Náklady zakázky celkem</t>
  </si>
  <si>
    <t>D</t>
  </si>
  <si>
    <t>0</t>
  </si>
  <si>
    <t>###NOIMPORT###</t>
  </si>
  <si>
    <t>IMPORT</t>
  </si>
  <si>
    <t>{00000000-0000-0000-0000-000000000000}</t>
  </si>
  <si>
    <t>/</t>
  </si>
  <si>
    <t>SO 0</t>
  </si>
  <si>
    <t>Vedlejší a ostatní náklady</t>
  </si>
  <si>
    <t>STA</t>
  </si>
  <si>
    <t>{c5dfd139-febd-461a-bb7c-29fda52ef2d9}</t>
  </si>
  <si>
    <t>2</t>
  </si>
  <si>
    <t>SO 1</t>
  </si>
  <si>
    <t>Oprava chodníku, úprava autobusové zastávky a park. stání</t>
  </si>
  <si>
    <t>{25536b62-996c-4d5c-b8df-13170b9cd801}</t>
  </si>
  <si>
    <t>SO 2</t>
  </si>
  <si>
    <t>Úprava svislého a vodorovného dopravního značení</t>
  </si>
  <si>
    <t>{39dd19f9-2eeb-42df-850e-faf70673a4cb}</t>
  </si>
  <si>
    <t>SO 3</t>
  </si>
  <si>
    <t>Rozšíření veřejného osvětlení</t>
  </si>
  <si>
    <t>{e6a52048-018f-49d2-9683-46c16e79b5b4}</t>
  </si>
  <si>
    <t>1) Krycí list soupisu</t>
  </si>
  <si>
    <t>2) Rekapitulace</t>
  </si>
  <si>
    <t>3) Soupis prací</t>
  </si>
  <si>
    <t>Zpět na list:</t>
  </si>
  <si>
    <t>Rekapitulace zakázky</t>
  </si>
  <si>
    <t>KRYCÍ LIST SOUPISU</t>
  </si>
  <si>
    <t>Objekt:</t>
  </si>
  <si>
    <t>SO 0 - Vedlejší a ostatní náklady</t>
  </si>
  <si>
    <t>REKAPITULACE ČLENĚNÍ SOUPISU PRACÍ</t>
  </si>
  <si>
    <t>Kód dílu - Popis</t>
  </si>
  <si>
    <t>Cena celkem [CZK]</t>
  </si>
  <si>
    <t>Náklady soupisu celkem</t>
  </si>
  <si>
    <t>-1</t>
  </si>
  <si>
    <t>VRN - Vedlejší rozpočtové náklady</t>
  </si>
  <si>
    <t xml:space="preserve">    VRN1 - Průzkumné, geodetické a projektové práce</t>
  </si>
  <si>
    <t xml:space="preserve">    VRN3 - Zařízení staveniště</t>
  </si>
  <si>
    <t xml:space="preserve">    VRN4 - Inženýrská činnost</t>
  </si>
  <si>
    <t xml:space="preserve">    VRN7 - Provozní vlivy</t>
  </si>
  <si>
    <t>SOUPIS PRACÍ</t>
  </si>
  <si>
    <t>PČ</t>
  </si>
  <si>
    <t>Popis</t>
  </si>
  <si>
    <t>MJ</t>
  </si>
  <si>
    <t>Množství</t>
  </si>
  <si>
    <t>J.cena [CZK]</t>
  </si>
  <si>
    <t>Cenová soustava</t>
  </si>
  <si>
    <t>Poznámka</t>
  </si>
  <si>
    <t>J. Nh [h]</t>
  </si>
  <si>
    <t>Nh celkem [h]</t>
  </si>
  <si>
    <t>J. hmotnost_x000D_
[t]</t>
  </si>
  <si>
    <t>Hmotnost_x000D_
celkem [t]</t>
  </si>
  <si>
    <t>J. suť [t]</t>
  </si>
  <si>
    <t>Suť Celkem [t]</t>
  </si>
  <si>
    <t>VRN</t>
  </si>
  <si>
    <t>Vedlejší rozpočtové náklady</t>
  </si>
  <si>
    <t>5</t>
  </si>
  <si>
    <t>ROZPOCET</t>
  </si>
  <si>
    <t>VRN1</t>
  </si>
  <si>
    <t>Průzkumné, geodetické a projektové práce</t>
  </si>
  <si>
    <t>K</t>
  </si>
  <si>
    <t>012002000</t>
  </si>
  <si>
    <t>Hlavní tituly průvodních činností a nákladů průzkumné, geodetické a projektové práce geodetické práce včetně vytyčení inženýrských sítí</t>
  </si>
  <si>
    <t>…</t>
  </si>
  <si>
    <t>CS ÚRS 2017 01</t>
  </si>
  <si>
    <t>1024</t>
  </si>
  <si>
    <t>632447219</t>
  </si>
  <si>
    <t>VRN3</t>
  </si>
  <si>
    <t>Zařízení staveniště</t>
  </si>
  <si>
    <t>030001000</t>
  </si>
  <si>
    <t>Základní rozdělení průvodních činností a nákladů zařízení staveniště</t>
  </si>
  <si>
    <t>-36648686</t>
  </si>
  <si>
    <t>VRN4</t>
  </si>
  <si>
    <t>Inženýrská činnost</t>
  </si>
  <si>
    <t>3</t>
  </si>
  <si>
    <t>043002000</t>
  </si>
  <si>
    <t xml:space="preserve">Hlavní tituly průvodních činností a nákladů inženýrská činnost zkoušky a ostatní měření - zkouška pláně </t>
  </si>
  <si>
    <t>kus</t>
  </si>
  <si>
    <t>-481092081</t>
  </si>
  <si>
    <t>VRN7</t>
  </si>
  <si>
    <t>Provozní vlivy</t>
  </si>
  <si>
    <t>4</t>
  </si>
  <si>
    <t>070001000</t>
  </si>
  <si>
    <t>Základní rozdělení průvodních činností a nákladů provozní vlivy včetně dopravně inženýrského opatření a dočasného dopravního značení</t>
  </si>
  <si>
    <t>-259677864</t>
  </si>
  <si>
    <t>0710020-R</t>
  </si>
  <si>
    <t xml:space="preserve">Zajištění přístupu a příjezdu do objektů včetně koordinace </t>
  </si>
  <si>
    <t>187110585</t>
  </si>
  <si>
    <t>SO 1 - Oprava chodníku, úprava autobusové zastávky a park. stání</t>
  </si>
  <si>
    <t>HSV - Práce a dodávky HSV</t>
  </si>
  <si>
    <t xml:space="preserve">    1 - Zemní práce</t>
  </si>
  <si>
    <t xml:space="preserve">    2 - Zakládání</t>
  </si>
  <si>
    <t xml:space="preserve">    5 - Komunikace pozemní</t>
  </si>
  <si>
    <t xml:space="preserve">    8 - Trubní vedení</t>
  </si>
  <si>
    <t xml:space="preserve">    9 - Ostatní konstrukce a práce, bourání</t>
  </si>
  <si>
    <t xml:space="preserve">    997 - Přesun sutě</t>
  </si>
  <si>
    <t xml:space="preserve">    998 - Přesun hmot</t>
  </si>
  <si>
    <t>PSV - Práce a dodávky PSV</t>
  </si>
  <si>
    <t xml:space="preserve">    711 - Izolace proti vodě, vlhkosti a plynům</t>
  </si>
  <si>
    <t>HSV</t>
  </si>
  <si>
    <t>Práce a dodávky HSV</t>
  </si>
  <si>
    <t>Zemní práce</t>
  </si>
  <si>
    <t>113106052</t>
  </si>
  <si>
    <t>Rozebrání dlažeb při překopech inženýrských sítí plochy do 15 m2 s přemístěním hmot na skládku na vzdálenost do 3 m nebo s naložením na dopravní prostředek vozovek a ploch, s jakoukoliv výplní spár z velkých kostek s ložem ze živice</t>
  </si>
  <si>
    <t>m2</t>
  </si>
  <si>
    <t>2071391287</t>
  </si>
  <si>
    <t>PSC</t>
  </si>
  <si>
    <t xml:space="preserve">Poznámka k souboru cen:_x000D_
1. Ceny jsou určeny pouze pro rozebrání dlažeb včetně odstranění lože po překopech inženýrských sítí z důvodu oprav havárií, přeložek nebo běžných oprav. 2. Ceny nelze použít pro rozebrání dlažeb při zřízení nových inženýrských sítí. 3. Ceny nelze použít pro rozebrání dlažeb uložených do betonového lože nebo do cementové malty, které se oceňují cenami 113 10-7030, -7031 a -7032 Odstranění podkladů nebo krytů po překopech z betonu prostého. 4. V cenách nejsou započteny náklady na popř. nutné očištění: a) dlažebních nebo mozaikových kostek, které se oceňuje cenami souboru cen 979 07-11 Očištění vybouraných dlažebních kostek části C 01 tohoto katalogu, b) betonových, kameninových nebo kamenných desek nebo dlaždic, které se oceňuje cenami souboru cen 979 0 . - . . Očištění vybouraných obrubníků, krajníků, desek nebo dílců části C 01 tohoto katalogu. 5. Přemístění vybourané dlažby včetně materiálu z lože a spár na vzdálenost přes 3 m se oceňuje cenami souborů cen 997 22-1 Vodorovná doprava suti a vybouraných hmot. </t>
  </si>
  <si>
    <t>VV</t>
  </si>
  <si>
    <t>8*1"rozebrání pro prekop VO</t>
  </si>
  <si>
    <t>113106152</t>
  </si>
  <si>
    <t>Rozebrání dlažeb a dílců komunikací pro pěší, vozovek a ploch s přemístěním hmot na skládku na vzdálenost do 3 m nebo s naložením na dopravní prostředek vozovek a ploch, s jakoukoliv výplní spár v ploše jednotlivě do 50 m2 z velkých kostek s ložem ze živice</t>
  </si>
  <si>
    <t>1362099522</t>
  </si>
  <si>
    <t xml:space="preserve">Poznámka k souboru cen:_x000D_
1. Ceny jsou určeny pro rozebrání dlažeb a dílců včetně odstranění lože. 2. Ceny nelze použít pro rozebrání dlažeb uložených do betonového lože nebo do cementové malty, které se oceňují cenami -7130, -7131, -7132, -7170, -7171, -7172, -7230, -7231 a -7232 Odstranění podkladů nebo krytů z betonu prostého; pro volbu těchto cen je rozhodující tloušťka bourané dlažby včetně lože nebo podkladu. 3. U komunikací pro pěší a u vozovek a ploch menších než 50 m2 jsou ceny určeny pro ruční rozebrání (kromě silničních dílců), u vozovek a ploch větších než 50 m2 pro rozebrání strojní. 4. V cenách nejsou započteny náklady na popř. nutné očištění: a) dlažebních nebo mozaikových kostek, které se oceňuje cenami souboru cen 979 07-11 Očištění vybouraných dlažebních kostek části C01 tohoto ceníku, b) betonových, kameninových nebo kamenných desek nebo dlaždic, které se oceňuje cenami souboru cen 979 0 . - . . Očištění vybouraných obrubníků, krajníků, desek nebo dílců části C01 tohoto ceníku. 5. Přemístění vybourané dlažby včetně materiálu z lože a spár na vzdálenost přes 3 m se oceňuje cenami souborů cen 997 22-1 Vodorovná doprava suti a vybouraných hmot. </t>
  </si>
  <si>
    <t>53+40+1,5"silnice</t>
  </si>
  <si>
    <t>113107022</t>
  </si>
  <si>
    <t>Odstranění podkladů nebo krytů při překopech inženýrských sítí v ploše jednotlivě do 15 m2 s přemístěním hmot na skládku ve vzdálenosti do 3 m nebo s naložením na dopravní prostředek z kameniva hrubého drceného, o tl. vrstvy přes 100 do 200 mm</t>
  </si>
  <si>
    <t>-1962451624</t>
  </si>
  <si>
    <t xml:space="preserve">Poznámka k souboru cen:_x000D_
1. Pro volbu cen z hlediska množství se uvažuje každá souvisle odstraňovaná plocha krytu nebo podkladu stejného druhu samostatně. Odstraňuje-li se několik vrstev vozovky najednou, jednotlivé vrstvy se oceňují každá samostatně. 2. Ceny jsou určeny pouze pro případy havárií, přeložek nebo běžných oprav. 3. Ceny nelze použít v rámci výstavby nových inženýrských sítí. 4. Ceny a) –7011 až –7013 lze použít i pro odstranění podkladů nebo krytů ze štěrkopísku, škváry, strusky nebo z mechanicky zpevněných zemin, b) –7021 až 7025 lze použít i pro odstranění podkladů nebo krytů ze zemin stabilizovaných vápnem, c) –7030 až -7032 lze použít i pro odstranění dlažeb uložených do betonového lože a dlažeb z mozaiky uložených do cementové malty nebo podkladu ze zemin stabilizovaných cementem. 5. Ceny lze použít i pro odstranění podkladů nebo krytů opatřených živičnými postřiky nebo nátěry. 6. V cenách nejsou započteny náklady na zarovnání styčných ploch betonových nebo živičných podkladů nebo krytů, které se oceňuje cenami souboru cen 919 73- Zarovnání styčné plochy části C 01 tohoto ceníku. Množství suti získané ze zarovnání styčných ploch podkladů nebo krytů se zanedbává. 7. Přemístění vybouraného materiálu na vzdálenost přes 3 m u cen –7011 až –7046 se oceňuje cenami souborů cen 997 22-1 Vodorovná doprava suti. 8. Ceny -704 . nelze použít pro odstranění podkladu nebo krytu frézováním, tyto práce se oceňují individuálně. </t>
  </si>
  <si>
    <t>113107030</t>
  </si>
  <si>
    <t>Odstranění podkladů nebo krytů při překopech inženýrských sítí v ploše jednotlivě do 15 m2 s přemístěním hmot na skládku ve vzdálenosti do 3 m nebo s naložením na dopravní prostředek z betonu prostého, o tl. vrstvy do 100 mm</t>
  </si>
  <si>
    <t>-744508514</t>
  </si>
  <si>
    <t>113107122</t>
  </si>
  <si>
    <t>Odstranění podkladů nebo krytů s přemístěním hmot na skládku na vzdálenost do 3 m nebo s naložením na dopravní prostředek v ploše jednotlivě do 50 m2 z kameniva hrubého drceného, o tl. vrstvy přes 100 do 200 mm</t>
  </si>
  <si>
    <t>-1540044987</t>
  </si>
  <si>
    <t xml:space="preserve">Poznámka k souboru cen:_x000D_
1. Pro volbu cen z hlediska množství se uvažuje každá souvisle odstraňovaná plocha krytu nebo podkladu stejného druhu samostatně. Odstraňuje-li se několik vrstev vozovky najednou, jednotlivé vrstvy se oceňují každá samostatně. 2. U ploch menších než 50 m2 jsou ceny určeny pro ruční odstranění podkladu nebo krytu, u ploch větších než 50 m2 pro odstranění strojní. 3. Ceny a) –7111 až –7113, –7151 až -7153 a -7211 až -7213 lze použít i pro odstranění podkladů nebo krytů ze štěrkopísku, škváry, strusky nebo z mechanicky zpevněných zemin, b) –7121 až 7125, –7161 až -7165 a -7221 až -7225 lze použít i pro odstranění podkladů nebo krytů ze zemin stabilizovaných vápnem, c) –7130 až -7132, –7170 až -7172 a –7230 až -7232 lze použít i pro odstranění dlažeb uložených do betonového lože a dlažeb z mozaiky uložených do cementové malty nebo podkladu ze zemin stabilizovaných cementem. 4. Ceny lze použít i pro odstranění podkladů nebo krytů opatřených živičnými postřiky nebo nátěry. 5. Ceny odlišené podle tloušťky (např. do 100 mm, do 200 mm) jsou určeny vždy pro celou tloušťku jednotlivých konstrukcí. 6. V cenách nejsou započteny náklady na zarovnání styčných ploch betonových nebo živičných podkladů nebo krytů, které se oceňuje cenami souboru cen 919 73- Zarovnání styčné plochy části C 01 tohoto ceníku. Množství suti získané ze zarovnání styčných ploch podkladů nebo krytů se zvlášť nevykazuje. 7. Přemístění vybouraného materiálu na vzdálenost přes 3 m u cen –7111 až –7146 a přes 20 m u cen -7151 až –7246 se oceňuje cenami souborů cen 997 22-1 Vodorovná doprava suti. 8. Ceny -714 . , -718 . a –724 . nelze použít pro odstranění podkladu nebo krytu frézováním. </t>
  </si>
  <si>
    <t>6</t>
  </si>
  <si>
    <t>113107130</t>
  </si>
  <si>
    <t>Odstranění podkladů nebo krytů s přemístěním hmot na skládku na vzdálenost do 3 m nebo s naložením na dopravní prostředek v ploše jednotlivě do 50 m2 z betonu prostého, o tl. vrstvy do 100 mm</t>
  </si>
  <si>
    <t>1027812929</t>
  </si>
  <si>
    <t>7</t>
  </si>
  <si>
    <t>113107142</t>
  </si>
  <si>
    <t>Odstranění podkladů nebo krytů s přemístěním hmot na skládku na vzdálenost do 3 m nebo s naložením na dopravní prostředek v ploše jednotlivě do 50 m2 živičných, o tl. vrstvy přes 50 do 100 mm</t>
  </si>
  <si>
    <t>617918717</t>
  </si>
  <si>
    <t>8</t>
  </si>
  <si>
    <t>113107221</t>
  </si>
  <si>
    <t>Odstranění podkladů nebo krytů s přemístěním hmot na skládku na vzdálenost do 20 m nebo s naložením na dopravní prostředek v ploše jednotlivě přes 200 m2 z kameniva hrubého drceného, o tl. vrstvy do 100 mm</t>
  </si>
  <si>
    <t>-1333966783</t>
  </si>
  <si>
    <t>383+219"asfaltový chodník</t>
  </si>
  <si>
    <t>9</t>
  </si>
  <si>
    <t>113107231</t>
  </si>
  <si>
    <t>Odstranění podkladů nebo krytů s přemístěním hmot na skládku na vzdálenost do 20 m nebo s naložením na dopravní prostředek v ploše jednotlivě přes 200 m2 z betonu prostého, o tl. vrstvy přes 100 do 150 mm</t>
  </si>
  <si>
    <t>2092628384</t>
  </si>
  <si>
    <t>113107241</t>
  </si>
  <si>
    <t>Odstranění podkladů nebo krytů s přemístěním hmot na skládku na vzdálenost do 20 m nebo s naložením na dopravní prostředek v ploše jednotlivě přes 200 m2 živičných, o tl. vrstvy do 50 mm</t>
  </si>
  <si>
    <t>-362251150</t>
  </si>
  <si>
    <t>11</t>
  </si>
  <si>
    <t>113154263</t>
  </si>
  <si>
    <t>Frézování živičného podkladu nebo krytu s naložením na dopravní prostředek plochy přes 500 do 1 000 m2 s překážkami v trase pruhu šířky přes 1 m do 2 m, tloušťky vrstvy 50 mm</t>
  </si>
  <si>
    <t>2101258698</t>
  </si>
  <si>
    <t xml:space="preserve">Poznámka k souboru cen:_x000D_
1. V cenách jsou započteny i náklady na: a) vodu pro chlazení zubů frézy, b) opotřebování frézovacích nástrojů, c) naložení odfrézovaného materiálu na dopravní prostředek. 2. V cenách nejsou započteny náklady na: a) nutné ruční odstranění (vybourání) živičného krytu kolem překážek, které se oceňují cenami souboru cen 113 10-7 Odstranění podkladů nebo krytů této části katalogu, b) očištění povrchu odfrézované plochy, které se oceňují cenami souboru cen 938 90-9 Odstranění bláta, prachu z povrchu podkladu nebo krytu části C01 tohoto katalogu. 3. Množství měrných jednotek pro rozpočet určí projekt. Drobné překážky, např. vpusti, uzávěry, sloupy (plochy do 2 m2) se z celkové frézované plochy neodečítají. 4. Tloušťku frézované vrstvy určí projekt a měří se tloušťka jednotlivých záběrů v mm. 5. Cena s překážkami je určena v případech, kdy: a) na 200 m2 frézované plochy se vyskytne v průměru více než jedna vpusť nebo vstup inženýrských sítí, popř. stožár, vstupní ostrůvek apod., b) jsou-li podél frézované plochy osazeny obrubníky s výškovým rozdílem horní plochy obrubníku od frézované plochy větší než 250 mm. 6. Překážkami se rozumějí obrubníky nebo krajníky, pokud výškový rozdíl horní plochy obrubníku od frézované plochy je větší než 250 mm, vpusti nebo vstupy inženýrských sítí, stožáry, nástupní a ochranné ostrůvky apod. </t>
  </si>
  <si>
    <t>888,5"nový kryt komunikace - skladba S4</t>
  </si>
  <si>
    <t>12</t>
  </si>
  <si>
    <t>113201112</t>
  </si>
  <si>
    <t>Vytrhání obrub s vybouráním lože, s přemístěním hmot na skládku na vzdálenost do 3 m nebo s naložením na dopravní prostředek silničních ležatých</t>
  </si>
  <si>
    <t>m</t>
  </si>
  <si>
    <t>460136750</t>
  </si>
  <si>
    <t xml:space="preserve">Poznámka k souboru cen:_x000D_
1. Ceny jsou určeny: a) pro vytrhání obrub, obrubníků nebo krajníků jakéhokoliv druhu a velikosti uložených v jakémkoliv loži popř. i s opěrami a vyspárovaných jakýmkoliv materiálem, b) pro obruby z dlažebních kostek uložených v jedné řadě. 2. V cenách nejsou započteny náklady na popř. nutné očištění: a) vytrhaných obrubníků nebo krajníků, které se oceňuje cenami souboru cen 979 0 . - . . Očištění vybouraných obrubníků, krajníků, desek nebo dílců části C 01 tohoto ceníku, b) vytrhaných dlažebních kostek, které se oceňují cenami souboru cen 979 07-11 Očištění vybouraných dlažebních kostek části C 01 tohoto ceníku. 3. Vytrhání obrub ze dvou řad kostek se oceňuje jako dvojnásobné množství vytrhání obrub z jedné řady kostek. 4. Přemístění vybouraných obrub, krajníků nebo dlažebních kostek včetně materiálu z lože a spár na vzdálenost přes 3 m se oceňuje cenami souborů cen 997 22-1 Vodorovná doprava suti a vybouraných hmot. </t>
  </si>
  <si>
    <t>95+97,2+127+52+2,4+2,7</t>
  </si>
  <si>
    <t>13</t>
  </si>
  <si>
    <t>11900000-R</t>
  </si>
  <si>
    <t xml:space="preserve">Uložení vedení do dělené kabelové chráničky včetně zemních prací (výkopové práce, nové obsypy a zásypy) </t>
  </si>
  <si>
    <t>-742508090</t>
  </si>
  <si>
    <t>6+5+3+4+5+5</t>
  </si>
  <si>
    <t>14</t>
  </si>
  <si>
    <t>121101103</t>
  </si>
  <si>
    <t>Sejmutí ornice nebo lesní půdy s vodorovným přemístěním na hromady v místě upotřebení nebo na dočasné či trvalé skládky se složením, na vzdálenost přes 100 do 250 m</t>
  </si>
  <si>
    <t>m3</t>
  </si>
  <si>
    <t>1622990167</t>
  </si>
  <si>
    <t xml:space="preserve">Poznámka k souboru cen:_x000D_
1. V cenách jsou započteny i náklady na příp. nutné naložení sejmuté ornice na dopravní prostředek. 2. V cenách nejsou započteny náklady na odstranění nevhodných přimísenin (kamenů, kořenů apod.); tyto práce se ocení individuálně. 3. Množství ornice odebírané ze skládek se do objemu vykopávek pro volbu cen podle množství nezapočítává. Ceny souboru cen 122 . 0-11 Odkopávky a prokopávky nezapažené, se volí pro ornici odebíranou z projektovaných dočasných skládek; a) na staveništi podle součtu objemu ze všech skládek, b) mimo staveniště podle objemu každé skládky zvlášť. 4. Uložení ornice na skládky se oceňuje podle ustanovení v poznámkách č. 1 a 2 k ceně 171 20-1201 Uložení sypaniny na skládky. Složení ornice na hromady v místě upotřebení se neoceňuje. 5. Odebírá-li se ornice z projektované dočasné skládky, oceňuje se její naložení a přemístění podle čl. 3172 Všeobecných podmínek tohoto katalogu. 6. Přemísťuje-li se ornice na vzdálenost větší něž 250 m, vzdálenost 50 m se pro určení vzdálenosti vodorovného přemístění neodečítá a ocení se sejmutí a přemístění bez ohledu na ustanovení pozn. č. 1 takto: a) sejmutí ornice na vzdálenost 50m cenou 121 10-1101; b) naložení příslušnou cenou souboru cen 167 10- . . c) vodorovné přemístění cenami souboru cen 162 . 0- . . Vodorovné přemístění výkopku. 7. Sejmutí podorničí se oceňuje cenami odkopávek s přihlédnutím k ustanovení čl. 3112 Všeobecných podmínek tohoto katalogu. </t>
  </si>
  <si>
    <t>(18+40)*0,1"rovina</t>
  </si>
  <si>
    <t>(52*1)*0,1"svah</t>
  </si>
  <si>
    <t>Součet</t>
  </si>
  <si>
    <t>120001101-R</t>
  </si>
  <si>
    <t>Příplatek k cenám vykopávek za ztížení vykopávky v blízkosti podzemního vedení nebo výbušnin v horninách jakékoliv třídy - aktivní zóna</t>
  </si>
  <si>
    <t>1537139920</t>
  </si>
  <si>
    <t>16</t>
  </si>
  <si>
    <t>122201101-R</t>
  </si>
  <si>
    <t>Odkopávky a prokopávky nezapažené s přehozením výkopku na vzdálenost do 3 m nebo s naložením na dopravní prostředek v hornině tř. 3 do 100 m3 - aktivní zóna</t>
  </si>
  <si>
    <t>-775026</t>
  </si>
  <si>
    <t>16*0,5"pod novým sjezdem</t>
  </si>
  <si>
    <t>17</t>
  </si>
  <si>
    <t>122201109-R</t>
  </si>
  <si>
    <t>Odkopávky a prokopávky nezapažené s přehozením výkopku na vzdálenost do 3 m nebo s naložením na dopravní prostředek v hornině tř. 3 Příplatek k cenám za lepivost horniny tř. 3 - aktivní zóna</t>
  </si>
  <si>
    <t>-1852548964</t>
  </si>
  <si>
    <t xml:space="preserve">Poznámka k souboru cen:_x000D_
1. Odkopávky a prokopávky v roubených prostorech se oceňují podle čl. 3116 Všeobecných podmínek tohoto katalogu. 2. Odkopávky a prokopávky ve stržích při lesnicko-technických melioracích (LTM) se oceňují cenami do 100 m3 pro jakýkoliv skutečný objem výkopu; ostatní odkopávky a prokopávky při LTM se oceňují při jakémkoliv objemu výkopu přes 100 m3 cenami přes 100 do 1 000 m3. 3. Ceny lze použít i pro vykopávky odpadových jam. 4. Ceny lze použít i pro sejmutí podorničí. Přitom se přihlíží k ustanovení čl. 3112 Všeobecných podmínek tohoto katalogu. </t>
  </si>
  <si>
    <t>18</t>
  </si>
  <si>
    <t>162701105-R</t>
  </si>
  <si>
    <t>Vodorovné přemístění výkopku nebo sypaniny po suchu na obvyklém dopravním prostředku, bez naložení výkopku, avšak se složením bez rozhrnutí z horniny tř. 1 až 4 na vzdálenost přes 9 000 do 10 000 m - aktivní zóna</t>
  </si>
  <si>
    <t>668133826</t>
  </si>
  <si>
    <t>8"aktivní zóna</t>
  </si>
  <si>
    <t>19</t>
  </si>
  <si>
    <t>162701109-R</t>
  </si>
  <si>
    <t>Vodorovné přemístění výkopku nebo sypaniny po suchu na obvyklém dopravním prostředku, bez naložení výkopku, avšak se složením bez rozhrnutí z horniny tř. 1 až 4 na vzdálenost Příplatek k ceně za každých dalších i započatých 1 000 m - aktivní zóna</t>
  </si>
  <si>
    <t>-104319175</t>
  </si>
  <si>
    <t>8*28 'Přepočtené koeficientem množství</t>
  </si>
  <si>
    <t>20</t>
  </si>
  <si>
    <t>167101101-R</t>
  </si>
  <si>
    <t>Nakládání, skládání a překládání neulehlého výkopku nebo sypaniny nakládání, množství do 100 m3, z hornin tř. 1 až 4 - aktivní zóna</t>
  </si>
  <si>
    <t>580655089</t>
  </si>
  <si>
    <t xml:space="preserve">Poznámka k souboru cen:_x000D_
1. Ceny -1101, -1151, -1102, -1152, -1103, -1153, jsou určeny pro nakládání, skládání a překládání na obvyklý nebo z obvyklého dopravního prostředku. Pro nakládání z lodi nebo na loď jsou určeny ceny -1105 a -1155. 2. Ceny -1105 a -1155 jsou určeny pro nakládání, překládání a vykládání na vzdálenost a) do 20 m vodorovně; vodorovná vzdálenost se měří od těžnice lodi k těžnici druhé lodi, nebo k těžišti hromady na břehu nebo k těžišti dopravního prostředku na suchu, b) do 4 m svisle; svislá vzdálenost se měří od pracovní hladiny vody k úrovni srovna- ného terénu v místě hromady nebo v místě dopravní plochy pro dopravní prostředek na suchu. Uvedenou svislou vzdálenost 4 m lze zvětšit, a to nejvýše do 6 m, jestliže je vodorovná vzdálenost uvedená v bodu a) kratší než 20 m nejméně o trojnásobek zvětšení výšky přes 4 m. 3. Množství měrných jednotek se určí v rostlém stavu horniny. </t>
  </si>
  <si>
    <t>171101111</t>
  </si>
  <si>
    <t>Uložení sypaniny do násypů s rozprostřením sypaniny ve vrstvách a s hrubým urovnáním zhutněných s uzavřením povrchu násypu z hornin nesoudržných sypkých s relativní ulehlostí I(d) 0,9 nebo v aktivní zóně</t>
  </si>
  <si>
    <t>1333602545</t>
  </si>
  <si>
    <t xml:space="preserve">Poznámka k souboru cen:_x000D_
1. Ceny lze použít i pro sypaniny odebírané z hald, pro hlušinu apod. 2. Cenu 20-1101 lze použít i pro: a) rozprostření zbylého výkopu na místě po zásypu jam a rýh pro podzemní vedení a zářezů pro podzemní vedení; toto množství se určí v m3 uloženého výkopku, měřeného v rostlém stavu, b) uložení výkopku do násypů pod vodou. 3. Ceny lze použít i pro uložení sypaniny s předepsaným zhutněním na trvalé skládky, do koryt vodotečí a do prohlubní terénu. 4. Cenu 10-1131 lze použít i pro ukládání sypaniny z hornin nesoudržných i soudržných společně bez možnosti jejich roztřídění. 5. Ceny -1121 a -1131 lze použít jen tehdy, jestliže objem násypů, oceňovaných těmito cenami, měřený podle ustanovení čl. 3571 Všeobecných podmínek katalogu nepřesáhne 100 000 m3na objektu. Násypy, jejichž součet objemů přesáhne 100 000 m3 na objektu, se ocení individuálně. 6. Ceny jsou určeny pro míru zhutnění určenou projektem: a) pro ceny -1101 až -1105 v % výsledku zkoušky PS, b) pro ceny -1111 a -1112 relativní ulehlostí I(d), c) pro ceny -1121 a -1131 stanovením technologie. 7. Ceny nelze použít: a) pro uložení sypaniny do hrází; uložení netříděné sypaniny do hrází se oceňuje cenami souboru cen 171 uložení netříděných sypanin do hrází části A 03, případně cenovými normativy podle části A 31, b) pro uložení sypaniny do ochranných valů nebo těch jejich částí, jejichž šířka je menší než 3 m. Toto uložení se oceňuje cenami souboru cen 175 10-11 Obsyp objektů. 8. Cena 20-1101 neplatí pro uložení výkopku nebo ornice při vykopávkách pro podzemní vedení podél hrany výkopu, z něhož byl výkopek získán a to ani tehdy, jestliže se výkopek po vyhození z výkopiště na povrch území ještě dále přemísťuje na hromady . podél výkopu. 9. Horninami soudržnými se rozumějí takové horniny, u nichž zdrojem pevnosti jsou molekulární a chemické vazby mezi částicemi horniny. Jde o horniny, které jsou schopny plastických deformací. 10. Horninami nesoudržnými se rozumějí horniny, u nichž hlavním zdrojem pevnosti ve smyku je pouze tření mezi jednotlivými oddělenými pevnými částicemi horniny. 11. Horninami sypkými se rozumějí horniny III. skupiny podle ČSN 72 1002 se zrnem do 125 mm. Množství zrn velikosti přes 125 mm může být nejvýše 5 % objemu. 12. Horninami kamenitými se rozumějí nestmelené úlomkovité horniny skalní a sypké se zrny přes 125 mm. Množství zrn velikosti přes 125 mm musí být vyšší než 5 % objemu. 13. Ceny pro uložení soudržných hornin lze použít, jestliže jejich přirozená vlhkost při ukládání do násypu není vyšší než 2 % optimální vlhkosti dle zkoušky PS na neredukovaný materiál. Je-li vlhkost při ukládání sypaniny do násypu vyšší, ocení se uložení sypaniny individuálně. 14. Zajišťuje-li se předepsané zhutnění násypu přesypáním podle čl. 120 ČSN 73 3050, ocení se odstranění přesypané části cenami 122 . 0-71 Odkopávky nebo prokopávky při pozemkových úpravách </t>
  </si>
  <si>
    <t>22</t>
  </si>
  <si>
    <t>M</t>
  </si>
  <si>
    <t>583441970</t>
  </si>
  <si>
    <t>štěrkodrť frakce 0-63</t>
  </si>
  <si>
    <t>t</t>
  </si>
  <si>
    <t>-1747075489</t>
  </si>
  <si>
    <t>16*0,25</t>
  </si>
  <si>
    <t>4*2 'Přepočtené koeficientem množství</t>
  </si>
  <si>
    <t>23</t>
  </si>
  <si>
    <t>583439840</t>
  </si>
  <si>
    <t>kamenivo drcené hrubé frakce 63-125 MN</t>
  </si>
  <si>
    <t>-2115469111</t>
  </si>
  <si>
    <t>24</t>
  </si>
  <si>
    <t>171201201-R</t>
  </si>
  <si>
    <t>Uložení sypaniny na skládky - aktivní zóna</t>
  </si>
  <si>
    <t>-889131167</t>
  </si>
  <si>
    <t xml:space="preserve">Poznámka k souboru cen:_x000D_
1. Cena -1201 je určena i pro: a) uložení výkopku nebo ornice na dočasné skládky předepsané projektem tak, že na 1 m2 projektem určené plochy této skládky připadá přes 2 m3 výkopku nebo ornice; v opačném případě se uložení neoceňuje. Množství výkopku nebo ornice připadající na 1 m2 skládky se určí jako podíl množství výkopku nebo ornice, měřeného v rostlém stavu a projektem určené plochy dočasné skládky; b) zasypání koryt vodotečí a prohlubní v terénu bez předepsaného zhutnění sypaniny; c) uložení výkopku pod vodou do prohlubní ve dně vodotečí nebo nádrží. 2. Cenu -1201 nelze použít pro uložení výkopku nebo ornice: a) při vykopávkách pro podzemní vedení podél hrany výkopu, z něhož byl výkopek získán, a to ani tehdy, jestliže se výkopek po vyhození z výkopu na povrch území ještě dále přemisťuje na hromady podél výkopu; b) na dočasné skládky, které nejsou předepsány projektem; c) na dočasné skládky předepsané projektem tak, že na 1 m2 projektem určené plochy této skládky připadají nejvýše 2 m3 výkopku nebo ornice (viz. též poznámku č. 1 a); d) na dočasné skládky, oceňuje-li se cenou 121 10-1101 Sejmutí ornice nebo lesní půdy do 50 m, nebo oceňuje-li se vodorovné přemístění výkopku do 20 m a 50 m cenami 162 20-1101, 162 20-1102, 162 20-1151 a 162 20-1152. V těchto případech se uložení výkopku nebo ornice na dočasnou skládku neoceňuje. e) na trvalé skládky s předepsaným zhutněním; toto uložení výkopku se oceňuje cenami souboru cen 171 . 0- . . Uložení sypaniny do násypů. 3. V ceně -1201 jsou započteny i náklady na rozprostření sypaniny ve vrstvách s hrubým urovnáním na skládce. 4. V ceně -1201 nejsou započteny náklady na získání skládek ani na poplatky za skládku. 5. Množství jednotek uložení výkopku (sypaniny) se určí v m3 uloženého výkopku (sypaniny),v rostlém stavu zpravidla ve výkopišti. 6. Cenu -1211 lze po dohodě upravit podle místních podmínek. </t>
  </si>
  <si>
    <t>25</t>
  </si>
  <si>
    <t>171201211-R</t>
  </si>
  <si>
    <t>Uložení sypaniny poplatek za uložení sypaniny na skládce (skládkovné) - aktivní zóna</t>
  </si>
  <si>
    <t>-1003982198</t>
  </si>
  <si>
    <t>8*2 'Přepočtené koeficientem množství</t>
  </si>
  <si>
    <t>26</t>
  </si>
  <si>
    <t>120001101</t>
  </si>
  <si>
    <t>Příplatek k cenám vykopávek za ztížení vykopávky v blízkosti podzemního vedení nebo výbušnin v horninách jakékoliv třídy</t>
  </si>
  <si>
    <t>-1191996035</t>
  </si>
  <si>
    <t xml:space="preserve">Poznámka k souboru cen:_x000D_
1. Cena je určena pro: a) podzemní vedení procházející odkopávkou nebo prokopávkou, korytem vodoteče, melioračním kanálem nebo uložené ve stěně výkopu při jakékoliv hloubce vedení pod původním terénem nebo jeho výšce nade dnem výkopu a jakémkoliv jeho směru ke stranám výkopu; b) výbušniny nezaložené dodavatelem. 2. Cenu lze použít i tehdy, narazí-li se na vedení nebo výbušninu až při vykopávce, a to pro objem výkopu, který je projektantem nebo investorem označen, v němž by toto nebo jiné nepředvídané vedení nebo výbušnina mohlo být uloženo. Toto ustanovení neplatí pro objem tř. 6 a 7. 3. Cenu nelze použít pro ztížení vykopávky v blízkosti podzemních vedení nebo výbušnin, u nichž je projektem zakázáno použít při vykopávce kovové nástroje nebo nářadí. Tyto práce se ocení individuálně. 4. Množství ztížení vykopávky v blízkosti: a) podzemního vedení, jehož půdorysná a výšková plocha: - je v projektu uvedena, určí se jako objem myšleného hranolu, jehož průřezem je obdélník, jehož horní vodorovná a obě svislé strany jsou ve vzdálenosti 0,5 m a dolní vodorovná strana je ve vzdálenosti 1 m od přilehlého vnějšího líce vedení, příp. jeho obalu a délka se rovná osové délce vedení ve výkopišti nebo délce vedení ve stěně výkopu. Vymezí-li projekt prostor, v němž je nutno při vykopávce postupovat opatrně větší, platí cena pro celý objem výkopku v tomto prostoru. Od takto zjištěného množství se odečítá objem vedení i s příp. se vyskytujícím obalem. - není v projektu uvedena, avšak která podle projektu nebo podle sdělení investora jsou pravděpodobně ve výkopišti uložena, se rovná objemu výkopu, který je projektem nebo investorem takto označen. b) výbušniny určí vždy projektant nebo investor, ať je v projektu uvedeno či neuvedeno. 5. Je-li vedení položeno ve výkopišti tak, že se vykopávka v celém výše popsaném objemu nevykopává, např. blízko stěn nebo dna výkopu, oceňuje se ztížení vykopávky jen pro tu část objemu, v níž se vykopávka provádí. 6. Jsou-li ve výkopišti dvě vedení položena tak blízko sebe, že se výše uvedené objemy pro obě vedení pronikají, určí se množství ztížení vykopávky tak, aby se pronik započetl jen jednou. 7. Objem ztížení vykopávky se od celkového objemu výkopu neodečítá. 8. Dočasné zajištění různých podzemních vedení ve výkopišti se oceňuje cenami souboru cen 119 00-14 Dočasné zajištění podzemního potrubí nebo vedení ve výkopišti. 9. Množství jednotek ztížení vykopávky v blízkosti výbušnin nezaložených dodavatelem se určí přiměřeně podle poznámek č. 2 a 4. </t>
  </si>
  <si>
    <t>27</t>
  </si>
  <si>
    <t>122201101</t>
  </si>
  <si>
    <t>Odkopávky a prokopávky nezapažené s přehozením výkopku na vzdálenost do 3 m nebo s naložením na dopravní prostředek v hornině tř. 3 do 100 m3</t>
  </si>
  <si>
    <t>-1597505764</t>
  </si>
  <si>
    <t>60,1*(0,42-0,2)"parkovací stání = tl. skladby - tl. bouraného chodníku</t>
  </si>
  <si>
    <t>16*(0,42-0,2)"sjedz = tl. skladby - tl. bouraného chodníku</t>
  </si>
  <si>
    <t>(35,2+17,8)*(0,42-0,2)"záliv = tl. skladby - tl. bouraného chodníku</t>
  </si>
  <si>
    <t>47,65*(0,32-0,2)"sjezdy ze zámk. dlažby  = tl. skladby - tl. bouraného chodníku</t>
  </si>
  <si>
    <t>(18+40)*(0,24-0,1)"klasický chodník v ornici = tl. skladby - tl. ornice</t>
  </si>
  <si>
    <t xml:space="preserve">45*0,15"odkop svahu </t>
  </si>
  <si>
    <t xml:space="preserve">(569,6-58)*0,02"drobné úpravy terénu pod pchozím chodníkem </t>
  </si>
  <si>
    <t>28</t>
  </si>
  <si>
    <t>122201109</t>
  </si>
  <si>
    <t>Odkopávky a prokopávky nezapažené s přehozením výkopku na vzdálenost do 3 m nebo s naložením na dopravní prostředek v hornině tř. 3 Příplatek k cenám za lepivost horniny tř. 3</t>
  </si>
  <si>
    <t>-1644456601</t>
  </si>
  <si>
    <t>29</t>
  </si>
  <si>
    <t>162301101</t>
  </si>
  <si>
    <t>Vodorovné přemístění výkopku nebo sypaniny po suchu na obvyklém dopravním prostředku, bez naložení výkopku, avšak se složením bez rozhrnutí z horniny tř. 1 až 4 na vzdálenost přes 50 do 500 m</t>
  </si>
  <si>
    <t>1547210927</t>
  </si>
  <si>
    <t xml:space="preserve">Poznámka k souboru cen:_x000D_
1. Ceny nelze použít, předepisuje-li projekt přemístit výkopek na místo nepřístupné obvyklým dopravním prostředkům; toto přemístění se oceňuje individuálně. 2. V cenách jsou započteny i náhrady za jízdu loženého vozidla v terénu ve výkopišti nebo na násypišti. 3. V cenách nejsou započteny náklady na rozhrnutí výkopku na násypišti; toto rozhrnutí se oceňuje cenami souboru cen 171 . 0- . . Uložení sypaniny do násypů a 171 20-1201Uložení sypaniny na skládky. 4. Je-li na dopravní dráze pro vodorovné přemístění nějaká překážka, pro kterou je nutno překládat výkopek z jednoho obvyklého dopravního prostředku na jiný obvyklý dopravní prostředek, oceňuje se toto lomené vodorovné přemístění výkopku v každém úseku samostatně příslušnou cenou tohoto souboru cen a překládání výkopku cenami souboru cen 167 10-3 . Nakládání neulehlého výkopku z hromad s ohledem na ustanovení pozn. číslo 5. 5. Přemísťuje-li se výkopek z dočasných skládek vzdálených do 50 m, neoceňuje se nakládání výkopku, i když se provádí. Toto ustanovení neplatí, vylučuje-li projekt použití dozeru. 6. V cenách vodorovného přemístění sypaniny nejsou započteny náklady na dodávku materiálu, tyto se oceňují ve specifikaci. </t>
  </si>
  <si>
    <t>11"ornice</t>
  </si>
  <si>
    <t>30</t>
  </si>
  <si>
    <t>162701105</t>
  </si>
  <si>
    <t>Vodorovné přemístění výkopku nebo sypaniny po suchu na obvyklém dopravním prostředku, bez naložení výkopku, avšak se složením bez rozhrnutí z horniny tř. 1 až 4 na vzdálenost přes 9 000 do 10 000 m</t>
  </si>
  <si>
    <t>-1903572126</t>
  </si>
  <si>
    <t>59,222"výkopek  viz. odkopávka</t>
  </si>
  <si>
    <t>31</t>
  </si>
  <si>
    <t>162701109</t>
  </si>
  <si>
    <t>Vodorovné přemístění výkopku nebo sypaniny po suchu na obvyklém dopravním prostředku, bez naložení výkopku, avšak se složením bez rozhrnutí z horniny tř. 1 až 4 na vzdálenost Příplatek k ceně za každých dalších i započatých 1 000 m</t>
  </si>
  <si>
    <t>1472047916</t>
  </si>
  <si>
    <t>59,222*28 'Přepočtené koeficientem množství</t>
  </si>
  <si>
    <t>32</t>
  </si>
  <si>
    <t>167101101</t>
  </si>
  <si>
    <t>Nakládání, skládání a překládání neulehlého výkopku nebo sypaniny nakládání, množství do 100 m3, z hornin tř. 1 až 4</t>
  </si>
  <si>
    <t>242657465</t>
  </si>
  <si>
    <t>59,222"výkopek</t>
  </si>
  <si>
    <t>33</t>
  </si>
  <si>
    <t>171101121</t>
  </si>
  <si>
    <t>Uložení sypaniny do násypů s rozprostřením sypaniny ve vrstvách a s hrubým urovnáním zhutněných s uzavřením povrchu násypu z hornin nesoudržných kamenitých</t>
  </si>
  <si>
    <t>-1057392984</t>
  </si>
  <si>
    <t xml:space="preserve">(58+24,8+16,4+53,4+22,1+80,7+192,4)*0,05"doplnění skladby po vybouraném chodníku </t>
  </si>
  <si>
    <t>(53,1+39,3+17,3)*0,15"doplnění skladby po vybourané komunikaci a na zastávce</t>
  </si>
  <si>
    <t>34</t>
  </si>
  <si>
    <t>583441710</t>
  </si>
  <si>
    <t>štěrkodrť frakce 0-32</t>
  </si>
  <si>
    <t>-81838558</t>
  </si>
  <si>
    <t>38,845*2 'Přepočtené koeficientem množství</t>
  </si>
  <si>
    <t>35</t>
  </si>
  <si>
    <t>171201201</t>
  </si>
  <si>
    <t>Uložení sypaniny na skládky</t>
  </si>
  <si>
    <t>1454446870</t>
  </si>
  <si>
    <t>36</t>
  </si>
  <si>
    <t>171201211</t>
  </si>
  <si>
    <t>Uložení sypaniny poplatek za uložení sypaniny na skládce (skládkovné)</t>
  </si>
  <si>
    <t>100523725</t>
  </si>
  <si>
    <t>59,222*2 'Přepočtené koeficientem množství</t>
  </si>
  <si>
    <t>37</t>
  </si>
  <si>
    <t>181411131</t>
  </si>
  <si>
    <t>Založení trávníku na půdě předem připravené plochy do 1000 m2 výsevem včetně utažení parkového v rovině nebo na svahu do 1:5</t>
  </si>
  <si>
    <t>-191222973</t>
  </si>
  <si>
    <t xml:space="preserve">Poznámka k souboru cen:_x000D_
1. V cenách jsou započteny i náklady na pokosení, naložení a odvoz odpadu do 20 km se složením. 2. V cenách -1161 až -1164 nejsou započteny i náklady na zatravňovací textilii. 3. V cenách nejsou započteny náklady na: a) přípravu půdy, b) travní semeno, tyto náklady se oceňují ve specifikaci, c) vypletí a zalévání; tyto práce se oceňují cenami části C02 souborů cen 185 80-42 Vypletí a 185 80-43 Zalití rostlin vodou, d) srovnání terénu, tyto práce se oceňují souborem cen 181 1.-..Plošná úprava terénu. 4. V cenách o sklonu svahu přes 1:1 jsou uvažovány podmínky pro svahy běžně schůdné; bez použití lezeckých technik. V případě použití lezeckých technik se tyto náklady oceňují individuálně. </t>
  </si>
  <si>
    <t>38</t>
  </si>
  <si>
    <t>005724150</t>
  </si>
  <si>
    <t>osivo směs travní parková směs exclusive</t>
  </si>
  <si>
    <t>kg</t>
  </si>
  <si>
    <t>-1636689043</t>
  </si>
  <si>
    <t>55*0,015 'Přepočtené koeficientem množství</t>
  </si>
  <si>
    <t>39</t>
  </si>
  <si>
    <t>181951102</t>
  </si>
  <si>
    <t>Úprava pláně vyrovnáním výškových rozdílů v hornině tř. 1 až 4 se zhutněním</t>
  </si>
  <si>
    <t>-2147252020</t>
  </si>
  <si>
    <t xml:space="preserve">Poznámka k souboru cen:_x000D_
1. Ceny jsou určeny pro urovnání všech nově zřizovaných ploch (v zářezech i na násypech) vodorovných nebo ve sklonu do 1:5 pod zpevnění ploch jakéhokoliv druhu, pod humusování, (ne však pro plochy zásypu rýh pro podzemní vedení), drnování apod. a dále, předepíše-li projekt urovnání pláně z jiného důvodu. 2. Ceny nelze použít pro urovnání lavic (berem) šířky do 3 m přerušujících svahy, pro urovnání dna silničních a železničních příkopů pro jakoukoliv šířku dna; toto urovnání se oceňuje cenami souboru cen 182 .0-1 Svahování. 3. Urovnání ploch ve sklonu přes 1 : 5 se oceňuje cenami souboru cen 182 . 0-11 Svahování trvalých svahů do projektovaných profilů. 4. Náklady na urovnání dna a stěn při čištění příkopů pozemních komunikací jsou započteny v cenách souborů cen 938 90-2 . Čištění příkopů komunikací v suchu nebo ve vodě části A02 Zemní práce pro objekty oborů 821 až 828. 5. Míru zhutnění určuje projekt. Ceny se zhutněním jsou určeny pro jakoukoliv míru zhutnění. </t>
  </si>
  <si>
    <t>569,6+47,65+129,1</t>
  </si>
  <si>
    <t>40</t>
  </si>
  <si>
    <t>182101101</t>
  </si>
  <si>
    <t>Svahování trvalých svahů do projektovaných profilů s potřebným přemístěním výkopku při svahování v zářezech v hornině tř. 1 až 4</t>
  </si>
  <si>
    <t>-1270058829</t>
  </si>
  <si>
    <t xml:space="preserve">Poznámka k souboru cen:_x000D_
1. Ceny jsou určeny pro svahování všech nově zřizovaných ploch výkopů nebo násypů ve sklonu přes 1 : 5 a pro úpravu lavic (berem) šířky do 3 m přerušujících svahy, pod jakékoliv zpevnění ploch, pod humusování, drnování apod., pro úpravy dna a stěn silničních a železničních příkopů a pro úpravy dna šířky do 1 m melioračních kanálů a vodotečí. 2. Ceny nelze použít pro urovnání stěn příkopů při čištění; toto urovnání se oceňuje cenami souboru cen 938 90-2 . čištění příkopů komunikací v suchu nebo ve vodě A02 Zemní práce pro objekty oborů 821 až 828. 3. Úprava ploch vodorovných nebo ve sklonu do 1 : 5 s výjimkou ustanovení v poznámce č. 1 se oceňuje cenami souboru cen 181 *0-11 Úprava pláně vyrovnáním výškových rozdílů. </t>
  </si>
  <si>
    <t>50*1</t>
  </si>
  <si>
    <t>41</t>
  </si>
  <si>
    <t>182301123</t>
  </si>
  <si>
    <t>Rozprostření a urovnání ornice ve svahu sklonu přes 1:5 při souvislé ploše do 500 m2, tl. vrstvy přes 150 do 200 mm</t>
  </si>
  <si>
    <t>794179842</t>
  </si>
  <si>
    <t xml:space="preserve">Poznámka k souboru cen:_x000D_
1. V ceně jsou započteny i náklady na případné nutné přemístění hromad nebo dočasných skládek na místo spotřeby ze vzdálenosti do 30 m. 2. V ceně nejsou započteny náklady na získání ornice; toto získání se oceňuje cenami souboru cen 121 10-11 Sejmutí ornice. 3. Případné nakládání ornice, v souvislosti s pozn. č. 3, se oceňuje cenami souboru cen 167 10-11 Nakládání, skládání a překládání neulehlého výkopku nebo sypaniny. 4. Jsou-li hromady nebo dočasné skládky ornice umístěny podle projektu ve vzdálenosti přes 30 m od místa spotřeby, oceňuje se její přemístění cenami souboru cen 162 . 0-1 . Vodorovné přemístění výkopku, přičemž se vzdálenost 30 m, uvedená v popisu cen, neodečítá. </t>
  </si>
  <si>
    <t>11/0,2</t>
  </si>
  <si>
    <t>Zakládání</t>
  </si>
  <si>
    <t>42</t>
  </si>
  <si>
    <t>215901101</t>
  </si>
  <si>
    <t>Zhutnění podloží pod násypy z rostlé horniny tř. 1 až 4 z hornin soudružných do 92 % PS a nesoudržných sypkých relativní ulehlosti I(d) do 0,8</t>
  </si>
  <si>
    <t>542400383</t>
  </si>
  <si>
    <t xml:space="preserve">Poznámka k souboru cen:_x000D_
1. Cena je určena pro zhutnění ploch vodorovných nebo ve sklonu do 1 : 5, je-li předepsáno zhutnění do hloubky 0,7 m od pláně. 2. Cenu nelze použít pro zhutnění podloží z hornin konzistence kašovité až tekoucí. 3. Míru zhutnění podloží předepisuje projekt. 4. Množství jednotek se určí v m2 půdorysné plochy zhutněného podloží. </t>
  </si>
  <si>
    <t>16"pod novým sjezdem</t>
  </si>
  <si>
    <t>Komunikace pozemní</t>
  </si>
  <si>
    <t>43</t>
  </si>
  <si>
    <t>564851111</t>
  </si>
  <si>
    <t>Podklad ze štěrkodrti ŠD s rozprostřením a zhutněním, po zhutnění tl. 150 mm</t>
  </si>
  <si>
    <t>-662310018</t>
  </si>
  <si>
    <t>569,6"viz. dlažba tl. 60 mm - skladba S3</t>
  </si>
  <si>
    <t>44</t>
  </si>
  <si>
    <t>564861111</t>
  </si>
  <si>
    <t>Podklad ze štěrkodrti ŠD s rozprostřením a zhutněním, po zhutnění tl. 200 mm</t>
  </si>
  <si>
    <t>1397493326</t>
  </si>
  <si>
    <t>47,65"viz. dlažba tl. 80 mm - skladba S2</t>
  </si>
  <si>
    <t>60,1+16+35,2+17,8"skladba S1</t>
  </si>
  <si>
    <t>45</t>
  </si>
  <si>
    <t>565145111</t>
  </si>
  <si>
    <t>Asfaltový beton vrstva podkladní ACP 16 (obalované kamenivo střednězrnné - OKS) s rozprostřením a zhutněním v pruhu šířky do 3 m, po zhutnění tl. 60 mm</t>
  </si>
  <si>
    <t>-1214818719</t>
  </si>
  <si>
    <t xml:space="preserve">Poznámka k souboru cen:_x000D_
1. ČSN EN 13108-1 připouští pro ACP 16 pouze tl. 50 až 80 mm. </t>
  </si>
  <si>
    <t>46</t>
  </si>
  <si>
    <t>566901133</t>
  </si>
  <si>
    <t>Vyspravení podkladu po překopech inženýrských sítí plochy do 15 m2 s rozprostřením a zhutněním štěrkodrtí tl. 200 mm</t>
  </si>
  <si>
    <t>-1907366527</t>
  </si>
  <si>
    <t xml:space="preserve">Poznámka k souboru cen:_x000D_
1. Ceny jsou určeny pro vyspravení podkladů po překopech pro inženýrské sítětrvalé i dočasné (předepíše-li je projekt). 2. Ceny jsou určeny pouze pro případy havárií, přeložek nebo běžných oprav inženýrských sítí. 3. Ceny nelze použít v rámci výstavby nových inženýrských sítí. 4. V cenách nejsou započteny náklady na příp. nutný spojovací postřik, který se oceňuje cenami souboru cen 573 2.-11 Postřik živičný spojovací části A01 tohoto katalogu. </t>
  </si>
  <si>
    <t>47</t>
  </si>
  <si>
    <t>566901162</t>
  </si>
  <si>
    <t>Vyspravení podkladu po překopech inženýrských sítí plochy do 15 m2 s rozprostřením a zhutněním obalovaným kamenivem ACP (OK) tl. 150 mm</t>
  </si>
  <si>
    <t>-1340406551</t>
  </si>
  <si>
    <t>48</t>
  </si>
  <si>
    <t>566901171</t>
  </si>
  <si>
    <t>Vyspravení podkladu po překopech inženýrských sítí plochy do 15 m2 s rozprostřením a zhutněním směsí zpevněnou cementem SC C 20/25 (PB I) tl. 100 mm</t>
  </si>
  <si>
    <t>-719160314</t>
  </si>
  <si>
    <t>49</t>
  </si>
  <si>
    <t>567122111</t>
  </si>
  <si>
    <t>Podklad ze směsi stmelené cementem SC bez dilatačních spár, s rozprostřením a zhutněním SC C 8/10 (KSC I), po zhutnění tl. 120 mm</t>
  </si>
  <si>
    <t>1003965373</t>
  </si>
  <si>
    <t xml:space="preserve">Poznámka k souboru cen:_x000D_
1. V cenách jsou započteny i náklady na ošetření povrchu podkladu vodou. 2. V cenách 567 1.-4 jsou započteny i náklady postřik proti odpařování vody. 3. V cenách nejsou započteny náklady na: a) příp. postřik, který se oceňuje cenou 919 74-8111 Postřik popř. zdrsnění povrchu cementobetonového krytu nebo podkladu ochrannou emulzí, b) zřízení dilatačních spár a jejich vyplnění; tyto práce se oceňují cenami souborů cen 919 11-1 Řezání dilatačních spár, 919 12-. Těsnění dilatačních spár a 919 13 Vyztužení dilatačních spár. </t>
  </si>
  <si>
    <t>50</t>
  </si>
  <si>
    <t>573231112</t>
  </si>
  <si>
    <t>Postřik spojovací PS bez posypu kamenivem ze silniční emulze, v množství 0,80 kg/m2</t>
  </si>
  <si>
    <t>-2095760944</t>
  </si>
  <si>
    <t>51</t>
  </si>
  <si>
    <t>577134131</t>
  </si>
  <si>
    <t>Asfaltový beton vrstva obrusná ACO 11 (ABS) s rozprostřením a se zhutněním z modifikovaného asfaltu v pruhu šířky do 3 m, po zhutnění tl. 40 mm</t>
  </si>
  <si>
    <t>425288193</t>
  </si>
  <si>
    <t xml:space="preserve">Poznámka k souboru cen:_x000D_
1. ČSN EN 13108-1 připouští pro ACO 11 pouze tl. 35 až 50 mm. </t>
  </si>
  <si>
    <t>52</t>
  </si>
  <si>
    <t>577144141</t>
  </si>
  <si>
    <t>Asfaltový beton vrstva obrusná ACO 11 (ABS) s rozprostřením a se zhutněním z modifikovaného asfaltu v pruhu šířky přes 3 m tl. 50 mm</t>
  </si>
  <si>
    <t>20081998</t>
  </si>
  <si>
    <t>53</t>
  </si>
  <si>
    <t>596211113</t>
  </si>
  <si>
    <t>Kladení dlažby z betonových zámkových dlaždic komunikací pro pěší s ložem z kameniva těženého nebo drceného tl. do 40 mm, s vyplněním spár s dvojitým hutněním, vibrováním a se smetením přebytečného materiálu na krajnici tl. 60 mm skupiny A, pro plochy přes 300 m2</t>
  </si>
  <si>
    <t>1079293049</t>
  </si>
  <si>
    <t xml:space="preserve">Poznámka k souboru cen:_x000D_
1. Pro volbu cen dlažeb platí toto rozdělení: Skupina A: dlažby z prvků stejného tvaru, Skupina B: dlažby z prvků dvou a více tvarů nebo z obrazců o ploše jednotlivě do 100 m2, Skupina C: dlažby obloukovitých tvarů (oblouky, kruhy, apod.). 2. V cenách jsou započteny i náklady na dodání hmot pro lože a na dodání materiálu na výplň spár. 3. V cenách nejsou započteny náklady na dodání zámkové dlažby, které se oceňuje ve specifikaci; ztratné lze dohodnout u plochy a) do 100 m2 ve výši 3 %, b) přes 100 do 300 m2 ve výši 2 %, c) přes 300 m2 ve výši 1 %. 4. Část lože přesahující tloušťku 40 mm se oceňuje cenami souboru cen 451 . . -9 . Příplatek za každých dalších 10 mm tloušťky podkladu nebo lože. </t>
  </si>
  <si>
    <t>3,7+3,3+1,1+1,1+4,2+2,6+1,6+2+2+1+2"reliefni - skladba S3</t>
  </si>
  <si>
    <t>38,2+35,1+30,9+20+43,9+34,9+116,3+46,5+60,9+109,3"klasická - skladba S3</t>
  </si>
  <si>
    <t>4,5*2"červená klasická - skladba S3</t>
  </si>
  <si>
    <t>54</t>
  </si>
  <si>
    <t>592451100</t>
  </si>
  <si>
    <t>dlažba skladebná betonová základní 20x10x6 cm přírodní</t>
  </si>
  <si>
    <t>-434407515</t>
  </si>
  <si>
    <t>38,2+35,1+30,9+20+43,9+34,9+116,3+46,5+60,9+109,3"klasická</t>
  </si>
  <si>
    <t>536*1,01 'Přepočtené koeficientem množství</t>
  </si>
  <si>
    <t>55</t>
  </si>
  <si>
    <t>592451110</t>
  </si>
  <si>
    <t>dlažba  skladebná betonová základní 20x10x6 cm červená</t>
  </si>
  <si>
    <t>1348703483</t>
  </si>
  <si>
    <t>4,5*2"červená klasická</t>
  </si>
  <si>
    <t>9*1,03 'Přepočtené koeficientem množství</t>
  </si>
  <si>
    <t>56</t>
  </si>
  <si>
    <t>592451190</t>
  </si>
  <si>
    <t>dlažba skladebná betonová slepecká 20x10x6 cm barevná</t>
  </si>
  <si>
    <t>-1699521280</t>
  </si>
  <si>
    <t>3,7+3,3+1,1+1,1+4,2+2,6+1,6+2+2+1+2"reliefni</t>
  </si>
  <si>
    <t>24,6*1,03 'Přepočtené koeficientem množství</t>
  </si>
  <si>
    <t>57</t>
  </si>
  <si>
    <t>596211114</t>
  </si>
  <si>
    <t>Kladení dlažby z betonových zámkových dlaždic komunikací pro pěší s ložem z kameniva těženého nebo drceného tl. do 40 mm, s vyplněním spár s dvojitým hutněním, vibrováním a se smetením přebytečného materiálu na krajnici tl. 60 mm skupiny A, pro plochy Příplatek k cenám dvou barev za dlažbu z prvků</t>
  </si>
  <si>
    <t>1865916520</t>
  </si>
  <si>
    <t>9+24,6</t>
  </si>
  <si>
    <t>58</t>
  </si>
  <si>
    <t>596211213</t>
  </si>
  <si>
    <t>Kladení dlažby z betonových zámkových dlaždic komunikací pro pěší s ložem z kameniva těženého nebo drceného tl. do 40 mm, s vyplněním spár s dvojitým hutněním, vibrováním a se smetením přebytečného materiálu na krajnici tl. 80 mm skupiny A, pro plochy přes 300 m2</t>
  </si>
  <si>
    <t>-601251299</t>
  </si>
  <si>
    <t>1,2*3+1,6+2,1"reliéfní - skladba S2</t>
  </si>
  <si>
    <t>7,7+7,55+7,4+8,3+9,4"klasická - skladba S2</t>
  </si>
  <si>
    <t>59</t>
  </si>
  <si>
    <t>592451230</t>
  </si>
  <si>
    <t>dlažba skladebná betonová hladká 20x10x8 cm barevná</t>
  </si>
  <si>
    <t>-1971677883</t>
  </si>
  <si>
    <t>7,7+7,55+7,4+8,3+9,4"klasická</t>
  </si>
  <si>
    <t>40,35*1,03 'Přepočtené koeficientem množství</t>
  </si>
  <si>
    <t>60</t>
  </si>
  <si>
    <t>5924511-r</t>
  </si>
  <si>
    <t>dlažba skladebná betonová slepecká 20x10x8 cm barevná</t>
  </si>
  <si>
    <t>398005629</t>
  </si>
  <si>
    <t>1,2*3+1,6+2,1"reliéfní</t>
  </si>
  <si>
    <t>7,3*1,03 'Přepočtené koeficientem množství</t>
  </si>
  <si>
    <t>61</t>
  </si>
  <si>
    <t>596211214</t>
  </si>
  <si>
    <t>Kladení dlažby z betonových zámkových dlaždic komunikací pro pěší s ložem z kameniva těženého nebo drceného tl. do 40 mm, s vyplněním spár s dvojitým hutněním, vibrováním a se smetením přebytečného materiálu na krajnici tl. 80 mm skupiny A, pro plochy Příplatek k cenám dvou barev za dlažbu z prvků</t>
  </si>
  <si>
    <t>1717470726</t>
  </si>
  <si>
    <t>62</t>
  </si>
  <si>
    <t>599141111</t>
  </si>
  <si>
    <t>Vyplnění spár mezi silničními dílci jakékoliv tloušťky živičnou zálivkou</t>
  </si>
  <si>
    <t>1130286867</t>
  </si>
  <si>
    <t xml:space="preserve">Poznámka k souboru cen:_x000D_
1. Ceny lze použít i pro vyplnění spár podkladu z betonu prostého, který se oceňuje cenami souboru cen 567 1 . - . . Podklad z prostého betonu. 2. V ceně 14-1111 jsou započteny i náklady na vyčištění spár. </t>
  </si>
  <si>
    <t>100,5+132+3,3</t>
  </si>
  <si>
    <t>Trubní vedení</t>
  </si>
  <si>
    <t>63</t>
  </si>
  <si>
    <t>899231111</t>
  </si>
  <si>
    <t>Výšková úprava uličního vstupu nebo vpusti do 200 mm zvýšením mříže</t>
  </si>
  <si>
    <t>2140991458</t>
  </si>
  <si>
    <t xml:space="preserve">Poznámka k souboru cen:_x000D_
1. V cenách jsou započteny i náklady na: a) odbourání dosavadního krytu, podkladu, nadezdívky nebo prstence s odklizením vybouraných hmot do 3 m, b) zarovnání plochy nadezdívky cementovou maltou, c) podbetonování nebo podezdění rámu, d) odstranění a znovuosazení rámu, poklopu, mříže, krycího hrnce nebo hydrantu, e) úpravu a doplnění krytu popř. podkladu vozovky v místě provedené výškové úpravy. 2. V cenách nejsou započteny náklady na příp. nutné dodání nové mříže, rámu, poklopu nebo krycího hrnce. Jejich dodání se oceňuje ve specifikaci, ztratné se nestanoví. </t>
  </si>
  <si>
    <t>64</t>
  </si>
  <si>
    <t>899331111</t>
  </si>
  <si>
    <t>Výšková úprava uličního vstupu nebo vpusti do 200 mm zvýšením poklopu</t>
  </si>
  <si>
    <t>-340629433</t>
  </si>
  <si>
    <t>Ostatní konstrukce a práce, bourání</t>
  </si>
  <si>
    <t>65</t>
  </si>
  <si>
    <t>914111111</t>
  </si>
  <si>
    <t>Montáž svislé dopravní značky základní velikosti do 1 m2 objímkami na sloupky nebo konzoly</t>
  </si>
  <si>
    <t>395965032</t>
  </si>
  <si>
    <t xml:space="preserve">Poznámka k souboru cen:_x000D_
1. V cenách jsou započteny i náklady na montáž značek včetně upevňovacího materiálu na předem připravenou nosnou konstrukci (sloupek, konzolu, sloup). 2. V cenách nejsou započteny náklady na: a) dodání značek, tyto se oceňují ve specifikaci, b) na montáž a dodávku ocelových nosných konstrukcí – sloupků, konzol, tyto se oceňují cenami souboru cen 914 51 Montáž sloupku a 914 53 Montáž konzol a nástavců, c) nátěry, tyto se oceňují jako práce PSV příslušnými cenami katalogu 800-783 Nátěry, d) naložení a odklizení výkopku, tyto se oceňují cenami části A 01 katalogu 800-1 Zemní práce. 3. Ceny nelze použít pro osazení a montáž svislých dopravních značek: a) světelných, tyto se oceňují cenami katalogu 800-741 Elektroinstalace - silnoproud, b) upevněných na lanech nebo speciálních konstrukcích nesoucích více značek, tyto se oceňují individuálně. </t>
  </si>
  <si>
    <t>66</t>
  </si>
  <si>
    <t>404454190</t>
  </si>
  <si>
    <t>značka dopravní svislá nereflexní FeZn prolis, D 500 mm</t>
  </si>
  <si>
    <t>1205455639</t>
  </si>
  <si>
    <t>67</t>
  </si>
  <si>
    <t>404454340</t>
  </si>
  <si>
    <t>značka dopravní svislá nereflexní FeZn-Al rám., 500 x 700 mm</t>
  </si>
  <si>
    <t>485749324</t>
  </si>
  <si>
    <t>68</t>
  </si>
  <si>
    <t>914511111</t>
  </si>
  <si>
    <t>Montáž sloupku dopravních značek délky do 3,5 m do betonového základu</t>
  </si>
  <si>
    <t>-1698616752</t>
  </si>
  <si>
    <t xml:space="preserve">Poznámka k souboru cen:_x000D_
1. V cenách jsou započteny i náklady na: a) vykopání jamek s odhozem výkopku na vzdálenost do 3 m, b) osazení sloupku včetně montáže a dodávky plastového víčka, 2. V cenách -1111 jsou započteny i náklady na betonový základ. 3. V cenách -1112 jsou započteny i náklady na hliníkovou patku s betonovým základem. 4. V cenách nejsou započteny náklady na: a) dodání sloupku, tyto se oceňují ve specifikaci b) naložení a odklizení výkopku, tyto se oceňují cenami části A01 katalogu 800-1 Zemní práce. </t>
  </si>
  <si>
    <t>3"nové</t>
  </si>
  <si>
    <t>5"dem a zpět. mont</t>
  </si>
  <si>
    <t>69</t>
  </si>
  <si>
    <t>404452300</t>
  </si>
  <si>
    <t>sloupek Zn 70 - 350</t>
  </si>
  <si>
    <t>78240670</t>
  </si>
  <si>
    <t>70</t>
  </si>
  <si>
    <t>915111112</t>
  </si>
  <si>
    <t>Vodorovné dopravní značení stříkané barvou dělící čára šířky 125 mm souvislá bílá retroreflexní</t>
  </si>
  <si>
    <t>147742330</t>
  </si>
  <si>
    <t xml:space="preserve">Poznámka k souboru cen:_x000D_
1. Ceny jsou určeny pro dělící čáry bílé souvislé č. V1a, bílé přerušované č. V2a, žluté souvislé č. V12b, žluté přerušované č. V12c a vodící čáry bílé č. V4. 2. V cenách nejsou započteny náklady na: a) předznačení, tyto se oceňují cenami souboru cen 915 6.-11 Předznačení pro vodorovné značení, b) očištění vozovky, tyto se oceňují cenami souboru cen 938 90-9 . Odstranění bláta, prachu nebo hlinitého nánosu s povrchu podkladu nebo krytu části C 01 tohoto katalogu. 3. Množství měrných jednotek se určuje: a) u cen 915 11 a 915 12 v m délky dělící nebo vodící čáry (včetně mezer), b) u ceny 915 13 v m2 stříkané plochy bez mezer. </t>
  </si>
  <si>
    <t>2*5"rozdělení stání</t>
  </si>
  <si>
    <t>71</t>
  </si>
  <si>
    <t>915121122</t>
  </si>
  <si>
    <t>Vodorovné dopravní značení stříkané barvou vodící čára bílá šířky 250 mm přerušovaná retroreflexní</t>
  </si>
  <si>
    <t>-2080514084</t>
  </si>
  <si>
    <t>7*2"místo pro přecházení</t>
  </si>
  <si>
    <t>20"krajnice</t>
  </si>
  <si>
    <t>72</t>
  </si>
  <si>
    <t>915131112</t>
  </si>
  <si>
    <t>Vodorovné dopravní značení stříkané barvou přechody pro chodce, šipky, symboly bílé retroreflexní</t>
  </si>
  <si>
    <t>-1472734637</t>
  </si>
  <si>
    <t>(7*4)+(9*4)"přechod</t>
  </si>
  <si>
    <t>73</t>
  </si>
  <si>
    <t>915611111</t>
  </si>
  <si>
    <t>Předznačení pro vodorovné značení stříkané barvou nebo prováděné z nátěrových hmot liniové dělicí čáry, vodicí proužky</t>
  </si>
  <si>
    <t>-462577874</t>
  </si>
  <si>
    <t xml:space="preserve">Poznámka k souboru cen:_x000D_
1. Množství měrných jednotek se určuje: a) pro cenu -1111 v m délky dělicí čáry nebo vodícího proužku (včetně mezer), b) pro cenu -1112 v m2 natírané nebo stříkané plochy. </t>
  </si>
  <si>
    <t>74</t>
  </si>
  <si>
    <t>915621111</t>
  </si>
  <si>
    <t>Předznačení pro vodorovné značení stříkané barvou nebo prováděné z nátěrových hmot plošné šipky, symboly, nápisy</t>
  </si>
  <si>
    <t>-393297971</t>
  </si>
  <si>
    <t>75</t>
  </si>
  <si>
    <t>916131213</t>
  </si>
  <si>
    <t>Osazení silničního obrubníku betonového se zřízením lože, s vyplněním a zatřením spár cementovou maltou stojatého s boční opěrou z betonu prostého tř. C 12/15, do lože z betonu prostého téže značky</t>
  </si>
  <si>
    <t>-1671273707</t>
  </si>
  <si>
    <t xml:space="preserve">Poznámka k souboru cen:_x000D_
1. V cenách silničních obrubníků ležatých i stojatých jsou započteny: a) pro osazení do lože z kameniva těženého i náklady na dodání hmot pro lože tl. 80 až 100 mm, b) pro osazení do lože z betonu prostého i náklady na dodání hmot pro lože tl. 80 až 100 mm; v cenách -1113 a -1213 též náklady na zřízení bočních opěr. 2. Část lože z betonu prostého přesahující tl. 100 mm se oceňuje cenou 916 99-1121 Lože pod obrubníky, krajníky nebo obruby z dlažebních kostek. 3. V cenách nejsou započteny náklady na dodání obrubníků, tyto se oceňují ve specifikaci. </t>
  </si>
  <si>
    <t>77+3+3+3+4+14+22+20+85+5+3,5"v 250</t>
  </si>
  <si>
    <t>9*2"v 300</t>
  </si>
  <si>
    <t>76</t>
  </si>
  <si>
    <t>592175030</t>
  </si>
  <si>
    <t>obrubník betonový přírodní 100x15/12x30 cm</t>
  </si>
  <si>
    <t>-1164589670</t>
  </si>
  <si>
    <t>77</t>
  </si>
  <si>
    <t>592175040</t>
  </si>
  <si>
    <t>obrubník betonový přírodní, 100x15/12x25 cm</t>
  </si>
  <si>
    <t>1930084298</t>
  </si>
  <si>
    <t>78</t>
  </si>
  <si>
    <t>916331112</t>
  </si>
  <si>
    <t>Osazení zahradního obrubníku betonového s ložem tl. od 50 do 100 mm z betonu prostého tř. C 12/15 s boční opěrou z betonu prostého tř. C 12/15</t>
  </si>
  <si>
    <t>-1493765615</t>
  </si>
  <si>
    <t xml:space="preserve">Poznámka k souboru cen:_x000D_
1. V cenách jsou započteny i náklady na zalití a zatření spár cementovou maltou. 2. V cenách nejsou započteny náklady na dodání obrubníků; tyto se oceňují ve specifikaci. 3. Část lože přesahující tloušťku 100 mm lze ocenit cenou 916 99-1121 Lože pod obrubníky, krajníky nebo obruby z dlažebních kostek, katalogu 822-1. </t>
  </si>
  <si>
    <t>48,5+23,5+45+23+5,5</t>
  </si>
  <si>
    <t>79</t>
  </si>
  <si>
    <t>592172140</t>
  </si>
  <si>
    <t>obrubník betonový záhonový šedý(přírodní) 50 x 5 x 25 cm</t>
  </si>
  <si>
    <t>-1896240387</t>
  </si>
  <si>
    <t>145,5*2 'Přepočtené koeficientem množství</t>
  </si>
  <si>
    <t>80</t>
  </si>
  <si>
    <t>919726123</t>
  </si>
  <si>
    <t>Geotextilie netkaná pro ochranu, separaci nebo filtraci měrná hmotnost přes 300 do 500 g/m2 - aktivní zóna</t>
  </si>
  <si>
    <t>-1988136653</t>
  </si>
  <si>
    <t xml:space="preserve">Poznámka k souboru cen:_x000D_
1. V cenách jsou započteny i náklady na položení a dodání geotextilie včetně přesahů. </t>
  </si>
  <si>
    <t>81</t>
  </si>
  <si>
    <t>919732211</t>
  </si>
  <si>
    <t>Styčná pracovní spára při napojení nového živičného povrchu na stávající se zalitím za tepla modifikovanou asfaltovou hmotou s posypem vápenným hydrátem šířky do 15 mm, hloubky do 25 mm včetně prořezání spáry</t>
  </si>
  <si>
    <t>-618744717</t>
  </si>
  <si>
    <t xml:space="preserve">Poznámka k souboru cen:_x000D_
1. V cenách jsou započteny i náklady na vyčištění spár, na impregnaci a zalití spár včetně dodání hmot. </t>
  </si>
  <si>
    <t>21+15</t>
  </si>
  <si>
    <t>82</t>
  </si>
  <si>
    <t>919735111</t>
  </si>
  <si>
    <t>Řezání stávajícího živičného krytu nebo podkladu hloubky do 50 mm</t>
  </si>
  <si>
    <t>-122682760</t>
  </si>
  <si>
    <t xml:space="preserve">Poznámka k souboru cen:_x000D_
1. V cenách jsou započteny i náklady na spotřebu vody. </t>
  </si>
  <si>
    <t>2*2"chodník</t>
  </si>
  <si>
    <t>83</t>
  </si>
  <si>
    <t>919735112</t>
  </si>
  <si>
    <t>Řezání stávajícího živičného krytu nebo podkladu hloubky přes 50 do 100 mm</t>
  </si>
  <si>
    <t>797201634</t>
  </si>
  <si>
    <t>100,5+132+3,3"komunikace</t>
  </si>
  <si>
    <t>84</t>
  </si>
  <si>
    <t>938909311</t>
  </si>
  <si>
    <t>Čištění vozovek metením bláta, prachu nebo hlinitého nánosu s odklizením na hromady na vzdálenost do 20 m nebo naložením na dopravní prostředek strojně povrchu podkladu nebo krytu betonového nebo živičného</t>
  </si>
  <si>
    <t>1564050030</t>
  </si>
  <si>
    <t xml:space="preserve">Poznámka k souboru cen:_x000D_
1. Ceny jsou určeny pro očištění: a) povrchu stávající vozovky, b) povrchu rozestavěné trvalé vozovky, předepíše-li projekt užívat nově zřizovanou vozovku po dobu výstavby ještě před zřízením konečného závěrečného krytu. 2. V cenách nejsou započteny náklady na vodorovnou dopravu odstraněného materiálu, která se oceňuje cenami souboru cen 997 22-15 Vodorovná doprava suti. </t>
  </si>
  <si>
    <t>85</t>
  </si>
  <si>
    <t>938909331</t>
  </si>
  <si>
    <t>Čištění vozovek metením bláta, prachu nebo hlinitého nánosu s odklizením na hromady na vzdálenost do 20 m nebo naložením na dopravní prostředek ručně povrchu podkladu nebo krytu betonového nebo živičného</t>
  </si>
  <si>
    <t>-1137120482</t>
  </si>
  <si>
    <t>7*4"přechod</t>
  </si>
  <si>
    <t>(2*5+7*2+20)*1"pro čáry</t>
  </si>
  <si>
    <t>86</t>
  </si>
  <si>
    <t>966006132</t>
  </si>
  <si>
    <t>Odstranění dopravních nebo orientačních značek se sloupkem s uložením hmot na vzdálenost do 20 m nebo s naložením na dopravní prostředek, se zásypem jam a jeho zhutněním s betonovou patkou</t>
  </si>
  <si>
    <t>1917508008</t>
  </si>
  <si>
    <t xml:space="preserve">Poznámka k souboru cen:_x000D_
1. Ceny jsou určeny pro odstranění značek z jakéhokoliv materiálu. 2. V cenách -6131 a -6132 nejsou započteny náklady na demontáž tabulí (značek) od sloupků, tyto se oceňují cenou 966 00-6211 Odstranění svislých dopravních značek. 3. Přemístění vybouraných značek na vzdálenost přes 20 m se oceňuje cenami souboru cen 997 22-1 Vodorovná doprava vybouraných hmot. </t>
  </si>
  <si>
    <t>997</t>
  </si>
  <si>
    <t>Přesun sutě</t>
  </si>
  <si>
    <t>87</t>
  </si>
  <si>
    <t>997221551</t>
  </si>
  <si>
    <t>Vodorovná doprava suti bez naložení, ale se složením a s hrubým urovnáním ze sypkých materiálů, na vzdálenost do 1 km</t>
  </si>
  <si>
    <t>1696551743</t>
  </si>
  <si>
    <t xml:space="preserve">Poznámka k souboru cen:_x000D_
1. Ceny nelze použít pro vodorovnou dopravu suti po železnici, po vodě nebo neobvyklými dopravními prostředky. 2. Je-li na dopravní dráze pro vodorovnou dopravu suti překážka, pro kterou je nutno suť překládat z jednoho dopravního prostředku na druhý, oceňuje se tato doprava v každém úseku samostatně. 3. Ceny 997 22-155 jsou určeny pro sypký materiál, např. kamenivo a hmoty kamenitého charakteru stmelené vápnem, cementem nebo živicí. 4. Ceny 997 22-156 jsou určeny pro drobný kusový materiál (dlažební kostky, lomový kámen). </t>
  </si>
  <si>
    <t>27,405+102,34"kamenivo</t>
  </si>
  <si>
    <t>88</t>
  </si>
  <si>
    <t>997221559</t>
  </si>
  <si>
    <t>Vodorovná doprava suti bez naložení, ale se složením a s hrubým urovnáním Příplatek k ceně za každý další i započatý 1 km přes 1 km</t>
  </si>
  <si>
    <t>99119448</t>
  </si>
  <si>
    <t>129,745*37 'Přepočtené koeficientem množství</t>
  </si>
  <si>
    <t>89</t>
  </si>
  <si>
    <t>997221561</t>
  </si>
  <si>
    <t>Vodorovná doprava suti bez naložení, ale se složením a s hrubým urovnáním z kusových materiálů, na vzdálenost do 1 km</t>
  </si>
  <si>
    <t>-1930216809</t>
  </si>
  <si>
    <t>22,68+195,65+109,127+1,85"beton</t>
  </si>
  <si>
    <t>20,79+58,996+113,728"živice</t>
  </si>
  <si>
    <t>90</t>
  </si>
  <si>
    <t>997221569</t>
  </si>
  <si>
    <t>-1524232288</t>
  </si>
  <si>
    <t>522,821*37 'Přepočtené koeficientem množství</t>
  </si>
  <si>
    <t>91</t>
  </si>
  <si>
    <t>997221611</t>
  </si>
  <si>
    <t>Nakládání na dopravní prostředky pro vodorovnou dopravu suti</t>
  </si>
  <si>
    <t>610164863</t>
  </si>
  <si>
    <t xml:space="preserve">Poznámka k souboru cen:_x000D_
1. Ceny lze použít i pro překládání při lomené dopravě. 2. Ceny nelze použít při dopravě po železnici, po vodě nebo neobvyklými dopravními prostředky. </t>
  </si>
  <si>
    <t>92</t>
  </si>
  <si>
    <t>997221815</t>
  </si>
  <si>
    <t>Poplatek za uložení stavebního odpadu na skládce (skládkovné) betonového</t>
  </si>
  <si>
    <t>-945305600</t>
  </si>
  <si>
    <t xml:space="preserve">Poznámka k souboru cen:_x000D_
1. Ceny uvedené v souboru cen lze po dohodě upravit podle místních podmínek. 2. Uložení odpadů neuvedených v souboru cen se oceňuje individuálně. 3. V cenách je započítán poplatek za ukládání odpadu dle zákona 185/2001 Sb. 4. Případné drcení stavebního odpadu lze ocenit cenami souboru cen 997 00-60 Drcení stavebního odpadu z katalogu 800-6 Demolice objektů. </t>
  </si>
  <si>
    <t>93</t>
  </si>
  <si>
    <t>997221845</t>
  </si>
  <si>
    <t>Poplatek za uložení stavebního odpadu na skládce (skládkovné) z asfaltových povrchů</t>
  </si>
  <si>
    <t>1918356845</t>
  </si>
  <si>
    <t>94</t>
  </si>
  <si>
    <t>997221855</t>
  </si>
  <si>
    <t>Poplatek za uložení stavebního odpadu na skládce (skládkovné) z kameniva</t>
  </si>
  <si>
    <t>212453976</t>
  </si>
  <si>
    <t>998</t>
  </si>
  <si>
    <t>Přesun hmot</t>
  </si>
  <si>
    <t>95</t>
  </si>
  <si>
    <t>998223011</t>
  </si>
  <si>
    <t>Přesun hmot pro pozemní komunikace s krytem dlážděným dopravní vzdálenost do 200 m jakékoliv délky objektu</t>
  </si>
  <si>
    <t>-406591333</t>
  </si>
  <si>
    <t>PSV</t>
  </si>
  <si>
    <t>Práce a dodávky PSV</t>
  </si>
  <si>
    <t>711</t>
  </si>
  <si>
    <t>Izolace proti vodě, vlhkosti a plynům</t>
  </si>
  <si>
    <t>96</t>
  </si>
  <si>
    <t>711132101</t>
  </si>
  <si>
    <t>Provedení izolace proti zemní vlhkosti pásy na sucho AIP nebo tkaniny na ploše svislé S</t>
  </si>
  <si>
    <t>-1936133308</t>
  </si>
  <si>
    <t xml:space="preserve">Poznámka k souboru cen:_x000D_
1. Izolace plochy jednotlivě do 10 m2 se oceňují skladebně cenou příslušné izolace a cenou 711 19-9096 Příplatek za plochu do 10 m2 a to jen při položení pásů za použití natěradel za horka. </t>
  </si>
  <si>
    <t>(62-(3*3))*0,5</t>
  </si>
  <si>
    <t>(46+17)*0,5</t>
  </si>
  <si>
    <t>97</t>
  </si>
  <si>
    <t>283230420</t>
  </si>
  <si>
    <t>fólie multifunkční profilovaná (nopová)  0,5 x 20 m</t>
  </si>
  <si>
    <t>-1759624507</t>
  </si>
  <si>
    <t>58*1,2 'Přepočtené koeficientem množství</t>
  </si>
  <si>
    <t>98</t>
  </si>
  <si>
    <t>998711101</t>
  </si>
  <si>
    <t>Přesun hmot pro izolace proti vodě, vlhkosti a plynům stanovený z hmotnosti přesunovaného materiálu vodorovná dopravní vzdálenost do 50 m v objektech výšky do 6 m</t>
  </si>
  <si>
    <t>514864651</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</si>
  <si>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 2. Pokud nelze jednoznačně stanovit hmotnost přesunovaných materiálů, lze pro výpočet přesunu hmot použít orientačně procentní sazbu. Touto sazbou se vynásobí rozpočtové náklady za celý stavební díl včetně nákladů na materiál ve specifikacích. 3. Příplatek k cenám -1181 pro přesun prováděný bez použití mechanizace, tj. za ztížených podmínek, lze použít pouze pro hmotnost materiálu, která se tímto způsobem skutečně přemísťuje. </t>
  </si>
  <si>
    <t>SO 2 - Úprava svislého a vodorovného dopravního značení</t>
  </si>
  <si>
    <t>-895305908</t>
  </si>
  <si>
    <t>7*(0,4*0,4*0,8)"výkopek od patek sloupků</t>
  </si>
  <si>
    <t>-1401210180</t>
  </si>
  <si>
    <t>0,896*28 'Přepočtené koeficientem množství</t>
  </si>
  <si>
    <t>1621588500</t>
  </si>
  <si>
    <t>1631241464</t>
  </si>
  <si>
    <t>1332873283</t>
  </si>
  <si>
    <t>0,896*2 'Přepočtené koeficientem množství</t>
  </si>
  <si>
    <t>1270972645</t>
  </si>
  <si>
    <t>404454300</t>
  </si>
  <si>
    <t>značka dopravní svislá nereflexní FeZn-Al rám., 900 mm (trojúhelník)</t>
  </si>
  <si>
    <t>1551075395</t>
  </si>
  <si>
    <t>404454310</t>
  </si>
  <si>
    <t>značka dopravní svislá nereflexní FeZn-Al rám., 500 x 500 mm</t>
  </si>
  <si>
    <t>-1215266462</t>
  </si>
  <si>
    <t>404454320</t>
  </si>
  <si>
    <t>značka dopravní svislá nereflexní FeZn-Al rám., D 700 mm</t>
  </si>
  <si>
    <t>-1207065887</t>
  </si>
  <si>
    <t>-1823533582</t>
  </si>
  <si>
    <t>-939899238</t>
  </si>
  <si>
    <t>415238508</t>
  </si>
  <si>
    <t>915111116</t>
  </si>
  <si>
    <t>Vodorovné dopravní značení stříkané barvou dělící čára šířky 125 mm souvislá žlutá retroreflexní</t>
  </si>
  <si>
    <t>-995540649</t>
  </si>
  <si>
    <t>15+14"žlutá</t>
  </si>
  <si>
    <t>915121112</t>
  </si>
  <si>
    <t>Vodorovné dopravní značení stříkané barvou vodící čára bílá šířky 250 mm souvislá retroreflexní</t>
  </si>
  <si>
    <t>1187108147</t>
  </si>
  <si>
    <t>14+8"š. 250 plná</t>
  </si>
  <si>
    <t>-253343774</t>
  </si>
  <si>
    <t>22,4+19,3+23,25"š. 250 přeruš</t>
  </si>
  <si>
    <t>-500486416</t>
  </si>
  <si>
    <t>10*2+6*2"šrafování</t>
  </si>
  <si>
    <t>1963502393</t>
  </si>
  <si>
    <t>174045442</t>
  </si>
  <si>
    <t>10*2+6*2</t>
  </si>
  <si>
    <t>938908411</t>
  </si>
  <si>
    <t>Čištění vozovek splachováním vodou povrchu podkladu nebo krytu živičného, betonového nebo dlážděného</t>
  </si>
  <si>
    <t>716251804</t>
  </si>
  <si>
    <t>-466992052</t>
  </si>
  <si>
    <t>90*3"před nástřikem</t>
  </si>
  <si>
    <t>-512855880</t>
  </si>
  <si>
    <t>-988043748</t>
  </si>
  <si>
    <t>10,8*37 'Přepočtené koeficientem množství</t>
  </si>
  <si>
    <t>-1187215724</t>
  </si>
  <si>
    <t>905785963</t>
  </si>
  <si>
    <t>998225111</t>
  </si>
  <si>
    <t>Přesun hmot pro komunikace s krytem z kameniva, monolitickým betonovým nebo živičným dopravní vzdálenost do 200 m jakékoliv délky objektu</t>
  </si>
  <si>
    <t>-1035117694</t>
  </si>
  <si>
    <t xml:space="preserve">Poznámka k souboru cen:_x000D_
1. Ceny lze použít i pro plochy letišť s krytem monolitickým betonovým nebo živičným. </t>
  </si>
  <si>
    <t>SO 3 - Rozšíření veřejného osvětlení</t>
  </si>
  <si>
    <t xml:space="preserve">    4 - Vodorovné konstrukce</t>
  </si>
  <si>
    <t xml:space="preserve">    741 - Elektroinstalace</t>
  </si>
  <si>
    <t>119001401</t>
  </si>
  <si>
    <t>Dočasné zajištění podzemního potrubí nebo vedení ve výkopišti ve stavu i poloze , ve kterých byla na začátku zemních prací a to s podepřením, vzepřením nebo vyvěšením, příp. s ochranným bedněním, se zřízením a odstraněním za jišťovací konstrukce, s opotřebením hmot potrubí ocelového nebo litinového, jmenovité světlosti DN do 200</t>
  </si>
  <si>
    <t>1232548863</t>
  </si>
  <si>
    <t xml:space="preserve">Poznámka k souboru cen:_x000D_
1. Ceny nelze použít pro dočasné zajištění potrubí v provozu pod tlakem přes 1 MPa a potrubí nebo jiných vedení v provozu u nichž investor zakazuje použít při vykopávce kovové nástroje nebo nářadí. 2. Ztížení vykopávky v blízkosti vedení, potrubí a stok ve výkopišti nebo podél jeho stěn se oceňuje cenami souboru cen 120 00- . . a 130 00- . . Příplatky za ztížení vykopávky. Dočasné zajištění potrubí větších rozměrů než DN 500 se oceňuje individuálně. </t>
  </si>
  <si>
    <t>1"vodovod</t>
  </si>
  <si>
    <t>119001412</t>
  </si>
  <si>
    <t>Dočasné zajištění podzemního potrubí nebo vedení ve výkopišti ve stavu i poloze , ve kterých byla na začátku zemních prací a to s podepřením, vzepřením nebo vyvěšením, příp. s ochranným bedněním, se zřízením a odstraněním za jišťovací konstrukce, s opotřebením hmot potrubí betonového, kameninového nebo železobetonového, světlosti DN přes 200 do 500</t>
  </si>
  <si>
    <t>62151773</t>
  </si>
  <si>
    <t>1*2"kanalizace</t>
  </si>
  <si>
    <t>119001421</t>
  </si>
  <si>
    <t>Dočasné zajištění podzemního potrubí nebo vedení ve výkopišti ve stavu i poloze , ve kterých byla na začátku zemních prací a to s podepřením, vzepřením nebo vyvěšením, příp. s ochranným bedněním, se zřízením a odstraněním za jišťovací konstrukce, s opotřebením hmot kabelů a kabelových tratí z volně ložených kabelů a to do 3 kabelů</t>
  </si>
  <si>
    <t>1717438907</t>
  </si>
  <si>
    <t>1,000"telefon</t>
  </si>
  <si>
    <t>130001101</t>
  </si>
  <si>
    <t>Příplatek k cenám hloubených vykopávek za ztížení vykopávky v blízkosti podzemního vedení nebo výbušnin pro jakoukoliv třídu horniny</t>
  </si>
  <si>
    <t>-904761779</t>
  </si>
  <si>
    <t xml:space="preserve">Poznámka k souboru cen:_x000D_
1. Cena je určena: a) i pro soubor cen 123 . 0-21 Vykopávky zářezů se šikmými stěnami pro podzemní vedení části A 02, b) pro podzemní vedení procházející hloubenou vykopávkou nebo uložené ve stěně výkopu při jakékoliv hloubce vedení pod původním terénem nebo jeho výšce nade dnem výkopu a jakémkoliv směru vedení ke stranám výkopu; c) pro výbušniny nezaložené dodavatelem. 2. Cenu lze použít i tehdy, narazí-li se na vedení nebo výbušninu až při vykopávce a to pro zbývající objem výkopu, který je projektantem nebo investorem označen, v němž by toto nebo jiné nepředvídané vedení nebo výbušnina mohlo být uloženo. Toto ustanovení neplatí pro objem hornin tř. 6 a 7. 3. Cenu nelze použít pro ztížení vykopávky v blízkosti podzemních vedení nebo výbušnin, u nichž je projektem zakázáno použít při vykopávce kovové nástroje nebo nářadí. 4. Množství ztížení vykopávky v blízkosti a) podzemního vedení, jehož půdorysná a výšková poloha - je v projektu uvedena, se určí jako objem myšleného hranolu, jehož průřez je pravidelný čtyřúhelník jehož horní vodorovná a obě svislé strany jsou ve vzdálenosti 0,5 m a dolní vodorovná hrana ve vzdálenosti 1 m od přilehlého vnějšího líce vedení, příp. jeho obalu a délka se rovná osové délce vedení ve výkopišti nebo délce vedení ve stěně výkopu. Vymezí-li projekt větší prostor, v němž je nutno při vykopávce postupovat opatrně, lze použít cena pro celý objem výkopu v tomto prostoru. Od takto zjištěného množství se odečítá objem vedení i s příp. se vyskytujícím obalem; - není v projektu uvedena, avšak která podle projektu nebo sdělení investora jsou pravděpodobně ve výkopišti uložena, se rovná objemu výkopu, který je projektantem nebo investorem označen. b) výbušniny, určí vždy projektant nebo investor, ať je v projektu uvedeno či neuvedeno. 5. Je-li vedení uloženo ve výkopišti tak, že se vykopávka v celém výše popsaném objemu nevykopává, např. blízko stěn nebo dna výkopu, oceňuje se ztížení vykopávky jen pro tu část objemu, v níž se ztížená vykopávka provádí. 6. Jsou-li ve výkopišti dvě vedení položena tak blízko sebe, že se výše uvedené objemy pro obě vedení pronikají, určí se množství ztížení vykopávky tak, aby se pronik započetl jen jednou. 7. Objem ztížení vykopávky se od celkového objemu výkopu neodečítá. 8. Dočasné zajištění různých podzemních vedení ve výkopišti se oceňuje cenami souboru cen 119 00-14 Dočasné zajištění podzemního potrubí nebo vedení ve výkopišti. </t>
  </si>
  <si>
    <t>12,87+1,728</t>
  </si>
  <si>
    <t>131201101</t>
  </si>
  <si>
    <t>Hloubení nezapažených jam a zářezů s urovnáním dna do předepsaného profilu a spádu v hornině tř. 3 do 100 m3</t>
  </si>
  <si>
    <t>-1157637210</t>
  </si>
  <si>
    <t xml:space="preserve">Poznámka k souboru cen:_x000D_
1. Hloubení jam ve stržích a jam pro základy pro příčná a podélná zpevnění dna a břehů pod obrysem výkopu pro koryta vodotečí při lesnicko-technických melioracích (LTM) zejména vykopávky pro konstrukce těles, stupňů, boků, předprahů, prahů, podháněk, výhonů a pro základy zdí, dlažeb, rovnanin, plůtků a hatí se oceňují cenami příslušnými pro objem výkopů do 100 m3, i když skutečný objem výkopu je větší. 2. Ceny lze použít i pro hloubení nezapažených jam a zářezů pro podzemní vedení, jsou-li tyto práce prováděny z povrchu území. 3. Předepisuje-li projekt hloubit jámy popsané v pozn. č. 1 v hornině 5 až 7 bez použití trhavin, oceňuje se toto hloubení a) v suchu nebo v mokru cenami 138 40-1101, 138 50-1101 a 138 60-1101 Dolamování zapažených nebo nezapažených hloubených vykopávek; b) v tekoucí vodě při jakékoliv její rychlosti individuálně. 4. Hloubení nezapažených jam hloubky přes 16 m se oceňuje individuálně. 5. V cenách jsou započteny i náklady na případné nutné přemístění výkopku ve výkopišti a na přehození výkopku na přilehlém terénu na vzdálenost do 3 m od okraje jámy nebo naložení na dopravní prostředek. 6. Náklady na svislé přemístění výkopku nad 1 m hloubky se určí dle ustanovení článku č. 3161 všeobecných podmínek katalogu. </t>
  </si>
  <si>
    <t>1,2*1,2*1,2"jáma na pozemku ZŠ</t>
  </si>
  <si>
    <t>131201109</t>
  </si>
  <si>
    <t>Hloubení nezapažených jam a zářezů s urovnáním dna do předepsaného profilu a spádu Příplatek k cenám za lepivost horniny tř. 3</t>
  </si>
  <si>
    <t>-437732359</t>
  </si>
  <si>
    <t>132201101</t>
  </si>
  <si>
    <t>Hloubení zapažených i nezapažených rýh šířky do 600 mm s urovnáním dna do předepsaného profilu a spádu v hornině tř. 3 do 100 m3</t>
  </si>
  <si>
    <t>-1614240106</t>
  </si>
  <si>
    <t xml:space="preserve">Poznámka k souboru cen:_x000D_
1. V cenách jsou započteny i náklady na přehození výkopku na přilehlém terénu na vzdálenost do 3 m od podélné osy rýhy nebo naložení na dopravní prostředek. 2. Ceny jsou určeny pro rýhy: a) šířky přes 200 do 300 mm a hloubky do 750 mm, b) šířky přes 300 do 400 mm a hloubky do 1 000 mm, c) šířky přes 400 do 500 mm a hloubky do 1 250 mm, d) šířky přes 500 do 600 mm a hloubky do 1 500 mm. 3. Náklady na svislé přemístění výkopku nad 1 m hloubky se určí dle ustanovení článku č. 3161 všeobecných podmínek katalogu. </t>
  </si>
  <si>
    <t>(11+8,5)*0,6*1,1"výkop pro kabel</t>
  </si>
  <si>
    <t>132201109</t>
  </si>
  <si>
    <t>Hloubení zapažených i nezapažených rýh šířky do 600 mm s urovnáním dna do předepsaného profilu a spádu v hornině tř. 3 Příplatek k cenám za lepivost horniny tř. 3</t>
  </si>
  <si>
    <t>-1268758534</t>
  </si>
  <si>
    <t>161101101</t>
  </si>
  <si>
    <t>Svislé přemístění výkopku bez naložení do dopravní nádoby avšak s vyprázdněním dopravní nádoby na hromadu nebo do dopravního prostředku z horniny tř. 1 až 4, při hloubce výkopu přes 1 do 2,5 m</t>
  </si>
  <si>
    <t>-261413077</t>
  </si>
  <si>
    <t xml:space="preserve">Poznámka k souboru cen:_x000D_
1. Ceny -1151 až -1158 lze použít i pro svislé přemístění materiálu a stavební suti z konstrukcí ze zdiva cihelného nebo kamenného, z betonu prostého, prokládaného, železového i předpjatého, pokud tyto konstrukce byly vybourány ve výkopišti. 2. Ceny pro hloubku přes 1 do 2,5 m, přes 2,5 m do 4 m atd. jsou určeny pro svislé přemístění výkopku od 0 do 2,5 m, od 0 do 4 m atd. 3. Množství materiálu i stavební suti z rozbouraných konstrukcí pro přemístění se rovná objemu konstrukcí před rozbouráním. </t>
  </si>
  <si>
    <t>1,728+12,87</t>
  </si>
  <si>
    <t>-594078408</t>
  </si>
  <si>
    <t>-878911284</t>
  </si>
  <si>
    <t>12,87*28 'Přepočtené koeficientem množství</t>
  </si>
  <si>
    <t>290232663</t>
  </si>
  <si>
    <t>119988261</t>
  </si>
  <si>
    <t>-41055907</t>
  </si>
  <si>
    <t>12,87*2 'Přepočtené koeficientem množství</t>
  </si>
  <si>
    <t>174101101</t>
  </si>
  <si>
    <t>Zásyp sypaninou z jakékoliv horniny s uložením výkopku ve vrstvách se zhutněním jam, šachet, rýh nebo kolem objektů v těchto vykopávkách</t>
  </si>
  <si>
    <t>1385164494</t>
  </si>
  <si>
    <t xml:space="preserve">Poznámka k souboru cen:_x000D_
1. Ceny 174 10- . . jsou určeny pro zhutněné zásypy s mírou zhutnění: a) z hornin soudržných do 100 % PS, b) z hornin nesoudržných do I(d) 0,9, c) z hornin kamenitých pro jakoukoliv míru zhutnění. 2. Je-li projektem předepsáno vyšší zhutnění, podle bodu a) a b) poznámky č 1., ocení se zásyp individuálně. 3. Ceny nelze použít pro zásyp rýh pro drenážní trativody pro lesnicko-technické meliorace a zemědělské. Zásyp těchto rýh se oceňuje cenami souboru cen 174 20-3 . části A 03 Zemní práce pro objekty oborů 831 až 833. Nezhutněný zásyp odvodňovacích kanálů z betonových a železobetonových trub v polních a lučních tratích se oceňuje cenou -1101 Zásyp sypaninou rýh bez ohledu na šířku kanálu; cena obsahuje i náklady na ruční nezhutněný zásyp výšky do 200 mm nad vrchol potrubí. 4. V cenách 10-1101, 10-1103, 20-1101 a 20-1103 je započteno přemístění sypaniny ze vzdálenosti 10 m od kraje výkopu nebo zasypávaného prostoru, měřeno k těžišti skládky. 5. V ceně 10-1102 je započteno přemístění sypaniny ze vzdálenosti 15 m od hrany zasypávaného prostoru, měřeno k těžišti skládky. 6. Objem zásypu je rozdíl objemu výkopu a objemu do něho vestavěných konstrukcí nebo uložených vedení i s jejich obklady a podklady (tento objem se nazývá objemem horniny vytlačené konstrukcí). Objem potrubí do DN 180, příp. i s obalem, se od objemu zásypu neodečítá. Pro stanovení objemu zásypu se od objemu výkopu odečítá i objem obsypu potrubí oceňovaný cenami souboru cen 175 10-11 Obsyp potrubí, přichází-li v úvahu . 7. Odklizení zbylého výkopku po provedení zásypu zářezů se šikmými stěnami pro podzemní vedení nebo zásypu jam a rýh pro podzemní vedení se oceňuje, je-li objem zbylého výkopku: a) do 1 m3 na 1 m vedení a jedná se o výkopek neulehlý - cenami souboru cen 167 10-110 Nakládání výkopku nebo sypaniny a 162 . 0-1 . Vodorovné přemístění výkopku. V případě, že se jedná o výkopek ulehlý - rozpojení a naložení výkopku cenami souboru cen 122 . 0-1 . souboru cen 162 . 0-1 . Vodorovné přemístění výkopku; b) přes 1 m3 na 1 m vedení, jestliže projekt předepíše, že se zbylý výkopek bude odklízet zároveň s prováděním vykopávky, pouze přemístění výkopku cenami souboru cen 162 . 0-1 . Vodorovné přemístění výkopku. Při zmíněném objemu zbylého výkopku se neoceňuje ani naložení ani rozpojení výkopku. Jestliže se zbylý výkopek neodklízí, nýbrž rozprostírá podél výkopu a nad výkopem, platí poznámka č. 8. 8. Rozprostření zbylého výkopku podél výkopu a nad výkopem po provedení zásypů zářezů se šikmými stěnami pro podzemní vedení nebo zásypu jam a rýh pro podzemní vedení se oceňuje: a) cenou 171 20-1101 Uložení sypaniny do nezhutněných násypů, není-li projektem předepsáno zhutnění rozprostřeného zbylého výkopku, b) cenou 171 10-1111 Uložení sypaniny do násypů z hornin sypkých, je-li předepsáno zhutnění rozprostřeného zbylého výkopku, a to v objemu vypočteném podle poznámky č.6, příp. zmenšeném o objem výkopku, který byl již odklizen. 9. Míru zhutnění předepisuje projekt. </t>
  </si>
  <si>
    <t>(11+8,5)*0,6*(1,1-0,1-0,3)"rýhy - šd</t>
  </si>
  <si>
    <t>1,2*1,2*1,2"jámy - zemina</t>
  </si>
  <si>
    <t>-2114227561</t>
  </si>
  <si>
    <t>8,19*2 'Přepočtené koeficientem množství</t>
  </si>
  <si>
    <t>175111101</t>
  </si>
  <si>
    <t>Obsypání potrubí ručně sypaninou z vhodných hornin tř. 1 až 4 nebo materiálem připraveným podél výkopu ve vzdálenosti do 3 m od jeho kraje, pro jakoukoliv hloubku výkopu a míru zhutnění bez prohození sypaniny</t>
  </si>
  <si>
    <t>1752398872</t>
  </si>
  <si>
    <t xml:space="preserve">Poznámka k souboru cen:_x000D_
1. Objem obsypu na 1 m délky potrubí se rovná šířce dna výkopu násobené součtem vnějšího průměru potrubí příp. i s obalem a projektované tloušťky obsypu nad, případně i pod potrubím. Pro odečítání objemu potrubí se započítávají všechny vestavěné konstrukce nebo uložené vedení i s jejich obklady a podklady (tento objem se nazývá objemem horniny vytlačené konstrukcí). 2. Míru zhutnění předepisuje projekt. 3. V cenách nejsou zahrnuty náklady na nakupovanou sypaninu. Tato se oceňuje ve specifikaci. </t>
  </si>
  <si>
    <t>(11+8,5)*0,6*0,3"obsyp kabelů</t>
  </si>
  <si>
    <t>583313480</t>
  </si>
  <si>
    <t>kamenivo těžené drobné frakce 0-4</t>
  </si>
  <si>
    <t>1412991982</t>
  </si>
  <si>
    <t>3,51*2 'Přepočtené koeficientem množství</t>
  </si>
  <si>
    <t>Vodorovné konstrukce</t>
  </si>
  <si>
    <t>451572111</t>
  </si>
  <si>
    <t>Lože pod potrubí, stoky a drobné objekty v otevřeném výkopu z kameniva drobného těženého 0 až 4 mm</t>
  </si>
  <si>
    <t>-42160523</t>
  </si>
  <si>
    <t xml:space="preserve">Poznámka k souboru cen:_x000D_
1. Ceny -1111 a -1192 lze použít i pro zřízení sběrných vrstev nad drenážními trubkami. 2. V cenách -5111 a -1192 jsou započteny i náklady na prohození výkopku získaného při zemních pracích. </t>
  </si>
  <si>
    <t>(11+8,5)*0,6*0,1"lože pro kabel</t>
  </si>
  <si>
    <t>899722114</t>
  </si>
  <si>
    <t>Krytí potrubí z plastů výstražnou fólií z PVC šířky 40 cm</t>
  </si>
  <si>
    <t>544851350</t>
  </si>
  <si>
    <t>11+8,5</t>
  </si>
  <si>
    <t>977151114</t>
  </si>
  <si>
    <t>Jádrové vrty diamantovými korunkami do stavebních materiálů (železobetonu, betonu, cihel, obkladů, dlažeb, kamene) průměru přes 50 do 60 mm</t>
  </si>
  <si>
    <t>-1931615953</t>
  </si>
  <si>
    <t xml:space="preserve">Poznámka k souboru cen:_x000D_
1. V cenách jsou započteny i náklady na rozměření, ukotvení vrtacího stroje, vrtání, opotřebení diamantových vrtacích korunek a spotřebu vody. 2. V cenách -1211 až -1233 pro dovrchní vrty jsou započteny i náklady na odsátí výplachové vody z vrtu. </t>
  </si>
  <si>
    <t>0,5"skrz plotovou podezdívku</t>
  </si>
  <si>
    <t>998276101</t>
  </si>
  <si>
    <t>Přesun hmot pro trubní vedení hloubené z trub z plastických hmot nebo sklolaminátových pro vodovody nebo kanalizace v otevřeném výkopu dopravní vzdálenost do 15 m</t>
  </si>
  <si>
    <t>46583931</t>
  </si>
  <si>
    <t xml:space="preserve">Poznámka k souboru cen:_x000D_
1. Položky přesunu hmot nelze užít pro zeminu, sypaniny, štěrkopísek, kamenivo ap. Případná manipulace s tímto materiálem se oceňuje souborem cen 162 .0-11 Vodorovné přemístění výkopku nebo sypaniny katalogu 800-1 Zemní práce. </t>
  </si>
  <si>
    <t>741</t>
  </si>
  <si>
    <t>Elektroinstalace</t>
  </si>
  <si>
    <t>741410021</t>
  </si>
  <si>
    <t>Montáž uzemňovacího vedení s upevněním, propojením a připojením pomocí svorek v zemi s izolací spojů pásku průřezu do 120 mm2 v městské zástavbě</t>
  </si>
  <si>
    <t>-1567217948</t>
  </si>
  <si>
    <t>354420620</t>
  </si>
  <si>
    <t>pás zemnící 30 x 4 mm FeZn</t>
  </si>
  <si>
    <t>-799752730</t>
  </si>
  <si>
    <t>19,5*1,05</t>
  </si>
  <si>
    <t>20,475*1,05 'Přepočtené koeficientem množství</t>
  </si>
  <si>
    <t>741410-R1</t>
  </si>
  <si>
    <t>Dodávka a montáž sloupu nasvětlení přechodu s výložníkem, výzbrojí, svítidlem určeným k nasvícení přechodů a halegenovou výbojkou včetně základů</t>
  </si>
  <si>
    <t>-1923345889</t>
  </si>
  <si>
    <t>P</t>
  </si>
  <si>
    <t>Poznámka k položce:
Zákald: beton C25/30 XC2
Sloup a výložník: žárově zinkovaný a vrchní nátěr, výška sloupu 3,0 m, výložník 2,0 m
Svítidlo: vypouklý difuzor, asymetrický reflektor
Zdroj: vysokotlaká halogenidová výbojka 50W E40</t>
  </si>
  <si>
    <t>741410-R2</t>
  </si>
  <si>
    <t>Dodávka a montáž meděných kabelů CYKY 4x16 mm2 uložených v chráničce včetně zapojení</t>
  </si>
  <si>
    <t>-1566225056</t>
  </si>
  <si>
    <t>11+8,5+10</t>
  </si>
  <si>
    <t>741410-R3</t>
  </si>
  <si>
    <t>Dodávka a montáž meděných kabelů CYKY 3x2,5 mm2 včetně zapojení</t>
  </si>
  <si>
    <t>-1216764602</t>
  </si>
  <si>
    <t>10*2</t>
  </si>
  <si>
    <t>741410-R4</t>
  </si>
  <si>
    <t>Napojení na stávající rozvody VO včetně úpravy stávajícího zařízení</t>
  </si>
  <si>
    <t>1437448060</t>
  </si>
  <si>
    <t>741410-R5</t>
  </si>
  <si>
    <t xml:space="preserve">Kompletace a revize </t>
  </si>
  <si>
    <t>1971145126</t>
  </si>
  <si>
    <t>Struktura údajů, formát souboru a metodika pro zpracování</t>
  </si>
  <si>
    <t>Struktura</t>
  </si>
  <si>
    <t>Soubor je složen ze záložky Rekapitulace rekonstrukce a záložek s názvem soupisu prací pro jednotlivé objekty ve formátu XLS. Každá ze záložek přitom obsahuje</t>
  </si>
  <si>
    <t>ještě samostatné sestavy vymezené orámovaním a nadpisem sestavy.</t>
  </si>
  <si>
    <r>
      <rPr>
        <i/>
        <sz val="9"/>
        <rFont val="Trebuchet MS"/>
        <charset val="238"/>
      </rPr>
      <t xml:space="preserve">Rekapitulace rekonstrukce </t>
    </r>
    <r>
      <rPr>
        <sz val="9"/>
        <rFont val="Trebuchet MS"/>
        <charset val="238"/>
      </rPr>
      <t>obsahuje sestavu Rekapitulace rekonstrukce a Rekapitulace objektů rekonstrukce a soupisů prací.</t>
    </r>
  </si>
  <si>
    <r>
      <rPr>
        <sz val="8"/>
        <rFont val="Trebuchet MS"/>
        <charset val="238"/>
      </rPr>
      <t xml:space="preserve">V sestavě </t>
    </r>
    <r>
      <rPr>
        <b/>
        <sz val="9"/>
        <rFont val="Trebuchet MS"/>
        <charset val="238"/>
      </rPr>
      <t>Rekapitulace rekonstrukce</t>
    </r>
    <r>
      <rPr>
        <sz val="9"/>
        <rFont val="Trebuchet MS"/>
        <charset val="238"/>
      </rPr>
      <t xml:space="preserve"> jsou uvedeny informace identifikující předmět veřejné zakázky na stavební práce, KSO, CC-CZ, CZ-CPV, CZ-CPA a rekapitulaci </t>
    </r>
  </si>
  <si>
    <t>celkové nabídkové ceny uchazeče.</t>
  </si>
  <si>
    <r>
      <rPr>
        <sz val="8"/>
        <rFont val="Trebuchet MS"/>
        <charset val="238"/>
      </rPr>
      <t xml:space="preserve">V sestavě </t>
    </r>
    <r>
      <rPr>
        <b/>
        <sz val="9"/>
        <rFont val="Trebuchet MS"/>
        <charset val="238"/>
      </rPr>
      <t>Rekapitulace objektů rekonstrukce a soupisů prací</t>
    </r>
    <r>
      <rPr>
        <sz val="9"/>
        <rFont val="Trebuchet MS"/>
        <charset val="238"/>
      </rPr>
      <t xml:space="preserve"> je uvedena rekapitulace stavebních objektů, inženýrských objektů, provozních souborů,</t>
    </r>
  </si>
  <si>
    <t>vedlejších a ostatních nákladů a ostatních nákladů s rekapitulací nabídkové ceny za jednotlivé soupisy prací. Na základě údaje Typ je možné</t>
  </si>
  <si>
    <t>identifikovat, zda se jedná o objekt nebo soupis prací pro daný objekt:</t>
  </si>
  <si>
    <t>Stavební objekt pozemní</t>
  </si>
  <si>
    <t>ING</t>
  </si>
  <si>
    <t>Stavební objekt inženýrský</t>
  </si>
  <si>
    <t>PRO</t>
  </si>
  <si>
    <t>Provozní soubor</t>
  </si>
  <si>
    <t>VON</t>
  </si>
  <si>
    <t>OST</t>
  </si>
  <si>
    <t>Ostatní</t>
  </si>
  <si>
    <t>Soupis</t>
  </si>
  <si>
    <t>Soupis prací pro daný typ objektu</t>
  </si>
  <si>
    <r>
      <rPr>
        <i/>
        <sz val="9"/>
        <rFont val="Trebuchet MS"/>
        <charset val="238"/>
      </rPr>
      <t xml:space="preserve">Soupis prací </t>
    </r>
    <r>
      <rPr>
        <sz val="9"/>
        <rFont val="Trebuchet MS"/>
        <charset val="238"/>
      </rPr>
      <t>pro jednotlivé objekty obsahuje sestavy Krycí list soupisu, Rekapitulace členění soupisu prací, Soupis prací. Za soupis prací může být považován</t>
    </r>
  </si>
  <si>
    <t>i objekt rekonstrukce v případě, že neobsahuje podřízenou zakázku.</t>
  </si>
  <si>
    <r>
      <rPr>
        <b/>
        <sz val="9"/>
        <rFont val="Trebuchet MS"/>
        <charset val="238"/>
      </rPr>
      <t>Krycí list soupisu</t>
    </r>
    <r>
      <rPr>
        <sz val="9"/>
        <rFont val="Trebuchet MS"/>
        <charset val="238"/>
      </rPr>
      <t xml:space="preserve"> obsahuje rekapitulaci informací o předmětu veřejné zakázky ze sestavy Rekapitulace rekonstrukce, informaci o zařazení objektu do KSO, </t>
    </r>
  </si>
  <si>
    <t>CC-CZ, CZ-CPV, CZ-CPA a rekapitulaci celkové nabídkové ceny uchazeče za aktuální soupis prací.</t>
  </si>
  <si>
    <r>
      <rPr>
        <b/>
        <sz val="9"/>
        <rFont val="Trebuchet MS"/>
        <charset val="238"/>
      </rPr>
      <t>Rekapitulace členění soupisu prací</t>
    </r>
    <r>
      <rPr>
        <sz val="9"/>
        <rFont val="Trebuchet MS"/>
        <charset val="238"/>
      </rPr>
      <t xml:space="preserve"> obsahuje rekapitulaci soupisu prací ve všech úrovních členění soupisu tak, jak byla tato členění použita (např. </t>
    </r>
  </si>
  <si>
    <t>stavební díly, funkční díly, případně jiné členění) s rekapitulací nabídkové ceny.</t>
  </si>
  <si>
    <r>
      <rPr>
        <b/>
        <sz val="9"/>
        <rFont val="Trebuchet MS"/>
        <charset val="238"/>
      </rPr>
      <t xml:space="preserve">Soupis prací </t>
    </r>
    <r>
      <rPr>
        <sz val="9"/>
        <rFont val="Trebuchet MS"/>
        <charset val="238"/>
      </rPr>
      <t>obsahuje položky veškerých stavebních nebo montážních prací, dodávek materiálů a služeb nezbytných pro zhotovení stavebního objektu,</t>
    </r>
  </si>
  <si>
    <t>inženýrského objektu, provozního souboru, vedlejších a ostatních nákladů.</t>
  </si>
  <si>
    <t>Pro položky soupisu prací se zobrazují následující informace:</t>
  </si>
  <si>
    <t>Pořadové číslo položky v aktuálním soupisu</t>
  </si>
  <si>
    <t>TYP</t>
  </si>
  <si>
    <t>Typ položky: K - konstrukce, M - materiál, PP - plný popis, PSC - poznámka k souboru cen,  P - poznámka k položce, VV - výkaz výměr</t>
  </si>
  <si>
    <t>Kód položky</t>
  </si>
  <si>
    <t>Zkrácený popis položky</t>
  </si>
  <si>
    <t>Měrná jednotka položky</t>
  </si>
  <si>
    <t>Množství v měrné jednotce</t>
  </si>
  <si>
    <t>J.cena</t>
  </si>
  <si>
    <t xml:space="preserve">Jednotková cena položky. Zadaní může obsahovat namísto J.ceny sloupce J.materiál a J.montáž, jejichž součet definuje </t>
  </si>
  <si>
    <t>J.cenu položky.</t>
  </si>
  <si>
    <t xml:space="preserve">Cena celkem </t>
  </si>
  <si>
    <t>Celková cena položky daná jako součin množství a j.ceny</t>
  </si>
  <si>
    <t>Příslušnost položky do cenové soustavy</t>
  </si>
  <si>
    <t>Ke každé položce soupisu prací se na samostatných řádcích může zobrazovat:</t>
  </si>
  <si>
    <t>Plný popis položky</t>
  </si>
  <si>
    <t>Poznámka k souboru cen a poznámka zadavatele</t>
  </si>
  <si>
    <t>Výkaz výměr</t>
  </si>
  <si>
    <t>Pokud je k řádku výkazu výměr evidovaný údaj ve sloupci Kód, jedná se o definovaný odkaz, na který se může odvolávat výkaz výměr z jiné položky.</t>
  </si>
  <si>
    <t xml:space="preserve">Metodika pro zpracování </t>
  </si>
  <si>
    <t>Jednotlivé sestavy jsou v souboru provázány. Editovatelné pole jsou zvýrazněny žlutým podbarvením, ostatní pole neslouží k editaci a nesmí být jakkoliv</t>
  </si>
  <si>
    <t>modifikovány.</t>
  </si>
  <si>
    <t xml:space="preserve">Uchazeč je pro podání nabídky povinen vyplnit žlutě podbarvená pole: </t>
  </si>
  <si>
    <t xml:space="preserve">Pole Uchazeč v sestavě Rekapitulace rekonstrukce - zde uchazeč vyplní svůj název (název subjektu) </t>
  </si>
  <si>
    <t>Pole IČ a DIČ v sestavě Rekapitulace rekonstrukce - zde uchazeč vyplní svoje IČ a DIČ</t>
  </si>
  <si>
    <t>Datum v sestavě Rekapitulace rekonstrukce - zde uchazeč vyplní datum vytvoření nabídky</t>
  </si>
  <si>
    <t>J.cena = jednotková cena v sestavě Soupis prací o maximálním počtu desetinných míst uvedených v poli</t>
  </si>
  <si>
    <t>- pokud sestavy soupisů prací obsahují pole J.cena, musí být všechna tato pole vyplněna nenulovými kladnými číslicemi</t>
  </si>
  <si>
    <t>Poznámka - nepovinný údaj pro položku soupisu</t>
  </si>
  <si>
    <t>V případě, že sestavy soupisů prací neobsahují pole J.cena, potom ve všech soupisech prací obsahují pole:</t>
  </si>
  <si>
    <t xml:space="preserve"> - J.materiál - jednotková cena materiálu </t>
  </si>
  <si>
    <t xml:space="preserve"> - J.montáž - jednotková cena montáže</t>
  </si>
  <si>
    <t>Uchazeč je v tomto případě povinen vyplnit všechna pole J.materiál a pole J.montáž nenulovými kladnými číslicemi. V případech, kdy položka</t>
  </si>
  <si>
    <t>neobsahuje žádný materiál je přípustné, aby pole J.materiál bylo vyplněno nulou. V případech, kdy položka neobsahuje žádnou montáž je přípustné,</t>
  </si>
  <si>
    <t>aby pole J.montáž bylo vyplněno nulou. Není však přípustné, aby obě pole - J.materiál, J.Montáž byly u jedné položky vyplněny nulou.</t>
  </si>
  <si>
    <t>Rekapitulace rekonstrukce</t>
  </si>
  <si>
    <t>Název</t>
  </si>
  <si>
    <t>Povinný</t>
  </si>
  <si>
    <t>Max. počet</t>
  </si>
  <si>
    <t>atributu</t>
  </si>
  <si>
    <t>(A/N)</t>
  </si>
  <si>
    <t>znaků</t>
  </si>
  <si>
    <t>A</t>
  </si>
  <si>
    <t>Kód rekonstrukce</t>
  </si>
  <si>
    <t>String</t>
  </si>
  <si>
    <t>Rekonstrukce</t>
  </si>
  <si>
    <t>Název rekonstrukce</t>
  </si>
  <si>
    <t>Místo</t>
  </si>
  <si>
    <t>N</t>
  </si>
  <si>
    <t>Místo rekonstrukce</t>
  </si>
  <si>
    <t>Datum</t>
  </si>
  <si>
    <t>Datum vykonaného exportu</t>
  </si>
  <si>
    <t>Date</t>
  </si>
  <si>
    <t>KSO</t>
  </si>
  <si>
    <t>Klasifikace stavebního objektu</t>
  </si>
  <si>
    <t>CC-CZ</t>
  </si>
  <si>
    <t>Klasifikace stavbeních děl</t>
  </si>
  <si>
    <t>CZ-CPV</t>
  </si>
  <si>
    <t>Společný slovník pro veřejné zakázky</t>
  </si>
  <si>
    <t>CZ-CPA</t>
  </si>
  <si>
    <t>Klasifikace produkce podle činností</t>
  </si>
  <si>
    <t>Zadavatel</t>
  </si>
  <si>
    <t>Zadavatel zadaní</t>
  </si>
  <si>
    <t>IČ</t>
  </si>
  <si>
    <t>IČ zadavatele zadaní</t>
  </si>
  <si>
    <t>DIČ</t>
  </si>
  <si>
    <t>DIČ zadavatele zadaní</t>
  </si>
  <si>
    <t>Uchazeč</t>
  </si>
  <si>
    <t>Uchazeč veřejné zakázky</t>
  </si>
  <si>
    <t>Projektant</t>
  </si>
  <si>
    <t>Poznámka k zadání</t>
  </si>
  <si>
    <t>Sazba DPH</t>
  </si>
  <si>
    <t>Rekapitulace sazeb DPH u položek soupisů</t>
  </si>
  <si>
    <t>eGSazbaDph</t>
  </si>
  <si>
    <t>Základna DPH</t>
  </si>
  <si>
    <t>Základna DPH určena součtem celkové ceny z položek soupisů</t>
  </si>
  <si>
    <t>Double</t>
  </si>
  <si>
    <t>Hodnota DPH</t>
  </si>
  <si>
    <t>Celková cena bez DPH za celou rekonstrukci. Sčítává se ze všech listů.</t>
  </si>
  <si>
    <t>Celková cena s DPH za celou rekonstrukci</t>
  </si>
  <si>
    <t>Rekapitulace objektů rekonstrukce a soupisů prací</t>
  </si>
  <si>
    <t>Přebírá se z Rekapitulace rekonstrukce</t>
  </si>
  <si>
    <t>Kód objektu</t>
  </si>
  <si>
    <t>Objektu, Soupis prací</t>
  </si>
  <si>
    <t>Název objektu</t>
  </si>
  <si>
    <t>Cena bez DPH za daný objekt</t>
  </si>
  <si>
    <t>Cena spolu s DPH za daný objekt</t>
  </si>
  <si>
    <t>Typ zakázky</t>
  </si>
  <si>
    <t>eGTypZakazky</t>
  </si>
  <si>
    <t>Krycí list soupisu</t>
  </si>
  <si>
    <t>Objekt</t>
  </si>
  <si>
    <t>Kód a název objektu</t>
  </si>
  <si>
    <t>20 + 120</t>
  </si>
  <si>
    <t>Kód a název soupisu</t>
  </si>
  <si>
    <t>Poznámka k soupisu prací</t>
  </si>
  <si>
    <t>Rekapitulace sazeb DPH na položkách aktuálního soupisu</t>
  </si>
  <si>
    <t>Základna DPH určena součtem celkové ceny z položek aktuálního soupisu</t>
  </si>
  <si>
    <t>Cena bez DPH za daný soupis</t>
  </si>
  <si>
    <t>Cena s DPH</t>
  </si>
  <si>
    <t>Cena s DPH za daný soupis</t>
  </si>
  <si>
    <t>Rekapitulace členění soupisu prací</t>
  </si>
  <si>
    <t>Kód a název objektu, přebírá se z Krycího listu soupisu</t>
  </si>
  <si>
    <t>Kód a název objektu, přebírá se z Krycího listu soupisu</t>
  </si>
  <si>
    <t>Kód a název dílu ze soupisu</t>
  </si>
  <si>
    <t>20 + 100</t>
  </si>
  <si>
    <t>Cena celkem</t>
  </si>
  <si>
    <t>Cena celkem za díl ze soupisu</t>
  </si>
  <si>
    <t>Soupis prací</t>
  </si>
  <si>
    <t>Přebírá se z Krycího listu soupisu</t>
  </si>
  <si>
    <t>Pořadové číslo položky soupisu</t>
  </si>
  <si>
    <t>Long</t>
  </si>
  <si>
    <t>Typ položky soupisu</t>
  </si>
  <si>
    <t>eGTypPolozky</t>
  </si>
  <si>
    <t>Kód položky ze soupisu</t>
  </si>
  <si>
    <t>Popis položky ze soupisu</t>
  </si>
  <si>
    <t>Množství položky soupisu</t>
  </si>
  <si>
    <t>J.Cena</t>
  </si>
  <si>
    <t>Jednotková cena položky</t>
  </si>
  <si>
    <t>Cena celkem vyčíslena jako J.Cena * Množství</t>
  </si>
  <si>
    <t>Zařazení položky do cenové soustavy</t>
  </si>
  <si>
    <t>p</t>
  </si>
  <si>
    <t>Poznámka položky ze soupisu</t>
  </si>
  <si>
    <t>Memo</t>
  </si>
  <si>
    <t>psc</t>
  </si>
  <si>
    <t>Poznámka k souboru cen ze soupisu</t>
  </si>
  <si>
    <t>pp</t>
  </si>
  <si>
    <t>Plný popis položky ze soupisu</t>
  </si>
  <si>
    <t>vv</t>
  </si>
  <si>
    <t>Výkaz výměr (figura, výraz, výměra) ze soupisu</t>
  </si>
  <si>
    <t>Text,Text,Double</t>
  </si>
  <si>
    <t>20, 150</t>
  </si>
  <si>
    <t>Sazba DPH pro položku</t>
  </si>
  <si>
    <t>eGSazbaDPH</t>
  </si>
  <si>
    <t>Hmotnost</t>
  </si>
  <si>
    <t>Hmotnost položky ze soupisu</t>
  </si>
  <si>
    <t>Suť</t>
  </si>
  <si>
    <t>Suť položky ze soupisu</t>
  </si>
  <si>
    <t>Nh</t>
  </si>
  <si>
    <t>Normohodiny položky ze soupisu</t>
  </si>
  <si>
    <t>Datová věta</t>
  </si>
  <si>
    <t>Typ věty</t>
  </si>
  <si>
    <t>Hodnota</t>
  </si>
  <si>
    <t>Význam</t>
  </si>
  <si>
    <t>Základní sazba DPH</t>
  </si>
  <si>
    <t>Snížená sazba DPH</t>
  </si>
  <si>
    <t>Nulová sazba DPH</t>
  </si>
  <si>
    <t>Základní sazba DPH přenesená</t>
  </si>
  <si>
    <t>Snížená sazba DPH přenesená</t>
  </si>
  <si>
    <t>Stavební objekt</t>
  </si>
  <si>
    <t>Inženýrský objekt</t>
  </si>
  <si>
    <t>Ostatní náklady</t>
  </si>
  <si>
    <t>Položka typu HSV</t>
  </si>
  <si>
    <t>Položka typu PSV</t>
  </si>
  <si>
    <t>Položka typu M</t>
  </si>
  <si>
    <t>Položka typu OST</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</si>
</sst>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0.00%"/>
    <numFmt numFmtId="165" formatCode="dd\.mm\.yyyy"/>
    <numFmt numFmtId="166" formatCode="#,##0.00000"/>
    <numFmt numFmtId="167" formatCode="#,##0.000"/>
  </numFmts>
  <fonts count="48">
    <font>
      <sz val="8"/>
      <name val="Trebuchet MS"/>
      <family val="2"/>
    </font>
    <font>
      <sz val="8"/>
      <color rgb="FF969696"/>
      <name val="Trebuchet MS"/>
    </font>
    <font>
      <sz val="9"/>
      <name val="Trebuchet MS"/>
    </font>
    <font>
      <b/>
      <sz val="12"/>
      <name val="Trebuchet MS"/>
    </font>
    <font>
      <sz val="11"/>
      <name val="Trebuchet MS"/>
    </font>
    <font>
      <sz val="12"/>
      <color rgb="FF003366"/>
      <name val="Trebuchet MS"/>
    </font>
    <font>
      <sz val="10"/>
      <color rgb="FF003366"/>
      <name val="Trebuchet MS"/>
    </font>
    <font>
      <sz val="8"/>
      <color rgb="FF003366"/>
      <name val="Trebuchet MS"/>
    </font>
    <font>
      <sz val="8"/>
      <color rgb="FF505050"/>
      <name val="Trebuchet MS"/>
    </font>
    <font>
      <sz val="8"/>
      <color rgb="FFFF0000"/>
      <name val="Trebuchet MS"/>
    </font>
    <font>
      <sz val="8"/>
      <name val="Trebuchet MS"/>
      <charset val="238"/>
    </font>
    <font>
      <sz val="8"/>
      <color rgb="FFFAE682"/>
      <name val="Trebuchet MS"/>
    </font>
    <font>
      <sz val="10"/>
      <name val="Trebuchet MS"/>
    </font>
    <font>
      <sz val="10"/>
      <color rgb="FF960000"/>
      <name val="Trebuchet MS"/>
    </font>
    <font>
      <u/>
      <sz val="10"/>
      <color theme="10"/>
      <name val="Trebuchet MS"/>
    </font>
    <font>
      <b/>
      <sz val="16"/>
      <name val="Trebuchet MS"/>
    </font>
    <font>
      <sz val="8"/>
      <color rgb="FF3366FF"/>
      <name val="Trebuchet MS"/>
    </font>
    <font>
      <b/>
      <sz val="12"/>
      <color rgb="FF969696"/>
      <name val="Trebuchet MS"/>
    </font>
    <font>
      <sz val="9"/>
      <color rgb="FF969696"/>
      <name val="Trebuchet MS"/>
    </font>
    <font>
      <b/>
      <sz val="8"/>
      <color rgb="FF969696"/>
      <name val="Trebuchet MS"/>
    </font>
    <font>
      <b/>
      <sz val="10"/>
      <name val="Trebuchet MS"/>
    </font>
    <font>
      <b/>
      <sz val="9"/>
      <name val="Trebuchet MS"/>
    </font>
    <font>
      <sz val="12"/>
      <color rgb="FF969696"/>
      <name val="Trebuchet MS"/>
    </font>
    <font>
      <b/>
      <sz val="12"/>
      <color rgb="FF960000"/>
      <name val="Trebuchet MS"/>
    </font>
    <font>
      <sz val="12"/>
      <name val="Trebuchet MS"/>
    </font>
    <font>
      <sz val="18"/>
      <color theme="10"/>
      <name val="Wingdings 2"/>
    </font>
    <font>
      <b/>
      <sz val="11"/>
      <color rgb="FF003366"/>
      <name val="Trebuchet MS"/>
    </font>
    <font>
      <sz val="11"/>
      <color rgb="FF003366"/>
      <name val="Trebuchet MS"/>
    </font>
    <font>
      <b/>
      <sz val="11"/>
      <name val="Trebuchet MS"/>
    </font>
    <font>
      <sz val="11"/>
      <color rgb="FF969696"/>
      <name val="Trebuchet MS"/>
    </font>
    <font>
      <sz val="10"/>
      <color theme="10"/>
      <name val="Trebuchet MS"/>
    </font>
    <font>
      <b/>
      <sz val="12"/>
      <color rgb="FF800000"/>
      <name val="Trebuchet MS"/>
    </font>
    <font>
      <sz val="9"/>
      <color rgb="FF000000"/>
      <name val="Trebuchet MS"/>
    </font>
    <font>
      <sz val="8"/>
      <color rgb="FF960000"/>
      <name val="Trebuchet MS"/>
    </font>
    <font>
      <b/>
      <sz val="8"/>
      <name val="Trebuchet MS"/>
    </font>
    <font>
      <sz val="7"/>
      <color rgb="FF969696"/>
      <name val="Trebuchet MS"/>
    </font>
    <font>
      <i/>
      <sz val="7"/>
      <color rgb="FF969696"/>
      <name val="Trebuchet MS"/>
    </font>
    <font>
      <sz val="8"/>
      <color rgb="FFFF0000"/>
      <name val="Trebuchet MS"/>
    </font>
    <font>
      <i/>
      <sz val="8"/>
      <color rgb="FF0000FF"/>
      <name val="Trebuchet MS"/>
    </font>
    <font>
      <sz val="8"/>
      <name val="Trebuchet MS"/>
      <charset val="238"/>
    </font>
    <font>
      <b/>
      <sz val="16"/>
      <name val="Trebuchet MS"/>
      <charset val="238"/>
    </font>
    <font>
      <b/>
      <sz val="11"/>
      <name val="Trebuchet MS"/>
      <charset val="238"/>
    </font>
    <font>
      <sz val="9"/>
      <name val="Trebuchet MS"/>
      <charset val="238"/>
    </font>
    <font>
      <sz val="10"/>
      <name val="Trebuchet MS"/>
      <charset val="238"/>
    </font>
    <font>
      <sz val="11"/>
      <name val="Trebuchet MS"/>
      <charset val="238"/>
    </font>
    <font>
      <b/>
      <sz val="9"/>
      <name val="Trebuchet MS"/>
      <charset val="238"/>
    </font>
    <font>
      <u/>
      <sz val="11"/>
      <color theme="10"/>
      <name val="Calibri"/>
      <scheme val="minor"/>
    </font>
    <font>
      <i/>
      <sz val="9"/>
      <name val="Trebuchet MS"/>
      <charset val="238"/>
    </font>
  </fonts>
  <fills count="7">
    <fill>
      <patternFill patternType="none"/>
    </fill>
    <fill>
      <patternFill patternType="gray125"/>
    </fill>
    <fill>
      <patternFill patternType="none"/>
    </fill>
    <fill>
      <patternFill patternType="solid">
        <fgColor rgb="FFFAE682"/>
      </patternFill>
    </fill>
    <fill>
      <patternFill patternType="solid">
        <fgColor rgb="FFFFFFCC"/>
      </patternFill>
    </fill>
    <fill>
      <patternFill patternType="solid">
        <fgColor rgb="FFBEBEBE"/>
      </patternFill>
    </fill>
    <fill>
      <patternFill patternType="solid">
        <fgColor rgb="FFD2D2D2"/>
      </patternFill>
    </fill>
  </fills>
  <borders count="37">
    <border>
      <left/>
      <right/>
      <top/>
      <bottom/>
      <diagonal/>
    </border>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right/>
      <top style="hair">
        <color rgb="FF000000"/>
      </top>
      <bottom/>
      <diagonal/>
    </border>
    <border>
      <left/>
      <right/>
      <top/>
      <bottom style="hair">
        <color rgb="FF000000"/>
      </bottom>
      <diagonal/>
    </border>
    <border>
      <left style="hair">
        <color rgb="FF000000"/>
      </left>
      <right/>
      <top style="hair">
        <color rgb="FF000000"/>
      </top>
      <bottom style="hair">
        <color rgb="FF000000"/>
      </bottom>
      <diagonal/>
    </border>
    <border>
      <left/>
      <right/>
      <top style="hair">
        <color rgb="FF000000"/>
      </top>
      <bottom style="hair">
        <color rgb="FF000000"/>
      </bottom>
      <diagonal/>
    </border>
    <border>
      <left/>
      <right style="hair">
        <color rgb="FF000000"/>
      </right>
      <top style="hair">
        <color rgb="FF000000"/>
      </top>
      <bottom style="hair">
        <color rgb="FF000000"/>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hair">
        <color rgb="FF969696"/>
      </left>
      <right/>
      <top style="hair">
        <color rgb="FF969696"/>
      </top>
      <bottom/>
      <diagonal/>
    </border>
    <border>
      <left/>
      <right/>
      <top style="hair">
        <color rgb="FF969696"/>
      </top>
      <bottom/>
      <diagonal/>
    </border>
    <border>
      <left/>
      <right style="hair">
        <color rgb="FF969696"/>
      </right>
      <top style="hair">
        <color rgb="FF969696"/>
      </top>
      <bottom/>
      <diagonal/>
    </border>
    <border>
      <left style="hair">
        <color rgb="FF969696"/>
      </left>
      <right/>
      <top/>
      <bottom/>
      <diagonal/>
    </border>
    <border>
      <left/>
      <right style="hair">
        <color rgb="FF969696"/>
      </right>
      <top/>
      <bottom/>
      <diagonal/>
    </border>
    <border>
      <left style="hair">
        <color rgb="FF969696"/>
      </left>
      <right/>
      <top style="hair">
        <color rgb="FF969696"/>
      </top>
      <bottom style="hair">
        <color rgb="FF969696"/>
      </bottom>
      <diagonal/>
    </border>
    <border>
      <left/>
      <right/>
      <top style="hair">
        <color rgb="FF969696"/>
      </top>
      <bottom style="hair">
        <color rgb="FF969696"/>
      </bottom>
      <diagonal/>
    </border>
    <border>
      <left/>
      <right style="hair">
        <color rgb="FF969696"/>
      </right>
      <top style="hair">
        <color rgb="FF969696"/>
      </top>
      <bottom style="hair">
        <color rgb="FF969696"/>
      </bottom>
      <diagonal/>
    </border>
    <border>
      <left style="hair">
        <color rgb="FF969696"/>
      </left>
      <right/>
      <top/>
      <bottom style="hair">
        <color rgb="FF969696"/>
      </bottom>
      <diagonal/>
    </border>
    <border>
      <left/>
      <right/>
      <top/>
      <bottom style="hair">
        <color rgb="FF969696"/>
      </bottom>
      <diagonal/>
    </border>
    <border>
      <left/>
      <right style="hair">
        <color rgb="FF969696"/>
      </right>
      <top/>
      <bottom style="hair">
        <color rgb="FF969696"/>
      </bottom>
      <diagonal/>
    </border>
    <border>
      <left/>
      <right style="thin">
        <color rgb="FF000000"/>
      </right>
      <top style="hair">
        <color rgb="FF969696"/>
      </top>
      <bottom/>
      <diagonal/>
    </border>
    <border>
      <left/>
      <right style="thin">
        <color rgb="FF000000"/>
      </right>
      <top style="hair">
        <color rgb="FF000000"/>
      </top>
      <bottom style="hair">
        <color rgb="FF000000"/>
      </bottom>
      <diagonal/>
    </border>
    <border>
      <left style="hair">
        <color rgb="FF969696"/>
      </left>
      <right style="hair">
        <color rgb="FF969696"/>
      </right>
      <top style="hair">
        <color rgb="FF969696"/>
      </top>
      <bottom style="hair">
        <color rgb="FF969696"/>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s>
  <cellStyleXfs count="2">
    <xf numFmtId="0" fontId="0" fillId="0" borderId="0"/>
    <xf numFmtId="0" fontId="46" fillId="0" borderId="0" applyNumberFormat="0" applyFill="0" applyBorder="0" applyAlignment="0" applyProtection="0"/>
  </cellStyleXfs>
  <cellXfs count="385">
    <xf numFmtId="0" fontId="0" fillId="0" borderId="0" xfId="0"/>
    <xf numFmtId="0" fontId="0" fillId="0" borderId="0" xfId="0" applyFont="1" applyAlignment="1">
      <alignment vertical="center"/>
    </xf>
    <xf numFmtId="0" fontId="1" fillId="0" borderId="0" xfId="0" applyFont="1" applyAlignment="1">
      <alignment vertical="center"/>
    </xf>
    <xf numFmtId="0" fontId="2" fillId="0" borderId="0" xfId="0" applyFont="1" applyAlignment="1">
      <alignment vertical="center"/>
    </xf>
    <xf numFmtId="0" fontId="3" fillId="0" borderId="0" xfId="0" applyFont="1" applyAlignment="1">
      <alignment vertical="center"/>
    </xf>
    <xf numFmtId="0" fontId="4" fillId="0" borderId="0" xfId="0" applyFont="1" applyAlignment="1">
      <alignment vertical="center"/>
    </xf>
    <xf numFmtId="0" fontId="0" fillId="0" borderId="0" xfId="0" applyFont="1" applyAlignment="1">
      <alignment vertical="center" wrapText="1"/>
    </xf>
    <xf numFmtId="0" fontId="5" fillId="0" borderId="0" xfId="0" applyFont="1" applyAlignment="1">
      <alignment vertical="center"/>
    </xf>
    <xf numFmtId="0" fontId="6" fillId="0" borderId="0" xfId="0" applyFont="1" applyAlignment="1">
      <alignment vertical="center"/>
    </xf>
    <xf numFmtId="0" fontId="0" fillId="0" borderId="0" xfId="0" applyFont="1" applyAlignment="1">
      <alignment horizontal="center" vertical="center" wrapText="1"/>
    </xf>
    <xf numFmtId="0" fontId="7" fillId="0" borderId="0" xfId="0" applyFont="1" applyAlignment="1"/>
    <xf numFmtId="0" fontId="8" fillId="0" borderId="0" xfId="0" applyFont="1" applyAlignment="1">
      <alignment vertical="center"/>
    </xf>
    <xf numFmtId="0" fontId="9" fillId="0" borderId="0" xfId="0" applyFont="1" applyAlignment="1">
      <alignment vertical="center"/>
    </xf>
    <xf numFmtId="0" fontId="0" fillId="0" borderId="0" xfId="0" applyAlignment="1" applyProtection="1">
      <alignment horizontal="center" vertical="center"/>
      <protection locked="0"/>
    </xf>
    <xf numFmtId="0" fontId="11" fillId="3" borderId="0" xfId="0" applyFont="1" applyFill="1" applyAlignment="1" applyProtection="1">
      <alignment horizontal="left" vertical="center"/>
    </xf>
    <xf numFmtId="0" fontId="12" fillId="3" borderId="0" xfId="0" applyFont="1" applyFill="1" applyAlignment="1" applyProtection="1">
      <alignment vertical="center"/>
    </xf>
    <xf numFmtId="0" fontId="13" fillId="3" borderId="0" xfId="0" applyFont="1" applyFill="1" applyAlignment="1" applyProtection="1">
      <alignment horizontal="left" vertical="center"/>
    </xf>
    <xf numFmtId="0" fontId="14" fillId="3" borderId="0" xfId="1" applyFont="1" applyFill="1" applyAlignment="1" applyProtection="1">
      <alignment vertical="center"/>
    </xf>
    <xf numFmtId="0" fontId="46" fillId="3" borderId="0" xfId="1" applyFill="1"/>
    <xf numFmtId="0" fontId="0" fillId="3" borderId="0" xfId="0" applyFill="1"/>
    <xf numFmtId="0" fontId="11" fillId="3" borderId="0" xfId="0" applyFont="1" applyFill="1" applyAlignment="1">
      <alignment horizontal="left" vertical="center"/>
    </xf>
    <xf numFmtId="0" fontId="11" fillId="0" borderId="0" xfId="0" applyFont="1" applyAlignment="1">
      <alignment horizontal="left" vertical="center"/>
    </xf>
    <xf numFmtId="0" fontId="0" fillId="0" borderId="0" xfId="0" applyFont="1" applyAlignment="1">
      <alignment horizontal="left" vertical="center"/>
    </xf>
    <xf numFmtId="0" fontId="0" fillId="0" borderId="2" xfId="0" applyBorder="1" applyProtection="1"/>
    <xf numFmtId="0" fontId="0" fillId="0" borderId="3" xfId="0" applyBorder="1" applyProtection="1"/>
    <xf numFmtId="0" fontId="0" fillId="0" borderId="4" xfId="0" applyBorder="1" applyProtection="1"/>
    <xf numFmtId="0" fontId="0" fillId="0" borderId="5" xfId="0" applyBorder="1" applyProtection="1"/>
    <xf numFmtId="0" fontId="0" fillId="0" borderId="0" xfId="0" applyBorder="1" applyProtection="1"/>
    <xf numFmtId="0" fontId="15" fillId="0" borderId="0" xfId="0" applyFont="1" applyBorder="1" applyAlignment="1" applyProtection="1">
      <alignment horizontal="left" vertical="center"/>
    </xf>
    <xf numFmtId="0" fontId="0" fillId="0" borderId="6" xfId="0" applyBorder="1" applyProtection="1"/>
    <xf numFmtId="0" fontId="16" fillId="0" borderId="0" xfId="0" applyFont="1" applyAlignment="1">
      <alignment horizontal="left" vertical="center"/>
    </xf>
    <xf numFmtId="0" fontId="17" fillId="0" borderId="0" xfId="0" applyFont="1" applyAlignment="1">
      <alignment horizontal="left" vertical="center"/>
    </xf>
    <xf numFmtId="0" fontId="18" fillId="0" borderId="0" xfId="0" applyFont="1" applyBorder="1" applyAlignment="1" applyProtection="1">
      <alignment horizontal="left" vertical="top"/>
    </xf>
    <xf numFmtId="0" fontId="2" fillId="0" borderId="0" xfId="0" applyFont="1" applyBorder="1" applyAlignment="1" applyProtection="1">
      <alignment horizontal="left" vertical="center"/>
    </xf>
    <xf numFmtId="0" fontId="3" fillId="0" borderId="0" xfId="0" applyFont="1" applyBorder="1" applyAlignment="1" applyProtection="1">
      <alignment horizontal="left" vertical="top"/>
    </xf>
    <xf numFmtId="0" fontId="18" fillId="0" borderId="0" xfId="0" applyFont="1" applyBorder="1" applyAlignment="1" applyProtection="1">
      <alignment horizontal="left" vertical="center"/>
    </xf>
    <xf numFmtId="0" fontId="2" fillId="4" borderId="0" xfId="0" applyFont="1" applyFill="1" applyBorder="1" applyAlignment="1" applyProtection="1">
      <alignment horizontal="left" vertical="center"/>
      <protection locked="0"/>
    </xf>
    <xf numFmtId="0" fontId="2" fillId="0" borderId="0" xfId="0" applyFont="1" applyBorder="1" applyAlignment="1" applyProtection="1">
      <alignment horizontal="left" vertical="top"/>
    </xf>
    <xf numFmtId="49" fontId="2" fillId="4" borderId="0" xfId="0" applyNumberFormat="1" applyFont="1" applyFill="1" applyBorder="1" applyAlignment="1" applyProtection="1">
      <alignment horizontal="left" vertical="center"/>
      <protection locked="0"/>
    </xf>
    <xf numFmtId="0" fontId="0" fillId="0" borderId="7" xfId="0" applyBorder="1" applyProtection="1"/>
    <xf numFmtId="0" fontId="0" fillId="0" borderId="5" xfId="0" applyFont="1" applyBorder="1" applyAlignment="1" applyProtection="1">
      <alignment vertical="center"/>
    </xf>
    <xf numFmtId="0" fontId="0" fillId="0" borderId="0" xfId="0" applyFont="1" applyBorder="1" applyAlignment="1" applyProtection="1">
      <alignment vertical="center"/>
    </xf>
    <xf numFmtId="0" fontId="20" fillId="0" borderId="8" xfId="0" applyFont="1" applyBorder="1" applyAlignment="1" applyProtection="1">
      <alignment horizontal="left" vertical="center"/>
    </xf>
    <xf numFmtId="0" fontId="0" fillId="0" borderId="8" xfId="0" applyFont="1" applyBorder="1" applyAlignment="1" applyProtection="1">
      <alignment vertical="center"/>
    </xf>
    <xf numFmtId="0" fontId="0" fillId="0" borderId="6" xfId="0" applyFont="1" applyBorder="1" applyAlignment="1" applyProtection="1">
      <alignment vertical="center"/>
    </xf>
    <xf numFmtId="0" fontId="1" fillId="0" borderId="0" xfId="0" applyFont="1" applyBorder="1" applyAlignment="1" applyProtection="1">
      <alignment horizontal="right" vertical="center"/>
    </xf>
    <xf numFmtId="0" fontId="1" fillId="0" borderId="5" xfId="0" applyFont="1" applyBorder="1" applyAlignment="1" applyProtection="1">
      <alignment vertical="center"/>
    </xf>
    <xf numFmtId="0" fontId="1" fillId="0" borderId="0" xfId="0" applyFont="1" applyBorder="1" applyAlignment="1" applyProtection="1">
      <alignment vertical="center"/>
    </xf>
    <xf numFmtId="0" fontId="1" fillId="0" borderId="0" xfId="0" applyFont="1" applyBorder="1" applyAlignment="1" applyProtection="1">
      <alignment horizontal="left" vertical="center"/>
    </xf>
    <xf numFmtId="0" fontId="1" fillId="0" borderId="6" xfId="0" applyFont="1" applyBorder="1" applyAlignment="1" applyProtection="1">
      <alignment vertical="center"/>
    </xf>
    <xf numFmtId="0" fontId="0" fillId="5" borderId="0" xfId="0" applyFont="1" applyFill="1" applyBorder="1" applyAlignment="1" applyProtection="1">
      <alignment vertical="center"/>
    </xf>
    <xf numFmtId="0" fontId="3" fillId="5" borderId="9" xfId="0" applyFont="1" applyFill="1" applyBorder="1" applyAlignment="1" applyProtection="1">
      <alignment horizontal="left" vertical="center"/>
    </xf>
    <xf numFmtId="0" fontId="0" fillId="5" borderId="10" xfId="0" applyFont="1" applyFill="1" applyBorder="1" applyAlignment="1" applyProtection="1">
      <alignment vertical="center"/>
    </xf>
    <xf numFmtId="0" fontId="3" fillId="5" borderId="10" xfId="0" applyFont="1" applyFill="1" applyBorder="1" applyAlignment="1" applyProtection="1">
      <alignment horizontal="center" vertical="center"/>
    </xf>
    <xf numFmtId="0" fontId="0" fillId="5" borderId="6" xfId="0" applyFont="1" applyFill="1" applyBorder="1" applyAlignment="1" applyProtection="1">
      <alignment vertical="center"/>
    </xf>
    <xf numFmtId="0" fontId="0" fillId="0" borderId="12" xfId="0" applyFont="1" applyBorder="1" applyAlignment="1" applyProtection="1">
      <alignment vertical="center"/>
    </xf>
    <xf numFmtId="0" fontId="0" fillId="0" borderId="13" xfId="0" applyFont="1" applyBorder="1" applyAlignment="1" applyProtection="1">
      <alignment vertical="center"/>
    </xf>
    <xf numFmtId="0" fontId="0" fillId="0" borderId="14" xfId="0" applyFont="1" applyBorder="1" applyAlignment="1" applyProtection="1">
      <alignment vertical="center"/>
    </xf>
    <xf numFmtId="0" fontId="0" fillId="0" borderId="2" xfId="0" applyFont="1" applyBorder="1" applyAlignment="1" applyProtection="1">
      <alignment vertical="center"/>
    </xf>
    <xf numFmtId="0" fontId="0" fillId="0" borderId="3" xfId="0" applyFont="1" applyBorder="1" applyAlignment="1" applyProtection="1">
      <alignment vertical="center"/>
    </xf>
    <xf numFmtId="0" fontId="0" fillId="0" borderId="5" xfId="0" applyFont="1" applyBorder="1" applyAlignment="1">
      <alignment vertical="center"/>
    </xf>
    <xf numFmtId="0" fontId="15" fillId="0" borderId="0" xfId="0" applyFont="1" applyAlignment="1" applyProtection="1">
      <alignment horizontal="left" vertical="center"/>
    </xf>
    <xf numFmtId="0" fontId="0" fillId="0" borderId="0" xfId="0" applyFont="1" applyAlignment="1" applyProtection="1">
      <alignment vertical="center"/>
    </xf>
    <xf numFmtId="0" fontId="2" fillId="0" borderId="5" xfId="0" applyFont="1" applyBorder="1" applyAlignment="1" applyProtection="1">
      <alignment vertical="center"/>
    </xf>
    <xf numFmtId="0" fontId="18" fillId="0" borderId="0" xfId="0" applyFont="1" applyAlignment="1" applyProtection="1">
      <alignment horizontal="left" vertical="center"/>
    </xf>
    <xf numFmtId="0" fontId="2" fillId="0" borderId="0" xfId="0" applyFont="1" applyAlignment="1" applyProtection="1">
      <alignment vertical="center"/>
    </xf>
    <xf numFmtId="0" fontId="2" fillId="0" borderId="5" xfId="0" applyFont="1" applyBorder="1" applyAlignment="1">
      <alignment vertical="center"/>
    </xf>
    <xf numFmtId="0" fontId="3" fillId="0" borderId="5" xfId="0" applyFont="1" applyBorder="1" applyAlignment="1" applyProtection="1">
      <alignment vertical="center"/>
    </xf>
    <xf numFmtId="0" fontId="3" fillId="0" borderId="0" xfId="0" applyFont="1" applyAlignment="1" applyProtection="1">
      <alignment horizontal="left" vertical="center"/>
    </xf>
    <xf numFmtId="0" fontId="3" fillId="0" borderId="0" xfId="0" applyFont="1" applyAlignment="1" applyProtection="1">
      <alignment vertical="center"/>
    </xf>
    <xf numFmtId="0" fontId="3" fillId="0" borderId="5" xfId="0" applyFont="1" applyBorder="1" applyAlignment="1">
      <alignment vertical="center"/>
    </xf>
    <xf numFmtId="0" fontId="21" fillId="0" borderId="0" xfId="0" applyFont="1" applyAlignment="1" applyProtection="1">
      <alignment vertical="center"/>
    </xf>
    <xf numFmtId="165" fontId="2" fillId="0" borderId="0" xfId="0" applyNumberFormat="1" applyFont="1" applyAlignment="1" applyProtection="1">
      <alignment horizontal="left" vertical="center"/>
    </xf>
    <xf numFmtId="0" fontId="0" fillId="0" borderId="16" xfId="0" applyFont="1" applyBorder="1" applyAlignment="1">
      <alignment vertical="center"/>
    </xf>
    <xf numFmtId="0" fontId="0" fillId="0" borderId="17" xfId="0" applyFont="1" applyBorder="1" applyAlignment="1">
      <alignment vertical="center"/>
    </xf>
    <xf numFmtId="0" fontId="0" fillId="0" borderId="0" xfId="0" applyFont="1" applyBorder="1" applyAlignment="1">
      <alignment vertical="center"/>
    </xf>
    <xf numFmtId="0" fontId="0" fillId="0" borderId="19" xfId="0" applyFont="1" applyBorder="1" applyAlignment="1">
      <alignment vertical="center"/>
    </xf>
    <xf numFmtId="0" fontId="0" fillId="0" borderId="19" xfId="0" applyFont="1" applyBorder="1" applyAlignment="1" applyProtection="1">
      <alignment vertical="center"/>
    </xf>
    <xf numFmtId="0" fontId="0" fillId="6" borderId="10" xfId="0" applyFont="1" applyFill="1" applyBorder="1" applyAlignment="1" applyProtection="1">
      <alignment vertical="center"/>
    </xf>
    <xf numFmtId="0" fontId="2" fillId="6" borderId="11" xfId="0" applyFont="1" applyFill="1" applyBorder="1" applyAlignment="1" applyProtection="1">
      <alignment horizontal="center" vertical="center"/>
    </xf>
    <xf numFmtId="0" fontId="18" fillId="0" borderId="20" xfId="0" applyFont="1" applyBorder="1" applyAlignment="1" applyProtection="1">
      <alignment horizontal="center" vertical="center" wrapText="1"/>
    </xf>
    <xf numFmtId="0" fontId="18" fillId="0" borderId="21" xfId="0" applyFont="1" applyBorder="1" applyAlignment="1" applyProtection="1">
      <alignment horizontal="center" vertical="center" wrapText="1"/>
    </xf>
    <xf numFmtId="0" fontId="18" fillId="0" borderId="22" xfId="0" applyFont="1" applyBorder="1" applyAlignment="1" applyProtection="1">
      <alignment horizontal="center" vertical="center" wrapText="1"/>
    </xf>
    <xf numFmtId="0" fontId="0" fillId="0" borderId="15" xfId="0" applyFont="1" applyBorder="1" applyAlignment="1" applyProtection="1">
      <alignment vertical="center"/>
    </xf>
    <xf numFmtId="0" fontId="0" fillId="0" borderId="16" xfId="0" applyFont="1" applyBorder="1" applyAlignment="1" applyProtection="1">
      <alignment vertical="center"/>
    </xf>
    <xf numFmtId="0" fontId="0" fillId="0" borderId="17" xfId="0" applyFont="1" applyBorder="1" applyAlignment="1" applyProtection="1">
      <alignment vertical="center"/>
    </xf>
    <xf numFmtId="0" fontId="23" fillId="0" borderId="0" xfId="0" applyFont="1" applyAlignment="1" applyProtection="1">
      <alignment horizontal="left" vertical="center"/>
    </xf>
    <xf numFmtId="0" fontId="23" fillId="0" borderId="0" xfId="0" applyFont="1" applyAlignment="1" applyProtection="1">
      <alignment vertical="center"/>
    </xf>
    <xf numFmtId="0" fontId="3" fillId="0" borderId="0" xfId="0" applyFont="1" applyAlignment="1" applyProtection="1">
      <alignment horizontal="center" vertical="center"/>
    </xf>
    <xf numFmtId="4" fontId="22" fillId="0" borderId="18" xfId="0" applyNumberFormat="1" applyFont="1" applyBorder="1" applyAlignment="1" applyProtection="1">
      <alignment vertical="center"/>
    </xf>
    <xf numFmtId="4" fontId="22" fillId="0" borderId="0" xfId="0" applyNumberFormat="1" applyFont="1" applyBorder="1" applyAlignment="1" applyProtection="1">
      <alignment vertical="center"/>
    </xf>
    <xf numFmtId="166" fontId="22" fillId="0" borderId="0" xfId="0" applyNumberFormat="1" applyFont="1" applyBorder="1" applyAlignment="1" applyProtection="1">
      <alignment vertical="center"/>
    </xf>
    <xf numFmtId="4" fontId="22" fillId="0" borderId="19" xfId="0" applyNumberFormat="1" applyFont="1" applyBorder="1" applyAlignment="1" applyProtection="1">
      <alignment vertical="center"/>
    </xf>
    <xf numFmtId="0" fontId="3" fillId="0" borderId="0" xfId="0" applyFont="1" applyAlignment="1">
      <alignment horizontal="left" vertical="center"/>
    </xf>
    <xf numFmtId="0" fontId="24" fillId="0" borderId="0" xfId="0" applyFont="1" applyAlignment="1">
      <alignment horizontal="left" vertical="center"/>
    </xf>
    <xf numFmtId="0" fontId="25" fillId="0" borderId="0" xfId="1" applyFont="1" applyAlignment="1">
      <alignment horizontal="center" vertical="center"/>
    </xf>
    <xf numFmtId="0" fontId="4" fillId="0" borderId="5" xfId="0" applyFont="1" applyBorder="1" applyAlignment="1" applyProtection="1">
      <alignment vertical="center"/>
    </xf>
    <xf numFmtId="0" fontId="26" fillId="0" borderId="0" xfId="0" applyFont="1" applyAlignment="1" applyProtection="1">
      <alignment vertical="center"/>
    </xf>
    <xf numFmtId="0" fontId="27" fillId="0" borderId="0" xfId="0" applyFont="1" applyAlignment="1" applyProtection="1">
      <alignment vertical="center"/>
    </xf>
    <xf numFmtId="0" fontId="28" fillId="0" borderId="0" xfId="0" applyFont="1" applyAlignment="1" applyProtection="1">
      <alignment horizontal="center" vertical="center"/>
    </xf>
    <xf numFmtId="0" fontId="4" fillId="0" borderId="5" xfId="0" applyFont="1" applyBorder="1" applyAlignment="1">
      <alignment vertical="center"/>
    </xf>
    <xf numFmtId="4" fontId="29" fillId="0" borderId="18" xfId="0" applyNumberFormat="1" applyFont="1" applyBorder="1" applyAlignment="1" applyProtection="1">
      <alignment vertical="center"/>
    </xf>
    <xf numFmtId="4" fontId="29" fillId="0" borderId="0" xfId="0" applyNumberFormat="1" applyFont="1" applyBorder="1" applyAlignment="1" applyProtection="1">
      <alignment vertical="center"/>
    </xf>
    <xf numFmtId="166" fontId="29" fillId="0" borderId="0" xfId="0" applyNumberFormat="1" applyFont="1" applyBorder="1" applyAlignment="1" applyProtection="1">
      <alignment vertical="center"/>
    </xf>
    <xf numFmtId="4" fontId="29" fillId="0" borderId="19" xfId="0" applyNumberFormat="1" applyFont="1" applyBorder="1" applyAlignment="1" applyProtection="1">
      <alignment vertical="center"/>
    </xf>
    <xf numFmtId="0" fontId="4" fillId="0" borderId="0" xfId="0" applyFont="1" applyAlignment="1">
      <alignment horizontal="left" vertical="center"/>
    </xf>
    <xf numFmtId="4" fontId="29" fillId="0" borderId="23" xfId="0" applyNumberFormat="1" applyFont="1" applyBorder="1" applyAlignment="1" applyProtection="1">
      <alignment vertical="center"/>
    </xf>
    <xf numFmtId="4" fontId="29" fillId="0" borderId="24" xfId="0" applyNumberFormat="1" applyFont="1" applyBorder="1" applyAlignment="1" applyProtection="1">
      <alignment vertical="center"/>
    </xf>
    <xf numFmtId="166" fontId="29" fillId="0" borderId="24" xfId="0" applyNumberFormat="1" applyFont="1" applyBorder="1" applyAlignment="1" applyProtection="1">
      <alignment vertical="center"/>
    </xf>
    <xf numFmtId="4" fontId="29" fillId="0" borderId="25" xfId="0" applyNumberFormat="1" applyFont="1" applyBorder="1" applyAlignment="1" applyProtection="1">
      <alignment vertical="center"/>
    </xf>
    <xf numFmtId="0" fontId="0" fillId="0" borderId="0" xfId="0" applyProtection="1">
      <protection locked="0"/>
    </xf>
    <xf numFmtId="0" fontId="12" fillId="3" borderId="0" xfId="0" applyFont="1" applyFill="1" applyAlignment="1">
      <alignment vertical="center"/>
    </xf>
    <xf numFmtId="0" fontId="13" fillId="3" borderId="0" xfId="0" applyFont="1" applyFill="1" applyAlignment="1">
      <alignment horizontal="left" vertical="center"/>
    </xf>
    <xf numFmtId="0" fontId="30" fillId="3" borderId="0" xfId="1" applyFont="1" applyFill="1" applyAlignment="1">
      <alignment vertical="center"/>
    </xf>
    <xf numFmtId="0" fontId="12" fillId="3" borderId="0" xfId="0" applyFont="1" applyFill="1" applyAlignment="1" applyProtection="1">
      <alignment vertical="center"/>
      <protection locked="0"/>
    </xf>
    <xf numFmtId="0" fontId="0" fillId="0" borderId="3" xfId="0" applyBorder="1" applyProtection="1">
      <protection locked="0"/>
    </xf>
    <xf numFmtId="0" fontId="0" fillId="0" borderId="0" xfId="0" applyBorder="1" applyProtection="1">
      <protection locked="0"/>
    </xf>
    <xf numFmtId="0" fontId="0" fillId="0" borderId="0" xfId="0" applyFont="1" applyBorder="1" applyAlignment="1" applyProtection="1">
      <alignment vertical="center"/>
      <protection locked="0"/>
    </xf>
    <xf numFmtId="0" fontId="18" fillId="0" borderId="0" xfId="0" applyFont="1" applyBorder="1" applyAlignment="1" applyProtection="1">
      <alignment horizontal="left" vertical="center"/>
      <protection locked="0"/>
    </xf>
    <xf numFmtId="165" fontId="2" fillId="0" borderId="0" xfId="0" applyNumberFormat="1" applyFont="1" applyBorder="1" applyAlignment="1" applyProtection="1">
      <alignment horizontal="left" vertical="center"/>
    </xf>
    <xf numFmtId="0" fontId="0" fillId="0" borderId="5" xfId="0" applyFont="1" applyBorder="1" applyAlignment="1" applyProtection="1">
      <alignment vertical="center" wrapText="1"/>
    </xf>
    <xf numFmtId="0" fontId="0" fillId="0" borderId="0" xfId="0" applyFont="1" applyBorder="1" applyAlignment="1" applyProtection="1">
      <alignment vertical="center" wrapText="1"/>
    </xf>
    <xf numFmtId="0" fontId="0" fillId="0" borderId="0" xfId="0" applyFont="1" applyBorder="1" applyAlignment="1" applyProtection="1">
      <alignment vertical="center" wrapText="1"/>
      <protection locked="0"/>
    </xf>
    <xf numFmtId="0" fontId="0" fillId="0" borderId="6" xfId="0" applyFont="1" applyBorder="1" applyAlignment="1" applyProtection="1">
      <alignment vertical="center" wrapText="1"/>
    </xf>
    <xf numFmtId="0" fontId="0" fillId="0" borderId="16" xfId="0" applyFont="1" applyBorder="1" applyAlignment="1" applyProtection="1">
      <alignment vertical="center"/>
      <protection locked="0"/>
    </xf>
    <xf numFmtId="0" fontId="0" fillId="0" borderId="26" xfId="0" applyFont="1" applyBorder="1" applyAlignment="1" applyProtection="1">
      <alignment vertical="center"/>
    </xf>
    <xf numFmtId="0" fontId="20" fillId="0" borderId="0" xfId="0" applyFont="1" applyBorder="1" applyAlignment="1" applyProtection="1">
      <alignment horizontal="left" vertical="center"/>
    </xf>
    <xf numFmtId="4" fontId="23" fillId="0" borderId="0" xfId="0" applyNumberFormat="1" applyFont="1" applyBorder="1" applyAlignment="1" applyProtection="1">
      <alignment vertical="center"/>
    </xf>
    <xf numFmtId="0" fontId="1" fillId="0" borderId="0" xfId="0" applyFont="1" applyBorder="1" applyAlignment="1" applyProtection="1">
      <alignment horizontal="right" vertical="center"/>
      <protection locked="0"/>
    </xf>
    <xf numFmtId="4" fontId="1" fillId="0" borderId="0" xfId="0" applyNumberFormat="1" applyFont="1" applyBorder="1" applyAlignment="1" applyProtection="1">
      <alignment vertical="center"/>
    </xf>
    <xf numFmtId="164" fontId="1" fillId="0" borderId="0" xfId="0" applyNumberFormat="1" applyFont="1" applyBorder="1" applyAlignment="1" applyProtection="1">
      <alignment horizontal="right" vertical="center"/>
      <protection locked="0"/>
    </xf>
    <xf numFmtId="0" fontId="0" fillId="6" borderId="0" xfId="0" applyFont="1" applyFill="1" applyBorder="1" applyAlignment="1" applyProtection="1">
      <alignment vertical="center"/>
    </xf>
    <xf numFmtId="0" fontId="3" fillId="6" borderId="9" xfId="0" applyFont="1" applyFill="1" applyBorder="1" applyAlignment="1" applyProtection="1">
      <alignment horizontal="left" vertical="center"/>
    </xf>
    <xf numFmtId="0" fontId="3" fillId="6" borderId="10" xfId="0" applyFont="1" applyFill="1" applyBorder="1" applyAlignment="1" applyProtection="1">
      <alignment horizontal="right" vertical="center"/>
    </xf>
    <xf numFmtId="0" fontId="3" fillId="6" borderId="10" xfId="0" applyFont="1" applyFill="1" applyBorder="1" applyAlignment="1" applyProtection="1">
      <alignment horizontal="center" vertical="center"/>
    </xf>
    <xf numFmtId="0" fontId="0" fillId="6" borderId="10" xfId="0" applyFont="1" applyFill="1" applyBorder="1" applyAlignment="1" applyProtection="1">
      <alignment vertical="center"/>
      <protection locked="0"/>
    </xf>
    <xf numFmtId="4" fontId="3" fillId="6" borderId="10" xfId="0" applyNumberFormat="1" applyFont="1" applyFill="1" applyBorder="1" applyAlignment="1" applyProtection="1">
      <alignment vertical="center"/>
    </xf>
    <xf numFmtId="0" fontId="0" fillId="6" borderId="27" xfId="0" applyFont="1" applyFill="1" applyBorder="1" applyAlignment="1" applyProtection="1">
      <alignment vertical="center"/>
    </xf>
    <xf numFmtId="0" fontId="0" fillId="0" borderId="13" xfId="0" applyFont="1" applyBorder="1" applyAlignment="1" applyProtection="1">
      <alignment vertical="center"/>
      <protection locked="0"/>
    </xf>
    <xf numFmtId="0" fontId="0" fillId="0" borderId="2" xfId="0" applyFont="1" applyBorder="1" applyAlignment="1">
      <alignment vertical="center"/>
    </xf>
    <xf numFmtId="0" fontId="0" fillId="0" borderId="3" xfId="0" applyFont="1" applyBorder="1" applyAlignment="1">
      <alignment vertical="center"/>
    </xf>
    <xf numFmtId="0" fontId="0" fillId="0" borderId="3" xfId="0" applyFont="1" applyBorder="1" applyAlignment="1" applyProtection="1">
      <alignment vertical="center"/>
      <protection locked="0"/>
    </xf>
    <xf numFmtId="0" fontId="0" fillId="0" borderId="4" xfId="0" applyFont="1" applyBorder="1" applyAlignment="1">
      <alignment vertical="center"/>
    </xf>
    <xf numFmtId="0" fontId="2" fillId="6" borderId="0" xfId="0" applyFont="1" applyFill="1" applyBorder="1" applyAlignment="1" applyProtection="1">
      <alignment horizontal="left" vertical="center"/>
    </xf>
    <xf numFmtId="0" fontId="0" fillId="6" borderId="0" xfId="0" applyFont="1" applyFill="1" applyBorder="1" applyAlignment="1" applyProtection="1">
      <alignment vertical="center"/>
      <protection locked="0"/>
    </xf>
    <xf numFmtId="0" fontId="2" fillId="6" borderId="0" xfId="0" applyFont="1" applyFill="1" applyBorder="1" applyAlignment="1" applyProtection="1">
      <alignment horizontal="right" vertical="center"/>
    </xf>
    <xf numFmtId="0" fontId="0" fillId="6" borderId="6" xfId="0" applyFont="1" applyFill="1" applyBorder="1" applyAlignment="1" applyProtection="1">
      <alignment vertical="center"/>
    </xf>
    <xf numFmtId="0" fontId="31" fillId="0" borderId="0" xfId="0" applyFont="1" applyBorder="1" applyAlignment="1" applyProtection="1">
      <alignment horizontal="left" vertical="center"/>
    </xf>
    <xf numFmtId="0" fontId="5" fillId="0" borderId="5" xfId="0" applyFont="1" applyBorder="1" applyAlignment="1" applyProtection="1">
      <alignment vertical="center"/>
    </xf>
    <xf numFmtId="0" fontId="5" fillId="0" borderId="0" xfId="0" applyFont="1" applyBorder="1" applyAlignment="1" applyProtection="1">
      <alignment vertical="center"/>
    </xf>
    <xf numFmtId="0" fontId="5" fillId="0" borderId="24" xfId="0" applyFont="1" applyBorder="1" applyAlignment="1" applyProtection="1">
      <alignment horizontal="left" vertical="center"/>
    </xf>
    <xf numFmtId="0" fontId="5" fillId="0" borderId="24" xfId="0" applyFont="1" applyBorder="1" applyAlignment="1" applyProtection="1">
      <alignment vertical="center"/>
    </xf>
    <xf numFmtId="0" fontId="5" fillId="0" borderId="24" xfId="0" applyFont="1" applyBorder="1" applyAlignment="1" applyProtection="1">
      <alignment vertical="center"/>
      <protection locked="0"/>
    </xf>
    <xf numFmtId="4" fontId="5" fillId="0" borderId="24" xfId="0" applyNumberFormat="1" applyFont="1" applyBorder="1" applyAlignment="1" applyProtection="1">
      <alignment vertical="center"/>
    </xf>
    <xf numFmtId="0" fontId="5" fillId="0" borderId="6" xfId="0" applyFont="1" applyBorder="1" applyAlignment="1" applyProtection="1">
      <alignment vertical="center"/>
    </xf>
    <xf numFmtId="0" fontId="6" fillId="0" borderId="5" xfId="0" applyFont="1" applyBorder="1" applyAlignment="1" applyProtection="1">
      <alignment vertical="center"/>
    </xf>
    <xf numFmtId="0" fontId="6" fillId="0" borderId="0" xfId="0" applyFont="1" applyBorder="1" applyAlignment="1" applyProtection="1">
      <alignment vertical="center"/>
    </xf>
    <xf numFmtId="0" fontId="6" fillId="0" borderId="24" xfId="0" applyFont="1" applyBorder="1" applyAlignment="1" applyProtection="1">
      <alignment horizontal="left" vertical="center"/>
    </xf>
    <xf numFmtId="0" fontId="6" fillId="0" borderId="24" xfId="0" applyFont="1" applyBorder="1" applyAlignment="1" applyProtection="1">
      <alignment vertical="center"/>
    </xf>
    <xf numFmtId="0" fontId="6" fillId="0" borderId="24" xfId="0" applyFont="1" applyBorder="1" applyAlignment="1" applyProtection="1">
      <alignment vertical="center"/>
      <protection locked="0"/>
    </xf>
    <xf numFmtId="4" fontId="6" fillId="0" borderId="24" xfId="0" applyNumberFormat="1" applyFont="1" applyBorder="1" applyAlignment="1" applyProtection="1">
      <alignment vertical="center"/>
    </xf>
    <xf numFmtId="0" fontId="6" fillId="0" borderId="6" xfId="0" applyFont="1" applyBorder="1" applyAlignment="1" applyProtection="1">
      <alignment vertical="center"/>
    </xf>
    <xf numFmtId="0" fontId="0" fillId="0" borderId="0" xfId="0" applyFont="1" applyAlignment="1" applyProtection="1">
      <alignment vertical="center"/>
      <protection locked="0"/>
    </xf>
    <xf numFmtId="0" fontId="2" fillId="0" borderId="0" xfId="0" applyFont="1" applyAlignment="1" applyProtection="1">
      <alignment horizontal="left" vertical="center"/>
    </xf>
    <xf numFmtId="0" fontId="18" fillId="0" borderId="0" xfId="0" applyFont="1" applyAlignment="1" applyProtection="1">
      <alignment horizontal="left" vertical="center"/>
      <protection locked="0"/>
    </xf>
    <xf numFmtId="0" fontId="0" fillId="0" borderId="5" xfId="0" applyFont="1" applyBorder="1" applyAlignment="1" applyProtection="1">
      <alignment horizontal="center" vertical="center" wrapText="1"/>
    </xf>
    <xf numFmtId="0" fontId="2" fillId="6" borderId="20" xfId="0" applyFont="1" applyFill="1" applyBorder="1" applyAlignment="1" applyProtection="1">
      <alignment horizontal="center" vertical="center" wrapText="1"/>
    </xf>
    <xf numFmtId="0" fontId="2" fillId="6" borderId="21" xfId="0" applyFont="1" applyFill="1" applyBorder="1" applyAlignment="1" applyProtection="1">
      <alignment horizontal="center" vertical="center" wrapText="1"/>
    </xf>
    <xf numFmtId="0" fontId="32" fillId="6" borderId="21" xfId="0" applyFont="1" applyFill="1" applyBorder="1" applyAlignment="1" applyProtection="1">
      <alignment horizontal="center" vertical="center" wrapText="1"/>
      <protection locked="0"/>
    </xf>
    <xf numFmtId="0" fontId="2" fillId="6" borderId="22" xfId="0" applyFont="1" applyFill="1" applyBorder="1" applyAlignment="1" applyProtection="1">
      <alignment horizontal="center" vertical="center" wrapText="1"/>
    </xf>
    <xf numFmtId="0" fontId="0" fillId="0" borderId="5" xfId="0" applyFont="1" applyBorder="1" applyAlignment="1">
      <alignment horizontal="center" vertical="center" wrapText="1"/>
    </xf>
    <xf numFmtId="4" fontId="23" fillId="0" borderId="0" xfId="0" applyNumberFormat="1" applyFont="1" applyAlignment="1" applyProtection="1"/>
    <xf numFmtId="166" fontId="33" fillId="0" borderId="16" xfId="0" applyNumberFormat="1" applyFont="1" applyBorder="1" applyAlignment="1" applyProtection="1"/>
    <xf numFmtId="166" fontId="33" fillId="0" borderId="17" xfId="0" applyNumberFormat="1" applyFont="1" applyBorder="1" applyAlignment="1" applyProtection="1"/>
    <xf numFmtId="4" fontId="34" fillId="0" borderId="0" xfId="0" applyNumberFormat="1" applyFont="1" applyAlignment="1">
      <alignment vertical="center"/>
    </xf>
    <xf numFmtId="0" fontId="7" fillId="0" borderId="5" xfId="0" applyFont="1" applyBorder="1" applyAlignment="1" applyProtection="1"/>
    <xf numFmtId="0" fontId="7" fillId="0" borderId="0" xfId="0" applyFont="1" applyAlignment="1" applyProtection="1"/>
    <xf numFmtId="0" fontId="7" fillId="0" borderId="0" xfId="0" applyFont="1" applyAlignment="1" applyProtection="1">
      <alignment horizontal="left"/>
    </xf>
    <xf numFmtId="0" fontId="5" fillId="0" borderId="0" xfId="0" applyFont="1" applyAlignment="1" applyProtection="1">
      <alignment horizontal="left"/>
    </xf>
    <xf numFmtId="0" fontId="7" fillId="0" borderId="0" xfId="0" applyFont="1" applyAlignment="1" applyProtection="1">
      <protection locked="0"/>
    </xf>
    <xf numFmtId="4" fontId="5" fillId="0" borderId="0" xfId="0" applyNumberFormat="1" applyFont="1" applyAlignment="1" applyProtection="1"/>
    <xf numFmtId="0" fontId="7" fillId="0" borderId="5" xfId="0" applyFont="1" applyBorder="1" applyAlignment="1"/>
    <xf numFmtId="0" fontId="7" fillId="0" borderId="18" xfId="0" applyFont="1" applyBorder="1" applyAlignment="1" applyProtection="1"/>
    <xf numFmtId="0" fontId="7" fillId="0" borderId="0" xfId="0" applyFont="1" applyBorder="1" applyAlignment="1" applyProtection="1"/>
    <xf numFmtId="166" fontId="7" fillId="0" borderId="0" xfId="0" applyNumberFormat="1" applyFont="1" applyBorder="1" applyAlignment="1" applyProtection="1"/>
    <xf numFmtId="166" fontId="7" fillId="0" borderId="19" xfId="0" applyNumberFormat="1" applyFont="1" applyBorder="1" applyAlignment="1" applyProtection="1"/>
    <xf numFmtId="0" fontId="7" fillId="0" borderId="0" xfId="0" applyFont="1" applyAlignment="1">
      <alignment horizontal="left"/>
    </xf>
    <xf numFmtId="0" fontId="7" fillId="0" borderId="0" xfId="0" applyFont="1" applyAlignment="1">
      <alignment horizontal="center"/>
    </xf>
    <xf numFmtId="4" fontId="7" fillId="0" borderId="0" xfId="0" applyNumberFormat="1" applyFont="1" applyAlignment="1">
      <alignment vertical="center"/>
    </xf>
    <xf numFmtId="0" fontId="7" fillId="0" borderId="0" xfId="0" applyFont="1" applyBorder="1" applyAlignment="1" applyProtection="1">
      <alignment horizontal="left"/>
    </xf>
    <xf numFmtId="0" fontId="6" fillId="0" borderId="0" xfId="0" applyFont="1" applyBorder="1" applyAlignment="1" applyProtection="1">
      <alignment horizontal="left"/>
    </xf>
    <xf numFmtId="4" fontId="6" fillId="0" borderId="0" xfId="0" applyNumberFormat="1" applyFont="1" applyBorder="1" applyAlignment="1" applyProtection="1"/>
    <xf numFmtId="0" fontId="0" fillId="0" borderId="28" xfId="0" applyFont="1" applyBorder="1" applyAlignment="1" applyProtection="1">
      <alignment horizontal="center" vertical="center"/>
    </xf>
    <xf numFmtId="49" fontId="0" fillId="0" borderId="28" xfId="0" applyNumberFormat="1" applyFont="1" applyBorder="1" applyAlignment="1" applyProtection="1">
      <alignment horizontal="left" vertical="center" wrapText="1"/>
    </xf>
    <xf numFmtId="0" fontId="0" fillId="0" borderId="28" xfId="0" applyFont="1" applyBorder="1" applyAlignment="1" applyProtection="1">
      <alignment horizontal="left" vertical="center" wrapText="1"/>
    </xf>
    <xf numFmtId="0" fontId="0" fillId="0" borderId="28" xfId="0" applyFont="1" applyBorder="1" applyAlignment="1" applyProtection="1">
      <alignment horizontal="center" vertical="center" wrapText="1"/>
    </xf>
    <xf numFmtId="167" fontId="0" fillId="0" borderId="28" xfId="0" applyNumberFormat="1" applyFont="1" applyBorder="1" applyAlignment="1" applyProtection="1">
      <alignment vertical="center"/>
    </xf>
    <xf numFmtId="4" fontId="0" fillId="4" borderId="28" xfId="0" applyNumberFormat="1" applyFont="1" applyFill="1" applyBorder="1" applyAlignment="1" applyProtection="1">
      <alignment vertical="center"/>
      <protection locked="0"/>
    </xf>
    <xf numFmtId="4" fontId="0" fillId="0" borderId="28" xfId="0" applyNumberFormat="1" applyFont="1" applyBorder="1" applyAlignment="1" applyProtection="1">
      <alignment vertical="center"/>
    </xf>
    <xf numFmtId="0" fontId="1" fillId="4" borderId="28" xfId="0" applyFont="1" applyFill="1" applyBorder="1" applyAlignment="1" applyProtection="1">
      <alignment horizontal="left" vertical="center"/>
      <protection locked="0"/>
    </xf>
    <xf numFmtId="0" fontId="1" fillId="0" borderId="0" xfId="0" applyFont="1" applyBorder="1" applyAlignment="1" applyProtection="1">
      <alignment horizontal="center" vertical="center"/>
    </xf>
    <xf numFmtId="166" fontId="1" fillId="0" borderId="0" xfId="0" applyNumberFormat="1" applyFont="1" applyBorder="1" applyAlignment="1" applyProtection="1">
      <alignment vertical="center"/>
    </xf>
    <xf numFmtId="166" fontId="1" fillId="0" borderId="19" xfId="0" applyNumberFormat="1" applyFont="1" applyBorder="1" applyAlignment="1" applyProtection="1">
      <alignment vertical="center"/>
    </xf>
    <xf numFmtId="4" fontId="0" fillId="0" borderId="0" xfId="0" applyNumberFormat="1" applyFont="1" applyAlignment="1">
      <alignment vertical="center"/>
    </xf>
    <xf numFmtId="0" fontId="1" fillId="0" borderId="24" xfId="0" applyFont="1" applyBorder="1" applyAlignment="1" applyProtection="1">
      <alignment horizontal="center" vertical="center"/>
    </xf>
    <xf numFmtId="0" fontId="0" fillId="0" borderId="24" xfId="0" applyFont="1" applyBorder="1" applyAlignment="1" applyProtection="1">
      <alignment vertical="center"/>
    </xf>
    <xf numFmtId="166" fontId="1" fillId="0" borderId="24" xfId="0" applyNumberFormat="1" applyFont="1" applyBorder="1" applyAlignment="1" applyProtection="1">
      <alignment vertical="center"/>
    </xf>
    <xf numFmtId="166" fontId="1" fillId="0" borderId="25" xfId="0" applyNumberFormat="1" applyFont="1" applyBorder="1" applyAlignment="1" applyProtection="1">
      <alignment vertical="center"/>
    </xf>
    <xf numFmtId="0" fontId="35" fillId="0" borderId="0" xfId="0" applyFont="1" applyAlignment="1" applyProtection="1">
      <alignment horizontal="left" vertical="center"/>
    </xf>
    <xf numFmtId="0" fontId="36" fillId="0" borderId="0" xfId="0" applyFont="1" applyAlignment="1" applyProtection="1">
      <alignment vertical="center" wrapText="1"/>
    </xf>
    <xf numFmtId="0" fontId="0" fillId="0" borderId="18" xfId="0" applyFont="1" applyBorder="1" applyAlignment="1" applyProtection="1">
      <alignment vertical="center"/>
    </xf>
    <xf numFmtId="0" fontId="8" fillId="0" borderId="5" xfId="0" applyFont="1" applyBorder="1" applyAlignment="1" applyProtection="1">
      <alignment vertical="center"/>
    </xf>
    <xf numFmtId="0" fontId="8" fillId="0" borderId="0" xfId="0" applyFont="1" applyAlignment="1" applyProtection="1">
      <alignment vertical="center"/>
    </xf>
    <xf numFmtId="0" fontId="35" fillId="0" borderId="0" xfId="0" applyFont="1" applyBorder="1" applyAlignment="1" applyProtection="1">
      <alignment horizontal="left" vertical="center"/>
    </xf>
    <xf numFmtId="0" fontId="8" fillId="0" borderId="0" xfId="0" applyFont="1" applyBorder="1" applyAlignment="1" applyProtection="1">
      <alignment horizontal="left" vertical="center"/>
    </xf>
    <xf numFmtId="0" fontId="8" fillId="0" borderId="0" xfId="0" applyFont="1" applyBorder="1" applyAlignment="1" applyProtection="1">
      <alignment horizontal="left" vertical="center" wrapText="1"/>
    </xf>
    <xf numFmtId="167" fontId="8" fillId="0" borderId="0" xfId="0" applyNumberFormat="1" applyFont="1" applyBorder="1" applyAlignment="1" applyProtection="1">
      <alignment vertical="center"/>
    </xf>
    <xf numFmtId="0" fontId="8" fillId="0" borderId="0" xfId="0" applyFont="1" applyAlignment="1" applyProtection="1">
      <alignment vertical="center"/>
      <protection locked="0"/>
    </xf>
    <xf numFmtId="0" fontId="8" fillId="0" borderId="5" xfId="0" applyFont="1" applyBorder="1" applyAlignment="1">
      <alignment vertical="center"/>
    </xf>
    <xf numFmtId="0" fontId="8" fillId="0" borderId="18" xfId="0" applyFont="1" applyBorder="1" applyAlignment="1" applyProtection="1">
      <alignment vertical="center"/>
    </xf>
    <xf numFmtId="0" fontId="8" fillId="0" borderId="0" xfId="0" applyFont="1" applyBorder="1" applyAlignment="1" applyProtection="1">
      <alignment vertical="center"/>
    </xf>
    <xf numFmtId="0" fontId="8" fillId="0" borderId="19" xfId="0" applyFont="1" applyBorder="1" applyAlignment="1" applyProtection="1">
      <alignment vertical="center"/>
    </xf>
    <xf numFmtId="0" fontId="8" fillId="0" borderId="0" xfId="0" applyFont="1" applyAlignment="1">
      <alignment horizontal="left" vertical="center"/>
    </xf>
    <xf numFmtId="0" fontId="8" fillId="0" borderId="0" xfId="0" applyFont="1" applyAlignment="1" applyProtection="1">
      <alignment horizontal="left" vertical="center"/>
    </xf>
    <xf numFmtId="0" fontId="8" fillId="0" borderId="0" xfId="0" applyFont="1" applyAlignment="1" applyProtection="1">
      <alignment horizontal="left" vertical="center" wrapText="1"/>
    </xf>
    <xf numFmtId="167" fontId="8" fillId="0" borderId="0" xfId="0" applyNumberFormat="1" applyFont="1" applyAlignment="1" applyProtection="1">
      <alignment vertical="center"/>
    </xf>
    <xf numFmtId="0" fontId="9" fillId="0" borderId="5" xfId="0" applyFont="1" applyBorder="1" applyAlignment="1" applyProtection="1">
      <alignment vertical="center"/>
    </xf>
    <xf numFmtId="0" fontId="9" fillId="0" borderId="0" xfId="0" applyFont="1" applyAlignment="1" applyProtection="1">
      <alignment vertical="center"/>
    </xf>
    <xf numFmtId="0" fontId="37" fillId="0" borderId="0" xfId="0" applyFont="1" applyBorder="1" applyAlignment="1" applyProtection="1">
      <alignment horizontal="left" vertical="center"/>
    </xf>
    <xf numFmtId="0" fontId="37" fillId="0" borderId="0" xfId="0" applyFont="1" applyBorder="1" applyAlignment="1" applyProtection="1">
      <alignment horizontal="left" vertical="center" wrapText="1"/>
    </xf>
    <xf numFmtId="167" fontId="9" fillId="0" borderId="0" xfId="0" applyNumberFormat="1" applyFont="1" applyBorder="1" applyAlignment="1" applyProtection="1">
      <alignment vertical="center"/>
    </xf>
    <xf numFmtId="0" fontId="9" fillId="0" borderId="0" xfId="0" applyFont="1" applyAlignment="1" applyProtection="1">
      <alignment vertical="center"/>
      <protection locked="0"/>
    </xf>
    <xf numFmtId="0" fontId="9" fillId="0" borderId="5" xfId="0" applyFont="1" applyBorder="1" applyAlignment="1">
      <alignment vertical="center"/>
    </xf>
    <xf numFmtId="0" fontId="9" fillId="0" borderId="18" xfId="0" applyFont="1" applyBorder="1" applyAlignment="1" applyProtection="1">
      <alignment vertical="center"/>
    </xf>
    <xf numFmtId="0" fontId="9" fillId="0" borderId="0" xfId="0" applyFont="1" applyBorder="1" applyAlignment="1" applyProtection="1">
      <alignment vertical="center"/>
    </xf>
    <xf numFmtId="0" fontId="9" fillId="0" borderId="19" xfId="0" applyFont="1" applyBorder="1" applyAlignment="1" applyProtection="1">
      <alignment vertical="center"/>
    </xf>
    <xf numFmtId="0" fontId="9" fillId="0" borderId="0" xfId="0" applyFont="1" applyAlignment="1">
      <alignment horizontal="left" vertical="center"/>
    </xf>
    <xf numFmtId="0" fontId="36" fillId="0" borderId="0" xfId="0" applyFont="1" applyBorder="1" applyAlignment="1" applyProtection="1">
      <alignment vertical="center" wrapText="1"/>
    </xf>
    <xf numFmtId="0" fontId="38" fillId="0" borderId="28" xfId="0" applyFont="1" applyBorder="1" applyAlignment="1" applyProtection="1">
      <alignment horizontal="center" vertical="center"/>
    </xf>
    <xf numFmtId="49" fontId="38" fillId="0" borderId="28" xfId="0" applyNumberFormat="1" applyFont="1" applyBorder="1" applyAlignment="1" applyProtection="1">
      <alignment horizontal="left" vertical="center" wrapText="1"/>
    </xf>
    <xf numFmtId="0" fontId="38" fillId="0" borderId="28" xfId="0" applyFont="1" applyBorder="1" applyAlignment="1" applyProtection="1">
      <alignment horizontal="left" vertical="center" wrapText="1"/>
    </xf>
    <xf numFmtId="0" fontId="38" fillId="0" borderId="28" xfId="0" applyFont="1" applyBorder="1" applyAlignment="1" applyProtection="1">
      <alignment horizontal="center" vertical="center" wrapText="1"/>
    </xf>
    <xf numFmtId="167" fontId="38" fillId="0" borderId="28" xfId="0" applyNumberFormat="1" applyFont="1" applyBorder="1" applyAlignment="1" applyProtection="1">
      <alignment vertical="center"/>
    </xf>
    <xf numFmtId="4" fontId="38" fillId="4" borderId="28" xfId="0" applyNumberFormat="1" applyFont="1" applyFill="1" applyBorder="1" applyAlignment="1" applyProtection="1">
      <alignment vertical="center"/>
      <protection locked="0"/>
    </xf>
    <xf numFmtId="4" fontId="38" fillId="0" borderId="28" xfId="0" applyNumberFormat="1" applyFont="1" applyBorder="1" applyAlignment="1" applyProtection="1">
      <alignment vertical="center"/>
    </xf>
    <xf numFmtId="0" fontId="38" fillId="0" borderId="5" xfId="0" applyFont="1" applyBorder="1" applyAlignment="1">
      <alignment vertical="center"/>
    </xf>
    <xf numFmtId="0" fontId="38" fillId="4" borderId="28" xfId="0" applyFont="1" applyFill="1" applyBorder="1" applyAlignment="1" applyProtection="1">
      <alignment horizontal="left" vertical="center"/>
      <protection locked="0"/>
    </xf>
    <xf numFmtId="0" fontId="38" fillId="0" borderId="0" xfId="0" applyFont="1" applyBorder="1" applyAlignment="1" applyProtection="1">
      <alignment horizontal="center" vertical="center"/>
    </xf>
    <xf numFmtId="0" fontId="37" fillId="0" borderId="0" xfId="0" applyFont="1" applyAlignment="1" applyProtection="1">
      <alignment horizontal="left" vertical="center"/>
    </xf>
    <xf numFmtId="0" fontId="37" fillId="0" borderId="0" xfId="0" applyFont="1" applyAlignment="1" applyProtection="1">
      <alignment horizontal="left" vertical="center" wrapText="1"/>
    </xf>
    <xf numFmtId="167" fontId="9" fillId="0" borderId="0" xfId="0" applyNumberFormat="1" applyFont="1" applyAlignment="1" applyProtection="1">
      <alignment vertical="center"/>
    </xf>
    <xf numFmtId="0" fontId="0" fillId="0" borderId="23" xfId="0" applyFont="1" applyBorder="1" applyAlignment="1" applyProtection="1">
      <alignment vertical="center"/>
    </xf>
    <xf numFmtId="0" fontId="0" fillId="0" borderId="25" xfId="0" applyFont="1" applyBorder="1" applyAlignment="1" applyProtection="1">
      <alignment vertical="center"/>
    </xf>
    <xf numFmtId="0" fontId="0" fillId="0" borderId="0" xfId="0" applyAlignment="1" applyProtection="1">
      <alignment vertical="top"/>
      <protection locked="0"/>
    </xf>
    <xf numFmtId="0" fontId="39" fillId="0" borderId="29" xfId="0" applyFont="1" applyBorder="1" applyAlignment="1" applyProtection="1">
      <alignment vertical="center" wrapText="1"/>
      <protection locked="0"/>
    </xf>
    <xf numFmtId="0" fontId="39" fillId="0" borderId="30" xfId="0" applyFont="1" applyBorder="1" applyAlignment="1" applyProtection="1">
      <alignment vertical="center" wrapText="1"/>
      <protection locked="0"/>
    </xf>
    <xf numFmtId="0" fontId="39" fillId="0" borderId="31" xfId="0" applyFont="1" applyBorder="1" applyAlignment="1" applyProtection="1">
      <alignment vertical="center" wrapText="1"/>
      <protection locked="0"/>
    </xf>
    <xf numFmtId="0" fontId="39" fillId="0" borderId="32" xfId="0" applyFont="1" applyBorder="1" applyAlignment="1" applyProtection="1">
      <alignment horizontal="center" vertical="center" wrapText="1"/>
      <protection locked="0"/>
    </xf>
    <xf numFmtId="0" fontId="39" fillId="0" borderId="33" xfId="0" applyFont="1" applyBorder="1" applyAlignment="1" applyProtection="1">
      <alignment horizontal="center" vertical="center" wrapText="1"/>
      <protection locked="0"/>
    </xf>
    <xf numFmtId="0" fontId="39" fillId="0" borderId="32" xfId="0" applyFont="1" applyBorder="1" applyAlignment="1" applyProtection="1">
      <alignment vertical="center" wrapText="1"/>
      <protection locked="0"/>
    </xf>
    <xf numFmtId="0" fontId="39" fillId="0" borderId="33" xfId="0" applyFont="1" applyBorder="1" applyAlignment="1" applyProtection="1">
      <alignment vertical="center" wrapText="1"/>
      <protection locked="0"/>
    </xf>
    <xf numFmtId="0" fontId="41" fillId="0" borderId="1" xfId="0" applyFont="1" applyBorder="1" applyAlignment="1" applyProtection="1">
      <alignment horizontal="left" vertical="center" wrapText="1"/>
      <protection locked="0"/>
    </xf>
    <xf numFmtId="0" fontId="42" fillId="0" borderId="1" xfId="0" applyFont="1" applyBorder="1" applyAlignment="1" applyProtection="1">
      <alignment horizontal="left" vertical="center" wrapText="1"/>
      <protection locked="0"/>
    </xf>
    <xf numFmtId="0" fontId="42" fillId="0" borderId="32" xfId="0" applyFont="1" applyBorder="1" applyAlignment="1" applyProtection="1">
      <alignment vertical="center" wrapText="1"/>
      <protection locked="0"/>
    </xf>
    <xf numFmtId="0" fontId="42" fillId="0" borderId="1" xfId="0" applyFont="1" applyBorder="1" applyAlignment="1" applyProtection="1">
      <alignment vertical="center" wrapText="1"/>
      <protection locked="0"/>
    </xf>
    <xf numFmtId="0" fontId="42" fillId="0" borderId="1" xfId="0" applyFont="1" applyBorder="1" applyAlignment="1" applyProtection="1">
      <alignment vertical="center"/>
      <protection locked="0"/>
    </xf>
    <xf numFmtId="0" fontId="42" fillId="0" borderId="1" xfId="0" applyFont="1" applyBorder="1" applyAlignment="1" applyProtection="1">
      <alignment horizontal="left" vertical="center"/>
      <protection locked="0"/>
    </xf>
    <xf numFmtId="49" fontId="42" fillId="0" borderId="1" xfId="0" applyNumberFormat="1" applyFont="1" applyBorder="1" applyAlignment="1" applyProtection="1">
      <alignment vertical="center" wrapText="1"/>
      <protection locked="0"/>
    </xf>
    <xf numFmtId="0" fontId="39" fillId="0" borderId="35" xfId="0" applyFont="1" applyBorder="1" applyAlignment="1" applyProtection="1">
      <alignment vertical="center" wrapText="1"/>
      <protection locked="0"/>
    </xf>
    <xf numFmtId="0" fontId="43" fillId="0" borderId="34" xfId="0" applyFont="1" applyBorder="1" applyAlignment="1" applyProtection="1">
      <alignment vertical="center" wrapText="1"/>
      <protection locked="0"/>
    </xf>
    <xf numFmtId="0" fontId="39" fillId="0" borderId="36" xfId="0" applyFont="1" applyBorder="1" applyAlignment="1" applyProtection="1">
      <alignment vertical="center" wrapText="1"/>
      <protection locked="0"/>
    </xf>
    <xf numFmtId="0" fontId="39" fillId="0" borderId="1" xfId="0" applyFont="1" applyBorder="1" applyAlignment="1" applyProtection="1">
      <alignment vertical="top"/>
      <protection locked="0"/>
    </xf>
    <xf numFmtId="0" fontId="39" fillId="0" borderId="0" xfId="0" applyFont="1" applyAlignment="1" applyProtection="1">
      <alignment vertical="top"/>
      <protection locked="0"/>
    </xf>
    <xf numFmtId="0" fontId="39" fillId="0" borderId="29" xfId="0" applyFont="1" applyBorder="1" applyAlignment="1" applyProtection="1">
      <alignment horizontal="left" vertical="center"/>
      <protection locked="0"/>
    </xf>
    <xf numFmtId="0" fontId="39" fillId="0" borderId="30" xfId="0" applyFont="1" applyBorder="1" applyAlignment="1" applyProtection="1">
      <alignment horizontal="left" vertical="center"/>
      <protection locked="0"/>
    </xf>
    <xf numFmtId="0" fontId="39" fillId="0" borderId="31" xfId="0" applyFont="1" applyBorder="1" applyAlignment="1" applyProtection="1">
      <alignment horizontal="left" vertical="center"/>
      <protection locked="0"/>
    </xf>
    <xf numFmtId="0" fontId="39" fillId="0" borderId="32" xfId="0" applyFont="1" applyBorder="1" applyAlignment="1" applyProtection="1">
      <alignment horizontal="left" vertical="center"/>
      <protection locked="0"/>
    </xf>
    <xf numFmtId="0" fontId="39" fillId="0" borderId="33" xfId="0" applyFont="1" applyBorder="1" applyAlignment="1" applyProtection="1">
      <alignment horizontal="left" vertical="center"/>
      <protection locked="0"/>
    </xf>
    <xf numFmtId="0" fontId="41" fillId="0" borderId="1" xfId="0" applyFont="1" applyBorder="1" applyAlignment="1" applyProtection="1">
      <alignment horizontal="left" vertical="center"/>
      <protection locked="0"/>
    </xf>
    <xf numFmtId="0" fontId="44" fillId="0" borderId="0" xfId="0" applyFont="1" applyAlignment="1" applyProtection="1">
      <alignment horizontal="left" vertical="center"/>
      <protection locked="0"/>
    </xf>
    <xf numFmtId="0" fontId="41" fillId="0" borderId="34" xfId="0" applyFont="1" applyBorder="1" applyAlignment="1" applyProtection="1">
      <alignment horizontal="left" vertical="center"/>
      <protection locked="0"/>
    </xf>
    <xf numFmtId="0" fontId="41" fillId="0" borderId="34" xfId="0" applyFont="1" applyBorder="1" applyAlignment="1" applyProtection="1">
      <alignment horizontal="center" vertical="center"/>
      <protection locked="0"/>
    </xf>
    <xf numFmtId="0" fontId="44" fillId="0" borderId="34" xfId="0" applyFont="1" applyBorder="1" applyAlignment="1" applyProtection="1">
      <alignment horizontal="left" vertical="center"/>
      <protection locked="0"/>
    </xf>
    <xf numFmtId="0" fontId="45" fillId="0" borderId="1" xfId="0" applyFont="1" applyBorder="1" applyAlignment="1" applyProtection="1">
      <alignment horizontal="left" vertical="center"/>
      <protection locked="0"/>
    </xf>
    <xf numFmtId="0" fontId="42" fillId="0" borderId="0" xfId="0" applyFont="1" applyAlignment="1" applyProtection="1">
      <alignment horizontal="left" vertical="center"/>
      <protection locked="0"/>
    </xf>
    <xf numFmtId="0" fontId="42" fillId="0" borderId="1" xfId="0" applyFont="1" applyBorder="1" applyAlignment="1" applyProtection="1">
      <alignment horizontal="center" vertical="center"/>
      <protection locked="0"/>
    </xf>
    <xf numFmtId="0" fontId="42" fillId="0" borderId="32" xfId="0" applyFont="1" applyBorder="1" applyAlignment="1" applyProtection="1">
      <alignment horizontal="left" vertical="center"/>
      <protection locked="0"/>
    </xf>
    <xf numFmtId="0" fontId="42" fillId="2" borderId="1" xfId="0" applyFont="1" applyFill="1" applyBorder="1" applyAlignment="1" applyProtection="1">
      <alignment horizontal="left" vertical="center"/>
      <protection locked="0"/>
    </xf>
    <xf numFmtId="0" fontId="42" fillId="2" borderId="1" xfId="0" applyFont="1" applyFill="1" applyBorder="1" applyAlignment="1" applyProtection="1">
      <alignment horizontal="center" vertical="center"/>
      <protection locked="0"/>
    </xf>
    <xf numFmtId="0" fontId="39" fillId="0" borderId="35" xfId="0" applyFont="1" applyBorder="1" applyAlignment="1" applyProtection="1">
      <alignment horizontal="left" vertical="center"/>
      <protection locked="0"/>
    </xf>
    <xf numFmtId="0" fontId="43" fillId="0" borderId="34" xfId="0" applyFont="1" applyBorder="1" applyAlignment="1" applyProtection="1">
      <alignment horizontal="left" vertical="center"/>
      <protection locked="0"/>
    </xf>
    <xf numFmtId="0" fontId="39" fillId="0" borderId="36" xfId="0" applyFont="1" applyBorder="1" applyAlignment="1" applyProtection="1">
      <alignment horizontal="left" vertical="center"/>
      <protection locked="0"/>
    </xf>
    <xf numFmtId="0" fontId="39" fillId="0" borderId="1" xfId="0" applyFont="1" applyBorder="1" applyAlignment="1" applyProtection="1">
      <alignment horizontal="left" vertical="center"/>
      <protection locked="0"/>
    </xf>
    <xf numFmtId="0" fontId="43" fillId="0" borderId="1" xfId="0" applyFont="1" applyBorder="1" applyAlignment="1" applyProtection="1">
      <alignment horizontal="left" vertical="center"/>
      <protection locked="0"/>
    </xf>
    <xf numFmtId="0" fontId="44" fillId="0" borderId="1" xfId="0" applyFont="1" applyBorder="1" applyAlignment="1" applyProtection="1">
      <alignment horizontal="left" vertical="center"/>
      <protection locked="0"/>
    </xf>
    <xf numFmtId="0" fontId="42" fillId="0" borderId="34" xfId="0" applyFont="1" applyBorder="1" applyAlignment="1" applyProtection="1">
      <alignment horizontal="left" vertical="center"/>
      <protection locked="0"/>
    </xf>
    <xf numFmtId="0" fontId="39" fillId="0" borderId="1" xfId="0" applyFont="1" applyBorder="1" applyAlignment="1" applyProtection="1">
      <alignment horizontal="left" vertical="center" wrapText="1"/>
      <protection locked="0"/>
    </xf>
    <xf numFmtId="0" fontId="42" fillId="0" borderId="1" xfId="0" applyFont="1" applyBorder="1" applyAlignment="1" applyProtection="1">
      <alignment horizontal="center" vertical="center" wrapText="1"/>
      <protection locked="0"/>
    </xf>
    <xf numFmtId="0" fontId="39" fillId="0" borderId="29" xfId="0" applyFont="1" applyBorder="1" applyAlignment="1" applyProtection="1">
      <alignment horizontal="left" vertical="center" wrapText="1"/>
      <protection locked="0"/>
    </xf>
    <xf numFmtId="0" fontId="39" fillId="0" borderId="30" xfId="0" applyFont="1" applyBorder="1" applyAlignment="1" applyProtection="1">
      <alignment horizontal="left" vertical="center" wrapText="1"/>
      <protection locked="0"/>
    </xf>
    <xf numFmtId="0" fontId="39" fillId="0" borderId="31" xfId="0" applyFont="1" applyBorder="1" applyAlignment="1" applyProtection="1">
      <alignment horizontal="left" vertical="center" wrapText="1"/>
      <protection locked="0"/>
    </xf>
    <xf numFmtId="0" fontId="39" fillId="0" borderId="32" xfId="0" applyFont="1" applyBorder="1" applyAlignment="1" applyProtection="1">
      <alignment horizontal="left" vertical="center" wrapText="1"/>
      <protection locked="0"/>
    </xf>
    <xf numFmtId="0" fontId="39" fillId="0" borderId="33" xfId="0" applyFont="1" applyBorder="1" applyAlignment="1" applyProtection="1">
      <alignment horizontal="left" vertical="center" wrapText="1"/>
      <protection locked="0"/>
    </xf>
    <xf numFmtId="0" fontId="44" fillId="0" borderId="32" xfId="0" applyFont="1" applyBorder="1" applyAlignment="1" applyProtection="1">
      <alignment horizontal="left" vertical="center" wrapText="1"/>
      <protection locked="0"/>
    </xf>
    <xf numFmtId="0" fontId="44" fillId="0" borderId="33" xfId="0" applyFont="1" applyBorder="1" applyAlignment="1" applyProtection="1">
      <alignment horizontal="left" vertical="center" wrapText="1"/>
      <protection locked="0"/>
    </xf>
    <xf numFmtId="0" fontId="42" fillId="0" borderId="32" xfId="0" applyFont="1" applyBorder="1" applyAlignment="1" applyProtection="1">
      <alignment horizontal="left" vertical="center" wrapText="1"/>
      <protection locked="0"/>
    </xf>
    <xf numFmtId="0" fontId="42" fillId="0" borderId="33" xfId="0" applyFont="1" applyBorder="1" applyAlignment="1" applyProtection="1">
      <alignment horizontal="left" vertical="center" wrapText="1"/>
      <protection locked="0"/>
    </xf>
    <xf numFmtId="0" fontId="42" fillId="0" borderId="33" xfId="0" applyFont="1" applyBorder="1" applyAlignment="1" applyProtection="1">
      <alignment horizontal="left" vertical="center"/>
      <protection locked="0"/>
    </xf>
    <xf numFmtId="0" fontId="42" fillId="0" borderId="35" xfId="0" applyFont="1" applyBorder="1" applyAlignment="1" applyProtection="1">
      <alignment horizontal="left" vertical="center" wrapText="1"/>
      <protection locked="0"/>
    </xf>
    <xf numFmtId="0" fontId="42" fillId="0" borderId="34" xfId="0" applyFont="1" applyBorder="1" applyAlignment="1" applyProtection="1">
      <alignment horizontal="left" vertical="center" wrapText="1"/>
      <protection locked="0"/>
    </xf>
    <xf numFmtId="0" fontId="42" fillId="0" borderId="36" xfId="0" applyFont="1" applyBorder="1" applyAlignment="1" applyProtection="1">
      <alignment horizontal="left" vertical="center" wrapText="1"/>
      <protection locked="0"/>
    </xf>
    <xf numFmtId="0" fontId="42" fillId="0" borderId="1" xfId="0" applyFont="1" applyBorder="1" applyAlignment="1" applyProtection="1">
      <alignment horizontal="left" vertical="top"/>
      <protection locked="0"/>
    </xf>
    <xf numFmtId="0" fontId="42" fillId="0" borderId="1" xfId="0" applyFont="1" applyBorder="1" applyAlignment="1" applyProtection="1">
      <alignment horizontal="center" vertical="top"/>
      <protection locked="0"/>
    </xf>
    <xf numFmtId="0" fontId="42" fillId="0" borderId="35" xfId="0" applyFont="1" applyBorder="1" applyAlignment="1" applyProtection="1">
      <alignment horizontal="left" vertical="center"/>
      <protection locked="0"/>
    </xf>
    <xf numFmtId="0" fontId="42" fillId="0" borderId="36" xfId="0" applyFont="1" applyBorder="1" applyAlignment="1" applyProtection="1">
      <alignment horizontal="left" vertical="center"/>
      <protection locked="0"/>
    </xf>
    <xf numFmtId="0" fontId="44" fillId="0" borderId="0" xfId="0" applyFont="1" applyAlignment="1" applyProtection="1">
      <alignment vertical="center"/>
      <protection locked="0"/>
    </xf>
    <xf numFmtId="0" fontId="41" fillId="0" borderId="1" xfId="0" applyFont="1" applyBorder="1" applyAlignment="1" applyProtection="1">
      <alignment vertical="center"/>
      <protection locked="0"/>
    </xf>
    <xf numFmtId="0" fontId="44" fillId="0" borderId="34" xfId="0" applyFont="1" applyBorder="1" applyAlignment="1" applyProtection="1">
      <alignment vertical="center"/>
      <protection locked="0"/>
    </xf>
    <xf numFmtId="0" fontId="41" fillId="0" borderId="34" xfId="0" applyFont="1" applyBorder="1" applyAlignment="1" applyProtection="1">
      <alignment vertical="center"/>
      <protection locked="0"/>
    </xf>
    <xf numFmtId="0" fontId="0" fillId="0" borderId="1" xfId="0" applyBorder="1" applyAlignment="1" applyProtection="1">
      <alignment vertical="top"/>
      <protection locked="0"/>
    </xf>
    <xf numFmtId="49" fontId="42" fillId="0" borderId="1" xfId="0" applyNumberFormat="1" applyFont="1" applyBorder="1" applyAlignment="1" applyProtection="1">
      <alignment horizontal="left" vertical="center"/>
      <protection locked="0"/>
    </xf>
    <xf numFmtId="0" fontId="0" fillId="0" borderId="34" xfId="0" applyBorder="1" applyAlignment="1" applyProtection="1">
      <alignment vertical="top"/>
      <protection locked="0"/>
    </xf>
    <xf numFmtId="0" fontId="41" fillId="0" borderId="34" xfId="0" applyFont="1" applyBorder="1" applyAlignment="1" applyProtection="1">
      <alignment horizontal="left"/>
      <protection locked="0"/>
    </xf>
    <xf numFmtId="0" fontId="44" fillId="0" borderId="34" xfId="0" applyFont="1" applyBorder="1" applyAlignment="1" applyProtection="1">
      <protection locked="0"/>
    </xf>
    <xf numFmtId="0" fontId="39" fillId="0" borderId="32" xfId="0" applyFont="1" applyBorder="1" applyAlignment="1" applyProtection="1">
      <alignment vertical="top"/>
      <protection locked="0"/>
    </xf>
    <xf numFmtId="0" fontId="39" fillId="0" borderId="33" xfId="0" applyFont="1" applyBorder="1" applyAlignment="1" applyProtection="1">
      <alignment vertical="top"/>
      <protection locked="0"/>
    </xf>
    <xf numFmtId="0" fontId="39" fillId="0" borderId="1" xfId="0" applyFont="1" applyBorder="1" applyAlignment="1" applyProtection="1">
      <alignment horizontal="center" vertical="center"/>
      <protection locked="0"/>
    </xf>
    <xf numFmtId="0" fontId="39" fillId="0" borderId="1" xfId="0" applyFont="1" applyBorder="1" applyAlignment="1" applyProtection="1">
      <alignment horizontal="left" vertical="top"/>
      <protection locked="0"/>
    </xf>
    <xf numFmtId="0" fontId="39" fillId="0" borderId="35" xfId="0" applyFont="1" applyBorder="1" applyAlignment="1" applyProtection="1">
      <alignment vertical="top"/>
      <protection locked="0"/>
    </xf>
    <xf numFmtId="0" fontId="39" fillId="0" borderId="34" xfId="0" applyFont="1" applyBorder="1" applyAlignment="1" applyProtection="1">
      <alignment vertical="top"/>
      <protection locked="0"/>
    </xf>
    <xf numFmtId="0" fontId="39" fillId="0" borderId="36" xfId="0" applyFont="1" applyBorder="1" applyAlignment="1" applyProtection="1">
      <alignment vertical="top"/>
      <protection locked="0"/>
    </xf>
    <xf numFmtId="0" fontId="19" fillId="0" borderId="0" xfId="0" applyFont="1" applyAlignment="1">
      <alignment horizontal="left" vertical="top" wrapText="1"/>
    </xf>
    <xf numFmtId="0" fontId="19" fillId="0" borderId="0" xfId="0" applyFont="1" applyAlignment="1">
      <alignment horizontal="left" vertical="center"/>
    </xf>
    <xf numFmtId="0" fontId="2" fillId="0" borderId="0" xfId="0" applyFont="1" applyBorder="1" applyAlignment="1" applyProtection="1">
      <alignment horizontal="left" vertical="center"/>
    </xf>
    <xf numFmtId="0" fontId="0" fillId="0" borderId="0" xfId="0" applyBorder="1" applyProtection="1"/>
    <xf numFmtId="0" fontId="3" fillId="0" borderId="0" xfId="0" applyFont="1" applyBorder="1" applyAlignment="1" applyProtection="1">
      <alignment horizontal="left" vertical="top" wrapText="1"/>
    </xf>
    <xf numFmtId="49" fontId="2" fillId="4" borderId="0" xfId="0" applyNumberFormat="1" applyFont="1" applyFill="1" applyBorder="1" applyAlignment="1" applyProtection="1">
      <alignment horizontal="left" vertical="center"/>
      <protection locked="0"/>
    </xf>
    <xf numFmtId="49" fontId="2" fillId="0" borderId="0" xfId="0" applyNumberFormat="1" applyFont="1" applyBorder="1" applyAlignment="1" applyProtection="1">
      <alignment horizontal="left" vertical="center"/>
    </xf>
    <xf numFmtId="0" fontId="2" fillId="0" borderId="0" xfId="0" applyFont="1" applyBorder="1" applyAlignment="1" applyProtection="1">
      <alignment horizontal="left" vertical="center" wrapText="1"/>
    </xf>
    <xf numFmtId="4" fontId="20" fillId="0" borderId="8" xfId="0" applyNumberFormat="1" applyFont="1" applyBorder="1" applyAlignment="1" applyProtection="1">
      <alignment vertical="center"/>
    </xf>
    <xf numFmtId="0" fontId="0" fillId="0" borderId="8" xfId="0" applyFont="1" applyBorder="1" applyAlignment="1" applyProtection="1">
      <alignment vertical="center"/>
    </xf>
    <xf numFmtId="0" fontId="1" fillId="0" borderId="0" xfId="0" applyFont="1" applyBorder="1" applyAlignment="1" applyProtection="1">
      <alignment horizontal="right" vertical="center"/>
    </xf>
    <xf numFmtId="164" fontId="1" fillId="0" borderId="0" xfId="0" applyNumberFormat="1" applyFont="1" applyBorder="1" applyAlignment="1" applyProtection="1">
      <alignment horizontal="center" vertical="center"/>
    </xf>
    <xf numFmtId="0" fontId="1" fillId="0" borderId="0" xfId="0" applyFont="1" applyBorder="1" applyAlignment="1" applyProtection="1">
      <alignment vertical="center"/>
    </xf>
    <xf numFmtId="4" fontId="19" fillId="0" borderId="0" xfId="0" applyNumberFormat="1" applyFont="1" applyBorder="1" applyAlignment="1" applyProtection="1">
      <alignment vertical="center"/>
    </xf>
    <xf numFmtId="0" fontId="3" fillId="5" borderId="10" xfId="0" applyFont="1" applyFill="1" applyBorder="1" applyAlignment="1" applyProtection="1">
      <alignment horizontal="left" vertical="center"/>
    </xf>
    <xf numFmtId="0" fontId="0" fillId="5" borderId="10" xfId="0" applyFont="1" applyFill="1" applyBorder="1" applyAlignment="1" applyProtection="1">
      <alignment vertical="center"/>
    </xf>
    <xf numFmtId="4" fontId="3" fillId="5" borderId="10" xfId="0" applyNumberFormat="1" applyFont="1" applyFill="1" applyBorder="1" applyAlignment="1" applyProtection="1">
      <alignment vertical="center"/>
    </xf>
    <xf numFmtId="0" fontId="0" fillId="5" borderId="11" xfId="0" applyFont="1" applyFill="1" applyBorder="1" applyAlignment="1" applyProtection="1">
      <alignment vertical="center"/>
    </xf>
    <xf numFmtId="0" fontId="3" fillId="0" borderId="0" xfId="0" applyFont="1" applyAlignment="1" applyProtection="1">
      <alignment horizontal="left" vertical="center" wrapText="1"/>
    </xf>
    <xf numFmtId="0" fontId="3" fillId="0" borderId="0" xfId="0" applyFont="1" applyAlignment="1" applyProtection="1">
      <alignment vertical="center"/>
    </xf>
    <xf numFmtId="165" fontId="2" fillId="0" borderId="0" xfId="0" applyNumberFormat="1" applyFont="1" applyAlignment="1" applyProtection="1">
      <alignment horizontal="left" vertical="center"/>
    </xf>
    <xf numFmtId="0" fontId="2" fillId="0" borderId="0" xfId="0" applyFont="1" applyAlignment="1" applyProtection="1">
      <alignment vertical="center"/>
    </xf>
    <xf numFmtId="0" fontId="22" fillId="0" borderId="15" xfId="0" applyFont="1" applyBorder="1" applyAlignment="1">
      <alignment horizontal="center" vertical="center"/>
    </xf>
    <xf numFmtId="0" fontId="22" fillId="0" borderId="16" xfId="0" applyFont="1" applyBorder="1" applyAlignment="1">
      <alignment horizontal="left" vertical="center"/>
    </xf>
    <xf numFmtId="0" fontId="1" fillId="0" borderId="18" xfId="0" applyFont="1" applyBorder="1" applyAlignment="1">
      <alignment horizontal="left" vertical="center"/>
    </xf>
    <xf numFmtId="0" fontId="1" fillId="0" borderId="0" xfId="0" applyFont="1" applyBorder="1" applyAlignment="1">
      <alignment horizontal="left" vertical="center"/>
    </xf>
    <xf numFmtId="0" fontId="1" fillId="0" borderId="18" xfId="0" applyFont="1" applyBorder="1" applyAlignment="1" applyProtection="1">
      <alignment horizontal="left" vertical="center"/>
    </xf>
    <xf numFmtId="0" fontId="1" fillId="0" borderId="0" xfId="0" applyFont="1" applyBorder="1" applyAlignment="1" applyProtection="1">
      <alignment horizontal="left" vertical="center"/>
    </xf>
    <xf numFmtId="0" fontId="2" fillId="6" borderId="9" xfId="0" applyFont="1" applyFill="1" applyBorder="1" applyAlignment="1" applyProtection="1">
      <alignment horizontal="center" vertical="center"/>
    </xf>
    <xf numFmtId="0" fontId="2" fillId="6" borderId="10" xfId="0" applyFont="1" applyFill="1" applyBorder="1" applyAlignment="1" applyProtection="1">
      <alignment horizontal="left" vertical="center"/>
    </xf>
    <xf numFmtId="0" fontId="2" fillId="6" borderId="10" xfId="0" applyFont="1" applyFill="1" applyBorder="1" applyAlignment="1" applyProtection="1">
      <alignment horizontal="center" vertical="center"/>
    </xf>
    <xf numFmtId="0" fontId="2" fillId="6" borderId="10" xfId="0" applyFont="1" applyFill="1" applyBorder="1" applyAlignment="1" applyProtection="1">
      <alignment horizontal="right" vertical="center"/>
    </xf>
    <xf numFmtId="4" fontId="27" fillId="0" borderId="0" xfId="0" applyNumberFormat="1" applyFont="1" applyAlignment="1" applyProtection="1">
      <alignment vertical="center"/>
    </xf>
    <xf numFmtId="0" fontId="27" fillId="0" borderId="0" xfId="0" applyFont="1" applyAlignment="1" applyProtection="1">
      <alignment vertical="center"/>
    </xf>
    <xf numFmtId="0" fontId="26" fillId="0" borderId="0" xfId="0" applyFont="1" applyAlignment="1" applyProtection="1">
      <alignment horizontal="left" vertical="center" wrapText="1"/>
    </xf>
    <xf numFmtId="4" fontId="23" fillId="0" borderId="0" xfId="0" applyNumberFormat="1" applyFont="1" applyAlignment="1" applyProtection="1">
      <alignment horizontal="right" vertical="center"/>
    </xf>
    <xf numFmtId="4" fontId="23" fillId="0" borderId="0" xfId="0" applyNumberFormat="1" applyFont="1" applyAlignment="1" applyProtection="1">
      <alignment vertical="center"/>
    </xf>
    <xf numFmtId="0" fontId="0" fillId="0" borderId="0" xfId="0"/>
    <xf numFmtId="0" fontId="18" fillId="0" borderId="0" xfId="0" applyFont="1" applyBorder="1" applyAlignment="1" applyProtection="1">
      <alignment horizontal="left" vertical="center" wrapText="1"/>
    </xf>
    <xf numFmtId="0" fontId="18" fillId="0" borderId="0" xfId="0" applyFont="1" applyBorder="1" applyAlignment="1" applyProtection="1">
      <alignment horizontal="left" vertical="center"/>
    </xf>
    <xf numFmtId="0" fontId="3" fillId="0" borderId="0" xfId="0" applyFont="1" applyBorder="1" applyAlignment="1" applyProtection="1">
      <alignment horizontal="left" vertical="center" wrapText="1"/>
    </xf>
    <xf numFmtId="0" fontId="0" fillId="0" borderId="0" xfId="0" applyFont="1" applyBorder="1" applyAlignment="1" applyProtection="1">
      <alignment vertical="center"/>
    </xf>
    <xf numFmtId="0" fontId="18" fillId="0" borderId="0" xfId="0" applyFont="1" applyAlignment="1" applyProtection="1">
      <alignment horizontal="left" vertical="center" wrapText="1"/>
    </xf>
    <xf numFmtId="0" fontId="18" fillId="0" borderId="0" xfId="0" applyFont="1" applyAlignment="1" applyProtection="1">
      <alignment horizontal="left" vertical="center"/>
    </xf>
    <xf numFmtId="0" fontId="0" fillId="0" borderId="0" xfId="0" applyFont="1" applyAlignment="1" applyProtection="1">
      <alignment vertical="center"/>
    </xf>
    <xf numFmtId="0" fontId="30" fillId="3" borderId="0" xfId="1" applyFont="1" applyFill="1" applyAlignment="1">
      <alignment vertical="center"/>
    </xf>
    <xf numFmtId="0" fontId="42" fillId="0" borderId="1" xfId="0" applyFont="1" applyBorder="1" applyAlignment="1" applyProtection="1">
      <alignment horizontal="left" vertical="top"/>
      <protection locked="0"/>
    </xf>
    <xf numFmtId="0" fontId="41" fillId="0" borderId="34" xfId="0" applyFont="1" applyBorder="1" applyAlignment="1" applyProtection="1">
      <alignment horizontal="left"/>
      <protection locked="0"/>
    </xf>
    <xf numFmtId="0" fontId="42" fillId="0" borderId="1" xfId="0" applyFont="1" applyBorder="1" applyAlignment="1" applyProtection="1">
      <alignment horizontal="left" vertical="center"/>
      <protection locked="0"/>
    </xf>
    <xf numFmtId="0" fontId="42" fillId="0" borderId="1" xfId="0" applyFont="1" applyBorder="1" applyAlignment="1" applyProtection="1">
      <alignment horizontal="left" vertical="center" wrapText="1"/>
      <protection locked="0"/>
    </xf>
    <xf numFmtId="0" fontId="40" fillId="0" borderId="1" xfId="0" applyFont="1" applyBorder="1" applyAlignment="1" applyProtection="1">
      <alignment horizontal="center" vertical="center"/>
      <protection locked="0"/>
    </xf>
    <xf numFmtId="0" fontId="40" fillId="0" borderId="1" xfId="0" applyFont="1" applyBorder="1" applyAlignment="1" applyProtection="1">
      <alignment horizontal="center" vertical="center" wrapText="1"/>
      <protection locked="0"/>
    </xf>
    <xf numFmtId="49" fontId="42" fillId="0" borderId="1" xfId="0" applyNumberFormat="1" applyFont="1" applyBorder="1" applyAlignment="1" applyProtection="1">
      <alignment horizontal="left" vertical="center" wrapText="1"/>
      <protection locked="0"/>
    </xf>
    <xf numFmtId="0" fontId="41" fillId="0" borderId="34" xfId="0" applyFont="1" applyBorder="1" applyAlignment="1" applyProtection="1">
      <alignment horizontal="left" wrapText="1"/>
      <protection locked="0"/>
    </xf>
  </cellXfs>
  <cellStyles count="2">
    <cellStyle name="Hypertextový odkaz" xfId="1" builtinId="8"/>
    <cellStyle name="Normální" xfId="0" builtinId="0" customBuiltin="1"/>
  </cellStyles>
  <dxfs count="0"/>
  <tableStyles count="0"/>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drawing1.xml><?xml version="1.0" encoding="utf-8"?>
<xdr:wsDr xmlns:xdr="http://schemas.openxmlformats.org/drawingml/2006/spreadsheetDrawing" xmlns:a="http://schemas.openxmlformats.org/drawingml/2006/main">
  <xdr:absoluteAnchor>
    <xdr:pos x="0" y="0"/>
    <xdr:ext cx="271145" cy="271145"/>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xml><?xml version="1.0" encoding="utf-8"?>
<xdr:wsDr xmlns:xdr="http://schemas.openxmlformats.org/drawingml/2006/spreadsheetDrawing" xmlns:a="http://schemas.openxmlformats.org/drawingml/2006/main">
  <xdr:absoluteAnchor>
    <xdr:pos x="0" y="0"/>
    <xdr:ext cx="276860" cy="27686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3.xml><?xml version="1.0" encoding="utf-8"?>
<xdr:wsDr xmlns:xdr="http://schemas.openxmlformats.org/drawingml/2006/spreadsheetDrawing" xmlns:a="http://schemas.openxmlformats.org/drawingml/2006/main">
  <xdr:absoluteAnchor>
    <xdr:pos x="0" y="0"/>
    <xdr:ext cx="276860" cy="27686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4.xml><?xml version="1.0" encoding="utf-8"?>
<xdr:wsDr xmlns:xdr="http://schemas.openxmlformats.org/drawingml/2006/spreadsheetDrawing" xmlns:a="http://schemas.openxmlformats.org/drawingml/2006/main">
  <xdr:absoluteAnchor>
    <xdr:pos x="0" y="0"/>
    <xdr:ext cx="276860" cy="27686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5.xml><?xml version="1.0" encoding="utf-8"?>
<xdr:wsDr xmlns:xdr="http://schemas.openxmlformats.org/drawingml/2006/spreadsheetDrawing" xmlns:a="http://schemas.openxmlformats.org/drawingml/2006/main">
  <xdr:absoluteAnchor>
    <xdr:pos x="0" y="0"/>
    <xdr:ext cx="276860" cy="27686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M57"/>
  <sheetViews>
    <sheetView showGridLines="0" tabSelected="1" workbookViewId="0">
      <pane ySplit="1" topLeftCell="A2" activePane="bottomLeft" state="frozen"/>
      <selection pane="bottomLeft"/>
    </sheetView>
  </sheetViews>
  <sheetFormatPr defaultRowHeight="15"/>
  <cols>
    <col min="1" max="1" width="8.33203125" customWidth="1"/>
    <col min="2" max="2" width="1.6640625" customWidth="1"/>
    <col min="3" max="3" width="4.1640625" customWidth="1"/>
    <col min="4" max="33" width="2.6640625" customWidth="1"/>
    <col min="34" max="34" width="3.33203125" customWidth="1"/>
    <col min="35" max="35" width="31.6640625" customWidth="1"/>
    <col min="36" max="37" width="2.5" customWidth="1"/>
    <col min="38" max="38" width="8.33203125" customWidth="1"/>
    <col min="39" max="39" width="3.33203125" customWidth="1"/>
    <col min="40" max="40" width="13.33203125" customWidth="1"/>
    <col min="41" max="41" width="7.5" customWidth="1"/>
    <col min="42" max="42" width="4.1640625" customWidth="1"/>
    <col min="43" max="43" width="15.6640625" customWidth="1"/>
    <col min="44" max="44" width="13.6640625" customWidth="1"/>
    <col min="45" max="47" width="25.83203125" hidden="1" customWidth="1"/>
    <col min="48" max="52" width="21.6640625" hidden="1" customWidth="1"/>
    <col min="53" max="53" width="19.1640625" hidden="1" customWidth="1"/>
    <col min="54" max="54" width="25" hidden="1" customWidth="1"/>
    <col min="55" max="56" width="19.1640625" hidden="1" customWidth="1"/>
    <col min="57" max="57" width="66.5" customWidth="1"/>
    <col min="71" max="91" width="9.33203125" hidden="1"/>
  </cols>
  <sheetData>
    <row r="1" spans="1:74" ht="21.4" customHeight="1">
      <c r="A1" s="14" t="s">
        <v>0</v>
      </c>
      <c r="B1" s="15"/>
      <c r="C1" s="15"/>
      <c r="D1" s="16" t="s">
        <v>1</v>
      </c>
      <c r="E1" s="15"/>
      <c r="F1" s="15"/>
      <c r="G1" s="15"/>
      <c r="H1" s="15"/>
      <c r="I1" s="15"/>
      <c r="J1" s="15"/>
      <c r="K1" s="17" t="s">
        <v>2</v>
      </c>
      <c r="L1" s="17"/>
      <c r="M1" s="17"/>
      <c r="N1" s="17"/>
      <c r="O1" s="17"/>
      <c r="P1" s="17"/>
      <c r="Q1" s="17"/>
      <c r="R1" s="17"/>
      <c r="S1" s="17"/>
      <c r="T1" s="15"/>
      <c r="U1" s="15"/>
      <c r="V1" s="15"/>
      <c r="W1" s="17" t="s">
        <v>3</v>
      </c>
      <c r="X1" s="17"/>
      <c r="Y1" s="17"/>
      <c r="Z1" s="17"/>
      <c r="AA1" s="17"/>
      <c r="AB1" s="17"/>
      <c r="AC1" s="17"/>
      <c r="AD1" s="17"/>
      <c r="AE1" s="17"/>
      <c r="AF1" s="17"/>
      <c r="AG1" s="17"/>
      <c r="AH1" s="17"/>
      <c r="AI1" s="18"/>
      <c r="AJ1" s="19"/>
      <c r="AK1" s="19"/>
      <c r="AL1" s="19"/>
      <c r="AM1" s="19"/>
      <c r="AN1" s="19"/>
      <c r="AO1" s="19"/>
      <c r="AP1" s="19"/>
      <c r="AQ1" s="19"/>
      <c r="AR1" s="19"/>
      <c r="AS1" s="19"/>
      <c r="AT1" s="19"/>
      <c r="AU1" s="19"/>
      <c r="AV1" s="19"/>
      <c r="AW1" s="19"/>
      <c r="AX1" s="19"/>
      <c r="AY1" s="19"/>
      <c r="AZ1" s="19"/>
      <c r="BA1" s="20" t="s">
        <v>4</v>
      </c>
      <c r="BB1" s="20" t="s">
        <v>5</v>
      </c>
      <c r="BC1" s="19"/>
      <c r="BD1" s="19"/>
      <c r="BE1" s="19"/>
      <c r="BF1" s="19"/>
      <c r="BG1" s="19"/>
      <c r="BH1" s="19"/>
      <c r="BI1" s="19"/>
      <c r="BJ1" s="19"/>
      <c r="BK1" s="19"/>
      <c r="BL1" s="19"/>
      <c r="BM1" s="19"/>
      <c r="BN1" s="19"/>
      <c r="BO1" s="19"/>
      <c r="BP1" s="19"/>
      <c r="BQ1" s="19"/>
      <c r="BR1" s="19"/>
      <c r="BT1" s="21" t="s">
        <v>6</v>
      </c>
      <c r="BU1" s="21" t="s">
        <v>6</v>
      </c>
      <c r="BV1" s="21" t="s">
        <v>7</v>
      </c>
    </row>
    <row r="2" spans="1:74" ht="36.950000000000003" customHeight="1">
      <c r="AR2" s="368"/>
      <c r="AS2" s="368"/>
      <c r="AT2" s="368"/>
      <c r="AU2" s="368"/>
      <c r="AV2" s="368"/>
      <c r="AW2" s="368"/>
      <c r="AX2" s="368"/>
      <c r="AY2" s="368"/>
      <c r="AZ2" s="368"/>
      <c r="BA2" s="368"/>
      <c r="BB2" s="368"/>
      <c r="BC2" s="368"/>
      <c r="BD2" s="368"/>
      <c r="BE2" s="368"/>
      <c r="BS2" s="22" t="s">
        <v>8</v>
      </c>
      <c r="BT2" s="22" t="s">
        <v>9</v>
      </c>
    </row>
    <row r="3" spans="1:74" ht="6.95" customHeight="1">
      <c r="B3" s="23"/>
      <c r="C3" s="24"/>
      <c r="D3" s="24"/>
      <c r="E3" s="24"/>
      <c r="F3" s="24"/>
      <c r="G3" s="24"/>
      <c r="H3" s="24"/>
      <c r="I3" s="24"/>
      <c r="J3" s="24"/>
      <c r="K3" s="24"/>
      <c r="L3" s="24"/>
      <c r="M3" s="24"/>
      <c r="N3" s="24"/>
      <c r="O3" s="24"/>
      <c r="P3" s="24"/>
      <c r="Q3" s="24"/>
      <c r="R3" s="24"/>
      <c r="S3" s="24"/>
      <c r="T3" s="24"/>
      <c r="U3" s="24"/>
      <c r="V3" s="24"/>
      <c r="W3" s="24"/>
      <c r="X3" s="24"/>
      <c r="Y3" s="24"/>
      <c r="Z3" s="24"/>
      <c r="AA3" s="24"/>
      <c r="AB3" s="24"/>
      <c r="AC3" s="24"/>
      <c r="AD3" s="24"/>
      <c r="AE3" s="24"/>
      <c r="AF3" s="24"/>
      <c r="AG3" s="24"/>
      <c r="AH3" s="24"/>
      <c r="AI3" s="24"/>
      <c r="AJ3" s="24"/>
      <c r="AK3" s="24"/>
      <c r="AL3" s="24"/>
      <c r="AM3" s="24"/>
      <c r="AN3" s="24"/>
      <c r="AO3" s="24"/>
      <c r="AP3" s="24"/>
      <c r="AQ3" s="25"/>
      <c r="BS3" s="22" t="s">
        <v>10</v>
      </c>
      <c r="BT3" s="22" t="s">
        <v>11</v>
      </c>
    </row>
    <row r="4" spans="1:74" ht="36.950000000000003" customHeight="1">
      <c r="B4" s="26"/>
      <c r="C4" s="27"/>
      <c r="D4" s="28" t="s">
        <v>12</v>
      </c>
      <c r="E4" s="27"/>
      <c r="F4" s="27"/>
      <c r="G4" s="27"/>
      <c r="H4" s="27"/>
      <c r="I4" s="27"/>
      <c r="J4" s="27"/>
      <c r="K4" s="27"/>
      <c r="L4" s="27"/>
      <c r="M4" s="27"/>
      <c r="N4" s="27"/>
      <c r="O4" s="27"/>
      <c r="P4" s="27"/>
      <c r="Q4" s="27"/>
      <c r="R4" s="27"/>
      <c r="S4" s="27"/>
      <c r="T4" s="27"/>
      <c r="U4" s="27"/>
      <c r="V4" s="27"/>
      <c r="W4" s="27"/>
      <c r="X4" s="27"/>
      <c r="Y4" s="27"/>
      <c r="Z4" s="27"/>
      <c r="AA4" s="27"/>
      <c r="AB4" s="27"/>
      <c r="AC4" s="27"/>
      <c r="AD4" s="27"/>
      <c r="AE4" s="27"/>
      <c r="AF4" s="27"/>
      <c r="AG4" s="27"/>
      <c r="AH4" s="27"/>
      <c r="AI4" s="27"/>
      <c r="AJ4" s="27"/>
      <c r="AK4" s="27"/>
      <c r="AL4" s="27"/>
      <c r="AM4" s="27"/>
      <c r="AN4" s="27"/>
      <c r="AO4" s="27"/>
      <c r="AP4" s="27"/>
      <c r="AQ4" s="29"/>
      <c r="AS4" s="30" t="s">
        <v>13</v>
      </c>
      <c r="BE4" s="31" t="s">
        <v>14</v>
      </c>
      <c r="BS4" s="22" t="s">
        <v>15</v>
      </c>
    </row>
    <row r="5" spans="1:74" ht="14.45" customHeight="1">
      <c r="B5" s="26"/>
      <c r="C5" s="27"/>
      <c r="D5" s="32" t="s">
        <v>16</v>
      </c>
      <c r="E5" s="27"/>
      <c r="F5" s="27"/>
      <c r="G5" s="27"/>
      <c r="H5" s="27"/>
      <c r="I5" s="27"/>
      <c r="J5" s="27"/>
      <c r="K5" s="333" t="s">
        <v>17</v>
      </c>
      <c r="L5" s="334"/>
      <c r="M5" s="334"/>
      <c r="N5" s="334"/>
      <c r="O5" s="334"/>
      <c r="P5" s="334"/>
      <c r="Q5" s="334"/>
      <c r="R5" s="334"/>
      <c r="S5" s="334"/>
      <c r="T5" s="334"/>
      <c r="U5" s="334"/>
      <c r="V5" s="334"/>
      <c r="W5" s="334"/>
      <c r="X5" s="334"/>
      <c r="Y5" s="334"/>
      <c r="Z5" s="334"/>
      <c r="AA5" s="334"/>
      <c r="AB5" s="334"/>
      <c r="AC5" s="334"/>
      <c r="AD5" s="334"/>
      <c r="AE5" s="334"/>
      <c r="AF5" s="334"/>
      <c r="AG5" s="334"/>
      <c r="AH5" s="334"/>
      <c r="AI5" s="334"/>
      <c r="AJ5" s="334"/>
      <c r="AK5" s="334"/>
      <c r="AL5" s="334"/>
      <c r="AM5" s="334"/>
      <c r="AN5" s="334"/>
      <c r="AO5" s="334"/>
      <c r="AP5" s="27"/>
      <c r="AQ5" s="29"/>
      <c r="BE5" s="331" t="s">
        <v>18</v>
      </c>
      <c r="BS5" s="22" t="s">
        <v>8</v>
      </c>
    </row>
    <row r="6" spans="1:74" ht="36.950000000000003" customHeight="1">
      <c r="B6" s="26"/>
      <c r="C6" s="27"/>
      <c r="D6" s="34" t="s">
        <v>19</v>
      </c>
      <c r="E6" s="27"/>
      <c r="F6" s="27"/>
      <c r="G6" s="27"/>
      <c r="H6" s="27"/>
      <c r="I6" s="27"/>
      <c r="J6" s="27"/>
      <c r="K6" s="335" t="s">
        <v>20</v>
      </c>
      <c r="L6" s="334"/>
      <c r="M6" s="334"/>
      <c r="N6" s="334"/>
      <c r="O6" s="334"/>
      <c r="P6" s="334"/>
      <c r="Q6" s="334"/>
      <c r="R6" s="334"/>
      <c r="S6" s="334"/>
      <c r="T6" s="334"/>
      <c r="U6" s="334"/>
      <c r="V6" s="334"/>
      <c r="W6" s="334"/>
      <c r="X6" s="334"/>
      <c r="Y6" s="334"/>
      <c r="Z6" s="334"/>
      <c r="AA6" s="334"/>
      <c r="AB6" s="334"/>
      <c r="AC6" s="334"/>
      <c r="AD6" s="334"/>
      <c r="AE6" s="334"/>
      <c r="AF6" s="334"/>
      <c r="AG6" s="334"/>
      <c r="AH6" s="334"/>
      <c r="AI6" s="334"/>
      <c r="AJ6" s="334"/>
      <c r="AK6" s="334"/>
      <c r="AL6" s="334"/>
      <c r="AM6" s="334"/>
      <c r="AN6" s="334"/>
      <c r="AO6" s="334"/>
      <c r="AP6" s="27"/>
      <c r="AQ6" s="29"/>
      <c r="BE6" s="332"/>
      <c r="BS6" s="22" t="s">
        <v>21</v>
      </c>
    </row>
    <row r="7" spans="1:74" ht="14.45" customHeight="1">
      <c r="B7" s="26"/>
      <c r="C7" s="27"/>
      <c r="D7" s="35" t="s">
        <v>22</v>
      </c>
      <c r="E7" s="27"/>
      <c r="F7" s="27"/>
      <c r="G7" s="27"/>
      <c r="H7" s="27"/>
      <c r="I7" s="27"/>
      <c r="J7" s="27"/>
      <c r="K7" s="33" t="s">
        <v>23</v>
      </c>
      <c r="L7" s="27"/>
      <c r="M7" s="27"/>
      <c r="N7" s="27"/>
      <c r="O7" s="27"/>
      <c r="P7" s="27"/>
      <c r="Q7" s="27"/>
      <c r="R7" s="27"/>
      <c r="S7" s="27"/>
      <c r="T7" s="27"/>
      <c r="U7" s="27"/>
      <c r="V7" s="27"/>
      <c r="W7" s="27"/>
      <c r="X7" s="27"/>
      <c r="Y7" s="27"/>
      <c r="Z7" s="27"/>
      <c r="AA7" s="27"/>
      <c r="AB7" s="27"/>
      <c r="AC7" s="27"/>
      <c r="AD7" s="27"/>
      <c r="AE7" s="27"/>
      <c r="AF7" s="27"/>
      <c r="AG7" s="27"/>
      <c r="AH7" s="27"/>
      <c r="AI7" s="27"/>
      <c r="AJ7" s="27"/>
      <c r="AK7" s="35" t="s">
        <v>24</v>
      </c>
      <c r="AL7" s="27"/>
      <c r="AM7" s="27"/>
      <c r="AN7" s="33" t="s">
        <v>25</v>
      </c>
      <c r="AO7" s="27"/>
      <c r="AP7" s="27"/>
      <c r="AQ7" s="29"/>
      <c r="BE7" s="332"/>
      <c r="BS7" s="22" t="s">
        <v>10</v>
      </c>
    </row>
    <row r="8" spans="1:74" ht="14.45" customHeight="1">
      <c r="B8" s="26"/>
      <c r="C8" s="27"/>
      <c r="D8" s="35" t="s">
        <v>26</v>
      </c>
      <c r="E8" s="27"/>
      <c r="F8" s="27"/>
      <c r="G8" s="27"/>
      <c r="H8" s="27"/>
      <c r="I8" s="27"/>
      <c r="J8" s="27"/>
      <c r="K8" s="33" t="s">
        <v>27</v>
      </c>
      <c r="L8" s="27"/>
      <c r="M8" s="27"/>
      <c r="N8" s="27"/>
      <c r="O8" s="27"/>
      <c r="P8" s="27"/>
      <c r="Q8" s="27"/>
      <c r="R8" s="27"/>
      <c r="S8" s="27"/>
      <c r="T8" s="27"/>
      <c r="U8" s="27"/>
      <c r="V8" s="27"/>
      <c r="W8" s="27"/>
      <c r="X8" s="27"/>
      <c r="Y8" s="27"/>
      <c r="Z8" s="27"/>
      <c r="AA8" s="27"/>
      <c r="AB8" s="27"/>
      <c r="AC8" s="27"/>
      <c r="AD8" s="27"/>
      <c r="AE8" s="27"/>
      <c r="AF8" s="27"/>
      <c r="AG8" s="27"/>
      <c r="AH8" s="27"/>
      <c r="AI8" s="27"/>
      <c r="AJ8" s="27"/>
      <c r="AK8" s="35" t="s">
        <v>28</v>
      </c>
      <c r="AL8" s="27"/>
      <c r="AM8" s="27"/>
      <c r="AN8" s="36" t="s">
        <v>29</v>
      </c>
      <c r="AO8" s="27"/>
      <c r="AP8" s="27"/>
      <c r="AQ8" s="29"/>
      <c r="BE8" s="332"/>
      <c r="BS8" s="22" t="s">
        <v>30</v>
      </c>
    </row>
    <row r="9" spans="1:74" ht="29.25" customHeight="1">
      <c r="B9" s="26"/>
      <c r="C9" s="27"/>
      <c r="D9" s="27"/>
      <c r="E9" s="27"/>
      <c r="F9" s="27"/>
      <c r="G9" s="27"/>
      <c r="H9" s="27"/>
      <c r="I9" s="27"/>
      <c r="J9" s="27"/>
      <c r="K9" s="27"/>
      <c r="L9" s="27"/>
      <c r="M9" s="27"/>
      <c r="N9" s="27"/>
      <c r="O9" s="27"/>
      <c r="P9" s="27"/>
      <c r="Q9" s="27"/>
      <c r="R9" s="27"/>
      <c r="S9" s="27"/>
      <c r="T9" s="27"/>
      <c r="U9" s="27"/>
      <c r="V9" s="27"/>
      <c r="W9" s="27"/>
      <c r="X9" s="27"/>
      <c r="Y9" s="27"/>
      <c r="Z9" s="27"/>
      <c r="AA9" s="27"/>
      <c r="AB9" s="27"/>
      <c r="AC9" s="27"/>
      <c r="AD9" s="27"/>
      <c r="AE9" s="27"/>
      <c r="AF9" s="27"/>
      <c r="AG9" s="27"/>
      <c r="AH9" s="27"/>
      <c r="AI9" s="27"/>
      <c r="AJ9" s="27"/>
      <c r="AK9" s="32" t="s">
        <v>31</v>
      </c>
      <c r="AL9" s="27"/>
      <c r="AM9" s="27"/>
      <c r="AN9" s="37" t="s">
        <v>32</v>
      </c>
      <c r="AO9" s="27"/>
      <c r="AP9" s="27"/>
      <c r="AQ9" s="29"/>
      <c r="BE9" s="332"/>
      <c r="BS9" s="22" t="s">
        <v>33</v>
      </c>
    </row>
    <row r="10" spans="1:74" ht="14.45" customHeight="1">
      <c r="B10" s="26"/>
      <c r="C10" s="27"/>
      <c r="D10" s="35" t="s">
        <v>34</v>
      </c>
      <c r="E10" s="27"/>
      <c r="F10" s="27"/>
      <c r="G10" s="27"/>
      <c r="H10" s="27"/>
      <c r="I10" s="27"/>
      <c r="J10" s="27"/>
      <c r="K10" s="27"/>
      <c r="L10" s="27"/>
      <c r="M10" s="27"/>
      <c r="N10" s="27"/>
      <c r="O10" s="27"/>
      <c r="P10" s="27"/>
      <c r="Q10" s="27"/>
      <c r="R10" s="27"/>
      <c r="S10" s="27"/>
      <c r="T10" s="27"/>
      <c r="U10" s="27"/>
      <c r="V10" s="27"/>
      <c r="W10" s="27"/>
      <c r="X10" s="27"/>
      <c r="Y10" s="27"/>
      <c r="Z10" s="27"/>
      <c r="AA10" s="27"/>
      <c r="AB10" s="27"/>
      <c r="AC10" s="27"/>
      <c r="AD10" s="27"/>
      <c r="AE10" s="27"/>
      <c r="AF10" s="27"/>
      <c r="AG10" s="27"/>
      <c r="AH10" s="27"/>
      <c r="AI10" s="27"/>
      <c r="AJ10" s="27"/>
      <c r="AK10" s="35" t="s">
        <v>35</v>
      </c>
      <c r="AL10" s="27"/>
      <c r="AM10" s="27"/>
      <c r="AN10" s="33" t="s">
        <v>36</v>
      </c>
      <c r="AO10" s="27"/>
      <c r="AP10" s="27"/>
      <c r="AQ10" s="29"/>
      <c r="BE10" s="332"/>
      <c r="BS10" s="22" t="s">
        <v>21</v>
      </c>
    </row>
    <row r="11" spans="1:74" ht="18.399999999999999" customHeight="1">
      <c r="B11" s="26"/>
      <c r="C11" s="27"/>
      <c r="D11" s="27"/>
      <c r="E11" s="33" t="s">
        <v>37</v>
      </c>
      <c r="F11" s="27"/>
      <c r="G11" s="27"/>
      <c r="H11" s="27"/>
      <c r="I11" s="27"/>
      <c r="J11" s="27"/>
      <c r="K11" s="27"/>
      <c r="L11" s="27"/>
      <c r="M11" s="27"/>
      <c r="N11" s="27"/>
      <c r="O11" s="27"/>
      <c r="P11" s="27"/>
      <c r="Q11" s="27"/>
      <c r="R11" s="27"/>
      <c r="S11" s="27"/>
      <c r="T11" s="27"/>
      <c r="U11" s="27"/>
      <c r="V11" s="27"/>
      <c r="W11" s="27"/>
      <c r="X11" s="27"/>
      <c r="Y11" s="27"/>
      <c r="Z11" s="27"/>
      <c r="AA11" s="27"/>
      <c r="AB11" s="27"/>
      <c r="AC11" s="27"/>
      <c r="AD11" s="27"/>
      <c r="AE11" s="27"/>
      <c r="AF11" s="27"/>
      <c r="AG11" s="27"/>
      <c r="AH11" s="27"/>
      <c r="AI11" s="27"/>
      <c r="AJ11" s="27"/>
      <c r="AK11" s="35" t="s">
        <v>38</v>
      </c>
      <c r="AL11" s="27"/>
      <c r="AM11" s="27"/>
      <c r="AN11" s="33" t="s">
        <v>36</v>
      </c>
      <c r="AO11" s="27"/>
      <c r="AP11" s="27"/>
      <c r="AQ11" s="29"/>
      <c r="BE11" s="332"/>
      <c r="BS11" s="22" t="s">
        <v>21</v>
      </c>
    </row>
    <row r="12" spans="1:74" ht="6.95" customHeight="1">
      <c r="B12" s="26"/>
      <c r="C12" s="27"/>
      <c r="D12" s="27"/>
      <c r="E12" s="27"/>
      <c r="F12" s="27"/>
      <c r="G12" s="27"/>
      <c r="H12" s="27"/>
      <c r="I12" s="27"/>
      <c r="J12" s="27"/>
      <c r="K12" s="27"/>
      <c r="L12" s="27"/>
      <c r="M12" s="27"/>
      <c r="N12" s="27"/>
      <c r="O12" s="27"/>
      <c r="P12" s="27"/>
      <c r="Q12" s="27"/>
      <c r="R12" s="27"/>
      <c r="S12" s="27"/>
      <c r="T12" s="27"/>
      <c r="U12" s="27"/>
      <c r="V12" s="27"/>
      <c r="W12" s="27"/>
      <c r="X12" s="27"/>
      <c r="Y12" s="27"/>
      <c r="Z12" s="27"/>
      <c r="AA12" s="27"/>
      <c r="AB12" s="27"/>
      <c r="AC12" s="27"/>
      <c r="AD12" s="27"/>
      <c r="AE12" s="27"/>
      <c r="AF12" s="27"/>
      <c r="AG12" s="27"/>
      <c r="AH12" s="27"/>
      <c r="AI12" s="27"/>
      <c r="AJ12" s="27"/>
      <c r="AK12" s="27"/>
      <c r="AL12" s="27"/>
      <c r="AM12" s="27"/>
      <c r="AN12" s="27"/>
      <c r="AO12" s="27"/>
      <c r="AP12" s="27"/>
      <c r="AQ12" s="29"/>
      <c r="BE12" s="332"/>
      <c r="BS12" s="22" t="s">
        <v>21</v>
      </c>
    </row>
    <row r="13" spans="1:74" ht="14.45" customHeight="1">
      <c r="B13" s="26"/>
      <c r="C13" s="27"/>
      <c r="D13" s="35" t="s">
        <v>39</v>
      </c>
      <c r="E13" s="27"/>
      <c r="F13" s="27"/>
      <c r="G13" s="27"/>
      <c r="H13" s="27"/>
      <c r="I13" s="27"/>
      <c r="J13" s="27"/>
      <c r="K13" s="27"/>
      <c r="L13" s="27"/>
      <c r="M13" s="27"/>
      <c r="N13" s="27"/>
      <c r="O13" s="27"/>
      <c r="P13" s="27"/>
      <c r="Q13" s="27"/>
      <c r="R13" s="27"/>
      <c r="S13" s="27"/>
      <c r="T13" s="27"/>
      <c r="U13" s="27"/>
      <c r="V13" s="27"/>
      <c r="W13" s="27"/>
      <c r="X13" s="27"/>
      <c r="Y13" s="27"/>
      <c r="Z13" s="27"/>
      <c r="AA13" s="27"/>
      <c r="AB13" s="27"/>
      <c r="AC13" s="27"/>
      <c r="AD13" s="27"/>
      <c r="AE13" s="27"/>
      <c r="AF13" s="27"/>
      <c r="AG13" s="27"/>
      <c r="AH13" s="27"/>
      <c r="AI13" s="27"/>
      <c r="AJ13" s="27"/>
      <c r="AK13" s="35" t="s">
        <v>35</v>
      </c>
      <c r="AL13" s="27"/>
      <c r="AM13" s="27"/>
      <c r="AN13" s="38" t="s">
        <v>40</v>
      </c>
      <c r="AO13" s="27"/>
      <c r="AP13" s="27"/>
      <c r="AQ13" s="29"/>
      <c r="BE13" s="332"/>
      <c r="BS13" s="22" t="s">
        <v>21</v>
      </c>
    </row>
    <row r="14" spans="1:74">
      <c r="B14" s="26"/>
      <c r="C14" s="27"/>
      <c r="D14" s="27"/>
      <c r="E14" s="336" t="s">
        <v>40</v>
      </c>
      <c r="F14" s="337"/>
      <c r="G14" s="337"/>
      <c r="H14" s="337"/>
      <c r="I14" s="337"/>
      <c r="J14" s="337"/>
      <c r="K14" s="337"/>
      <c r="L14" s="337"/>
      <c r="M14" s="337"/>
      <c r="N14" s="337"/>
      <c r="O14" s="337"/>
      <c r="P14" s="337"/>
      <c r="Q14" s="337"/>
      <c r="R14" s="337"/>
      <c r="S14" s="337"/>
      <c r="T14" s="337"/>
      <c r="U14" s="337"/>
      <c r="V14" s="337"/>
      <c r="W14" s="337"/>
      <c r="X14" s="337"/>
      <c r="Y14" s="337"/>
      <c r="Z14" s="337"/>
      <c r="AA14" s="337"/>
      <c r="AB14" s="337"/>
      <c r="AC14" s="337"/>
      <c r="AD14" s="337"/>
      <c r="AE14" s="337"/>
      <c r="AF14" s="337"/>
      <c r="AG14" s="337"/>
      <c r="AH14" s="337"/>
      <c r="AI14" s="337"/>
      <c r="AJ14" s="337"/>
      <c r="AK14" s="35" t="s">
        <v>38</v>
      </c>
      <c r="AL14" s="27"/>
      <c r="AM14" s="27"/>
      <c r="AN14" s="38" t="s">
        <v>40</v>
      </c>
      <c r="AO14" s="27"/>
      <c r="AP14" s="27"/>
      <c r="AQ14" s="29"/>
      <c r="BE14" s="332"/>
      <c r="BS14" s="22" t="s">
        <v>21</v>
      </c>
    </row>
    <row r="15" spans="1:74" ht="6.95" customHeight="1">
      <c r="B15" s="26"/>
      <c r="C15" s="27"/>
      <c r="D15" s="27"/>
      <c r="E15" s="27"/>
      <c r="F15" s="27"/>
      <c r="G15" s="27"/>
      <c r="H15" s="27"/>
      <c r="I15" s="27"/>
      <c r="J15" s="27"/>
      <c r="K15" s="27"/>
      <c r="L15" s="27"/>
      <c r="M15" s="27"/>
      <c r="N15" s="27"/>
      <c r="O15" s="27"/>
      <c r="P15" s="27"/>
      <c r="Q15" s="27"/>
      <c r="R15" s="27"/>
      <c r="S15" s="27"/>
      <c r="T15" s="27"/>
      <c r="U15" s="27"/>
      <c r="V15" s="27"/>
      <c r="W15" s="27"/>
      <c r="X15" s="27"/>
      <c r="Y15" s="27"/>
      <c r="Z15" s="27"/>
      <c r="AA15" s="27"/>
      <c r="AB15" s="27"/>
      <c r="AC15" s="27"/>
      <c r="AD15" s="27"/>
      <c r="AE15" s="27"/>
      <c r="AF15" s="27"/>
      <c r="AG15" s="27"/>
      <c r="AH15" s="27"/>
      <c r="AI15" s="27"/>
      <c r="AJ15" s="27"/>
      <c r="AK15" s="27"/>
      <c r="AL15" s="27"/>
      <c r="AM15" s="27"/>
      <c r="AN15" s="27"/>
      <c r="AO15" s="27"/>
      <c r="AP15" s="27"/>
      <c r="AQ15" s="29"/>
      <c r="BE15" s="332"/>
      <c r="BS15" s="22" t="s">
        <v>6</v>
      </c>
    </row>
    <row r="16" spans="1:74" ht="14.45" customHeight="1">
      <c r="B16" s="26"/>
      <c r="C16" s="27"/>
      <c r="D16" s="35" t="s">
        <v>41</v>
      </c>
      <c r="E16" s="27"/>
      <c r="F16" s="27"/>
      <c r="G16" s="27"/>
      <c r="H16" s="27"/>
      <c r="I16" s="27"/>
      <c r="J16" s="27"/>
      <c r="K16" s="27"/>
      <c r="L16" s="27"/>
      <c r="M16" s="27"/>
      <c r="N16" s="27"/>
      <c r="O16" s="27"/>
      <c r="P16" s="27"/>
      <c r="Q16" s="27"/>
      <c r="R16" s="27"/>
      <c r="S16" s="27"/>
      <c r="T16" s="27"/>
      <c r="U16" s="27"/>
      <c r="V16" s="27"/>
      <c r="W16" s="27"/>
      <c r="X16" s="27"/>
      <c r="Y16" s="27"/>
      <c r="Z16" s="27"/>
      <c r="AA16" s="27"/>
      <c r="AB16" s="27"/>
      <c r="AC16" s="27"/>
      <c r="AD16" s="27"/>
      <c r="AE16" s="27"/>
      <c r="AF16" s="27"/>
      <c r="AG16" s="27"/>
      <c r="AH16" s="27"/>
      <c r="AI16" s="27"/>
      <c r="AJ16" s="27"/>
      <c r="AK16" s="35" t="s">
        <v>35</v>
      </c>
      <c r="AL16" s="27"/>
      <c r="AM16" s="27"/>
      <c r="AN16" s="33" t="s">
        <v>36</v>
      </c>
      <c r="AO16" s="27"/>
      <c r="AP16" s="27"/>
      <c r="AQ16" s="29"/>
      <c r="BE16" s="332"/>
      <c r="BS16" s="22" t="s">
        <v>42</v>
      </c>
    </row>
    <row r="17" spans="2:71" ht="18.399999999999999" customHeight="1">
      <c r="B17" s="26"/>
      <c r="C17" s="27"/>
      <c r="D17" s="27"/>
      <c r="E17" s="33" t="s">
        <v>43</v>
      </c>
      <c r="F17" s="27"/>
      <c r="G17" s="27"/>
      <c r="H17" s="27"/>
      <c r="I17" s="27"/>
      <c r="J17" s="27"/>
      <c r="K17" s="27"/>
      <c r="L17" s="27"/>
      <c r="M17" s="27"/>
      <c r="N17" s="27"/>
      <c r="O17" s="27"/>
      <c r="P17" s="27"/>
      <c r="Q17" s="27"/>
      <c r="R17" s="27"/>
      <c r="S17" s="27"/>
      <c r="T17" s="27"/>
      <c r="U17" s="27"/>
      <c r="V17" s="27"/>
      <c r="W17" s="27"/>
      <c r="X17" s="27"/>
      <c r="Y17" s="27"/>
      <c r="Z17" s="27"/>
      <c r="AA17" s="27"/>
      <c r="AB17" s="27"/>
      <c r="AC17" s="27"/>
      <c r="AD17" s="27"/>
      <c r="AE17" s="27"/>
      <c r="AF17" s="27"/>
      <c r="AG17" s="27"/>
      <c r="AH17" s="27"/>
      <c r="AI17" s="27"/>
      <c r="AJ17" s="27"/>
      <c r="AK17" s="35" t="s">
        <v>38</v>
      </c>
      <c r="AL17" s="27"/>
      <c r="AM17" s="27"/>
      <c r="AN17" s="33" t="s">
        <v>36</v>
      </c>
      <c r="AO17" s="27"/>
      <c r="AP17" s="27"/>
      <c r="AQ17" s="29"/>
      <c r="BE17" s="332"/>
      <c r="BS17" s="22" t="s">
        <v>42</v>
      </c>
    </row>
    <row r="18" spans="2:71" ht="6.95" customHeight="1">
      <c r="B18" s="26"/>
      <c r="C18" s="27"/>
      <c r="D18" s="27"/>
      <c r="E18" s="27"/>
      <c r="F18" s="27"/>
      <c r="G18" s="27"/>
      <c r="H18" s="27"/>
      <c r="I18" s="27"/>
      <c r="J18" s="27"/>
      <c r="K18" s="27"/>
      <c r="L18" s="27"/>
      <c r="M18" s="27"/>
      <c r="N18" s="27"/>
      <c r="O18" s="27"/>
      <c r="P18" s="27"/>
      <c r="Q18" s="27"/>
      <c r="R18" s="27"/>
      <c r="S18" s="27"/>
      <c r="T18" s="27"/>
      <c r="U18" s="27"/>
      <c r="V18" s="27"/>
      <c r="W18" s="27"/>
      <c r="X18" s="27"/>
      <c r="Y18" s="27"/>
      <c r="Z18" s="27"/>
      <c r="AA18" s="27"/>
      <c r="AB18" s="27"/>
      <c r="AC18" s="27"/>
      <c r="AD18" s="27"/>
      <c r="AE18" s="27"/>
      <c r="AF18" s="27"/>
      <c r="AG18" s="27"/>
      <c r="AH18" s="27"/>
      <c r="AI18" s="27"/>
      <c r="AJ18" s="27"/>
      <c r="AK18" s="27"/>
      <c r="AL18" s="27"/>
      <c r="AM18" s="27"/>
      <c r="AN18" s="27"/>
      <c r="AO18" s="27"/>
      <c r="AP18" s="27"/>
      <c r="AQ18" s="29"/>
      <c r="BE18" s="332"/>
      <c r="BS18" s="22" t="s">
        <v>8</v>
      </c>
    </row>
    <row r="19" spans="2:71" ht="14.45" customHeight="1">
      <c r="B19" s="26"/>
      <c r="C19" s="27"/>
      <c r="D19" s="35" t="s">
        <v>44</v>
      </c>
      <c r="E19" s="27"/>
      <c r="F19" s="27"/>
      <c r="G19" s="27"/>
      <c r="H19" s="27"/>
      <c r="I19" s="27"/>
      <c r="J19" s="27"/>
      <c r="K19" s="27"/>
      <c r="L19" s="27"/>
      <c r="M19" s="27"/>
      <c r="N19" s="27"/>
      <c r="O19" s="27"/>
      <c r="P19" s="27"/>
      <c r="Q19" s="27"/>
      <c r="R19" s="27"/>
      <c r="S19" s="27"/>
      <c r="T19" s="27"/>
      <c r="U19" s="27"/>
      <c r="V19" s="27"/>
      <c r="W19" s="27"/>
      <c r="X19" s="27"/>
      <c r="Y19" s="27"/>
      <c r="Z19" s="27"/>
      <c r="AA19" s="27"/>
      <c r="AB19" s="27"/>
      <c r="AC19" s="27"/>
      <c r="AD19" s="27"/>
      <c r="AE19" s="27"/>
      <c r="AF19" s="27"/>
      <c r="AG19" s="27"/>
      <c r="AH19" s="27"/>
      <c r="AI19" s="27"/>
      <c r="AJ19" s="27"/>
      <c r="AK19" s="27"/>
      <c r="AL19" s="27"/>
      <c r="AM19" s="27"/>
      <c r="AN19" s="27"/>
      <c r="AO19" s="27"/>
      <c r="AP19" s="27"/>
      <c r="AQ19" s="29"/>
      <c r="BE19" s="332"/>
      <c r="BS19" s="22" t="s">
        <v>8</v>
      </c>
    </row>
    <row r="20" spans="2:71" ht="48.75" customHeight="1">
      <c r="B20" s="26"/>
      <c r="C20" s="27"/>
      <c r="D20" s="27"/>
      <c r="E20" s="338" t="s">
        <v>45</v>
      </c>
      <c r="F20" s="338"/>
      <c r="G20" s="338"/>
      <c r="H20" s="338"/>
      <c r="I20" s="338"/>
      <c r="J20" s="338"/>
      <c r="K20" s="338"/>
      <c r="L20" s="338"/>
      <c r="M20" s="338"/>
      <c r="N20" s="338"/>
      <c r="O20" s="338"/>
      <c r="P20" s="338"/>
      <c r="Q20" s="338"/>
      <c r="R20" s="338"/>
      <c r="S20" s="338"/>
      <c r="T20" s="338"/>
      <c r="U20" s="338"/>
      <c r="V20" s="338"/>
      <c r="W20" s="338"/>
      <c r="X20" s="338"/>
      <c r="Y20" s="338"/>
      <c r="Z20" s="338"/>
      <c r="AA20" s="338"/>
      <c r="AB20" s="338"/>
      <c r="AC20" s="338"/>
      <c r="AD20" s="338"/>
      <c r="AE20" s="338"/>
      <c r="AF20" s="338"/>
      <c r="AG20" s="338"/>
      <c r="AH20" s="338"/>
      <c r="AI20" s="338"/>
      <c r="AJ20" s="338"/>
      <c r="AK20" s="338"/>
      <c r="AL20" s="338"/>
      <c r="AM20" s="338"/>
      <c r="AN20" s="338"/>
      <c r="AO20" s="27"/>
      <c r="AP20" s="27"/>
      <c r="AQ20" s="29"/>
      <c r="BE20" s="332"/>
      <c r="BS20" s="22" t="s">
        <v>6</v>
      </c>
    </row>
    <row r="21" spans="2:71" ht="6.95" customHeight="1">
      <c r="B21" s="26"/>
      <c r="C21" s="27"/>
      <c r="D21" s="27"/>
      <c r="E21" s="27"/>
      <c r="F21" s="27"/>
      <c r="G21" s="27"/>
      <c r="H21" s="27"/>
      <c r="I21" s="27"/>
      <c r="J21" s="27"/>
      <c r="K21" s="27"/>
      <c r="L21" s="27"/>
      <c r="M21" s="27"/>
      <c r="N21" s="27"/>
      <c r="O21" s="27"/>
      <c r="P21" s="27"/>
      <c r="Q21" s="27"/>
      <c r="R21" s="27"/>
      <c r="S21" s="27"/>
      <c r="T21" s="27"/>
      <c r="U21" s="27"/>
      <c r="V21" s="27"/>
      <c r="W21" s="27"/>
      <c r="X21" s="27"/>
      <c r="Y21" s="27"/>
      <c r="Z21" s="27"/>
      <c r="AA21" s="27"/>
      <c r="AB21" s="27"/>
      <c r="AC21" s="27"/>
      <c r="AD21" s="27"/>
      <c r="AE21" s="27"/>
      <c r="AF21" s="27"/>
      <c r="AG21" s="27"/>
      <c r="AH21" s="27"/>
      <c r="AI21" s="27"/>
      <c r="AJ21" s="27"/>
      <c r="AK21" s="27"/>
      <c r="AL21" s="27"/>
      <c r="AM21" s="27"/>
      <c r="AN21" s="27"/>
      <c r="AO21" s="27"/>
      <c r="AP21" s="27"/>
      <c r="AQ21" s="29"/>
      <c r="BE21" s="332"/>
    </row>
    <row r="22" spans="2:71" ht="6.95" customHeight="1">
      <c r="B22" s="26"/>
      <c r="C22" s="27"/>
      <c r="D22" s="39"/>
      <c r="E22" s="39"/>
      <c r="F22" s="39"/>
      <c r="G22" s="39"/>
      <c r="H22" s="39"/>
      <c r="I22" s="39"/>
      <c r="J22" s="39"/>
      <c r="K22" s="39"/>
      <c r="L22" s="39"/>
      <c r="M22" s="39"/>
      <c r="N22" s="39"/>
      <c r="O22" s="39"/>
      <c r="P22" s="39"/>
      <c r="Q22" s="39"/>
      <c r="R22" s="39"/>
      <c r="S22" s="39"/>
      <c r="T22" s="39"/>
      <c r="U22" s="39"/>
      <c r="V22" s="39"/>
      <c r="W22" s="39"/>
      <c r="X22" s="39"/>
      <c r="Y22" s="39"/>
      <c r="Z22" s="39"/>
      <c r="AA22" s="39"/>
      <c r="AB22" s="39"/>
      <c r="AC22" s="39"/>
      <c r="AD22" s="39"/>
      <c r="AE22" s="39"/>
      <c r="AF22" s="39"/>
      <c r="AG22" s="39"/>
      <c r="AH22" s="39"/>
      <c r="AI22" s="39"/>
      <c r="AJ22" s="39"/>
      <c r="AK22" s="39"/>
      <c r="AL22" s="39"/>
      <c r="AM22" s="39"/>
      <c r="AN22" s="39"/>
      <c r="AO22" s="39"/>
      <c r="AP22" s="27"/>
      <c r="AQ22" s="29"/>
      <c r="BE22" s="332"/>
    </row>
    <row r="23" spans="2:71" s="1" customFormat="1" ht="25.9" customHeight="1">
      <c r="B23" s="40"/>
      <c r="C23" s="41"/>
      <c r="D23" s="42" t="s">
        <v>46</v>
      </c>
      <c r="E23" s="43"/>
      <c r="F23" s="43"/>
      <c r="G23" s="43"/>
      <c r="H23" s="43"/>
      <c r="I23" s="43"/>
      <c r="J23" s="43"/>
      <c r="K23" s="43"/>
      <c r="L23" s="43"/>
      <c r="M23" s="43"/>
      <c r="N23" s="43"/>
      <c r="O23" s="43"/>
      <c r="P23" s="43"/>
      <c r="Q23" s="43"/>
      <c r="R23" s="43"/>
      <c r="S23" s="43"/>
      <c r="T23" s="43"/>
      <c r="U23" s="43"/>
      <c r="V23" s="43"/>
      <c r="W23" s="43"/>
      <c r="X23" s="43"/>
      <c r="Y23" s="43"/>
      <c r="Z23" s="43"/>
      <c r="AA23" s="43"/>
      <c r="AB23" s="43"/>
      <c r="AC23" s="43"/>
      <c r="AD23" s="43"/>
      <c r="AE23" s="43"/>
      <c r="AF23" s="43"/>
      <c r="AG23" s="43"/>
      <c r="AH23" s="43"/>
      <c r="AI23" s="43"/>
      <c r="AJ23" s="43"/>
      <c r="AK23" s="339">
        <f>ROUND(AG51,2)</f>
        <v>0</v>
      </c>
      <c r="AL23" s="340"/>
      <c r="AM23" s="340"/>
      <c r="AN23" s="340"/>
      <c r="AO23" s="340"/>
      <c r="AP23" s="41"/>
      <c r="AQ23" s="44"/>
      <c r="BE23" s="332"/>
    </row>
    <row r="24" spans="2:71" s="1" customFormat="1" ht="6.95" customHeight="1">
      <c r="B24" s="40"/>
      <c r="C24" s="41"/>
      <c r="D24" s="41"/>
      <c r="E24" s="41"/>
      <c r="F24" s="41"/>
      <c r="G24" s="41"/>
      <c r="H24" s="41"/>
      <c r="I24" s="41"/>
      <c r="J24" s="41"/>
      <c r="K24" s="41"/>
      <c r="L24" s="41"/>
      <c r="M24" s="41"/>
      <c r="N24" s="41"/>
      <c r="O24" s="41"/>
      <c r="P24" s="41"/>
      <c r="Q24" s="41"/>
      <c r="R24" s="41"/>
      <c r="S24" s="41"/>
      <c r="T24" s="41"/>
      <c r="U24" s="41"/>
      <c r="V24" s="41"/>
      <c r="W24" s="41"/>
      <c r="X24" s="41"/>
      <c r="Y24" s="41"/>
      <c r="Z24" s="41"/>
      <c r="AA24" s="41"/>
      <c r="AB24" s="41"/>
      <c r="AC24" s="41"/>
      <c r="AD24" s="41"/>
      <c r="AE24" s="41"/>
      <c r="AF24" s="41"/>
      <c r="AG24" s="41"/>
      <c r="AH24" s="41"/>
      <c r="AI24" s="41"/>
      <c r="AJ24" s="41"/>
      <c r="AK24" s="41"/>
      <c r="AL24" s="41"/>
      <c r="AM24" s="41"/>
      <c r="AN24" s="41"/>
      <c r="AO24" s="41"/>
      <c r="AP24" s="41"/>
      <c r="AQ24" s="44"/>
      <c r="BE24" s="332"/>
    </row>
    <row r="25" spans="2:71" s="1" customFormat="1" ht="13.5">
      <c r="B25" s="40"/>
      <c r="C25" s="41"/>
      <c r="D25" s="41"/>
      <c r="E25" s="41"/>
      <c r="F25" s="41"/>
      <c r="G25" s="41"/>
      <c r="H25" s="41"/>
      <c r="I25" s="41"/>
      <c r="J25" s="41"/>
      <c r="K25" s="41"/>
      <c r="L25" s="341" t="s">
        <v>47</v>
      </c>
      <c r="M25" s="341"/>
      <c r="N25" s="341"/>
      <c r="O25" s="341"/>
      <c r="P25" s="41"/>
      <c r="Q25" s="41"/>
      <c r="R25" s="41"/>
      <c r="S25" s="41"/>
      <c r="T25" s="41"/>
      <c r="U25" s="41"/>
      <c r="V25" s="41"/>
      <c r="W25" s="341" t="s">
        <v>48</v>
      </c>
      <c r="X25" s="341"/>
      <c r="Y25" s="341"/>
      <c r="Z25" s="341"/>
      <c r="AA25" s="341"/>
      <c r="AB25" s="341"/>
      <c r="AC25" s="341"/>
      <c r="AD25" s="341"/>
      <c r="AE25" s="341"/>
      <c r="AF25" s="41"/>
      <c r="AG25" s="41"/>
      <c r="AH25" s="41"/>
      <c r="AI25" s="41"/>
      <c r="AJ25" s="41"/>
      <c r="AK25" s="341" t="s">
        <v>49</v>
      </c>
      <c r="AL25" s="341"/>
      <c r="AM25" s="341"/>
      <c r="AN25" s="341"/>
      <c r="AO25" s="341"/>
      <c r="AP25" s="41"/>
      <c r="AQ25" s="44"/>
      <c r="BE25" s="332"/>
    </row>
    <row r="26" spans="2:71" s="2" customFormat="1" ht="14.45" customHeight="1">
      <c r="B26" s="46"/>
      <c r="C26" s="47"/>
      <c r="D26" s="48" t="s">
        <v>50</v>
      </c>
      <c r="E26" s="47"/>
      <c r="F26" s="48" t="s">
        <v>51</v>
      </c>
      <c r="G26" s="47"/>
      <c r="H26" s="47"/>
      <c r="I26" s="47"/>
      <c r="J26" s="47"/>
      <c r="K26" s="47"/>
      <c r="L26" s="342">
        <v>0.21</v>
      </c>
      <c r="M26" s="343"/>
      <c r="N26" s="343"/>
      <c r="O26" s="343"/>
      <c r="P26" s="47"/>
      <c r="Q26" s="47"/>
      <c r="R26" s="47"/>
      <c r="S26" s="47"/>
      <c r="T26" s="47"/>
      <c r="U26" s="47"/>
      <c r="V26" s="47"/>
      <c r="W26" s="344">
        <f>ROUND(AZ51,2)</f>
        <v>0</v>
      </c>
      <c r="X26" s="343"/>
      <c r="Y26" s="343"/>
      <c r="Z26" s="343"/>
      <c r="AA26" s="343"/>
      <c r="AB26" s="343"/>
      <c r="AC26" s="343"/>
      <c r="AD26" s="343"/>
      <c r="AE26" s="343"/>
      <c r="AF26" s="47"/>
      <c r="AG26" s="47"/>
      <c r="AH26" s="47"/>
      <c r="AI26" s="47"/>
      <c r="AJ26" s="47"/>
      <c r="AK26" s="344">
        <f>ROUND(AV51,2)</f>
        <v>0</v>
      </c>
      <c r="AL26" s="343"/>
      <c r="AM26" s="343"/>
      <c r="AN26" s="343"/>
      <c r="AO26" s="343"/>
      <c r="AP26" s="47"/>
      <c r="AQ26" s="49"/>
      <c r="BE26" s="332"/>
    </row>
    <row r="27" spans="2:71" s="2" customFormat="1" ht="14.45" customHeight="1">
      <c r="B27" s="46"/>
      <c r="C27" s="47"/>
      <c r="D27" s="47"/>
      <c r="E27" s="47"/>
      <c r="F27" s="48" t="s">
        <v>52</v>
      </c>
      <c r="G27" s="47"/>
      <c r="H27" s="47"/>
      <c r="I27" s="47"/>
      <c r="J27" s="47"/>
      <c r="K27" s="47"/>
      <c r="L27" s="342">
        <v>0.15</v>
      </c>
      <c r="M27" s="343"/>
      <c r="N27" s="343"/>
      <c r="O27" s="343"/>
      <c r="P27" s="47"/>
      <c r="Q27" s="47"/>
      <c r="R27" s="47"/>
      <c r="S27" s="47"/>
      <c r="T27" s="47"/>
      <c r="U27" s="47"/>
      <c r="V27" s="47"/>
      <c r="W27" s="344">
        <f>ROUND(BA51,2)</f>
        <v>0</v>
      </c>
      <c r="X27" s="343"/>
      <c r="Y27" s="343"/>
      <c r="Z27" s="343"/>
      <c r="AA27" s="343"/>
      <c r="AB27" s="343"/>
      <c r="AC27" s="343"/>
      <c r="AD27" s="343"/>
      <c r="AE27" s="343"/>
      <c r="AF27" s="47"/>
      <c r="AG27" s="47"/>
      <c r="AH27" s="47"/>
      <c r="AI27" s="47"/>
      <c r="AJ27" s="47"/>
      <c r="AK27" s="344">
        <f>ROUND(AW51,2)</f>
        <v>0</v>
      </c>
      <c r="AL27" s="343"/>
      <c r="AM27" s="343"/>
      <c r="AN27" s="343"/>
      <c r="AO27" s="343"/>
      <c r="AP27" s="47"/>
      <c r="AQ27" s="49"/>
      <c r="BE27" s="332"/>
    </row>
    <row r="28" spans="2:71" s="2" customFormat="1" ht="14.45" hidden="1" customHeight="1">
      <c r="B28" s="46"/>
      <c r="C28" s="47"/>
      <c r="D28" s="47"/>
      <c r="E28" s="47"/>
      <c r="F28" s="48" t="s">
        <v>53</v>
      </c>
      <c r="G28" s="47"/>
      <c r="H28" s="47"/>
      <c r="I28" s="47"/>
      <c r="J28" s="47"/>
      <c r="K28" s="47"/>
      <c r="L28" s="342">
        <v>0.21</v>
      </c>
      <c r="M28" s="343"/>
      <c r="N28" s="343"/>
      <c r="O28" s="343"/>
      <c r="P28" s="47"/>
      <c r="Q28" s="47"/>
      <c r="R28" s="47"/>
      <c r="S28" s="47"/>
      <c r="T28" s="47"/>
      <c r="U28" s="47"/>
      <c r="V28" s="47"/>
      <c r="W28" s="344">
        <f>ROUND(BB51,2)</f>
        <v>0</v>
      </c>
      <c r="X28" s="343"/>
      <c r="Y28" s="343"/>
      <c r="Z28" s="343"/>
      <c r="AA28" s="343"/>
      <c r="AB28" s="343"/>
      <c r="AC28" s="343"/>
      <c r="AD28" s="343"/>
      <c r="AE28" s="343"/>
      <c r="AF28" s="47"/>
      <c r="AG28" s="47"/>
      <c r="AH28" s="47"/>
      <c r="AI28" s="47"/>
      <c r="AJ28" s="47"/>
      <c r="AK28" s="344">
        <v>0</v>
      </c>
      <c r="AL28" s="343"/>
      <c r="AM28" s="343"/>
      <c r="AN28" s="343"/>
      <c r="AO28" s="343"/>
      <c r="AP28" s="47"/>
      <c r="AQ28" s="49"/>
      <c r="BE28" s="332"/>
    </row>
    <row r="29" spans="2:71" s="2" customFormat="1" ht="14.45" hidden="1" customHeight="1">
      <c r="B29" s="46"/>
      <c r="C29" s="47"/>
      <c r="D29" s="47"/>
      <c r="E29" s="47"/>
      <c r="F29" s="48" t="s">
        <v>54</v>
      </c>
      <c r="G29" s="47"/>
      <c r="H29" s="47"/>
      <c r="I29" s="47"/>
      <c r="J29" s="47"/>
      <c r="K29" s="47"/>
      <c r="L29" s="342">
        <v>0.15</v>
      </c>
      <c r="M29" s="343"/>
      <c r="N29" s="343"/>
      <c r="O29" s="343"/>
      <c r="P29" s="47"/>
      <c r="Q29" s="47"/>
      <c r="R29" s="47"/>
      <c r="S29" s="47"/>
      <c r="T29" s="47"/>
      <c r="U29" s="47"/>
      <c r="V29" s="47"/>
      <c r="W29" s="344">
        <f>ROUND(BC51,2)</f>
        <v>0</v>
      </c>
      <c r="X29" s="343"/>
      <c r="Y29" s="343"/>
      <c r="Z29" s="343"/>
      <c r="AA29" s="343"/>
      <c r="AB29" s="343"/>
      <c r="AC29" s="343"/>
      <c r="AD29" s="343"/>
      <c r="AE29" s="343"/>
      <c r="AF29" s="47"/>
      <c r="AG29" s="47"/>
      <c r="AH29" s="47"/>
      <c r="AI29" s="47"/>
      <c r="AJ29" s="47"/>
      <c r="AK29" s="344">
        <v>0</v>
      </c>
      <c r="AL29" s="343"/>
      <c r="AM29" s="343"/>
      <c r="AN29" s="343"/>
      <c r="AO29" s="343"/>
      <c r="AP29" s="47"/>
      <c r="AQ29" s="49"/>
      <c r="BE29" s="332"/>
    </row>
    <row r="30" spans="2:71" s="2" customFormat="1" ht="14.45" hidden="1" customHeight="1">
      <c r="B30" s="46"/>
      <c r="C30" s="47"/>
      <c r="D30" s="47"/>
      <c r="E30" s="47"/>
      <c r="F30" s="48" t="s">
        <v>55</v>
      </c>
      <c r="G30" s="47"/>
      <c r="H30" s="47"/>
      <c r="I30" s="47"/>
      <c r="J30" s="47"/>
      <c r="K30" s="47"/>
      <c r="L30" s="342">
        <v>0</v>
      </c>
      <c r="M30" s="343"/>
      <c r="N30" s="343"/>
      <c r="O30" s="343"/>
      <c r="P30" s="47"/>
      <c r="Q30" s="47"/>
      <c r="R30" s="47"/>
      <c r="S30" s="47"/>
      <c r="T30" s="47"/>
      <c r="U30" s="47"/>
      <c r="V30" s="47"/>
      <c r="W30" s="344">
        <f>ROUND(BD51,2)</f>
        <v>0</v>
      </c>
      <c r="X30" s="343"/>
      <c r="Y30" s="343"/>
      <c r="Z30" s="343"/>
      <c r="AA30" s="343"/>
      <c r="AB30" s="343"/>
      <c r="AC30" s="343"/>
      <c r="AD30" s="343"/>
      <c r="AE30" s="343"/>
      <c r="AF30" s="47"/>
      <c r="AG30" s="47"/>
      <c r="AH30" s="47"/>
      <c r="AI30" s="47"/>
      <c r="AJ30" s="47"/>
      <c r="AK30" s="344">
        <v>0</v>
      </c>
      <c r="AL30" s="343"/>
      <c r="AM30" s="343"/>
      <c r="AN30" s="343"/>
      <c r="AO30" s="343"/>
      <c r="AP30" s="47"/>
      <c r="AQ30" s="49"/>
      <c r="BE30" s="332"/>
    </row>
    <row r="31" spans="2:71" s="1" customFormat="1" ht="6.95" customHeight="1">
      <c r="B31" s="40"/>
      <c r="C31" s="41"/>
      <c r="D31" s="41"/>
      <c r="E31" s="41"/>
      <c r="F31" s="41"/>
      <c r="G31" s="41"/>
      <c r="H31" s="41"/>
      <c r="I31" s="41"/>
      <c r="J31" s="41"/>
      <c r="K31" s="41"/>
      <c r="L31" s="41"/>
      <c r="M31" s="41"/>
      <c r="N31" s="41"/>
      <c r="O31" s="41"/>
      <c r="P31" s="41"/>
      <c r="Q31" s="41"/>
      <c r="R31" s="41"/>
      <c r="S31" s="41"/>
      <c r="T31" s="41"/>
      <c r="U31" s="41"/>
      <c r="V31" s="41"/>
      <c r="W31" s="41"/>
      <c r="X31" s="41"/>
      <c r="Y31" s="41"/>
      <c r="Z31" s="41"/>
      <c r="AA31" s="41"/>
      <c r="AB31" s="41"/>
      <c r="AC31" s="41"/>
      <c r="AD31" s="41"/>
      <c r="AE31" s="41"/>
      <c r="AF31" s="41"/>
      <c r="AG31" s="41"/>
      <c r="AH31" s="41"/>
      <c r="AI31" s="41"/>
      <c r="AJ31" s="41"/>
      <c r="AK31" s="41"/>
      <c r="AL31" s="41"/>
      <c r="AM31" s="41"/>
      <c r="AN31" s="41"/>
      <c r="AO31" s="41"/>
      <c r="AP31" s="41"/>
      <c r="AQ31" s="44"/>
      <c r="BE31" s="332"/>
    </row>
    <row r="32" spans="2:71" s="1" customFormat="1" ht="25.9" customHeight="1">
      <c r="B32" s="40"/>
      <c r="C32" s="50"/>
      <c r="D32" s="51" t="s">
        <v>56</v>
      </c>
      <c r="E32" s="52"/>
      <c r="F32" s="52"/>
      <c r="G32" s="52"/>
      <c r="H32" s="52"/>
      <c r="I32" s="52"/>
      <c r="J32" s="52"/>
      <c r="K32" s="52"/>
      <c r="L32" s="52"/>
      <c r="M32" s="52"/>
      <c r="N32" s="52"/>
      <c r="O32" s="52"/>
      <c r="P32" s="52"/>
      <c r="Q32" s="52"/>
      <c r="R32" s="52"/>
      <c r="S32" s="52"/>
      <c r="T32" s="53" t="s">
        <v>57</v>
      </c>
      <c r="U32" s="52"/>
      <c r="V32" s="52"/>
      <c r="W32" s="52"/>
      <c r="X32" s="345" t="s">
        <v>58</v>
      </c>
      <c r="Y32" s="346"/>
      <c r="Z32" s="346"/>
      <c r="AA32" s="346"/>
      <c r="AB32" s="346"/>
      <c r="AC32" s="52"/>
      <c r="AD32" s="52"/>
      <c r="AE32" s="52"/>
      <c r="AF32" s="52"/>
      <c r="AG32" s="52"/>
      <c r="AH32" s="52"/>
      <c r="AI32" s="52"/>
      <c r="AJ32" s="52"/>
      <c r="AK32" s="347">
        <f>SUM(AK23:AK30)</f>
        <v>0</v>
      </c>
      <c r="AL32" s="346"/>
      <c r="AM32" s="346"/>
      <c r="AN32" s="346"/>
      <c r="AO32" s="348"/>
      <c r="AP32" s="50"/>
      <c r="AQ32" s="54"/>
      <c r="BE32" s="332"/>
    </row>
    <row r="33" spans="2:56" s="1" customFormat="1" ht="6.95" customHeight="1">
      <c r="B33" s="40"/>
      <c r="C33" s="41"/>
      <c r="D33" s="41"/>
      <c r="E33" s="41"/>
      <c r="F33" s="41"/>
      <c r="G33" s="41"/>
      <c r="H33" s="41"/>
      <c r="I33" s="41"/>
      <c r="J33" s="41"/>
      <c r="K33" s="41"/>
      <c r="L33" s="41"/>
      <c r="M33" s="41"/>
      <c r="N33" s="41"/>
      <c r="O33" s="41"/>
      <c r="P33" s="41"/>
      <c r="Q33" s="41"/>
      <c r="R33" s="41"/>
      <c r="S33" s="41"/>
      <c r="T33" s="41"/>
      <c r="U33" s="41"/>
      <c r="V33" s="41"/>
      <c r="W33" s="41"/>
      <c r="X33" s="41"/>
      <c r="Y33" s="41"/>
      <c r="Z33" s="41"/>
      <c r="AA33" s="41"/>
      <c r="AB33" s="41"/>
      <c r="AC33" s="41"/>
      <c r="AD33" s="41"/>
      <c r="AE33" s="41"/>
      <c r="AF33" s="41"/>
      <c r="AG33" s="41"/>
      <c r="AH33" s="41"/>
      <c r="AI33" s="41"/>
      <c r="AJ33" s="41"/>
      <c r="AK33" s="41"/>
      <c r="AL33" s="41"/>
      <c r="AM33" s="41"/>
      <c r="AN33" s="41"/>
      <c r="AO33" s="41"/>
      <c r="AP33" s="41"/>
      <c r="AQ33" s="44"/>
    </row>
    <row r="34" spans="2:56" s="1" customFormat="1" ht="6.95" customHeight="1">
      <c r="B34" s="55"/>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7"/>
    </row>
    <row r="38" spans="2:56" s="1" customFormat="1" ht="6.95" customHeight="1">
      <c r="B38" s="58"/>
      <c r="C38" s="59"/>
      <c r="D38" s="59"/>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59"/>
      <c r="AF38" s="59"/>
      <c r="AG38" s="59"/>
      <c r="AH38" s="59"/>
      <c r="AI38" s="59"/>
      <c r="AJ38" s="59"/>
      <c r="AK38" s="59"/>
      <c r="AL38" s="59"/>
      <c r="AM38" s="59"/>
      <c r="AN38" s="59"/>
      <c r="AO38" s="59"/>
      <c r="AP38" s="59"/>
      <c r="AQ38" s="59"/>
      <c r="AR38" s="60"/>
    </row>
    <row r="39" spans="2:56" s="1" customFormat="1" ht="36.950000000000003" customHeight="1">
      <c r="B39" s="40"/>
      <c r="C39" s="61" t="s">
        <v>59</v>
      </c>
      <c r="D39" s="62"/>
      <c r="E39" s="62"/>
      <c r="F39" s="62"/>
      <c r="G39" s="62"/>
      <c r="H39" s="62"/>
      <c r="I39" s="62"/>
      <c r="J39" s="62"/>
      <c r="K39" s="62"/>
      <c r="L39" s="62"/>
      <c r="M39" s="62"/>
      <c r="N39" s="62"/>
      <c r="O39" s="62"/>
      <c r="P39" s="62"/>
      <c r="Q39" s="62"/>
      <c r="R39" s="62"/>
      <c r="S39" s="62"/>
      <c r="T39" s="62"/>
      <c r="U39" s="62"/>
      <c r="V39" s="62"/>
      <c r="W39" s="62"/>
      <c r="X39" s="62"/>
      <c r="Y39" s="62"/>
      <c r="Z39" s="62"/>
      <c r="AA39" s="62"/>
      <c r="AB39" s="62"/>
      <c r="AC39" s="62"/>
      <c r="AD39" s="62"/>
      <c r="AE39" s="62"/>
      <c r="AF39" s="62"/>
      <c r="AG39" s="62"/>
      <c r="AH39" s="62"/>
      <c r="AI39" s="62"/>
      <c r="AJ39" s="62"/>
      <c r="AK39" s="62"/>
      <c r="AL39" s="62"/>
      <c r="AM39" s="62"/>
      <c r="AN39" s="62"/>
      <c r="AO39" s="62"/>
      <c r="AP39" s="62"/>
      <c r="AQ39" s="62"/>
      <c r="AR39" s="60"/>
    </row>
    <row r="40" spans="2:56" s="1" customFormat="1" ht="6.95" customHeight="1">
      <c r="B40" s="40"/>
      <c r="C40" s="62"/>
      <c r="D40" s="62"/>
      <c r="E40" s="62"/>
      <c r="F40" s="62"/>
      <c r="G40" s="62"/>
      <c r="H40" s="62"/>
      <c r="I40" s="62"/>
      <c r="J40" s="62"/>
      <c r="K40" s="62"/>
      <c r="L40" s="62"/>
      <c r="M40" s="62"/>
      <c r="N40" s="62"/>
      <c r="O40" s="62"/>
      <c r="P40" s="62"/>
      <c r="Q40" s="62"/>
      <c r="R40" s="62"/>
      <c r="S40" s="62"/>
      <c r="T40" s="62"/>
      <c r="U40" s="62"/>
      <c r="V40" s="62"/>
      <c r="W40" s="62"/>
      <c r="X40" s="62"/>
      <c r="Y40" s="62"/>
      <c r="Z40" s="62"/>
      <c r="AA40" s="62"/>
      <c r="AB40" s="62"/>
      <c r="AC40" s="62"/>
      <c r="AD40" s="62"/>
      <c r="AE40" s="62"/>
      <c r="AF40" s="62"/>
      <c r="AG40" s="62"/>
      <c r="AH40" s="62"/>
      <c r="AI40" s="62"/>
      <c r="AJ40" s="62"/>
      <c r="AK40" s="62"/>
      <c r="AL40" s="62"/>
      <c r="AM40" s="62"/>
      <c r="AN40" s="62"/>
      <c r="AO40" s="62"/>
      <c r="AP40" s="62"/>
      <c r="AQ40" s="62"/>
      <c r="AR40" s="60"/>
    </row>
    <row r="41" spans="2:56" s="3" customFormat="1" ht="14.45" customHeight="1">
      <c r="B41" s="63"/>
      <c r="C41" s="64" t="s">
        <v>16</v>
      </c>
      <c r="D41" s="65"/>
      <c r="E41" s="65"/>
      <c r="F41" s="65"/>
      <c r="G41" s="65"/>
      <c r="H41" s="65"/>
      <c r="I41" s="65"/>
      <c r="J41" s="65"/>
      <c r="K41" s="65"/>
      <c r="L41" s="65" t="str">
        <f>K5</f>
        <v>2017630</v>
      </c>
      <c r="M41" s="65"/>
      <c r="N41" s="65"/>
      <c r="O41" s="65"/>
      <c r="P41" s="65"/>
      <c r="Q41" s="65"/>
      <c r="R41" s="65"/>
      <c r="S41" s="65"/>
      <c r="T41" s="65"/>
      <c r="U41" s="65"/>
      <c r="V41" s="65"/>
      <c r="W41" s="65"/>
      <c r="X41" s="65"/>
      <c r="Y41" s="65"/>
      <c r="Z41" s="65"/>
      <c r="AA41" s="65"/>
      <c r="AB41" s="65"/>
      <c r="AC41" s="65"/>
      <c r="AD41" s="65"/>
      <c r="AE41" s="65"/>
      <c r="AF41" s="65"/>
      <c r="AG41" s="65"/>
      <c r="AH41" s="65"/>
      <c r="AI41" s="65"/>
      <c r="AJ41" s="65"/>
      <c r="AK41" s="65"/>
      <c r="AL41" s="65"/>
      <c r="AM41" s="65"/>
      <c r="AN41" s="65"/>
      <c r="AO41" s="65"/>
      <c r="AP41" s="65"/>
      <c r="AQ41" s="65"/>
      <c r="AR41" s="66"/>
    </row>
    <row r="42" spans="2:56" s="4" customFormat="1" ht="36.950000000000003" customHeight="1">
      <c r="B42" s="67"/>
      <c r="C42" s="68" t="s">
        <v>19</v>
      </c>
      <c r="D42" s="69"/>
      <c r="E42" s="69"/>
      <c r="F42" s="69"/>
      <c r="G42" s="69"/>
      <c r="H42" s="69"/>
      <c r="I42" s="69"/>
      <c r="J42" s="69"/>
      <c r="K42" s="69"/>
      <c r="L42" s="349" t="str">
        <f>K6</f>
        <v>Úprava autobusové zastávky a parkování - Východní ul., Varnsdorf</v>
      </c>
      <c r="M42" s="350"/>
      <c r="N42" s="350"/>
      <c r="O42" s="350"/>
      <c r="P42" s="350"/>
      <c r="Q42" s="350"/>
      <c r="R42" s="350"/>
      <c r="S42" s="350"/>
      <c r="T42" s="350"/>
      <c r="U42" s="350"/>
      <c r="V42" s="350"/>
      <c r="W42" s="350"/>
      <c r="X42" s="350"/>
      <c r="Y42" s="350"/>
      <c r="Z42" s="350"/>
      <c r="AA42" s="350"/>
      <c r="AB42" s="350"/>
      <c r="AC42" s="350"/>
      <c r="AD42" s="350"/>
      <c r="AE42" s="350"/>
      <c r="AF42" s="350"/>
      <c r="AG42" s="350"/>
      <c r="AH42" s="350"/>
      <c r="AI42" s="350"/>
      <c r="AJ42" s="350"/>
      <c r="AK42" s="350"/>
      <c r="AL42" s="350"/>
      <c r="AM42" s="350"/>
      <c r="AN42" s="350"/>
      <c r="AO42" s="350"/>
      <c r="AP42" s="69"/>
      <c r="AQ42" s="69"/>
      <c r="AR42" s="70"/>
    </row>
    <row r="43" spans="2:56" s="1" customFormat="1" ht="6.95" customHeight="1">
      <c r="B43" s="40"/>
      <c r="C43" s="62"/>
      <c r="D43" s="62"/>
      <c r="E43" s="62"/>
      <c r="F43" s="62"/>
      <c r="G43" s="62"/>
      <c r="H43" s="62"/>
      <c r="I43" s="62"/>
      <c r="J43" s="62"/>
      <c r="K43" s="62"/>
      <c r="L43" s="62"/>
      <c r="M43" s="62"/>
      <c r="N43" s="62"/>
      <c r="O43" s="62"/>
      <c r="P43" s="62"/>
      <c r="Q43" s="62"/>
      <c r="R43" s="62"/>
      <c r="S43" s="62"/>
      <c r="T43" s="62"/>
      <c r="U43" s="62"/>
      <c r="V43" s="62"/>
      <c r="W43" s="62"/>
      <c r="X43" s="62"/>
      <c r="Y43" s="62"/>
      <c r="Z43" s="62"/>
      <c r="AA43" s="62"/>
      <c r="AB43" s="62"/>
      <c r="AC43" s="62"/>
      <c r="AD43" s="62"/>
      <c r="AE43" s="62"/>
      <c r="AF43" s="62"/>
      <c r="AG43" s="62"/>
      <c r="AH43" s="62"/>
      <c r="AI43" s="62"/>
      <c r="AJ43" s="62"/>
      <c r="AK43" s="62"/>
      <c r="AL43" s="62"/>
      <c r="AM43" s="62"/>
      <c r="AN43" s="62"/>
      <c r="AO43" s="62"/>
      <c r="AP43" s="62"/>
      <c r="AQ43" s="62"/>
      <c r="AR43" s="60"/>
    </row>
    <row r="44" spans="2:56" s="1" customFormat="1">
      <c r="B44" s="40"/>
      <c r="C44" s="64" t="s">
        <v>26</v>
      </c>
      <c r="D44" s="62"/>
      <c r="E44" s="62"/>
      <c r="F44" s="62"/>
      <c r="G44" s="62"/>
      <c r="H44" s="62"/>
      <c r="I44" s="62"/>
      <c r="J44" s="62"/>
      <c r="K44" s="62"/>
      <c r="L44" s="71" t="str">
        <f>IF(K8="","",K8)</f>
        <v>k.ú. Varnsdorf</v>
      </c>
      <c r="M44" s="62"/>
      <c r="N44" s="62"/>
      <c r="O44" s="62"/>
      <c r="P44" s="62"/>
      <c r="Q44" s="62"/>
      <c r="R44" s="62"/>
      <c r="S44" s="62"/>
      <c r="T44" s="62"/>
      <c r="U44" s="62"/>
      <c r="V44" s="62"/>
      <c r="W44" s="62"/>
      <c r="X44" s="62"/>
      <c r="Y44" s="62"/>
      <c r="Z44" s="62"/>
      <c r="AA44" s="62"/>
      <c r="AB44" s="62"/>
      <c r="AC44" s="62"/>
      <c r="AD44" s="62"/>
      <c r="AE44" s="62"/>
      <c r="AF44" s="62"/>
      <c r="AG44" s="62"/>
      <c r="AH44" s="62"/>
      <c r="AI44" s="64" t="s">
        <v>28</v>
      </c>
      <c r="AJ44" s="62"/>
      <c r="AK44" s="62"/>
      <c r="AL44" s="62"/>
      <c r="AM44" s="351" t="str">
        <f>IF(AN8= "","",AN8)</f>
        <v>15.5.2017</v>
      </c>
      <c r="AN44" s="351"/>
      <c r="AO44" s="62"/>
      <c r="AP44" s="62"/>
      <c r="AQ44" s="62"/>
      <c r="AR44" s="60"/>
    </row>
    <row r="45" spans="2:56" s="1" customFormat="1" ht="6.95" customHeight="1">
      <c r="B45" s="40"/>
      <c r="C45" s="62"/>
      <c r="D45" s="62"/>
      <c r="E45" s="62"/>
      <c r="F45" s="62"/>
      <c r="G45" s="62"/>
      <c r="H45" s="62"/>
      <c r="I45" s="62"/>
      <c r="J45" s="62"/>
      <c r="K45" s="62"/>
      <c r="L45" s="62"/>
      <c r="M45" s="62"/>
      <c r="N45" s="62"/>
      <c r="O45" s="62"/>
      <c r="P45" s="62"/>
      <c r="Q45" s="62"/>
      <c r="R45" s="62"/>
      <c r="S45" s="62"/>
      <c r="T45" s="62"/>
      <c r="U45" s="62"/>
      <c r="V45" s="62"/>
      <c r="W45" s="62"/>
      <c r="X45" s="62"/>
      <c r="Y45" s="62"/>
      <c r="Z45" s="62"/>
      <c r="AA45" s="62"/>
      <c r="AB45" s="62"/>
      <c r="AC45" s="62"/>
      <c r="AD45" s="62"/>
      <c r="AE45" s="62"/>
      <c r="AF45" s="62"/>
      <c r="AG45" s="62"/>
      <c r="AH45" s="62"/>
      <c r="AI45" s="62"/>
      <c r="AJ45" s="62"/>
      <c r="AK45" s="62"/>
      <c r="AL45" s="62"/>
      <c r="AM45" s="62"/>
      <c r="AN45" s="62"/>
      <c r="AO45" s="62"/>
      <c r="AP45" s="62"/>
      <c r="AQ45" s="62"/>
      <c r="AR45" s="60"/>
    </row>
    <row r="46" spans="2:56" s="1" customFormat="1">
      <c r="B46" s="40"/>
      <c r="C46" s="64" t="s">
        <v>34</v>
      </c>
      <c r="D46" s="62"/>
      <c r="E46" s="62"/>
      <c r="F46" s="62"/>
      <c r="G46" s="62"/>
      <c r="H46" s="62"/>
      <c r="I46" s="62"/>
      <c r="J46" s="62"/>
      <c r="K46" s="62"/>
      <c r="L46" s="65" t="str">
        <f>IF(E11= "","",E11)</f>
        <v>Město Varnsdorf</v>
      </c>
      <c r="M46" s="62"/>
      <c r="N46" s="62"/>
      <c r="O46" s="62"/>
      <c r="P46" s="62"/>
      <c r="Q46" s="62"/>
      <c r="R46" s="62"/>
      <c r="S46" s="62"/>
      <c r="T46" s="62"/>
      <c r="U46" s="62"/>
      <c r="V46" s="62"/>
      <c r="W46" s="62"/>
      <c r="X46" s="62"/>
      <c r="Y46" s="62"/>
      <c r="Z46" s="62"/>
      <c r="AA46" s="62"/>
      <c r="AB46" s="62"/>
      <c r="AC46" s="62"/>
      <c r="AD46" s="62"/>
      <c r="AE46" s="62"/>
      <c r="AF46" s="62"/>
      <c r="AG46" s="62"/>
      <c r="AH46" s="62"/>
      <c r="AI46" s="64" t="s">
        <v>41</v>
      </c>
      <c r="AJ46" s="62"/>
      <c r="AK46" s="62"/>
      <c r="AL46" s="62"/>
      <c r="AM46" s="352" t="str">
        <f>IF(E17="","",E17)</f>
        <v>ProProjekt, s.r.o.</v>
      </c>
      <c r="AN46" s="352"/>
      <c r="AO46" s="352"/>
      <c r="AP46" s="352"/>
      <c r="AQ46" s="62"/>
      <c r="AR46" s="60"/>
      <c r="AS46" s="353" t="s">
        <v>60</v>
      </c>
      <c r="AT46" s="354"/>
      <c r="AU46" s="73"/>
      <c r="AV46" s="73"/>
      <c r="AW46" s="73"/>
      <c r="AX46" s="73"/>
      <c r="AY46" s="73"/>
      <c r="AZ46" s="73"/>
      <c r="BA46" s="73"/>
      <c r="BB46" s="73"/>
      <c r="BC46" s="73"/>
      <c r="BD46" s="74"/>
    </row>
    <row r="47" spans="2:56" s="1" customFormat="1">
      <c r="B47" s="40"/>
      <c r="C47" s="64" t="s">
        <v>39</v>
      </c>
      <c r="D47" s="62"/>
      <c r="E47" s="62"/>
      <c r="F47" s="62"/>
      <c r="G47" s="62"/>
      <c r="H47" s="62"/>
      <c r="I47" s="62"/>
      <c r="J47" s="62"/>
      <c r="K47" s="62"/>
      <c r="L47" s="65" t="str">
        <f>IF(E14= "Vyplň údaj","",E14)</f>
        <v/>
      </c>
      <c r="M47" s="62"/>
      <c r="N47" s="62"/>
      <c r="O47" s="62"/>
      <c r="P47" s="62"/>
      <c r="Q47" s="62"/>
      <c r="R47" s="62"/>
      <c r="S47" s="62"/>
      <c r="T47" s="62"/>
      <c r="U47" s="62"/>
      <c r="V47" s="62"/>
      <c r="W47" s="62"/>
      <c r="X47" s="62"/>
      <c r="Y47" s="62"/>
      <c r="Z47" s="62"/>
      <c r="AA47" s="62"/>
      <c r="AB47" s="62"/>
      <c r="AC47" s="62"/>
      <c r="AD47" s="62"/>
      <c r="AE47" s="62"/>
      <c r="AF47" s="62"/>
      <c r="AG47" s="62"/>
      <c r="AH47" s="62"/>
      <c r="AI47" s="62"/>
      <c r="AJ47" s="62"/>
      <c r="AK47" s="62"/>
      <c r="AL47" s="62"/>
      <c r="AM47" s="62"/>
      <c r="AN47" s="62"/>
      <c r="AO47" s="62"/>
      <c r="AP47" s="62"/>
      <c r="AQ47" s="62"/>
      <c r="AR47" s="60"/>
      <c r="AS47" s="355"/>
      <c r="AT47" s="356"/>
      <c r="AU47" s="75"/>
      <c r="AV47" s="75"/>
      <c r="AW47" s="75"/>
      <c r="AX47" s="75"/>
      <c r="AY47" s="75"/>
      <c r="AZ47" s="75"/>
      <c r="BA47" s="75"/>
      <c r="BB47" s="75"/>
      <c r="BC47" s="75"/>
      <c r="BD47" s="76"/>
    </row>
    <row r="48" spans="2:56" s="1" customFormat="1" ht="10.9" customHeight="1">
      <c r="B48" s="40"/>
      <c r="C48" s="62"/>
      <c r="D48" s="62"/>
      <c r="E48" s="62"/>
      <c r="F48" s="62"/>
      <c r="G48" s="62"/>
      <c r="H48" s="62"/>
      <c r="I48" s="62"/>
      <c r="J48" s="62"/>
      <c r="K48" s="62"/>
      <c r="L48" s="62"/>
      <c r="M48" s="62"/>
      <c r="N48" s="62"/>
      <c r="O48" s="62"/>
      <c r="P48" s="62"/>
      <c r="Q48" s="62"/>
      <c r="R48" s="62"/>
      <c r="S48" s="62"/>
      <c r="T48" s="62"/>
      <c r="U48" s="62"/>
      <c r="V48" s="62"/>
      <c r="W48" s="62"/>
      <c r="X48" s="62"/>
      <c r="Y48" s="62"/>
      <c r="Z48" s="62"/>
      <c r="AA48" s="62"/>
      <c r="AB48" s="62"/>
      <c r="AC48" s="62"/>
      <c r="AD48" s="62"/>
      <c r="AE48" s="62"/>
      <c r="AF48" s="62"/>
      <c r="AG48" s="62"/>
      <c r="AH48" s="62"/>
      <c r="AI48" s="62"/>
      <c r="AJ48" s="62"/>
      <c r="AK48" s="62"/>
      <c r="AL48" s="62"/>
      <c r="AM48" s="62"/>
      <c r="AN48" s="62"/>
      <c r="AO48" s="62"/>
      <c r="AP48" s="62"/>
      <c r="AQ48" s="62"/>
      <c r="AR48" s="60"/>
      <c r="AS48" s="357"/>
      <c r="AT48" s="358"/>
      <c r="AU48" s="41"/>
      <c r="AV48" s="41"/>
      <c r="AW48" s="41"/>
      <c r="AX48" s="41"/>
      <c r="AY48" s="41"/>
      <c r="AZ48" s="41"/>
      <c r="BA48" s="41"/>
      <c r="BB48" s="41"/>
      <c r="BC48" s="41"/>
      <c r="BD48" s="77"/>
    </row>
    <row r="49" spans="1:91" s="1" customFormat="1" ht="29.25" customHeight="1">
      <c r="B49" s="40"/>
      <c r="C49" s="359" t="s">
        <v>61</v>
      </c>
      <c r="D49" s="360"/>
      <c r="E49" s="360"/>
      <c r="F49" s="360"/>
      <c r="G49" s="360"/>
      <c r="H49" s="78"/>
      <c r="I49" s="361" t="s">
        <v>62</v>
      </c>
      <c r="J49" s="360"/>
      <c r="K49" s="360"/>
      <c r="L49" s="360"/>
      <c r="M49" s="360"/>
      <c r="N49" s="360"/>
      <c r="O49" s="360"/>
      <c r="P49" s="360"/>
      <c r="Q49" s="360"/>
      <c r="R49" s="360"/>
      <c r="S49" s="360"/>
      <c r="T49" s="360"/>
      <c r="U49" s="360"/>
      <c r="V49" s="360"/>
      <c r="W49" s="360"/>
      <c r="X49" s="360"/>
      <c r="Y49" s="360"/>
      <c r="Z49" s="360"/>
      <c r="AA49" s="360"/>
      <c r="AB49" s="360"/>
      <c r="AC49" s="360"/>
      <c r="AD49" s="360"/>
      <c r="AE49" s="360"/>
      <c r="AF49" s="360"/>
      <c r="AG49" s="362" t="s">
        <v>63</v>
      </c>
      <c r="AH49" s="360"/>
      <c r="AI49" s="360"/>
      <c r="AJ49" s="360"/>
      <c r="AK49" s="360"/>
      <c r="AL49" s="360"/>
      <c r="AM49" s="360"/>
      <c r="AN49" s="361" t="s">
        <v>64</v>
      </c>
      <c r="AO49" s="360"/>
      <c r="AP49" s="360"/>
      <c r="AQ49" s="79" t="s">
        <v>65</v>
      </c>
      <c r="AR49" s="60"/>
      <c r="AS49" s="80" t="s">
        <v>66</v>
      </c>
      <c r="AT49" s="81" t="s">
        <v>67</v>
      </c>
      <c r="AU49" s="81" t="s">
        <v>68</v>
      </c>
      <c r="AV49" s="81" t="s">
        <v>69</v>
      </c>
      <c r="AW49" s="81" t="s">
        <v>70</v>
      </c>
      <c r="AX49" s="81" t="s">
        <v>71</v>
      </c>
      <c r="AY49" s="81" t="s">
        <v>72</v>
      </c>
      <c r="AZ49" s="81" t="s">
        <v>73</v>
      </c>
      <c r="BA49" s="81" t="s">
        <v>74</v>
      </c>
      <c r="BB49" s="81" t="s">
        <v>75</v>
      </c>
      <c r="BC49" s="81" t="s">
        <v>76</v>
      </c>
      <c r="BD49" s="82" t="s">
        <v>77</v>
      </c>
    </row>
    <row r="50" spans="1:91" s="1" customFormat="1" ht="10.9" customHeight="1">
      <c r="B50" s="40"/>
      <c r="C50" s="62"/>
      <c r="D50" s="62"/>
      <c r="E50" s="62"/>
      <c r="F50" s="62"/>
      <c r="G50" s="62"/>
      <c r="H50" s="62"/>
      <c r="I50" s="62"/>
      <c r="J50" s="62"/>
      <c r="K50" s="62"/>
      <c r="L50" s="62"/>
      <c r="M50" s="62"/>
      <c r="N50" s="62"/>
      <c r="O50" s="62"/>
      <c r="P50" s="62"/>
      <c r="Q50" s="62"/>
      <c r="R50" s="62"/>
      <c r="S50" s="62"/>
      <c r="T50" s="62"/>
      <c r="U50" s="62"/>
      <c r="V50" s="62"/>
      <c r="W50" s="62"/>
      <c r="X50" s="62"/>
      <c r="Y50" s="62"/>
      <c r="Z50" s="62"/>
      <c r="AA50" s="62"/>
      <c r="AB50" s="62"/>
      <c r="AC50" s="62"/>
      <c r="AD50" s="62"/>
      <c r="AE50" s="62"/>
      <c r="AF50" s="62"/>
      <c r="AG50" s="62"/>
      <c r="AH50" s="62"/>
      <c r="AI50" s="62"/>
      <c r="AJ50" s="62"/>
      <c r="AK50" s="62"/>
      <c r="AL50" s="62"/>
      <c r="AM50" s="62"/>
      <c r="AN50" s="62"/>
      <c r="AO50" s="62"/>
      <c r="AP50" s="62"/>
      <c r="AQ50" s="62"/>
      <c r="AR50" s="60"/>
      <c r="AS50" s="83"/>
      <c r="AT50" s="84"/>
      <c r="AU50" s="84"/>
      <c r="AV50" s="84"/>
      <c r="AW50" s="84"/>
      <c r="AX50" s="84"/>
      <c r="AY50" s="84"/>
      <c r="AZ50" s="84"/>
      <c r="BA50" s="84"/>
      <c r="BB50" s="84"/>
      <c r="BC50" s="84"/>
      <c r="BD50" s="85"/>
    </row>
    <row r="51" spans="1:91" s="4" customFormat="1" ht="32.450000000000003" customHeight="1">
      <c r="B51" s="67"/>
      <c r="C51" s="86" t="s">
        <v>78</v>
      </c>
      <c r="D51" s="87"/>
      <c r="E51" s="87"/>
      <c r="F51" s="87"/>
      <c r="G51" s="87"/>
      <c r="H51" s="87"/>
      <c r="I51" s="87"/>
      <c r="J51" s="87"/>
      <c r="K51" s="87"/>
      <c r="L51" s="87"/>
      <c r="M51" s="87"/>
      <c r="N51" s="87"/>
      <c r="O51" s="87"/>
      <c r="P51" s="87"/>
      <c r="Q51" s="87"/>
      <c r="R51" s="87"/>
      <c r="S51" s="87"/>
      <c r="T51" s="87"/>
      <c r="U51" s="87"/>
      <c r="V51" s="87"/>
      <c r="W51" s="87"/>
      <c r="X51" s="87"/>
      <c r="Y51" s="87"/>
      <c r="Z51" s="87"/>
      <c r="AA51" s="87"/>
      <c r="AB51" s="87"/>
      <c r="AC51" s="87"/>
      <c r="AD51" s="87"/>
      <c r="AE51" s="87"/>
      <c r="AF51" s="87"/>
      <c r="AG51" s="366">
        <f>ROUND(SUM(AG52:AG55),2)</f>
        <v>0</v>
      </c>
      <c r="AH51" s="366"/>
      <c r="AI51" s="366"/>
      <c r="AJ51" s="366"/>
      <c r="AK51" s="366"/>
      <c r="AL51" s="366"/>
      <c r="AM51" s="366"/>
      <c r="AN51" s="367">
        <f>SUM(AG51,AT51)</f>
        <v>0</v>
      </c>
      <c r="AO51" s="367"/>
      <c r="AP51" s="367"/>
      <c r="AQ51" s="88" t="s">
        <v>36</v>
      </c>
      <c r="AR51" s="70"/>
      <c r="AS51" s="89">
        <f>ROUND(SUM(AS52:AS55),2)</f>
        <v>0</v>
      </c>
      <c r="AT51" s="90">
        <f>ROUND(SUM(AV51:AW51),2)</f>
        <v>0</v>
      </c>
      <c r="AU51" s="91">
        <f>ROUND(SUM(AU52:AU55),5)</f>
        <v>0</v>
      </c>
      <c r="AV51" s="90">
        <f>ROUND(AZ51*L26,2)</f>
        <v>0</v>
      </c>
      <c r="AW51" s="90">
        <f>ROUND(BA51*L27,2)</f>
        <v>0</v>
      </c>
      <c r="AX51" s="90">
        <f>ROUND(BB51*L26,2)</f>
        <v>0</v>
      </c>
      <c r="AY51" s="90">
        <f>ROUND(BC51*L27,2)</f>
        <v>0</v>
      </c>
      <c r="AZ51" s="90">
        <f>ROUND(SUM(AZ52:AZ55),2)</f>
        <v>0</v>
      </c>
      <c r="BA51" s="90">
        <f>ROUND(SUM(BA52:BA55),2)</f>
        <v>0</v>
      </c>
      <c r="BB51" s="90">
        <f>ROUND(SUM(BB52:BB55),2)</f>
        <v>0</v>
      </c>
      <c r="BC51" s="90">
        <f>ROUND(SUM(BC52:BC55),2)</f>
        <v>0</v>
      </c>
      <c r="BD51" s="92">
        <f>ROUND(SUM(BD52:BD55),2)</f>
        <v>0</v>
      </c>
      <c r="BS51" s="93" t="s">
        <v>79</v>
      </c>
      <c r="BT51" s="93" t="s">
        <v>80</v>
      </c>
      <c r="BU51" s="94" t="s">
        <v>81</v>
      </c>
      <c r="BV51" s="93" t="s">
        <v>82</v>
      </c>
      <c r="BW51" s="93" t="s">
        <v>7</v>
      </c>
      <c r="BX51" s="93" t="s">
        <v>83</v>
      </c>
      <c r="CL51" s="93" t="s">
        <v>23</v>
      </c>
    </row>
    <row r="52" spans="1:91" s="5" customFormat="1" ht="22.5" customHeight="1">
      <c r="A52" s="95" t="s">
        <v>84</v>
      </c>
      <c r="B52" s="96"/>
      <c r="C52" s="97"/>
      <c r="D52" s="365" t="s">
        <v>85</v>
      </c>
      <c r="E52" s="365"/>
      <c r="F52" s="365"/>
      <c r="G52" s="365"/>
      <c r="H52" s="365"/>
      <c r="I52" s="98"/>
      <c r="J52" s="365" t="s">
        <v>86</v>
      </c>
      <c r="K52" s="365"/>
      <c r="L52" s="365"/>
      <c r="M52" s="365"/>
      <c r="N52" s="365"/>
      <c r="O52" s="365"/>
      <c r="P52" s="365"/>
      <c r="Q52" s="365"/>
      <c r="R52" s="365"/>
      <c r="S52" s="365"/>
      <c r="T52" s="365"/>
      <c r="U52" s="365"/>
      <c r="V52" s="365"/>
      <c r="W52" s="365"/>
      <c r="X52" s="365"/>
      <c r="Y52" s="365"/>
      <c r="Z52" s="365"/>
      <c r="AA52" s="365"/>
      <c r="AB52" s="365"/>
      <c r="AC52" s="365"/>
      <c r="AD52" s="365"/>
      <c r="AE52" s="365"/>
      <c r="AF52" s="365"/>
      <c r="AG52" s="363">
        <f>'SO 0 - Vedlejší a ostatní...'!J27</f>
        <v>0</v>
      </c>
      <c r="AH52" s="364"/>
      <c r="AI52" s="364"/>
      <c r="AJ52" s="364"/>
      <c r="AK52" s="364"/>
      <c r="AL52" s="364"/>
      <c r="AM52" s="364"/>
      <c r="AN52" s="363">
        <f>SUM(AG52,AT52)</f>
        <v>0</v>
      </c>
      <c r="AO52" s="364"/>
      <c r="AP52" s="364"/>
      <c r="AQ52" s="99" t="s">
        <v>87</v>
      </c>
      <c r="AR52" s="100"/>
      <c r="AS52" s="101">
        <v>0</v>
      </c>
      <c r="AT52" s="102">
        <f>ROUND(SUM(AV52:AW52),2)</f>
        <v>0</v>
      </c>
      <c r="AU52" s="103">
        <f>'SO 0 - Vedlejší a ostatní...'!P81</f>
        <v>0</v>
      </c>
      <c r="AV52" s="102">
        <f>'SO 0 - Vedlejší a ostatní...'!J30</f>
        <v>0</v>
      </c>
      <c r="AW52" s="102">
        <f>'SO 0 - Vedlejší a ostatní...'!J31</f>
        <v>0</v>
      </c>
      <c r="AX52" s="102">
        <f>'SO 0 - Vedlejší a ostatní...'!J32</f>
        <v>0</v>
      </c>
      <c r="AY52" s="102">
        <f>'SO 0 - Vedlejší a ostatní...'!J33</f>
        <v>0</v>
      </c>
      <c r="AZ52" s="102">
        <f>'SO 0 - Vedlejší a ostatní...'!F30</f>
        <v>0</v>
      </c>
      <c r="BA52" s="102">
        <f>'SO 0 - Vedlejší a ostatní...'!F31</f>
        <v>0</v>
      </c>
      <c r="BB52" s="102">
        <f>'SO 0 - Vedlejší a ostatní...'!F32</f>
        <v>0</v>
      </c>
      <c r="BC52" s="102">
        <f>'SO 0 - Vedlejší a ostatní...'!F33</f>
        <v>0</v>
      </c>
      <c r="BD52" s="104">
        <f>'SO 0 - Vedlejší a ostatní...'!F34</f>
        <v>0</v>
      </c>
      <c r="BT52" s="105" t="s">
        <v>10</v>
      </c>
      <c r="BV52" s="105" t="s">
        <v>82</v>
      </c>
      <c r="BW52" s="105" t="s">
        <v>88</v>
      </c>
      <c r="BX52" s="105" t="s">
        <v>7</v>
      </c>
      <c r="CL52" s="105" t="s">
        <v>23</v>
      </c>
      <c r="CM52" s="105" t="s">
        <v>89</v>
      </c>
    </row>
    <row r="53" spans="1:91" s="5" customFormat="1" ht="37.5" customHeight="1">
      <c r="A53" s="95" t="s">
        <v>84</v>
      </c>
      <c r="B53" s="96"/>
      <c r="C53" s="97"/>
      <c r="D53" s="365" t="s">
        <v>90</v>
      </c>
      <c r="E53" s="365"/>
      <c r="F53" s="365"/>
      <c r="G53" s="365"/>
      <c r="H53" s="365"/>
      <c r="I53" s="98"/>
      <c r="J53" s="365" t="s">
        <v>91</v>
      </c>
      <c r="K53" s="365"/>
      <c r="L53" s="365"/>
      <c r="M53" s="365"/>
      <c r="N53" s="365"/>
      <c r="O53" s="365"/>
      <c r="P53" s="365"/>
      <c r="Q53" s="365"/>
      <c r="R53" s="365"/>
      <c r="S53" s="365"/>
      <c r="T53" s="365"/>
      <c r="U53" s="365"/>
      <c r="V53" s="365"/>
      <c r="W53" s="365"/>
      <c r="X53" s="365"/>
      <c r="Y53" s="365"/>
      <c r="Z53" s="365"/>
      <c r="AA53" s="365"/>
      <c r="AB53" s="365"/>
      <c r="AC53" s="365"/>
      <c r="AD53" s="365"/>
      <c r="AE53" s="365"/>
      <c r="AF53" s="365"/>
      <c r="AG53" s="363">
        <f>'SO 1 - Oprava chodníku, ú...'!J27</f>
        <v>0</v>
      </c>
      <c r="AH53" s="364"/>
      <c r="AI53" s="364"/>
      <c r="AJ53" s="364"/>
      <c r="AK53" s="364"/>
      <c r="AL53" s="364"/>
      <c r="AM53" s="364"/>
      <c r="AN53" s="363">
        <f>SUM(AG53,AT53)</f>
        <v>0</v>
      </c>
      <c r="AO53" s="364"/>
      <c r="AP53" s="364"/>
      <c r="AQ53" s="99" t="s">
        <v>87</v>
      </c>
      <c r="AR53" s="100"/>
      <c r="AS53" s="101">
        <v>0</v>
      </c>
      <c r="AT53" s="102">
        <f>ROUND(SUM(AV53:AW53),2)</f>
        <v>0</v>
      </c>
      <c r="AU53" s="103">
        <f>'SO 1 - Oprava chodníku, ú...'!P86</f>
        <v>0</v>
      </c>
      <c r="AV53" s="102">
        <f>'SO 1 - Oprava chodníku, ú...'!J30</f>
        <v>0</v>
      </c>
      <c r="AW53" s="102">
        <f>'SO 1 - Oprava chodníku, ú...'!J31</f>
        <v>0</v>
      </c>
      <c r="AX53" s="102">
        <f>'SO 1 - Oprava chodníku, ú...'!J32</f>
        <v>0</v>
      </c>
      <c r="AY53" s="102">
        <f>'SO 1 - Oprava chodníku, ú...'!J33</f>
        <v>0</v>
      </c>
      <c r="AZ53" s="102">
        <f>'SO 1 - Oprava chodníku, ú...'!F30</f>
        <v>0</v>
      </c>
      <c r="BA53" s="102">
        <f>'SO 1 - Oprava chodníku, ú...'!F31</f>
        <v>0</v>
      </c>
      <c r="BB53" s="102">
        <f>'SO 1 - Oprava chodníku, ú...'!F32</f>
        <v>0</v>
      </c>
      <c r="BC53" s="102">
        <f>'SO 1 - Oprava chodníku, ú...'!F33</f>
        <v>0</v>
      </c>
      <c r="BD53" s="104">
        <f>'SO 1 - Oprava chodníku, ú...'!F34</f>
        <v>0</v>
      </c>
      <c r="BT53" s="105" t="s">
        <v>10</v>
      </c>
      <c r="BV53" s="105" t="s">
        <v>82</v>
      </c>
      <c r="BW53" s="105" t="s">
        <v>92</v>
      </c>
      <c r="BX53" s="105" t="s">
        <v>7</v>
      </c>
      <c r="CL53" s="105" t="s">
        <v>23</v>
      </c>
      <c r="CM53" s="105" t="s">
        <v>89</v>
      </c>
    </row>
    <row r="54" spans="1:91" s="5" customFormat="1" ht="37.5" customHeight="1">
      <c r="A54" s="95" t="s">
        <v>84</v>
      </c>
      <c r="B54" s="96"/>
      <c r="C54" s="97"/>
      <c r="D54" s="365" t="s">
        <v>93</v>
      </c>
      <c r="E54" s="365"/>
      <c r="F54" s="365"/>
      <c r="G54" s="365"/>
      <c r="H54" s="365"/>
      <c r="I54" s="98"/>
      <c r="J54" s="365" t="s">
        <v>94</v>
      </c>
      <c r="K54" s="365"/>
      <c r="L54" s="365"/>
      <c r="M54" s="365"/>
      <c r="N54" s="365"/>
      <c r="O54" s="365"/>
      <c r="P54" s="365"/>
      <c r="Q54" s="365"/>
      <c r="R54" s="365"/>
      <c r="S54" s="365"/>
      <c r="T54" s="365"/>
      <c r="U54" s="365"/>
      <c r="V54" s="365"/>
      <c r="W54" s="365"/>
      <c r="X54" s="365"/>
      <c r="Y54" s="365"/>
      <c r="Z54" s="365"/>
      <c r="AA54" s="365"/>
      <c r="AB54" s="365"/>
      <c r="AC54" s="365"/>
      <c r="AD54" s="365"/>
      <c r="AE54" s="365"/>
      <c r="AF54" s="365"/>
      <c r="AG54" s="363">
        <f>'SO 2 - Úprava svislého a ...'!J27</f>
        <v>0</v>
      </c>
      <c r="AH54" s="364"/>
      <c r="AI54" s="364"/>
      <c r="AJ54" s="364"/>
      <c r="AK54" s="364"/>
      <c r="AL54" s="364"/>
      <c r="AM54" s="364"/>
      <c r="AN54" s="363">
        <f>SUM(AG54,AT54)</f>
        <v>0</v>
      </c>
      <c r="AO54" s="364"/>
      <c r="AP54" s="364"/>
      <c r="AQ54" s="99" t="s">
        <v>87</v>
      </c>
      <c r="AR54" s="100"/>
      <c r="AS54" s="101">
        <v>0</v>
      </c>
      <c r="AT54" s="102">
        <f>ROUND(SUM(AV54:AW54),2)</f>
        <v>0</v>
      </c>
      <c r="AU54" s="103">
        <f>'SO 2 - Úprava svislého a ...'!P81</f>
        <v>0</v>
      </c>
      <c r="AV54" s="102">
        <f>'SO 2 - Úprava svislého a ...'!J30</f>
        <v>0</v>
      </c>
      <c r="AW54" s="102">
        <f>'SO 2 - Úprava svislého a ...'!J31</f>
        <v>0</v>
      </c>
      <c r="AX54" s="102">
        <f>'SO 2 - Úprava svislého a ...'!J32</f>
        <v>0</v>
      </c>
      <c r="AY54" s="102">
        <f>'SO 2 - Úprava svislého a ...'!J33</f>
        <v>0</v>
      </c>
      <c r="AZ54" s="102">
        <f>'SO 2 - Úprava svislého a ...'!F30</f>
        <v>0</v>
      </c>
      <c r="BA54" s="102">
        <f>'SO 2 - Úprava svislého a ...'!F31</f>
        <v>0</v>
      </c>
      <c r="BB54" s="102">
        <f>'SO 2 - Úprava svislého a ...'!F32</f>
        <v>0</v>
      </c>
      <c r="BC54" s="102">
        <f>'SO 2 - Úprava svislého a ...'!F33</f>
        <v>0</v>
      </c>
      <c r="BD54" s="104">
        <f>'SO 2 - Úprava svislého a ...'!F34</f>
        <v>0</v>
      </c>
      <c r="BT54" s="105" t="s">
        <v>10</v>
      </c>
      <c r="BV54" s="105" t="s">
        <v>82</v>
      </c>
      <c r="BW54" s="105" t="s">
        <v>95</v>
      </c>
      <c r="BX54" s="105" t="s">
        <v>7</v>
      </c>
      <c r="CL54" s="105" t="s">
        <v>23</v>
      </c>
      <c r="CM54" s="105" t="s">
        <v>89</v>
      </c>
    </row>
    <row r="55" spans="1:91" s="5" customFormat="1" ht="22.5" customHeight="1">
      <c r="A55" s="95" t="s">
        <v>84</v>
      </c>
      <c r="B55" s="96"/>
      <c r="C55" s="97"/>
      <c r="D55" s="365" t="s">
        <v>96</v>
      </c>
      <c r="E55" s="365"/>
      <c r="F55" s="365"/>
      <c r="G55" s="365"/>
      <c r="H55" s="365"/>
      <c r="I55" s="98"/>
      <c r="J55" s="365" t="s">
        <v>97</v>
      </c>
      <c r="K55" s="365"/>
      <c r="L55" s="365"/>
      <c r="M55" s="365"/>
      <c r="N55" s="365"/>
      <c r="O55" s="365"/>
      <c r="P55" s="365"/>
      <c r="Q55" s="365"/>
      <c r="R55" s="365"/>
      <c r="S55" s="365"/>
      <c r="T55" s="365"/>
      <c r="U55" s="365"/>
      <c r="V55" s="365"/>
      <c r="W55" s="365"/>
      <c r="X55" s="365"/>
      <c r="Y55" s="365"/>
      <c r="Z55" s="365"/>
      <c r="AA55" s="365"/>
      <c r="AB55" s="365"/>
      <c r="AC55" s="365"/>
      <c r="AD55" s="365"/>
      <c r="AE55" s="365"/>
      <c r="AF55" s="365"/>
      <c r="AG55" s="363">
        <f>'SO 3 - Rozšíření veřejnéh...'!J27</f>
        <v>0</v>
      </c>
      <c r="AH55" s="364"/>
      <c r="AI55" s="364"/>
      <c r="AJ55" s="364"/>
      <c r="AK55" s="364"/>
      <c r="AL55" s="364"/>
      <c r="AM55" s="364"/>
      <c r="AN55" s="363">
        <f>SUM(AG55,AT55)</f>
        <v>0</v>
      </c>
      <c r="AO55" s="364"/>
      <c r="AP55" s="364"/>
      <c r="AQ55" s="99" t="s">
        <v>87</v>
      </c>
      <c r="AR55" s="100"/>
      <c r="AS55" s="106">
        <v>0</v>
      </c>
      <c r="AT55" s="107">
        <f>ROUND(SUM(AV55:AW55),2)</f>
        <v>0</v>
      </c>
      <c r="AU55" s="108">
        <f>'SO 3 - Rozšíření veřejnéh...'!P84</f>
        <v>0</v>
      </c>
      <c r="AV55" s="107">
        <f>'SO 3 - Rozšíření veřejnéh...'!J30</f>
        <v>0</v>
      </c>
      <c r="AW55" s="107">
        <f>'SO 3 - Rozšíření veřejnéh...'!J31</f>
        <v>0</v>
      </c>
      <c r="AX55" s="107">
        <f>'SO 3 - Rozšíření veřejnéh...'!J32</f>
        <v>0</v>
      </c>
      <c r="AY55" s="107">
        <f>'SO 3 - Rozšíření veřejnéh...'!J33</f>
        <v>0</v>
      </c>
      <c r="AZ55" s="107">
        <f>'SO 3 - Rozšíření veřejnéh...'!F30</f>
        <v>0</v>
      </c>
      <c r="BA55" s="107">
        <f>'SO 3 - Rozšíření veřejnéh...'!F31</f>
        <v>0</v>
      </c>
      <c r="BB55" s="107">
        <f>'SO 3 - Rozšíření veřejnéh...'!F32</f>
        <v>0</v>
      </c>
      <c r="BC55" s="107">
        <f>'SO 3 - Rozšíření veřejnéh...'!F33</f>
        <v>0</v>
      </c>
      <c r="BD55" s="109">
        <f>'SO 3 - Rozšíření veřejnéh...'!F34</f>
        <v>0</v>
      </c>
      <c r="BT55" s="105" t="s">
        <v>10</v>
      </c>
      <c r="BV55" s="105" t="s">
        <v>82</v>
      </c>
      <c r="BW55" s="105" t="s">
        <v>98</v>
      </c>
      <c r="BX55" s="105" t="s">
        <v>7</v>
      </c>
      <c r="CL55" s="105" t="s">
        <v>23</v>
      </c>
      <c r="CM55" s="105" t="s">
        <v>89</v>
      </c>
    </row>
    <row r="56" spans="1:91" s="1" customFormat="1" ht="30" customHeight="1">
      <c r="B56" s="40"/>
      <c r="C56" s="62"/>
      <c r="D56" s="62"/>
      <c r="E56" s="62"/>
      <c r="F56" s="62"/>
      <c r="G56" s="62"/>
      <c r="H56" s="62"/>
      <c r="I56" s="62"/>
      <c r="J56" s="62"/>
      <c r="K56" s="62"/>
      <c r="L56" s="62"/>
      <c r="M56" s="62"/>
      <c r="N56" s="62"/>
      <c r="O56" s="62"/>
      <c r="P56" s="62"/>
      <c r="Q56" s="62"/>
      <c r="R56" s="62"/>
      <c r="S56" s="62"/>
      <c r="T56" s="62"/>
      <c r="U56" s="62"/>
      <c r="V56" s="62"/>
      <c r="W56" s="62"/>
      <c r="X56" s="62"/>
      <c r="Y56" s="62"/>
      <c r="Z56" s="62"/>
      <c r="AA56" s="62"/>
      <c r="AB56" s="62"/>
      <c r="AC56" s="62"/>
      <c r="AD56" s="62"/>
      <c r="AE56" s="62"/>
      <c r="AF56" s="62"/>
      <c r="AG56" s="62"/>
      <c r="AH56" s="62"/>
      <c r="AI56" s="62"/>
      <c r="AJ56" s="62"/>
      <c r="AK56" s="62"/>
      <c r="AL56" s="62"/>
      <c r="AM56" s="62"/>
      <c r="AN56" s="62"/>
      <c r="AO56" s="62"/>
      <c r="AP56" s="62"/>
      <c r="AQ56" s="62"/>
      <c r="AR56" s="60"/>
    </row>
    <row r="57" spans="1:91" s="1" customFormat="1" ht="6.95" customHeight="1">
      <c r="B57" s="55"/>
      <c r="C57" s="56"/>
      <c r="D57" s="56"/>
      <c r="E57" s="56"/>
      <c r="F57" s="56"/>
      <c r="G57" s="56"/>
      <c r="H57" s="56"/>
      <c r="I57" s="56"/>
      <c r="J57" s="56"/>
      <c r="K57" s="56"/>
      <c r="L57" s="56"/>
      <c r="M57" s="56"/>
      <c r="N57" s="56"/>
      <c r="O57" s="56"/>
      <c r="P57" s="56"/>
      <c r="Q57" s="56"/>
      <c r="R57" s="56"/>
      <c r="S57" s="56"/>
      <c r="T57" s="56"/>
      <c r="U57" s="56"/>
      <c r="V57" s="56"/>
      <c r="W57" s="56"/>
      <c r="X57" s="56"/>
      <c r="Y57" s="56"/>
      <c r="Z57" s="56"/>
      <c r="AA57" s="56"/>
      <c r="AB57" s="56"/>
      <c r="AC57" s="56"/>
      <c r="AD57" s="56"/>
      <c r="AE57" s="56"/>
      <c r="AF57" s="56"/>
      <c r="AG57" s="56"/>
      <c r="AH57" s="56"/>
      <c r="AI57" s="56"/>
      <c r="AJ57" s="56"/>
      <c r="AK57" s="56"/>
      <c r="AL57" s="56"/>
      <c r="AM57" s="56"/>
      <c r="AN57" s="56"/>
      <c r="AO57" s="56"/>
      <c r="AP57" s="56"/>
      <c r="AQ57" s="56"/>
      <c r="AR57" s="60"/>
    </row>
  </sheetData>
  <sheetProtection password="CC35" sheet="1" objects="1" scenarios="1" formatCells="0" formatColumns="0" formatRows="0" sort="0" autoFilter="0"/>
  <mergeCells count="53">
    <mergeCell ref="AG51:AM51"/>
    <mergeCell ref="AN51:AP51"/>
    <mergeCell ref="AR2:BE2"/>
    <mergeCell ref="AN54:AP54"/>
    <mergeCell ref="AG54:AM54"/>
    <mergeCell ref="D54:H54"/>
    <mergeCell ref="J54:AF54"/>
    <mergeCell ref="AN55:AP55"/>
    <mergeCell ref="AG55:AM55"/>
    <mergeCell ref="D55:H55"/>
    <mergeCell ref="J55:AF55"/>
    <mergeCell ref="AN52:AP52"/>
    <mergeCell ref="AG52:AM52"/>
    <mergeCell ref="D52:H52"/>
    <mergeCell ref="J52:AF52"/>
    <mergeCell ref="AN53:AP53"/>
    <mergeCell ref="AG53:AM53"/>
    <mergeCell ref="D53:H53"/>
    <mergeCell ref="J53:AF53"/>
    <mergeCell ref="L42:AO42"/>
    <mergeCell ref="AM44:AN44"/>
    <mergeCell ref="AM46:AP46"/>
    <mergeCell ref="AS46:AT48"/>
    <mergeCell ref="C49:G49"/>
    <mergeCell ref="I49:AF49"/>
    <mergeCell ref="AG49:AM49"/>
    <mergeCell ref="AN49:AP49"/>
    <mergeCell ref="L30:O30"/>
    <mergeCell ref="W30:AE30"/>
    <mergeCell ref="AK30:AO30"/>
    <mergeCell ref="X32:AB32"/>
    <mergeCell ref="AK32:AO32"/>
    <mergeCell ref="W28:AE28"/>
    <mergeCell ref="AK28:AO28"/>
    <mergeCell ref="L29:O29"/>
    <mergeCell ref="W29:AE29"/>
    <mergeCell ref="AK29:AO29"/>
    <mergeCell ref="BE5:BE32"/>
    <mergeCell ref="K5:AO5"/>
    <mergeCell ref="K6:AO6"/>
    <mergeCell ref="E14:AJ14"/>
    <mergeCell ref="E20:AN20"/>
    <mergeCell ref="AK23:AO23"/>
    <mergeCell ref="L25:O25"/>
    <mergeCell ref="W25:AE25"/>
    <mergeCell ref="AK25:AO25"/>
    <mergeCell ref="L26:O26"/>
    <mergeCell ref="W26:AE26"/>
    <mergeCell ref="AK26:AO26"/>
    <mergeCell ref="L27:O27"/>
    <mergeCell ref="W27:AE27"/>
    <mergeCell ref="AK27:AO27"/>
    <mergeCell ref="L28:O28"/>
  </mergeCells>
  <hyperlinks>
    <hyperlink ref="K1:S1" location="C2" display="1) Rekapitulace stavby"/>
    <hyperlink ref="W1:AI1" location="C51" display="2) Rekapitulace objektů stavby a soupisů prací"/>
    <hyperlink ref="A52" location="'SO 0 - Vedlejší a ostatní...'!C2" display="/"/>
    <hyperlink ref="A53" location="'SO 1 - Oprava chodníku, ú...'!C2" display="/"/>
    <hyperlink ref="A54" location="'SO 2 - Úprava svislého a ...'!C2" display="/"/>
    <hyperlink ref="A55" location="'SO 3 - Rozšíření veřejnéh...'!C2" display="/"/>
  </hyperlinks>
  <pageMargins left="0.58333330000000005" right="0.58333330000000005" top="0.58333330000000005" bottom="0.58333330000000005" header="0" footer="0"/>
  <pageSetup paperSize="9" fitToHeight="100" orientation="landscape" blackAndWhite="1" r:id="rId1"/>
  <headerFooter>
    <oddFooter>&amp;CStrana &amp;P z &amp;N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92"/>
  <sheetViews>
    <sheetView showGridLines="0" workbookViewId="0">
      <pane ySplit="1" topLeftCell="A2" activePane="bottomLeft" state="frozen"/>
      <selection pane="bottomLeft"/>
    </sheetView>
  </sheetViews>
  <sheetFormatPr defaultRowHeight="15"/>
  <cols>
    <col min="1" max="1" width="8.33203125" customWidth="1"/>
    <col min="2" max="2" width="1.6640625" customWidth="1"/>
    <col min="3" max="3" width="4.1640625" customWidth="1"/>
    <col min="4" max="4" width="4.33203125" customWidth="1"/>
    <col min="5" max="5" width="17.1640625" customWidth="1"/>
    <col min="6" max="6" width="75" customWidth="1"/>
    <col min="7" max="7" width="8.6640625" customWidth="1"/>
    <col min="8" max="8" width="11.1640625" customWidth="1"/>
    <col min="9" max="9" width="12.6640625" style="110" customWidth="1"/>
    <col min="10" max="10" width="23.5" customWidth="1"/>
    <col min="11" max="11" width="15.5" customWidth="1"/>
    <col min="13" max="18" width="9.33203125" hidden="1"/>
    <col min="19" max="19" width="8.1640625" hidden="1" customWidth="1"/>
    <col min="20" max="20" width="29.6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1" spans="1:70" ht="21.75" customHeight="1">
      <c r="A1" s="19"/>
      <c r="B1" s="111"/>
      <c r="C1" s="111"/>
      <c r="D1" s="112" t="s">
        <v>1</v>
      </c>
      <c r="E1" s="111"/>
      <c r="F1" s="113" t="s">
        <v>99</v>
      </c>
      <c r="G1" s="376" t="s">
        <v>100</v>
      </c>
      <c r="H1" s="376"/>
      <c r="I1" s="114"/>
      <c r="J1" s="113" t="s">
        <v>101</v>
      </c>
      <c r="K1" s="112" t="s">
        <v>102</v>
      </c>
      <c r="L1" s="113" t="s">
        <v>103</v>
      </c>
      <c r="M1" s="113"/>
      <c r="N1" s="113"/>
      <c r="O1" s="113"/>
      <c r="P1" s="113"/>
      <c r="Q1" s="113"/>
      <c r="R1" s="113"/>
      <c r="S1" s="113"/>
      <c r="T1" s="113"/>
      <c r="U1" s="18"/>
      <c r="V1" s="18"/>
      <c r="W1" s="19"/>
      <c r="X1" s="19"/>
      <c r="Y1" s="19"/>
      <c r="Z1" s="19"/>
      <c r="AA1" s="19"/>
      <c r="AB1" s="19"/>
      <c r="AC1" s="19"/>
      <c r="AD1" s="19"/>
      <c r="AE1" s="19"/>
      <c r="AF1" s="19"/>
      <c r="AG1" s="19"/>
      <c r="AH1" s="19"/>
      <c r="AI1" s="19"/>
      <c r="AJ1" s="19"/>
      <c r="AK1" s="19"/>
      <c r="AL1" s="19"/>
      <c r="AM1" s="19"/>
      <c r="AN1" s="19"/>
      <c r="AO1" s="19"/>
      <c r="AP1" s="19"/>
      <c r="AQ1" s="19"/>
      <c r="AR1" s="19"/>
      <c r="AS1" s="19"/>
      <c r="AT1" s="19"/>
      <c r="AU1" s="19"/>
      <c r="AV1" s="19"/>
      <c r="AW1" s="19"/>
      <c r="AX1" s="19"/>
      <c r="AY1" s="19"/>
      <c r="AZ1" s="19"/>
      <c r="BA1" s="19"/>
      <c r="BB1" s="19"/>
      <c r="BC1" s="19"/>
      <c r="BD1" s="19"/>
      <c r="BE1" s="19"/>
      <c r="BF1" s="19"/>
      <c r="BG1" s="19"/>
      <c r="BH1" s="19"/>
      <c r="BI1" s="19"/>
      <c r="BJ1" s="19"/>
      <c r="BK1" s="19"/>
      <c r="BL1" s="19"/>
      <c r="BM1" s="19"/>
      <c r="BN1" s="19"/>
      <c r="BO1" s="19"/>
      <c r="BP1" s="19"/>
      <c r="BQ1" s="19"/>
      <c r="BR1" s="19"/>
    </row>
    <row r="2" spans="1:70" ht="36.950000000000003" customHeight="1">
      <c r="L2" s="368"/>
      <c r="M2" s="368"/>
      <c r="N2" s="368"/>
      <c r="O2" s="368"/>
      <c r="P2" s="368"/>
      <c r="Q2" s="368"/>
      <c r="R2" s="368"/>
      <c r="S2" s="368"/>
      <c r="T2" s="368"/>
      <c r="U2" s="368"/>
      <c r="V2" s="368"/>
      <c r="AT2" s="22" t="s">
        <v>88</v>
      </c>
    </row>
    <row r="3" spans="1:70" ht="6.95" customHeight="1">
      <c r="B3" s="23"/>
      <c r="C3" s="24"/>
      <c r="D3" s="24"/>
      <c r="E3" s="24"/>
      <c r="F3" s="24"/>
      <c r="G3" s="24"/>
      <c r="H3" s="24"/>
      <c r="I3" s="115"/>
      <c r="J3" s="24"/>
      <c r="K3" s="25"/>
      <c r="AT3" s="22" t="s">
        <v>89</v>
      </c>
    </row>
    <row r="4" spans="1:70" ht="36.950000000000003" customHeight="1">
      <c r="B4" s="26"/>
      <c r="C4" s="27"/>
      <c r="D4" s="28" t="s">
        <v>104</v>
      </c>
      <c r="E4" s="27"/>
      <c r="F4" s="27"/>
      <c r="G4" s="27"/>
      <c r="H4" s="27"/>
      <c r="I4" s="116"/>
      <c r="J4" s="27"/>
      <c r="K4" s="29"/>
      <c r="M4" s="30" t="s">
        <v>13</v>
      </c>
      <c r="AT4" s="22" t="s">
        <v>6</v>
      </c>
    </row>
    <row r="5" spans="1:70" ht="6.95" customHeight="1">
      <c r="B5" s="26"/>
      <c r="C5" s="27"/>
      <c r="D5" s="27"/>
      <c r="E5" s="27"/>
      <c r="F5" s="27"/>
      <c r="G5" s="27"/>
      <c r="H5" s="27"/>
      <c r="I5" s="116"/>
      <c r="J5" s="27"/>
      <c r="K5" s="29"/>
    </row>
    <row r="6" spans="1:70">
      <c r="B6" s="26"/>
      <c r="C6" s="27"/>
      <c r="D6" s="35" t="s">
        <v>19</v>
      </c>
      <c r="E6" s="27"/>
      <c r="F6" s="27"/>
      <c r="G6" s="27"/>
      <c r="H6" s="27"/>
      <c r="I6" s="116"/>
      <c r="J6" s="27"/>
      <c r="K6" s="29"/>
    </row>
    <row r="7" spans="1:70" ht="22.5" customHeight="1">
      <c r="B7" s="26"/>
      <c r="C7" s="27"/>
      <c r="D7" s="27"/>
      <c r="E7" s="369" t="str">
        <f>'Rekapitulace zakázky'!K6</f>
        <v>Úprava autobusové zastávky a parkování - Východní ul., Varnsdorf</v>
      </c>
      <c r="F7" s="370"/>
      <c r="G7" s="370"/>
      <c r="H7" s="370"/>
      <c r="I7" s="116"/>
      <c r="J7" s="27"/>
      <c r="K7" s="29"/>
    </row>
    <row r="8" spans="1:70" s="1" customFormat="1">
      <c r="B8" s="40"/>
      <c r="C8" s="41"/>
      <c r="D8" s="35" t="s">
        <v>105</v>
      </c>
      <c r="E8" s="41"/>
      <c r="F8" s="41"/>
      <c r="G8" s="41"/>
      <c r="H8" s="41"/>
      <c r="I8" s="117"/>
      <c r="J8" s="41"/>
      <c r="K8" s="44"/>
    </row>
    <row r="9" spans="1:70" s="1" customFormat="1" ht="36.950000000000003" customHeight="1">
      <c r="B9" s="40"/>
      <c r="C9" s="41"/>
      <c r="D9" s="41"/>
      <c r="E9" s="371" t="s">
        <v>106</v>
      </c>
      <c r="F9" s="372"/>
      <c r="G9" s="372"/>
      <c r="H9" s="372"/>
      <c r="I9" s="117"/>
      <c r="J9" s="41"/>
      <c r="K9" s="44"/>
    </row>
    <row r="10" spans="1:70" s="1" customFormat="1" ht="13.5">
      <c r="B10" s="40"/>
      <c r="C10" s="41"/>
      <c r="D10" s="41"/>
      <c r="E10" s="41"/>
      <c r="F10" s="41"/>
      <c r="G10" s="41"/>
      <c r="H10" s="41"/>
      <c r="I10" s="117"/>
      <c r="J10" s="41"/>
      <c r="K10" s="44"/>
    </row>
    <row r="11" spans="1:70" s="1" customFormat="1" ht="14.45" customHeight="1">
      <c r="B11" s="40"/>
      <c r="C11" s="41"/>
      <c r="D11" s="35" t="s">
        <v>22</v>
      </c>
      <c r="E11" s="41"/>
      <c r="F11" s="33" t="s">
        <v>23</v>
      </c>
      <c r="G11" s="41"/>
      <c r="H11" s="41"/>
      <c r="I11" s="118" t="s">
        <v>24</v>
      </c>
      <c r="J11" s="33" t="s">
        <v>36</v>
      </c>
      <c r="K11" s="44"/>
    </row>
    <row r="12" spans="1:70" s="1" customFormat="1" ht="14.45" customHeight="1">
      <c r="B12" s="40"/>
      <c r="C12" s="41"/>
      <c r="D12" s="35" t="s">
        <v>26</v>
      </c>
      <c r="E12" s="41"/>
      <c r="F12" s="33" t="s">
        <v>27</v>
      </c>
      <c r="G12" s="41"/>
      <c r="H12" s="41"/>
      <c r="I12" s="118" t="s">
        <v>28</v>
      </c>
      <c r="J12" s="119" t="str">
        <f>'Rekapitulace zakázky'!AN8</f>
        <v>15.5.2017</v>
      </c>
      <c r="K12" s="44"/>
    </row>
    <row r="13" spans="1:70" s="1" customFormat="1" ht="10.9" customHeight="1">
      <c r="B13" s="40"/>
      <c r="C13" s="41"/>
      <c r="D13" s="41"/>
      <c r="E13" s="41"/>
      <c r="F13" s="41"/>
      <c r="G13" s="41"/>
      <c r="H13" s="41"/>
      <c r="I13" s="117"/>
      <c r="J13" s="41"/>
      <c r="K13" s="44"/>
    </row>
    <row r="14" spans="1:70" s="1" customFormat="1" ht="14.45" customHeight="1">
      <c r="B14" s="40"/>
      <c r="C14" s="41"/>
      <c r="D14" s="35" t="s">
        <v>34</v>
      </c>
      <c r="E14" s="41"/>
      <c r="F14" s="41"/>
      <c r="G14" s="41"/>
      <c r="H14" s="41"/>
      <c r="I14" s="118" t="s">
        <v>35</v>
      </c>
      <c r="J14" s="33" t="s">
        <v>36</v>
      </c>
      <c r="K14" s="44"/>
    </row>
    <row r="15" spans="1:70" s="1" customFormat="1" ht="18" customHeight="1">
      <c r="B15" s="40"/>
      <c r="C15" s="41"/>
      <c r="D15" s="41"/>
      <c r="E15" s="33" t="s">
        <v>37</v>
      </c>
      <c r="F15" s="41"/>
      <c r="G15" s="41"/>
      <c r="H15" s="41"/>
      <c r="I15" s="118" t="s">
        <v>38</v>
      </c>
      <c r="J15" s="33" t="s">
        <v>36</v>
      </c>
      <c r="K15" s="44"/>
    </row>
    <row r="16" spans="1:70" s="1" customFormat="1" ht="6.95" customHeight="1">
      <c r="B16" s="40"/>
      <c r="C16" s="41"/>
      <c r="D16" s="41"/>
      <c r="E16" s="41"/>
      <c r="F16" s="41"/>
      <c r="G16" s="41"/>
      <c r="H16" s="41"/>
      <c r="I16" s="117"/>
      <c r="J16" s="41"/>
      <c r="K16" s="44"/>
    </row>
    <row r="17" spans="2:11" s="1" customFormat="1" ht="14.45" customHeight="1">
      <c r="B17" s="40"/>
      <c r="C17" s="41"/>
      <c r="D17" s="35" t="s">
        <v>39</v>
      </c>
      <c r="E17" s="41"/>
      <c r="F17" s="41"/>
      <c r="G17" s="41"/>
      <c r="H17" s="41"/>
      <c r="I17" s="118" t="s">
        <v>35</v>
      </c>
      <c r="J17" s="33" t="str">
        <f>IF('Rekapitulace zakázky'!AN13="Vyplň údaj","",IF('Rekapitulace zakázky'!AN13="","",'Rekapitulace zakázky'!AN13))</f>
        <v/>
      </c>
      <c r="K17" s="44"/>
    </row>
    <row r="18" spans="2:11" s="1" customFormat="1" ht="18" customHeight="1">
      <c r="B18" s="40"/>
      <c r="C18" s="41"/>
      <c r="D18" s="41"/>
      <c r="E18" s="33" t="str">
        <f>IF('Rekapitulace zakázky'!E14="Vyplň údaj","",IF('Rekapitulace zakázky'!E14="","",'Rekapitulace zakázky'!E14))</f>
        <v/>
      </c>
      <c r="F18" s="41"/>
      <c r="G18" s="41"/>
      <c r="H18" s="41"/>
      <c r="I18" s="118" t="s">
        <v>38</v>
      </c>
      <c r="J18" s="33" t="str">
        <f>IF('Rekapitulace zakázky'!AN14="Vyplň údaj","",IF('Rekapitulace zakázky'!AN14="","",'Rekapitulace zakázky'!AN14))</f>
        <v/>
      </c>
      <c r="K18" s="44"/>
    </row>
    <row r="19" spans="2:11" s="1" customFormat="1" ht="6.95" customHeight="1">
      <c r="B19" s="40"/>
      <c r="C19" s="41"/>
      <c r="D19" s="41"/>
      <c r="E19" s="41"/>
      <c r="F19" s="41"/>
      <c r="G19" s="41"/>
      <c r="H19" s="41"/>
      <c r="I19" s="117"/>
      <c r="J19" s="41"/>
      <c r="K19" s="44"/>
    </row>
    <row r="20" spans="2:11" s="1" customFormat="1" ht="14.45" customHeight="1">
      <c r="B20" s="40"/>
      <c r="C20" s="41"/>
      <c r="D20" s="35" t="s">
        <v>41</v>
      </c>
      <c r="E20" s="41"/>
      <c r="F20" s="41"/>
      <c r="G20" s="41"/>
      <c r="H20" s="41"/>
      <c r="I20" s="118" t="s">
        <v>35</v>
      </c>
      <c r="J20" s="33" t="s">
        <v>36</v>
      </c>
      <c r="K20" s="44"/>
    </row>
    <row r="21" spans="2:11" s="1" customFormat="1" ht="18" customHeight="1">
      <c r="B21" s="40"/>
      <c r="C21" s="41"/>
      <c r="D21" s="41"/>
      <c r="E21" s="33" t="s">
        <v>43</v>
      </c>
      <c r="F21" s="41"/>
      <c r="G21" s="41"/>
      <c r="H21" s="41"/>
      <c r="I21" s="118" t="s">
        <v>38</v>
      </c>
      <c r="J21" s="33" t="s">
        <v>36</v>
      </c>
      <c r="K21" s="44"/>
    </row>
    <row r="22" spans="2:11" s="1" customFormat="1" ht="6.95" customHeight="1">
      <c r="B22" s="40"/>
      <c r="C22" s="41"/>
      <c r="D22" s="41"/>
      <c r="E22" s="41"/>
      <c r="F22" s="41"/>
      <c r="G22" s="41"/>
      <c r="H22" s="41"/>
      <c r="I22" s="117"/>
      <c r="J22" s="41"/>
      <c r="K22" s="44"/>
    </row>
    <row r="23" spans="2:11" s="1" customFormat="1" ht="14.45" customHeight="1">
      <c r="B23" s="40"/>
      <c r="C23" s="41"/>
      <c r="D23" s="35" t="s">
        <v>44</v>
      </c>
      <c r="E23" s="41"/>
      <c r="F23" s="41"/>
      <c r="G23" s="41"/>
      <c r="H23" s="41"/>
      <c r="I23" s="117"/>
      <c r="J23" s="41"/>
      <c r="K23" s="44"/>
    </row>
    <row r="24" spans="2:11" s="6" customFormat="1" ht="22.5" customHeight="1">
      <c r="B24" s="120"/>
      <c r="C24" s="121"/>
      <c r="D24" s="121"/>
      <c r="E24" s="338" t="s">
        <v>36</v>
      </c>
      <c r="F24" s="338"/>
      <c r="G24" s="338"/>
      <c r="H24" s="338"/>
      <c r="I24" s="122"/>
      <c r="J24" s="121"/>
      <c r="K24" s="123"/>
    </row>
    <row r="25" spans="2:11" s="1" customFormat="1" ht="6.95" customHeight="1">
      <c r="B25" s="40"/>
      <c r="C25" s="41"/>
      <c r="D25" s="41"/>
      <c r="E25" s="41"/>
      <c r="F25" s="41"/>
      <c r="G25" s="41"/>
      <c r="H25" s="41"/>
      <c r="I25" s="117"/>
      <c r="J25" s="41"/>
      <c r="K25" s="44"/>
    </row>
    <row r="26" spans="2:11" s="1" customFormat="1" ht="6.95" customHeight="1">
      <c r="B26" s="40"/>
      <c r="C26" s="41"/>
      <c r="D26" s="84"/>
      <c r="E26" s="84"/>
      <c r="F26" s="84"/>
      <c r="G26" s="84"/>
      <c r="H26" s="84"/>
      <c r="I26" s="124"/>
      <c r="J26" s="84"/>
      <c r="K26" s="125"/>
    </row>
    <row r="27" spans="2:11" s="1" customFormat="1" ht="25.35" customHeight="1">
      <c r="B27" s="40"/>
      <c r="C27" s="41"/>
      <c r="D27" s="126" t="s">
        <v>46</v>
      </c>
      <c r="E27" s="41"/>
      <c r="F27" s="41"/>
      <c r="G27" s="41"/>
      <c r="H27" s="41"/>
      <c r="I27" s="117"/>
      <c r="J27" s="127">
        <f>ROUND(J81,2)</f>
        <v>0</v>
      </c>
      <c r="K27" s="44"/>
    </row>
    <row r="28" spans="2:11" s="1" customFormat="1" ht="6.95" customHeight="1">
      <c r="B28" s="40"/>
      <c r="C28" s="41"/>
      <c r="D28" s="84"/>
      <c r="E28" s="84"/>
      <c r="F28" s="84"/>
      <c r="G28" s="84"/>
      <c r="H28" s="84"/>
      <c r="I28" s="124"/>
      <c r="J28" s="84"/>
      <c r="K28" s="125"/>
    </row>
    <row r="29" spans="2:11" s="1" customFormat="1" ht="14.45" customHeight="1">
      <c r="B29" s="40"/>
      <c r="C29" s="41"/>
      <c r="D29" s="41"/>
      <c r="E29" s="41"/>
      <c r="F29" s="45" t="s">
        <v>48</v>
      </c>
      <c r="G29" s="41"/>
      <c r="H29" s="41"/>
      <c r="I29" s="128" t="s">
        <v>47</v>
      </c>
      <c r="J29" s="45" t="s">
        <v>49</v>
      </c>
      <c r="K29" s="44"/>
    </row>
    <row r="30" spans="2:11" s="1" customFormat="1" ht="14.45" customHeight="1">
      <c r="B30" s="40"/>
      <c r="C30" s="41"/>
      <c r="D30" s="48" t="s">
        <v>50</v>
      </c>
      <c r="E30" s="48" t="s">
        <v>51</v>
      </c>
      <c r="F30" s="129">
        <f>ROUND(SUM(BE81:BE91), 2)</f>
        <v>0</v>
      </c>
      <c r="G30" s="41"/>
      <c r="H30" s="41"/>
      <c r="I30" s="130">
        <v>0.21</v>
      </c>
      <c r="J30" s="129">
        <f>ROUND(ROUND((SUM(BE81:BE91)), 2)*I30, 2)</f>
        <v>0</v>
      </c>
      <c r="K30" s="44"/>
    </row>
    <row r="31" spans="2:11" s="1" customFormat="1" ht="14.45" customHeight="1">
      <c r="B31" s="40"/>
      <c r="C31" s="41"/>
      <c r="D31" s="41"/>
      <c r="E31" s="48" t="s">
        <v>52</v>
      </c>
      <c r="F31" s="129">
        <f>ROUND(SUM(BF81:BF91), 2)</f>
        <v>0</v>
      </c>
      <c r="G31" s="41"/>
      <c r="H31" s="41"/>
      <c r="I31" s="130">
        <v>0.15</v>
      </c>
      <c r="J31" s="129">
        <f>ROUND(ROUND((SUM(BF81:BF91)), 2)*I31, 2)</f>
        <v>0</v>
      </c>
      <c r="K31" s="44"/>
    </row>
    <row r="32" spans="2:11" s="1" customFormat="1" ht="14.45" hidden="1" customHeight="1">
      <c r="B32" s="40"/>
      <c r="C32" s="41"/>
      <c r="D32" s="41"/>
      <c r="E32" s="48" t="s">
        <v>53</v>
      </c>
      <c r="F32" s="129">
        <f>ROUND(SUM(BG81:BG91), 2)</f>
        <v>0</v>
      </c>
      <c r="G32" s="41"/>
      <c r="H32" s="41"/>
      <c r="I32" s="130">
        <v>0.21</v>
      </c>
      <c r="J32" s="129">
        <v>0</v>
      </c>
      <c r="K32" s="44"/>
    </row>
    <row r="33" spans="2:11" s="1" customFormat="1" ht="14.45" hidden="1" customHeight="1">
      <c r="B33" s="40"/>
      <c r="C33" s="41"/>
      <c r="D33" s="41"/>
      <c r="E33" s="48" t="s">
        <v>54</v>
      </c>
      <c r="F33" s="129">
        <f>ROUND(SUM(BH81:BH91), 2)</f>
        <v>0</v>
      </c>
      <c r="G33" s="41"/>
      <c r="H33" s="41"/>
      <c r="I33" s="130">
        <v>0.15</v>
      </c>
      <c r="J33" s="129">
        <v>0</v>
      </c>
      <c r="K33" s="44"/>
    </row>
    <row r="34" spans="2:11" s="1" customFormat="1" ht="14.45" hidden="1" customHeight="1">
      <c r="B34" s="40"/>
      <c r="C34" s="41"/>
      <c r="D34" s="41"/>
      <c r="E34" s="48" t="s">
        <v>55</v>
      </c>
      <c r="F34" s="129">
        <f>ROUND(SUM(BI81:BI91), 2)</f>
        <v>0</v>
      </c>
      <c r="G34" s="41"/>
      <c r="H34" s="41"/>
      <c r="I34" s="130">
        <v>0</v>
      </c>
      <c r="J34" s="129">
        <v>0</v>
      </c>
      <c r="K34" s="44"/>
    </row>
    <row r="35" spans="2:11" s="1" customFormat="1" ht="6.95" customHeight="1">
      <c r="B35" s="40"/>
      <c r="C35" s="41"/>
      <c r="D35" s="41"/>
      <c r="E35" s="41"/>
      <c r="F35" s="41"/>
      <c r="G35" s="41"/>
      <c r="H35" s="41"/>
      <c r="I35" s="117"/>
      <c r="J35" s="41"/>
      <c r="K35" s="44"/>
    </row>
    <row r="36" spans="2:11" s="1" customFormat="1" ht="25.35" customHeight="1">
      <c r="B36" s="40"/>
      <c r="C36" s="131"/>
      <c r="D36" s="132" t="s">
        <v>56</v>
      </c>
      <c r="E36" s="78"/>
      <c r="F36" s="78"/>
      <c r="G36" s="133" t="s">
        <v>57</v>
      </c>
      <c r="H36" s="134" t="s">
        <v>58</v>
      </c>
      <c r="I36" s="135"/>
      <c r="J36" s="136">
        <f>SUM(J27:J34)</f>
        <v>0</v>
      </c>
      <c r="K36" s="137"/>
    </row>
    <row r="37" spans="2:11" s="1" customFormat="1" ht="14.45" customHeight="1">
      <c r="B37" s="55"/>
      <c r="C37" s="56"/>
      <c r="D37" s="56"/>
      <c r="E37" s="56"/>
      <c r="F37" s="56"/>
      <c r="G37" s="56"/>
      <c r="H37" s="56"/>
      <c r="I37" s="138"/>
      <c r="J37" s="56"/>
      <c r="K37" s="57"/>
    </row>
    <row r="41" spans="2:11" s="1" customFormat="1" ht="6.95" customHeight="1">
      <c r="B41" s="139"/>
      <c r="C41" s="140"/>
      <c r="D41" s="140"/>
      <c r="E41" s="140"/>
      <c r="F41" s="140"/>
      <c r="G41" s="140"/>
      <c r="H41" s="140"/>
      <c r="I41" s="141"/>
      <c r="J41" s="140"/>
      <c r="K41" s="142"/>
    </row>
    <row r="42" spans="2:11" s="1" customFormat="1" ht="36.950000000000003" customHeight="1">
      <c r="B42" s="40"/>
      <c r="C42" s="28" t="s">
        <v>107</v>
      </c>
      <c r="D42" s="41"/>
      <c r="E42" s="41"/>
      <c r="F42" s="41"/>
      <c r="G42" s="41"/>
      <c r="H42" s="41"/>
      <c r="I42" s="117"/>
      <c r="J42" s="41"/>
      <c r="K42" s="44"/>
    </row>
    <row r="43" spans="2:11" s="1" customFormat="1" ht="6.95" customHeight="1">
      <c r="B43" s="40"/>
      <c r="C43" s="41"/>
      <c r="D43" s="41"/>
      <c r="E43" s="41"/>
      <c r="F43" s="41"/>
      <c r="G43" s="41"/>
      <c r="H43" s="41"/>
      <c r="I43" s="117"/>
      <c r="J43" s="41"/>
      <c r="K43" s="44"/>
    </row>
    <row r="44" spans="2:11" s="1" customFormat="1" ht="14.45" customHeight="1">
      <c r="B44" s="40"/>
      <c r="C44" s="35" t="s">
        <v>19</v>
      </c>
      <c r="D44" s="41"/>
      <c r="E44" s="41"/>
      <c r="F44" s="41"/>
      <c r="G44" s="41"/>
      <c r="H44" s="41"/>
      <c r="I44" s="117"/>
      <c r="J44" s="41"/>
      <c r="K44" s="44"/>
    </row>
    <row r="45" spans="2:11" s="1" customFormat="1" ht="22.5" customHeight="1">
      <c r="B45" s="40"/>
      <c r="C45" s="41"/>
      <c r="D45" s="41"/>
      <c r="E45" s="369" t="str">
        <f>E7</f>
        <v>Úprava autobusové zastávky a parkování - Východní ul., Varnsdorf</v>
      </c>
      <c r="F45" s="370"/>
      <c r="G45" s="370"/>
      <c r="H45" s="370"/>
      <c r="I45" s="117"/>
      <c r="J45" s="41"/>
      <c r="K45" s="44"/>
    </row>
    <row r="46" spans="2:11" s="1" customFormat="1" ht="14.45" customHeight="1">
      <c r="B46" s="40"/>
      <c r="C46" s="35" t="s">
        <v>105</v>
      </c>
      <c r="D46" s="41"/>
      <c r="E46" s="41"/>
      <c r="F46" s="41"/>
      <c r="G46" s="41"/>
      <c r="H46" s="41"/>
      <c r="I46" s="117"/>
      <c r="J46" s="41"/>
      <c r="K46" s="44"/>
    </row>
    <row r="47" spans="2:11" s="1" customFormat="1" ht="23.25" customHeight="1">
      <c r="B47" s="40"/>
      <c r="C47" s="41"/>
      <c r="D47" s="41"/>
      <c r="E47" s="371" t="str">
        <f>E9</f>
        <v>SO 0 - Vedlejší a ostatní náklady</v>
      </c>
      <c r="F47" s="372"/>
      <c r="G47" s="372"/>
      <c r="H47" s="372"/>
      <c r="I47" s="117"/>
      <c r="J47" s="41"/>
      <c r="K47" s="44"/>
    </row>
    <row r="48" spans="2:11" s="1" customFormat="1" ht="6.95" customHeight="1">
      <c r="B48" s="40"/>
      <c r="C48" s="41"/>
      <c r="D48" s="41"/>
      <c r="E48" s="41"/>
      <c r="F48" s="41"/>
      <c r="G48" s="41"/>
      <c r="H48" s="41"/>
      <c r="I48" s="117"/>
      <c r="J48" s="41"/>
      <c r="K48" s="44"/>
    </row>
    <row r="49" spans="2:47" s="1" customFormat="1" ht="18" customHeight="1">
      <c r="B49" s="40"/>
      <c r="C49" s="35" t="s">
        <v>26</v>
      </c>
      <c r="D49" s="41"/>
      <c r="E49" s="41"/>
      <c r="F49" s="33" t="str">
        <f>F12</f>
        <v>k.ú. Varnsdorf</v>
      </c>
      <c r="G49" s="41"/>
      <c r="H49" s="41"/>
      <c r="I49" s="118" t="s">
        <v>28</v>
      </c>
      <c r="J49" s="119" t="str">
        <f>IF(J12="","",J12)</f>
        <v>15.5.2017</v>
      </c>
      <c r="K49" s="44"/>
    </row>
    <row r="50" spans="2:47" s="1" customFormat="1" ht="6.95" customHeight="1">
      <c r="B50" s="40"/>
      <c r="C50" s="41"/>
      <c r="D50" s="41"/>
      <c r="E50" s="41"/>
      <c r="F50" s="41"/>
      <c r="G50" s="41"/>
      <c r="H50" s="41"/>
      <c r="I50" s="117"/>
      <c r="J50" s="41"/>
      <c r="K50" s="44"/>
    </row>
    <row r="51" spans="2:47" s="1" customFormat="1">
      <c r="B51" s="40"/>
      <c r="C51" s="35" t="s">
        <v>34</v>
      </c>
      <c r="D51" s="41"/>
      <c r="E51" s="41"/>
      <c r="F51" s="33" t="str">
        <f>E15</f>
        <v>Město Varnsdorf</v>
      </c>
      <c r="G51" s="41"/>
      <c r="H51" s="41"/>
      <c r="I51" s="118" t="s">
        <v>41</v>
      </c>
      <c r="J51" s="33" t="str">
        <f>E21</f>
        <v>ProProjekt, s.r.o.</v>
      </c>
      <c r="K51" s="44"/>
    </row>
    <row r="52" spans="2:47" s="1" customFormat="1" ht="14.45" customHeight="1">
      <c r="B52" s="40"/>
      <c r="C52" s="35" t="s">
        <v>39</v>
      </c>
      <c r="D52" s="41"/>
      <c r="E52" s="41"/>
      <c r="F52" s="33" t="str">
        <f>IF(E18="","",E18)</f>
        <v/>
      </c>
      <c r="G52" s="41"/>
      <c r="H52" s="41"/>
      <c r="I52" s="117"/>
      <c r="J52" s="41"/>
      <c r="K52" s="44"/>
    </row>
    <row r="53" spans="2:47" s="1" customFormat="1" ht="10.35" customHeight="1">
      <c r="B53" s="40"/>
      <c r="C53" s="41"/>
      <c r="D53" s="41"/>
      <c r="E53" s="41"/>
      <c r="F53" s="41"/>
      <c r="G53" s="41"/>
      <c r="H53" s="41"/>
      <c r="I53" s="117"/>
      <c r="J53" s="41"/>
      <c r="K53" s="44"/>
    </row>
    <row r="54" spans="2:47" s="1" customFormat="1" ht="29.25" customHeight="1">
      <c r="B54" s="40"/>
      <c r="C54" s="143" t="s">
        <v>108</v>
      </c>
      <c r="D54" s="131"/>
      <c r="E54" s="131"/>
      <c r="F54" s="131"/>
      <c r="G54" s="131"/>
      <c r="H54" s="131"/>
      <c r="I54" s="144"/>
      <c r="J54" s="145" t="s">
        <v>109</v>
      </c>
      <c r="K54" s="146"/>
    </row>
    <row r="55" spans="2:47" s="1" customFormat="1" ht="10.35" customHeight="1">
      <c r="B55" s="40"/>
      <c r="C55" s="41"/>
      <c r="D55" s="41"/>
      <c r="E55" s="41"/>
      <c r="F55" s="41"/>
      <c r="G55" s="41"/>
      <c r="H55" s="41"/>
      <c r="I55" s="117"/>
      <c r="J55" s="41"/>
      <c r="K55" s="44"/>
    </row>
    <row r="56" spans="2:47" s="1" customFormat="1" ht="29.25" customHeight="1">
      <c r="B56" s="40"/>
      <c r="C56" s="147" t="s">
        <v>110</v>
      </c>
      <c r="D56" s="41"/>
      <c r="E56" s="41"/>
      <c r="F56" s="41"/>
      <c r="G56" s="41"/>
      <c r="H56" s="41"/>
      <c r="I56" s="117"/>
      <c r="J56" s="127">
        <f>J81</f>
        <v>0</v>
      </c>
      <c r="K56" s="44"/>
      <c r="AU56" s="22" t="s">
        <v>111</v>
      </c>
    </row>
    <row r="57" spans="2:47" s="7" customFormat="1" ht="24.95" customHeight="1">
      <c r="B57" s="148"/>
      <c r="C57" s="149"/>
      <c r="D57" s="150" t="s">
        <v>112</v>
      </c>
      <c r="E57" s="151"/>
      <c r="F57" s="151"/>
      <c r="G57" s="151"/>
      <c r="H57" s="151"/>
      <c r="I57" s="152"/>
      <c r="J57" s="153">
        <f>J82</f>
        <v>0</v>
      </c>
      <c r="K57" s="154"/>
    </row>
    <row r="58" spans="2:47" s="8" customFormat="1" ht="19.899999999999999" customHeight="1">
      <c r="B58" s="155"/>
      <c r="C58" s="156"/>
      <c r="D58" s="157" t="s">
        <v>113</v>
      </c>
      <c r="E58" s="158"/>
      <c r="F58" s="158"/>
      <c r="G58" s="158"/>
      <c r="H58" s="158"/>
      <c r="I58" s="159"/>
      <c r="J58" s="160">
        <f>J83</f>
        <v>0</v>
      </c>
      <c r="K58" s="161"/>
    </row>
    <row r="59" spans="2:47" s="8" customFormat="1" ht="19.899999999999999" customHeight="1">
      <c r="B59" s="155"/>
      <c r="C59" s="156"/>
      <c r="D59" s="157" t="s">
        <v>114</v>
      </c>
      <c r="E59" s="158"/>
      <c r="F59" s="158"/>
      <c r="G59" s="158"/>
      <c r="H59" s="158"/>
      <c r="I59" s="159"/>
      <c r="J59" s="160">
        <f>J85</f>
        <v>0</v>
      </c>
      <c r="K59" s="161"/>
    </row>
    <row r="60" spans="2:47" s="8" customFormat="1" ht="19.899999999999999" customHeight="1">
      <c r="B60" s="155"/>
      <c r="C60" s="156"/>
      <c r="D60" s="157" t="s">
        <v>115</v>
      </c>
      <c r="E60" s="158"/>
      <c r="F60" s="158"/>
      <c r="G60" s="158"/>
      <c r="H60" s="158"/>
      <c r="I60" s="159"/>
      <c r="J60" s="160">
        <f>J87</f>
        <v>0</v>
      </c>
      <c r="K60" s="161"/>
    </row>
    <row r="61" spans="2:47" s="8" customFormat="1" ht="19.899999999999999" customHeight="1">
      <c r="B61" s="155"/>
      <c r="C61" s="156"/>
      <c r="D61" s="157" t="s">
        <v>116</v>
      </c>
      <c r="E61" s="158"/>
      <c r="F61" s="158"/>
      <c r="G61" s="158"/>
      <c r="H61" s="158"/>
      <c r="I61" s="159"/>
      <c r="J61" s="160">
        <f>J89</f>
        <v>0</v>
      </c>
      <c r="K61" s="161"/>
    </row>
    <row r="62" spans="2:47" s="1" customFormat="1" ht="21.75" customHeight="1">
      <c r="B62" s="40"/>
      <c r="C62" s="41"/>
      <c r="D62" s="41"/>
      <c r="E62" s="41"/>
      <c r="F62" s="41"/>
      <c r="G62" s="41"/>
      <c r="H62" s="41"/>
      <c r="I62" s="117"/>
      <c r="J62" s="41"/>
      <c r="K62" s="44"/>
    </row>
    <row r="63" spans="2:47" s="1" customFormat="1" ht="6.95" customHeight="1">
      <c r="B63" s="55"/>
      <c r="C63" s="56"/>
      <c r="D63" s="56"/>
      <c r="E63" s="56"/>
      <c r="F63" s="56"/>
      <c r="G63" s="56"/>
      <c r="H63" s="56"/>
      <c r="I63" s="138"/>
      <c r="J63" s="56"/>
      <c r="K63" s="57"/>
    </row>
    <row r="67" spans="2:20" s="1" customFormat="1" ht="6.95" customHeight="1">
      <c r="B67" s="58"/>
      <c r="C67" s="59"/>
      <c r="D67" s="59"/>
      <c r="E67" s="59"/>
      <c r="F67" s="59"/>
      <c r="G67" s="59"/>
      <c r="H67" s="59"/>
      <c r="I67" s="141"/>
      <c r="J67" s="59"/>
      <c r="K67" s="59"/>
      <c r="L67" s="60"/>
    </row>
    <row r="68" spans="2:20" s="1" customFormat="1" ht="36.950000000000003" customHeight="1">
      <c r="B68" s="40"/>
      <c r="C68" s="61" t="s">
        <v>117</v>
      </c>
      <c r="D68" s="62"/>
      <c r="E68" s="62"/>
      <c r="F68" s="62"/>
      <c r="G68" s="62"/>
      <c r="H68" s="62"/>
      <c r="I68" s="162"/>
      <c r="J68" s="62"/>
      <c r="K68" s="62"/>
      <c r="L68" s="60"/>
    </row>
    <row r="69" spans="2:20" s="1" customFormat="1" ht="6.95" customHeight="1">
      <c r="B69" s="40"/>
      <c r="C69" s="62"/>
      <c r="D69" s="62"/>
      <c r="E69" s="62"/>
      <c r="F69" s="62"/>
      <c r="G69" s="62"/>
      <c r="H69" s="62"/>
      <c r="I69" s="162"/>
      <c r="J69" s="62"/>
      <c r="K69" s="62"/>
      <c r="L69" s="60"/>
    </row>
    <row r="70" spans="2:20" s="1" customFormat="1" ht="14.45" customHeight="1">
      <c r="B70" s="40"/>
      <c r="C70" s="64" t="s">
        <v>19</v>
      </c>
      <c r="D70" s="62"/>
      <c r="E70" s="62"/>
      <c r="F70" s="62"/>
      <c r="G70" s="62"/>
      <c r="H70" s="62"/>
      <c r="I70" s="162"/>
      <c r="J70" s="62"/>
      <c r="K70" s="62"/>
      <c r="L70" s="60"/>
    </row>
    <row r="71" spans="2:20" s="1" customFormat="1" ht="22.5" customHeight="1">
      <c r="B71" s="40"/>
      <c r="C71" s="62"/>
      <c r="D71" s="62"/>
      <c r="E71" s="373" t="str">
        <f>E7</f>
        <v>Úprava autobusové zastávky a parkování - Východní ul., Varnsdorf</v>
      </c>
      <c r="F71" s="374"/>
      <c r="G71" s="374"/>
      <c r="H71" s="374"/>
      <c r="I71" s="162"/>
      <c r="J71" s="62"/>
      <c r="K71" s="62"/>
      <c r="L71" s="60"/>
    </row>
    <row r="72" spans="2:20" s="1" customFormat="1" ht="14.45" customHeight="1">
      <c r="B72" s="40"/>
      <c r="C72" s="64" t="s">
        <v>105</v>
      </c>
      <c r="D72" s="62"/>
      <c r="E72" s="62"/>
      <c r="F72" s="62"/>
      <c r="G72" s="62"/>
      <c r="H72" s="62"/>
      <c r="I72" s="162"/>
      <c r="J72" s="62"/>
      <c r="K72" s="62"/>
      <c r="L72" s="60"/>
    </row>
    <row r="73" spans="2:20" s="1" customFormat="1" ht="23.25" customHeight="1">
      <c r="B73" s="40"/>
      <c r="C73" s="62"/>
      <c r="D73" s="62"/>
      <c r="E73" s="349" t="str">
        <f>E9</f>
        <v>SO 0 - Vedlejší a ostatní náklady</v>
      </c>
      <c r="F73" s="375"/>
      <c r="G73" s="375"/>
      <c r="H73" s="375"/>
      <c r="I73" s="162"/>
      <c r="J73" s="62"/>
      <c r="K73" s="62"/>
      <c r="L73" s="60"/>
    </row>
    <row r="74" spans="2:20" s="1" customFormat="1" ht="6.95" customHeight="1">
      <c r="B74" s="40"/>
      <c r="C74" s="62"/>
      <c r="D74" s="62"/>
      <c r="E74" s="62"/>
      <c r="F74" s="62"/>
      <c r="G74" s="62"/>
      <c r="H74" s="62"/>
      <c r="I74" s="162"/>
      <c r="J74" s="62"/>
      <c r="K74" s="62"/>
      <c r="L74" s="60"/>
    </row>
    <row r="75" spans="2:20" s="1" customFormat="1" ht="18" customHeight="1">
      <c r="B75" s="40"/>
      <c r="C75" s="64" t="s">
        <v>26</v>
      </c>
      <c r="D75" s="62"/>
      <c r="E75" s="62"/>
      <c r="F75" s="163" t="str">
        <f>F12</f>
        <v>k.ú. Varnsdorf</v>
      </c>
      <c r="G75" s="62"/>
      <c r="H75" s="62"/>
      <c r="I75" s="164" t="s">
        <v>28</v>
      </c>
      <c r="J75" s="72" t="str">
        <f>IF(J12="","",J12)</f>
        <v>15.5.2017</v>
      </c>
      <c r="K75" s="62"/>
      <c r="L75" s="60"/>
    </row>
    <row r="76" spans="2:20" s="1" customFormat="1" ht="6.95" customHeight="1">
      <c r="B76" s="40"/>
      <c r="C76" s="62"/>
      <c r="D76" s="62"/>
      <c r="E76" s="62"/>
      <c r="F76" s="62"/>
      <c r="G76" s="62"/>
      <c r="H76" s="62"/>
      <c r="I76" s="162"/>
      <c r="J76" s="62"/>
      <c r="K76" s="62"/>
      <c r="L76" s="60"/>
    </row>
    <row r="77" spans="2:20" s="1" customFormat="1">
      <c r="B77" s="40"/>
      <c r="C77" s="64" t="s">
        <v>34</v>
      </c>
      <c r="D77" s="62"/>
      <c r="E77" s="62"/>
      <c r="F77" s="163" t="str">
        <f>E15</f>
        <v>Město Varnsdorf</v>
      </c>
      <c r="G77" s="62"/>
      <c r="H77" s="62"/>
      <c r="I77" s="164" t="s">
        <v>41</v>
      </c>
      <c r="J77" s="163" t="str">
        <f>E21</f>
        <v>ProProjekt, s.r.o.</v>
      </c>
      <c r="K77" s="62"/>
      <c r="L77" s="60"/>
    </row>
    <row r="78" spans="2:20" s="1" customFormat="1" ht="14.45" customHeight="1">
      <c r="B78" s="40"/>
      <c r="C78" s="64" t="s">
        <v>39</v>
      </c>
      <c r="D78" s="62"/>
      <c r="E78" s="62"/>
      <c r="F78" s="163" t="str">
        <f>IF(E18="","",E18)</f>
        <v/>
      </c>
      <c r="G78" s="62"/>
      <c r="H78" s="62"/>
      <c r="I78" s="162"/>
      <c r="J78" s="62"/>
      <c r="K78" s="62"/>
      <c r="L78" s="60"/>
    </row>
    <row r="79" spans="2:20" s="1" customFormat="1" ht="10.35" customHeight="1">
      <c r="B79" s="40"/>
      <c r="C79" s="62"/>
      <c r="D79" s="62"/>
      <c r="E79" s="62"/>
      <c r="F79" s="62"/>
      <c r="G79" s="62"/>
      <c r="H79" s="62"/>
      <c r="I79" s="162"/>
      <c r="J79" s="62"/>
      <c r="K79" s="62"/>
      <c r="L79" s="60"/>
    </row>
    <row r="80" spans="2:20" s="9" customFormat="1" ht="29.25" customHeight="1">
      <c r="B80" s="165"/>
      <c r="C80" s="166" t="s">
        <v>118</v>
      </c>
      <c r="D80" s="167" t="s">
        <v>65</v>
      </c>
      <c r="E80" s="167" t="s">
        <v>61</v>
      </c>
      <c r="F80" s="167" t="s">
        <v>119</v>
      </c>
      <c r="G80" s="167" t="s">
        <v>120</v>
      </c>
      <c r="H80" s="167" t="s">
        <v>121</v>
      </c>
      <c r="I80" s="168" t="s">
        <v>122</v>
      </c>
      <c r="J80" s="167" t="s">
        <v>109</v>
      </c>
      <c r="K80" s="169" t="s">
        <v>123</v>
      </c>
      <c r="L80" s="170"/>
      <c r="M80" s="80" t="s">
        <v>124</v>
      </c>
      <c r="N80" s="81" t="s">
        <v>50</v>
      </c>
      <c r="O80" s="81" t="s">
        <v>125</v>
      </c>
      <c r="P80" s="81" t="s">
        <v>126</v>
      </c>
      <c r="Q80" s="81" t="s">
        <v>127</v>
      </c>
      <c r="R80" s="81" t="s">
        <v>128</v>
      </c>
      <c r="S80" s="81" t="s">
        <v>129</v>
      </c>
      <c r="T80" s="82" t="s">
        <v>130</v>
      </c>
    </row>
    <row r="81" spans="2:65" s="1" customFormat="1" ht="29.25" customHeight="1">
      <c r="B81" s="40"/>
      <c r="C81" s="86" t="s">
        <v>110</v>
      </c>
      <c r="D81" s="62"/>
      <c r="E81" s="62"/>
      <c r="F81" s="62"/>
      <c r="G81" s="62"/>
      <c r="H81" s="62"/>
      <c r="I81" s="162"/>
      <c r="J81" s="171">
        <f>BK81</f>
        <v>0</v>
      </c>
      <c r="K81" s="62"/>
      <c r="L81" s="60"/>
      <c r="M81" s="83"/>
      <c r="N81" s="84"/>
      <c r="O81" s="84"/>
      <c r="P81" s="172">
        <f>P82</f>
        <v>0</v>
      </c>
      <c r="Q81" s="84"/>
      <c r="R81" s="172">
        <f>R82</f>
        <v>0</v>
      </c>
      <c r="S81" s="84"/>
      <c r="T81" s="173">
        <f>T82</f>
        <v>0</v>
      </c>
      <c r="AT81" s="22" t="s">
        <v>79</v>
      </c>
      <c r="AU81" s="22" t="s">
        <v>111</v>
      </c>
      <c r="BK81" s="174">
        <f>BK82</f>
        <v>0</v>
      </c>
    </row>
    <row r="82" spans="2:65" s="10" customFormat="1" ht="37.35" customHeight="1">
      <c r="B82" s="175"/>
      <c r="C82" s="176"/>
      <c r="D82" s="177" t="s">
        <v>79</v>
      </c>
      <c r="E82" s="178" t="s">
        <v>131</v>
      </c>
      <c r="F82" s="178" t="s">
        <v>132</v>
      </c>
      <c r="G82" s="176"/>
      <c r="H82" s="176"/>
      <c r="I82" s="179"/>
      <c r="J82" s="180">
        <f>BK82</f>
        <v>0</v>
      </c>
      <c r="K82" s="176"/>
      <c r="L82" s="181"/>
      <c r="M82" s="182"/>
      <c r="N82" s="183"/>
      <c r="O82" s="183"/>
      <c r="P82" s="184">
        <f>P83+P85+P87+P89</f>
        <v>0</v>
      </c>
      <c r="Q82" s="183"/>
      <c r="R82" s="184">
        <f>R83+R85+R87+R89</f>
        <v>0</v>
      </c>
      <c r="S82" s="183"/>
      <c r="T82" s="185">
        <f>T83+T85+T87+T89</f>
        <v>0</v>
      </c>
      <c r="AR82" s="186" t="s">
        <v>133</v>
      </c>
      <c r="AT82" s="187" t="s">
        <v>79</v>
      </c>
      <c r="AU82" s="187" t="s">
        <v>80</v>
      </c>
      <c r="AY82" s="186" t="s">
        <v>134</v>
      </c>
      <c r="BK82" s="188">
        <f>BK83+BK85+BK87+BK89</f>
        <v>0</v>
      </c>
    </row>
    <row r="83" spans="2:65" s="10" customFormat="1" ht="19.899999999999999" customHeight="1">
      <c r="B83" s="175"/>
      <c r="C83" s="176"/>
      <c r="D83" s="189" t="s">
        <v>79</v>
      </c>
      <c r="E83" s="190" t="s">
        <v>135</v>
      </c>
      <c r="F83" s="190" t="s">
        <v>136</v>
      </c>
      <c r="G83" s="176"/>
      <c r="H83" s="176"/>
      <c r="I83" s="179"/>
      <c r="J83" s="191">
        <f>BK83</f>
        <v>0</v>
      </c>
      <c r="K83" s="176"/>
      <c r="L83" s="181"/>
      <c r="M83" s="182"/>
      <c r="N83" s="183"/>
      <c r="O83" s="183"/>
      <c r="P83" s="184">
        <f>P84</f>
        <v>0</v>
      </c>
      <c r="Q83" s="183"/>
      <c r="R83" s="184">
        <f>R84</f>
        <v>0</v>
      </c>
      <c r="S83" s="183"/>
      <c r="T83" s="185">
        <f>T84</f>
        <v>0</v>
      </c>
      <c r="AR83" s="186" t="s">
        <v>133</v>
      </c>
      <c r="AT83" s="187" t="s">
        <v>79</v>
      </c>
      <c r="AU83" s="187" t="s">
        <v>10</v>
      </c>
      <c r="AY83" s="186" t="s">
        <v>134</v>
      </c>
      <c r="BK83" s="188">
        <f>BK84</f>
        <v>0</v>
      </c>
    </row>
    <row r="84" spans="2:65" s="1" customFormat="1" ht="31.5" customHeight="1">
      <c r="B84" s="40"/>
      <c r="C84" s="192" t="s">
        <v>10</v>
      </c>
      <c r="D84" s="192" t="s">
        <v>137</v>
      </c>
      <c r="E84" s="193" t="s">
        <v>138</v>
      </c>
      <c r="F84" s="194" t="s">
        <v>139</v>
      </c>
      <c r="G84" s="195" t="s">
        <v>140</v>
      </c>
      <c r="H84" s="196">
        <v>1</v>
      </c>
      <c r="I84" s="197"/>
      <c r="J84" s="198">
        <f>ROUND(I84*H84,0)</f>
        <v>0</v>
      </c>
      <c r="K84" s="194" t="s">
        <v>141</v>
      </c>
      <c r="L84" s="60"/>
      <c r="M84" s="199" t="s">
        <v>36</v>
      </c>
      <c r="N84" s="200" t="s">
        <v>51</v>
      </c>
      <c r="O84" s="41"/>
      <c r="P84" s="201">
        <f>O84*H84</f>
        <v>0</v>
      </c>
      <c r="Q84" s="201">
        <v>0</v>
      </c>
      <c r="R84" s="201">
        <f>Q84*H84</f>
        <v>0</v>
      </c>
      <c r="S84" s="201">
        <v>0</v>
      </c>
      <c r="T84" s="202">
        <f>S84*H84</f>
        <v>0</v>
      </c>
      <c r="AR84" s="22" t="s">
        <v>142</v>
      </c>
      <c r="AT84" s="22" t="s">
        <v>137</v>
      </c>
      <c r="AU84" s="22" t="s">
        <v>89</v>
      </c>
      <c r="AY84" s="22" t="s">
        <v>134</v>
      </c>
      <c r="BE84" s="203">
        <f>IF(N84="základní",J84,0)</f>
        <v>0</v>
      </c>
      <c r="BF84" s="203">
        <f>IF(N84="snížená",J84,0)</f>
        <v>0</v>
      </c>
      <c r="BG84" s="203">
        <f>IF(N84="zákl. přenesená",J84,0)</f>
        <v>0</v>
      </c>
      <c r="BH84" s="203">
        <f>IF(N84="sníž. přenesená",J84,0)</f>
        <v>0</v>
      </c>
      <c r="BI84" s="203">
        <f>IF(N84="nulová",J84,0)</f>
        <v>0</v>
      </c>
      <c r="BJ84" s="22" t="s">
        <v>10</v>
      </c>
      <c r="BK84" s="203">
        <f>ROUND(I84*H84,0)</f>
        <v>0</v>
      </c>
      <c r="BL84" s="22" t="s">
        <v>142</v>
      </c>
      <c r="BM84" s="22" t="s">
        <v>143</v>
      </c>
    </row>
    <row r="85" spans="2:65" s="10" customFormat="1" ht="29.85" customHeight="1">
      <c r="B85" s="175"/>
      <c r="C85" s="176"/>
      <c r="D85" s="189" t="s">
        <v>79</v>
      </c>
      <c r="E85" s="190" t="s">
        <v>144</v>
      </c>
      <c r="F85" s="190" t="s">
        <v>145</v>
      </c>
      <c r="G85" s="176"/>
      <c r="H85" s="176"/>
      <c r="I85" s="179"/>
      <c r="J85" s="191">
        <f>BK85</f>
        <v>0</v>
      </c>
      <c r="K85" s="176"/>
      <c r="L85" s="181"/>
      <c r="M85" s="182"/>
      <c r="N85" s="183"/>
      <c r="O85" s="183"/>
      <c r="P85" s="184">
        <f>P86</f>
        <v>0</v>
      </c>
      <c r="Q85" s="183"/>
      <c r="R85" s="184">
        <f>R86</f>
        <v>0</v>
      </c>
      <c r="S85" s="183"/>
      <c r="T85" s="185">
        <f>T86</f>
        <v>0</v>
      </c>
      <c r="AR85" s="186" t="s">
        <v>133</v>
      </c>
      <c r="AT85" s="187" t="s">
        <v>79</v>
      </c>
      <c r="AU85" s="187" t="s">
        <v>10</v>
      </c>
      <c r="AY85" s="186" t="s">
        <v>134</v>
      </c>
      <c r="BK85" s="188">
        <f>BK86</f>
        <v>0</v>
      </c>
    </row>
    <row r="86" spans="2:65" s="1" customFormat="1" ht="22.5" customHeight="1">
      <c r="B86" s="40"/>
      <c r="C86" s="192" t="s">
        <v>89</v>
      </c>
      <c r="D86" s="192" t="s">
        <v>137</v>
      </c>
      <c r="E86" s="193" t="s">
        <v>146</v>
      </c>
      <c r="F86" s="194" t="s">
        <v>147</v>
      </c>
      <c r="G86" s="195" t="s">
        <v>140</v>
      </c>
      <c r="H86" s="196">
        <v>1</v>
      </c>
      <c r="I86" s="197"/>
      <c r="J86" s="198">
        <f>ROUND(I86*H86,0)</f>
        <v>0</v>
      </c>
      <c r="K86" s="194" t="s">
        <v>141</v>
      </c>
      <c r="L86" s="60"/>
      <c r="M86" s="199" t="s">
        <v>36</v>
      </c>
      <c r="N86" s="200" t="s">
        <v>51</v>
      </c>
      <c r="O86" s="41"/>
      <c r="P86" s="201">
        <f>O86*H86</f>
        <v>0</v>
      </c>
      <c r="Q86" s="201">
        <v>0</v>
      </c>
      <c r="R86" s="201">
        <f>Q86*H86</f>
        <v>0</v>
      </c>
      <c r="S86" s="201">
        <v>0</v>
      </c>
      <c r="T86" s="202">
        <f>S86*H86</f>
        <v>0</v>
      </c>
      <c r="AR86" s="22" t="s">
        <v>142</v>
      </c>
      <c r="AT86" s="22" t="s">
        <v>137</v>
      </c>
      <c r="AU86" s="22" t="s">
        <v>89</v>
      </c>
      <c r="AY86" s="22" t="s">
        <v>134</v>
      </c>
      <c r="BE86" s="203">
        <f>IF(N86="základní",J86,0)</f>
        <v>0</v>
      </c>
      <c r="BF86" s="203">
        <f>IF(N86="snížená",J86,0)</f>
        <v>0</v>
      </c>
      <c r="BG86" s="203">
        <f>IF(N86="zákl. přenesená",J86,0)</f>
        <v>0</v>
      </c>
      <c r="BH86" s="203">
        <f>IF(N86="sníž. přenesená",J86,0)</f>
        <v>0</v>
      </c>
      <c r="BI86" s="203">
        <f>IF(N86="nulová",J86,0)</f>
        <v>0</v>
      </c>
      <c r="BJ86" s="22" t="s">
        <v>10</v>
      </c>
      <c r="BK86" s="203">
        <f>ROUND(I86*H86,0)</f>
        <v>0</v>
      </c>
      <c r="BL86" s="22" t="s">
        <v>142</v>
      </c>
      <c r="BM86" s="22" t="s">
        <v>148</v>
      </c>
    </row>
    <row r="87" spans="2:65" s="10" customFormat="1" ht="29.85" customHeight="1">
      <c r="B87" s="175"/>
      <c r="C87" s="176"/>
      <c r="D87" s="189" t="s">
        <v>79</v>
      </c>
      <c r="E87" s="190" t="s">
        <v>149</v>
      </c>
      <c r="F87" s="190" t="s">
        <v>150</v>
      </c>
      <c r="G87" s="176"/>
      <c r="H87" s="176"/>
      <c r="I87" s="179"/>
      <c r="J87" s="191">
        <f>BK87</f>
        <v>0</v>
      </c>
      <c r="K87" s="176"/>
      <c r="L87" s="181"/>
      <c r="M87" s="182"/>
      <c r="N87" s="183"/>
      <c r="O87" s="183"/>
      <c r="P87" s="184">
        <f>P88</f>
        <v>0</v>
      </c>
      <c r="Q87" s="183"/>
      <c r="R87" s="184">
        <f>R88</f>
        <v>0</v>
      </c>
      <c r="S87" s="183"/>
      <c r="T87" s="185">
        <f>T88</f>
        <v>0</v>
      </c>
      <c r="AR87" s="186" t="s">
        <v>133</v>
      </c>
      <c r="AT87" s="187" t="s">
        <v>79</v>
      </c>
      <c r="AU87" s="187" t="s">
        <v>10</v>
      </c>
      <c r="AY87" s="186" t="s">
        <v>134</v>
      </c>
      <c r="BK87" s="188">
        <f>BK88</f>
        <v>0</v>
      </c>
    </row>
    <row r="88" spans="2:65" s="1" customFormat="1" ht="31.5" customHeight="1">
      <c r="B88" s="40"/>
      <c r="C88" s="192" t="s">
        <v>151</v>
      </c>
      <c r="D88" s="192" t="s">
        <v>137</v>
      </c>
      <c r="E88" s="193" t="s">
        <v>152</v>
      </c>
      <c r="F88" s="194" t="s">
        <v>153</v>
      </c>
      <c r="G88" s="195" t="s">
        <v>154</v>
      </c>
      <c r="H88" s="196">
        <v>6</v>
      </c>
      <c r="I88" s="197"/>
      <c r="J88" s="198">
        <f>ROUND(I88*H88,0)</f>
        <v>0</v>
      </c>
      <c r="K88" s="194" t="s">
        <v>141</v>
      </c>
      <c r="L88" s="60"/>
      <c r="M88" s="199" t="s">
        <v>36</v>
      </c>
      <c r="N88" s="200" t="s">
        <v>51</v>
      </c>
      <c r="O88" s="41"/>
      <c r="P88" s="201">
        <f>O88*H88</f>
        <v>0</v>
      </c>
      <c r="Q88" s="201">
        <v>0</v>
      </c>
      <c r="R88" s="201">
        <f>Q88*H88</f>
        <v>0</v>
      </c>
      <c r="S88" s="201">
        <v>0</v>
      </c>
      <c r="T88" s="202">
        <f>S88*H88</f>
        <v>0</v>
      </c>
      <c r="AR88" s="22" t="s">
        <v>142</v>
      </c>
      <c r="AT88" s="22" t="s">
        <v>137</v>
      </c>
      <c r="AU88" s="22" t="s">
        <v>89</v>
      </c>
      <c r="AY88" s="22" t="s">
        <v>134</v>
      </c>
      <c r="BE88" s="203">
        <f>IF(N88="základní",J88,0)</f>
        <v>0</v>
      </c>
      <c r="BF88" s="203">
        <f>IF(N88="snížená",J88,0)</f>
        <v>0</v>
      </c>
      <c r="BG88" s="203">
        <f>IF(N88="zákl. přenesená",J88,0)</f>
        <v>0</v>
      </c>
      <c r="BH88" s="203">
        <f>IF(N88="sníž. přenesená",J88,0)</f>
        <v>0</v>
      </c>
      <c r="BI88" s="203">
        <f>IF(N88="nulová",J88,0)</f>
        <v>0</v>
      </c>
      <c r="BJ88" s="22" t="s">
        <v>10</v>
      </c>
      <c r="BK88" s="203">
        <f>ROUND(I88*H88,0)</f>
        <v>0</v>
      </c>
      <c r="BL88" s="22" t="s">
        <v>142</v>
      </c>
      <c r="BM88" s="22" t="s">
        <v>155</v>
      </c>
    </row>
    <row r="89" spans="2:65" s="10" customFormat="1" ht="29.85" customHeight="1">
      <c r="B89" s="175"/>
      <c r="C89" s="176"/>
      <c r="D89" s="189" t="s">
        <v>79</v>
      </c>
      <c r="E89" s="190" t="s">
        <v>156</v>
      </c>
      <c r="F89" s="190" t="s">
        <v>157</v>
      </c>
      <c r="G89" s="176"/>
      <c r="H89" s="176"/>
      <c r="I89" s="179"/>
      <c r="J89" s="191">
        <f>BK89</f>
        <v>0</v>
      </c>
      <c r="K89" s="176"/>
      <c r="L89" s="181"/>
      <c r="M89" s="182"/>
      <c r="N89" s="183"/>
      <c r="O89" s="183"/>
      <c r="P89" s="184">
        <f>SUM(P90:P91)</f>
        <v>0</v>
      </c>
      <c r="Q89" s="183"/>
      <c r="R89" s="184">
        <f>SUM(R90:R91)</f>
        <v>0</v>
      </c>
      <c r="S89" s="183"/>
      <c r="T89" s="185">
        <f>SUM(T90:T91)</f>
        <v>0</v>
      </c>
      <c r="AR89" s="186" t="s">
        <v>133</v>
      </c>
      <c r="AT89" s="187" t="s">
        <v>79</v>
      </c>
      <c r="AU89" s="187" t="s">
        <v>10</v>
      </c>
      <c r="AY89" s="186" t="s">
        <v>134</v>
      </c>
      <c r="BK89" s="188">
        <f>SUM(BK90:BK91)</f>
        <v>0</v>
      </c>
    </row>
    <row r="90" spans="2:65" s="1" customFormat="1" ht="31.5" customHeight="1">
      <c r="B90" s="40"/>
      <c r="C90" s="192" t="s">
        <v>158</v>
      </c>
      <c r="D90" s="192" t="s">
        <v>137</v>
      </c>
      <c r="E90" s="193" t="s">
        <v>159</v>
      </c>
      <c r="F90" s="194" t="s">
        <v>160</v>
      </c>
      <c r="G90" s="195" t="s">
        <v>140</v>
      </c>
      <c r="H90" s="196">
        <v>1</v>
      </c>
      <c r="I90" s="197"/>
      <c r="J90" s="198">
        <f>ROUND(I90*H90,0)</f>
        <v>0</v>
      </c>
      <c r="K90" s="194" t="s">
        <v>141</v>
      </c>
      <c r="L90" s="60"/>
      <c r="M90" s="199" t="s">
        <v>36</v>
      </c>
      <c r="N90" s="200" t="s">
        <v>51</v>
      </c>
      <c r="O90" s="41"/>
      <c r="P90" s="201">
        <f>O90*H90</f>
        <v>0</v>
      </c>
      <c r="Q90" s="201">
        <v>0</v>
      </c>
      <c r="R90" s="201">
        <f>Q90*H90</f>
        <v>0</v>
      </c>
      <c r="S90" s="201">
        <v>0</v>
      </c>
      <c r="T90" s="202">
        <f>S90*H90</f>
        <v>0</v>
      </c>
      <c r="AR90" s="22" t="s">
        <v>142</v>
      </c>
      <c r="AT90" s="22" t="s">
        <v>137</v>
      </c>
      <c r="AU90" s="22" t="s">
        <v>89</v>
      </c>
      <c r="AY90" s="22" t="s">
        <v>134</v>
      </c>
      <c r="BE90" s="203">
        <f>IF(N90="základní",J90,0)</f>
        <v>0</v>
      </c>
      <c r="BF90" s="203">
        <f>IF(N90="snížená",J90,0)</f>
        <v>0</v>
      </c>
      <c r="BG90" s="203">
        <f>IF(N90="zákl. přenesená",J90,0)</f>
        <v>0</v>
      </c>
      <c r="BH90" s="203">
        <f>IF(N90="sníž. přenesená",J90,0)</f>
        <v>0</v>
      </c>
      <c r="BI90" s="203">
        <f>IF(N90="nulová",J90,0)</f>
        <v>0</v>
      </c>
      <c r="BJ90" s="22" t="s">
        <v>10</v>
      </c>
      <c r="BK90" s="203">
        <f>ROUND(I90*H90,0)</f>
        <v>0</v>
      </c>
      <c r="BL90" s="22" t="s">
        <v>142</v>
      </c>
      <c r="BM90" s="22" t="s">
        <v>161</v>
      </c>
    </row>
    <row r="91" spans="2:65" s="1" customFormat="1" ht="22.5" customHeight="1">
      <c r="B91" s="40"/>
      <c r="C91" s="192" t="s">
        <v>133</v>
      </c>
      <c r="D91" s="192" t="s">
        <v>137</v>
      </c>
      <c r="E91" s="193" t="s">
        <v>162</v>
      </c>
      <c r="F91" s="194" t="s">
        <v>163</v>
      </c>
      <c r="G91" s="195" t="s">
        <v>140</v>
      </c>
      <c r="H91" s="196">
        <v>1</v>
      </c>
      <c r="I91" s="197"/>
      <c r="J91" s="198">
        <f>ROUND(I91*H91,0)</f>
        <v>0</v>
      </c>
      <c r="K91" s="194" t="s">
        <v>141</v>
      </c>
      <c r="L91" s="60"/>
      <c r="M91" s="199" t="s">
        <v>36</v>
      </c>
      <c r="N91" s="204" t="s">
        <v>51</v>
      </c>
      <c r="O91" s="205"/>
      <c r="P91" s="206">
        <f>O91*H91</f>
        <v>0</v>
      </c>
      <c r="Q91" s="206">
        <v>0</v>
      </c>
      <c r="R91" s="206">
        <f>Q91*H91</f>
        <v>0</v>
      </c>
      <c r="S91" s="206">
        <v>0</v>
      </c>
      <c r="T91" s="207">
        <f>S91*H91</f>
        <v>0</v>
      </c>
      <c r="AR91" s="22" t="s">
        <v>142</v>
      </c>
      <c r="AT91" s="22" t="s">
        <v>137</v>
      </c>
      <c r="AU91" s="22" t="s">
        <v>89</v>
      </c>
      <c r="AY91" s="22" t="s">
        <v>134</v>
      </c>
      <c r="BE91" s="203">
        <f>IF(N91="základní",J91,0)</f>
        <v>0</v>
      </c>
      <c r="BF91" s="203">
        <f>IF(N91="snížená",J91,0)</f>
        <v>0</v>
      </c>
      <c r="BG91" s="203">
        <f>IF(N91="zákl. přenesená",J91,0)</f>
        <v>0</v>
      </c>
      <c r="BH91" s="203">
        <f>IF(N91="sníž. přenesená",J91,0)</f>
        <v>0</v>
      </c>
      <c r="BI91" s="203">
        <f>IF(N91="nulová",J91,0)</f>
        <v>0</v>
      </c>
      <c r="BJ91" s="22" t="s">
        <v>10</v>
      </c>
      <c r="BK91" s="203">
        <f>ROUND(I91*H91,0)</f>
        <v>0</v>
      </c>
      <c r="BL91" s="22" t="s">
        <v>142</v>
      </c>
      <c r="BM91" s="22" t="s">
        <v>164</v>
      </c>
    </row>
    <row r="92" spans="2:65" s="1" customFormat="1" ht="6.95" customHeight="1">
      <c r="B92" s="55"/>
      <c r="C92" s="56"/>
      <c r="D92" s="56"/>
      <c r="E92" s="56"/>
      <c r="F92" s="56"/>
      <c r="G92" s="56"/>
      <c r="H92" s="56"/>
      <c r="I92" s="138"/>
      <c r="J92" s="56"/>
      <c r="K92" s="56"/>
      <c r="L92" s="60"/>
    </row>
  </sheetData>
  <sheetProtection password="CC35" sheet="1" objects="1" scenarios="1" formatCells="0" formatColumns="0" formatRows="0" sort="0" autoFilter="0"/>
  <autoFilter ref="C80:K91"/>
  <mergeCells count="9">
    <mergeCell ref="E71:H71"/>
    <mergeCell ref="E73:H73"/>
    <mergeCell ref="G1:H1"/>
    <mergeCell ref="L2:V2"/>
    <mergeCell ref="E7:H7"/>
    <mergeCell ref="E9:H9"/>
    <mergeCell ref="E24:H24"/>
    <mergeCell ref="E45:H45"/>
    <mergeCell ref="E47:H47"/>
  </mergeCells>
  <hyperlinks>
    <hyperlink ref="F1:G1" location="C2" display="1) Krycí list soupisu"/>
    <hyperlink ref="G1:H1" location="C54" display="2) Rekapitulace"/>
    <hyperlink ref="J1" location="C80" display="3) Soupis prací"/>
    <hyperlink ref="L1:V1" location="'Rekapitulace zakázky'!C2" display="Rekapitulace zakázky"/>
  </hyperlinks>
  <pageMargins left="0.58333330000000005" right="0.58333330000000005" top="0.58333330000000005" bottom="0.58333330000000005" header="0" footer="0"/>
  <pageSetup paperSize="9" fitToHeight="100" orientation="landscape" blackAndWhite="1" r:id="rId1"/>
  <headerFooter>
    <oddFooter>&amp;CStrana &amp;P z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395"/>
  <sheetViews>
    <sheetView showGridLines="0" workbookViewId="0">
      <pane ySplit="1" topLeftCell="A2" activePane="bottomLeft" state="frozen"/>
      <selection pane="bottomLeft"/>
    </sheetView>
  </sheetViews>
  <sheetFormatPr defaultRowHeight="15"/>
  <cols>
    <col min="1" max="1" width="8.33203125" customWidth="1"/>
    <col min="2" max="2" width="1.6640625" customWidth="1"/>
    <col min="3" max="3" width="4.1640625" customWidth="1"/>
    <col min="4" max="4" width="4.33203125" customWidth="1"/>
    <col min="5" max="5" width="17.1640625" customWidth="1"/>
    <col min="6" max="6" width="75" customWidth="1"/>
    <col min="7" max="7" width="8.6640625" customWidth="1"/>
    <col min="8" max="8" width="11.1640625" customWidth="1"/>
    <col min="9" max="9" width="12.6640625" style="110" customWidth="1"/>
    <col min="10" max="10" width="23.5" customWidth="1"/>
    <col min="11" max="11" width="15.5" customWidth="1"/>
    <col min="13" max="18" width="9.33203125" hidden="1"/>
    <col min="19" max="19" width="8.1640625" hidden="1" customWidth="1"/>
    <col min="20" max="20" width="29.6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1" spans="1:70" ht="21.75" customHeight="1">
      <c r="A1" s="19"/>
      <c r="B1" s="111"/>
      <c r="C1" s="111"/>
      <c r="D1" s="112" t="s">
        <v>1</v>
      </c>
      <c r="E1" s="111"/>
      <c r="F1" s="113" t="s">
        <v>99</v>
      </c>
      <c r="G1" s="376" t="s">
        <v>100</v>
      </c>
      <c r="H1" s="376"/>
      <c r="I1" s="114"/>
      <c r="J1" s="113" t="s">
        <v>101</v>
      </c>
      <c r="K1" s="112" t="s">
        <v>102</v>
      </c>
      <c r="L1" s="113" t="s">
        <v>103</v>
      </c>
      <c r="M1" s="113"/>
      <c r="N1" s="113"/>
      <c r="O1" s="113"/>
      <c r="P1" s="113"/>
      <c r="Q1" s="113"/>
      <c r="R1" s="113"/>
      <c r="S1" s="113"/>
      <c r="T1" s="113"/>
      <c r="U1" s="18"/>
      <c r="V1" s="18"/>
      <c r="W1" s="19"/>
      <c r="X1" s="19"/>
      <c r="Y1" s="19"/>
      <c r="Z1" s="19"/>
      <c r="AA1" s="19"/>
      <c r="AB1" s="19"/>
      <c r="AC1" s="19"/>
      <c r="AD1" s="19"/>
      <c r="AE1" s="19"/>
      <c r="AF1" s="19"/>
      <c r="AG1" s="19"/>
      <c r="AH1" s="19"/>
      <c r="AI1" s="19"/>
      <c r="AJ1" s="19"/>
      <c r="AK1" s="19"/>
      <c r="AL1" s="19"/>
      <c r="AM1" s="19"/>
      <c r="AN1" s="19"/>
      <c r="AO1" s="19"/>
      <c r="AP1" s="19"/>
      <c r="AQ1" s="19"/>
      <c r="AR1" s="19"/>
      <c r="AS1" s="19"/>
      <c r="AT1" s="19"/>
      <c r="AU1" s="19"/>
      <c r="AV1" s="19"/>
      <c r="AW1" s="19"/>
      <c r="AX1" s="19"/>
      <c r="AY1" s="19"/>
      <c r="AZ1" s="19"/>
      <c r="BA1" s="19"/>
      <c r="BB1" s="19"/>
      <c r="BC1" s="19"/>
      <c r="BD1" s="19"/>
      <c r="BE1" s="19"/>
      <c r="BF1" s="19"/>
      <c r="BG1" s="19"/>
      <c r="BH1" s="19"/>
      <c r="BI1" s="19"/>
      <c r="BJ1" s="19"/>
      <c r="BK1" s="19"/>
      <c r="BL1" s="19"/>
      <c r="BM1" s="19"/>
      <c r="BN1" s="19"/>
      <c r="BO1" s="19"/>
      <c r="BP1" s="19"/>
      <c r="BQ1" s="19"/>
      <c r="BR1" s="19"/>
    </row>
    <row r="2" spans="1:70" ht="36.950000000000003" customHeight="1">
      <c r="L2" s="368"/>
      <c r="M2" s="368"/>
      <c r="N2" s="368"/>
      <c r="O2" s="368"/>
      <c r="P2" s="368"/>
      <c r="Q2" s="368"/>
      <c r="R2" s="368"/>
      <c r="S2" s="368"/>
      <c r="T2" s="368"/>
      <c r="U2" s="368"/>
      <c r="V2" s="368"/>
      <c r="AT2" s="22" t="s">
        <v>92</v>
      </c>
    </row>
    <row r="3" spans="1:70" ht="6.95" customHeight="1">
      <c r="B3" s="23"/>
      <c r="C3" s="24"/>
      <c r="D3" s="24"/>
      <c r="E3" s="24"/>
      <c r="F3" s="24"/>
      <c r="G3" s="24"/>
      <c r="H3" s="24"/>
      <c r="I3" s="115"/>
      <c r="J3" s="24"/>
      <c r="K3" s="25"/>
      <c r="AT3" s="22" t="s">
        <v>89</v>
      </c>
    </row>
    <row r="4" spans="1:70" ht="36.950000000000003" customHeight="1">
      <c r="B4" s="26"/>
      <c r="C4" s="27"/>
      <c r="D4" s="28" t="s">
        <v>104</v>
      </c>
      <c r="E4" s="27"/>
      <c r="F4" s="27"/>
      <c r="G4" s="27"/>
      <c r="H4" s="27"/>
      <c r="I4" s="116"/>
      <c r="J4" s="27"/>
      <c r="K4" s="29"/>
      <c r="M4" s="30" t="s">
        <v>13</v>
      </c>
      <c r="AT4" s="22" t="s">
        <v>6</v>
      </c>
    </row>
    <row r="5" spans="1:70" ht="6.95" customHeight="1">
      <c r="B5" s="26"/>
      <c r="C5" s="27"/>
      <c r="D5" s="27"/>
      <c r="E5" s="27"/>
      <c r="F5" s="27"/>
      <c r="G5" s="27"/>
      <c r="H5" s="27"/>
      <c r="I5" s="116"/>
      <c r="J5" s="27"/>
      <c r="K5" s="29"/>
    </row>
    <row r="6" spans="1:70">
      <c r="B6" s="26"/>
      <c r="C6" s="27"/>
      <c r="D6" s="35" t="s">
        <v>19</v>
      </c>
      <c r="E6" s="27"/>
      <c r="F6" s="27"/>
      <c r="G6" s="27"/>
      <c r="H6" s="27"/>
      <c r="I6" s="116"/>
      <c r="J6" s="27"/>
      <c r="K6" s="29"/>
    </row>
    <row r="7" spans="1:70" ht="22.5" customHeight="1">
      <c r="B7" s="26"/>
      <c r="C7" s="27"/>
      <c r="D7" s="27"/>
      <c r="E7" s="369" t="str">
        <f>'Rekapitulace zakázky'!K6</f>
        <v>Úprava autobusové zastávky a parkování - Východní ul., Varnsdorf</v>
      </c>
      <c r="F7" s="370"/>
      <c r="G7" s="370"/>
      <c r="H7" s="370"/>
      <c r="I7" s="116"/>
      <c r="J7" s="27"/>
      <c r="K7" s="29"/>
    </row>
    <row r="8" spans="1:70" s="1" customFormat="1">
      <c r="B8" s="40"/>
      <c r="C8" s="41"/>
      <c r="D8" s="35" t="s">
        <v>105</v>
      </c>
      <c r="E8" s="41"/>
      <c r="F8" s="41"/>
      <c r="G8" s="41"/>
      <c r="H8" s="41"/>
      <c r="I8" s="117"/>
      <c r="J8" s="41"/>
      <c r="K8" s="44"/>
    </row>
    <row r="9" spans="1:70" s="1" customFormat="1" ht="36.950000000000003" customHeight="1">
      <c r="B9" s="40"/>
      <c r="C9" s="41"/>
      <c r="D9" s="41"/>
      <c r="E9" s="371" t="s">
        <v>165</v>
      </c>
      <c r="F9" s="372"/>
      <c r="G9" s="372"/>
      <c r="H9" s="372"/>
      <c r="I9" s="117"/>
      <c r="J9" s="41"/>
      <c r="K9" s="44"/>
    </row>
    <row r="10" spans="1:70" s="1" customFormat="1" ht="13.5">
      <c r="B10" s="40"/>
      <c r="C10" s="41"/>
      <c r="D10" s="41"/>
      <c r="E10" s="41"/>
      <c r="F10" s="41"/>
      <c r="G10" s="41"/>
      <c r="H10" s="41"/>
      <c r="I10" s="117"/>
      <c r="J10" s="41"/>
      <c r="K10" s="44"/>
    </row>
    <row r="11" spans="1:70" s="1" customFormat="1" ht="14.45" customHeight="1">
      <c r="B11" s="40"/>
      <c r="C11" s="41"/>
      <c r="D11" s="35" t="s">
        <v>22</v>
      </c>
      <c r="E11" s="41"/>
      <c r="F11" s="33" t="s">
        <v>23</v>
      </c>
      <c r="G11" s="41"/>
      <c r="H11" s="41"/>
      <c r="I11" s="118" t="s">
        <v>24</v>
      </c>
      <c r="J11" s="33" t="s">
        <v>36</v>
      </c>
      <c r="K11" s="44"/>
    </row>
    <row r="12" spans="1:70" s="1" customFormat="1" ht="14.45" customHeight="1">
      <c r="B12" s="40"/>
      <c r="C12" s="41"/>
      <c r="D12" s="35" t="s">
        <v>26</v>
      </c>
      <c r="E12" s="41"/>
      <c r="F12" s="33" t="s">
        <v>27</v>
      </c>
      <c r="G12" s="41"/>
      <c r="H12" s="41"/>
      <c r="I12" s="118" t="s">
        <v>28</v>
      </c>
      <c r="J12" s="119" t="str">
        <f>'Rekapitulace zakázky'!AN8</f>
        <v>15.5.2017</v>
      </c>
      <c r="K12" s="44"/>
    </row>
    <row r="13" spans="1:70" s="1" customFormat="1" ht="10.9" customHeight="1">
      <c r="B13" s="40"/>
      <c r="C13" s="41"/>
      <c r="D13" s="41"/>
      <c r="E13" s="41"/>
      <c r="F13" s="41"/>
      <c r="G13" s="41"/>
      <c r="H13" s="41"/>
      <c r="I13" s="117"/>
      <c r="J13" s="41"/>
      <c r="K13" s="44"/>
    </row>
    <row r="14" spans="1:70" s="1" customFormat="1" ht="14.45" customHeight="1">
      <c r="B14" s="40"/>
      <c r="C14" s="41"/>
      <c r="D14" s="35" t="s">
        <v>34</v>
      </c>
      <c r="E14" s="41"/>
      <c r="F14" s="41"/>
      <c r="G14" s="41"/>
      <c r="H14" s="41"/>
      <c r="I14" s="118" t="s">
        <v>35</v>
      </c>
      <c r="J14" s="33" t="s">
        <v>36</v>
      </c>
      <c r="K14" s="44"/>
    </row>
    <row r="15" spans="1:70" s="1" customFormat="1" ht="18" customHeight="1">
      <c r="B15" s="40"/>
      <c r="C15" s="41"/>
      <c r="D15" s="41"/>
      <c r="E15" s="33" t="s">
        <v>37</v>
      </c>
      <c r="F15" s="41"/>
      <c r="G15" s="41"/>
      <c r="H15" s="41"/>
      <c r="I15" s="118" t="s">
        <v>38</v>
      </c>
      <c r="J15" s="33" t="s">
        <v>36</v>
      </c>
      <c r="K15" s="44"/>
    </row>
    <row r="16" spans="1:70" s="1" customFormat="1" ht="6.95" customHeight="1">
      <c r="B16" s="40"/>
      <c r="C16" s="41"/>
      <c r="D16" s="41"/>
      <c r="E16" s="41"/>
      <c r="F16" s="41"/>
      <c r="G16" s="41"/>
      <c r="H16" s="41"/>
      <c r="I16" s="117"/>
      <c r="J16" s="41"/>
      <c r="K16" s="44"/>
    </row>
    <row r="17" spans="2:11" s="1" customFormat="1" ht="14.45" customHeight="1">
      <c r="B17" s="40"/>
      <c r="C17" s="41"/>
      <c r="D17" s="35" t="s">
        <v>39</v>
      </c>
      <c r="E17" s="41"/>
      <c r="F17" s="41"/>
      <c r="G17" s="41"/>
      <c r="H17" s="41"/>
      <c r="I17" s="118" t="s">
        <v>35</v>
      </c>
      <c r="J17" s="33" t="str">
        <f>IF('Rekapitulace zakázky'!AN13="Vyplň údaj","",IF('Rekapitulace zakázky'!AN13="","",'Rekapitulace zakázky'!AN13))</f>
        <v/>
      </c>
      <c r="K17" s="44"/>
    </row>
    <row r="18" spans="2:11" s="1" customFormat="1" ht="18" customHeight="1">
      <c r="B18" s="40"/>
      <c r="C18" s="41"/>
      <c r="D18" s="41"/>
      <c r="E18" s="33" t="str">
        <f>IF('Rekapitulace zakázky'!E14="Vyplň údaj","",IF('Rekapitulace zakázky'!E14="","",'Rekapitulace zakázky'!E14))</f>
        <v/>
      </c>
      <c r="F18" s="41"/>
      <c r="G18" s="41"/>
      <c r="H18" s="41"/>
      <c r="I18" s="118" t="s">
        <v>38</v>
      </c>
      <c r="J18" s="33" t="str">
        <f>IF('Rekapitulace zakázky'!AN14="Vyplň údaj","",IF('Rekapitulace zakázky'!AN14="","",'Rekapitulace zakázky'!AN14))</f>
        <v/>
      </c>
      <c r="K18" s="44"/>
    </row>
    <row r="19" spans="2:11" s="1" customFormat="1" ht="6.95" customHeight="1">
      <c r="B19" s="40"/>
      <c r="C19" s="41"/>
      <c r="D19" s="41"/>
      <c r="E19" s="41"/>
      <c r="F19" s="41"/>
      <c r="G19" s="41"/>
      <c r="H19" s="41"/>
      <c r="I19" s="117"/>
      <c r="J19" s="41"/>
      <c r="K19" s="44"/>
    </row>
    <row r="20" spans="2:11" s="1" customFormat="1" ht="14.45" customHeight="1">
      <c r="B20" s="40"/>
      <c r="C20" s="41"/>
      <c r="D20" s="35" t="s">
        <v>41</v>
      </c>
      <c r="E20" s="41"/>
      <c r="F20" s="41"/>
      <c r="G20" s="41"/>
      <c r="H20" s="41"/>
      <c r="I20" s="118" t="s">
        <v>35</v>
      </c>
      <c r="J20" s="33" t="s">
        <v>36</v>
      </c>
      <c r="K20" s="44"/>
    </row>
    <row r="21" spans="2:11" s="1" customFormat="1" ht="18" customHeight="1">
      <c r="B21" s="40"/>
      <c r="C21" s="41"/>
      <c r="D21" s="41"/>
      <c r="E21" s="33" t="s">
        <v>43</v>
      </c>
      <c r="F21" s="41"/>
      <c r="G21" s="41"/>
      <c r="H21" s="41"/>
      <c r="I21" s="118" t="s">
        <v>38</v>
      </c>
      <c r="J21" s="33" t="s">
        <v>36</v>
      </c>
      <c r="K21" s="44"/>
    </row>
    <row r="22" spans="2:11" s="1" customFormat="1" ht="6.95" customHeight="1">
      <c r="B22" s="40"/>
      <c r="C22" s="41"/>
      <c r="D22" s="41"/>
      <c r="E22" s="41"/>
      <c r="F22" s="41"/>
      <c r="G22" s="41"/>
      <c r="H22" s="41"/>
      <c r="I22" s="117"/>
      <c r="J22" s="41"/>
      <c r="K22" s="44"/>
    </row>
    <row r="23" spans="2:11" s="1" customFormat="1" ht="14.45" customHeight="1">
      <c r="B23" s="40"/>
      <c r="C23" s="41"/>
      <c r="D23" s="35" t="s">
        <v>44</v>
      </c>
      <c r="E23" s="41"/>
      <c r="F23" s="41"/>
      <c r="G23" s="41"/>
      <c r="H23" s="41"/>
      <c r="I23" s="117"/>
      <c r="J23" s="41"/>
      <c r="K23" s="44"/>
    </row>
    <row r="24" spans="2:11" s="6" customFormat="1" ht="22.5" customHeight="1">
      <c r="B24" s="120"/>
      <c r="C24" s="121"/>
      <c r="D24" s="121"/>
      <c r="E24" s="338" t="s">
        <v>36</v>
      </c>
      <c r="F24" s="338"/>
      <c r="G24" s="338"/>
      <c r="H24" s="338"/>
      <c r="I24" s="122"/>
      <c r="J24" s="121"/>
      <c r="K24" s="123"/>
    </row>
    <row r="25" spans="2:11" s="1" customFormat="1" ht="6.95" customHeight="1">
      <c r="B25" s="40"/>
      <c r="C25" s="41"/>
      <c r="D25" s="41"/>
      <c r="E25" s="41"/>
      <c r="F25" s="41"/>
      <c r="G25" s="41"/>
      <c r="H25" s="41"/>
      <c r="I25" s="117"/>
      <c r="J25" s="41"/>
      <c r="K25" s="44"/>
    </row>
    <row r="26" spans="2:11" s="1" customFormat="1" ht="6.95" customHeight="1">
      <c r="B26" s="40"/>
      <c r="C26" s="41"/>
      <c r="D26" s="84"/>
      <c r="E26" s="84"/>
      <c r="F26" s="84"/>
      <c r="G26" s="84"/>
      <c r="H26" s="84"/>
      <c r="I26" s="124"/>
      <c r="J26" s="84"/>
      <c r="K26" s="125"/>
    </row>
    <row r="27" spans="2:11" s="1" customFormat="1" ht="25.35" customHeight="1">
      <c r="B27" s="40"/>
      <c r="C27" s="41"/>
      <c r="D27" s="126" t="s">
        <v>46</v>
      </c>
      <c r="E27" s="41"/>
      <c r="F27" s="41"/>
      <c r="G27" s="41"/>
      <c r="H27" s="41"/>
      <c r="I27" s="117"/>
      <c r="J27" s="127">
        <f>ROUND(J86,2)</f>
        <v>0</v>
      </c>
      <c r="K27" s="44"/>
    </row>
    <row r="28" spans="2:11" s="1" customFormat="1" ht="6.95" customHeight="1">
      <c r="B28" s="40"/>
      <c r="C28" s="41"/>
      <c r="D28" s="84"/>
      <c r="E28" s="84"/>
      <c r="F28" s="84"/>
      <c r="G28" s="84"/>
      <c r="H28" s="84"/>
      <c r="I28" s="124"/>
      <c r="J28" s="84"/>
      <c r="K28" s="125"/>
    </row>
    <row r="29" spans="2:11" s="1" customFormat="1" ht="14.45" customHeight="1">
      <c r="B29" s="40"/>
      <c r="C29" s="41"/>
      <c r="D29" s="41"/>
      <c r="E29" s="41"/>
      <c r="F29" s="45" t="s">
        <v>48</v>
      </c>
      <c r="G29" s="41"/>
      <c r="H29" s="41"/>
      <c r="I29" s="128" t="s">
        <v>47</v>
      </c>
      <c r="J29" s="45" t="s">
        <v>49</v>
      </c>
      <c r="K29" s="44"/>
    </row>
    <row r="30" spans="2:11" s="1" customFormat="1" ht="14.45" customHeight="1">
      <c r="B30" s="40"/>
      <c r="C30" s="41"/>
      <c r="D30" s="48" t="s">
        <v>50</v>
      </c>
      <c r="E30" s="48" t="s">
        <v>51</v>
      </c>
      <c r="F30" s="129">
        <f>ROUND(SUM(BE86:BE394), 2)</f>
        <v>0</v>
      </c>
      <c r="G30" s="41"/>
      <c r="H30" s="41"/>
      <c r="I30" s="130">
        <v>0.21</v>
      </c>
      <c r="J30" s="129">
        <f>ROUND(ROUND((SUM(BE86:BE394)), 2)*I30, 2)</f>
        <v>0</v>
      </c>
      <c r="K30" s="44"/>
    </row>
    <row r="31" spans="2:11" s="1" customFormat="1" ht="14.45" customHeight="1">
      <c r="B31" s="40"/>
      <c r="C31" s="41"/>
      <c r="D31" s="41"/>
      <c r="E31" s="48" t="s">
        <v>52</v>
      </c>
      <c r="F31" s="129">
        <f>ROUND(SUM(BF86:BF394), 2)</f>
        <v>0</v>
      </c>
      <c r="G31" s="41"/>
      <c r="H31" s="41"/>
      <c r="I31" s="130">
        <v>0.15</v>
      </c>
      <c r="J31" s="129">
        <f>ROUND(ROUND((SUM(BF86:BF394)), 2)*I31, 2)</f>
        <v>0</v>
      </c>
      <c r="K31" s="44"/>
    </row>
    <row r="32" spans="2:11" s="1" customFormat="1" ht="14.45" hidden="1" customHeight="1">
      <c r="B32" s="40"/>
      <c r="C32" s="41"/>
      <c r="D32" s="41"/>
      <c r="E32" s="48" t="s">
        <v>53</v>
      </c>
      <c r="F32" s="129">
        <f>ROUND(SUM(BG86:BG394), 2)</f>
        <v>0</v>
      </c>
      <c r="G32" s="41"/>
      <c r="H32" s="41"/>
      <c r="I32" s="130">
        <v>0.21</v>
      </c>
      <c r="J32" s="129">
        <v>0</v>
      </c>
      <c r="K32" s="44"/>
    </row>
    <row r="33" spans="2:11" s="1" customFormat="1" ht="14.45" hidden="1" customHeight="1">
      <c r="B33" s="40"/>
      <c r="C33" s="41"/>
      <c r="D33" s="41"/>
      <c r="E33" s="48" t="s">
        <v>54</v>
      </c>
      <c r="F33" s="129">
        <f>ROUND(SUM(BH86:BH394), 2)</f>
        <v>0</v>
      </c>
      <c r="G33" s="41"/>
      <c r="H33" s="41"/>
      <c r="I33" s="130">
        <v>0.15</v>
      </c>
      <c r="J33" s="129">
        <v>0</v>
      </c>
      <c r="K33" s="44"/>
    </row>
    <row r="34" spans="2:11" s="1" customFormat="1" ht="14.45" hidden="1" customHeight="1">
      <c r="B34" s="40"/>
      <c r="C34" s="41"/>
      <c r="D34" s="41"/>
      <c r="E34" s="48" t="s">
        <v>55</v>
      </c>
      <c r="F34" s="129">
        <f>ROUND(SUM(BI86:BI394), 2)</f>
        <v>0</v>
      </c>
      <c r="G34" s="41"/>
      <c r="H34" s="41"/>
      <c r="I34" s="130">
        <v>0</v>
      </c>
      <c r="J34" s="129">
        <v>0</v>
      </c>
      <c r="K34" s="44"/>
    </row>
    <row r="35" spans="2:11" s="1" customFormat="1" ht="6.95" customHeight="1">
      <c r="B35" s="40"/>
      <c r="C35" s="41"/>
      <c r="D35" s="41"/>
      <c r="E35" s="41"/>
      <c r="F35" s="41"/>
      <c r="G35" s="41"/>
      <c r="H35" s="41"/>
      <c r="I35" s="117"/>
      <c r="J35" s="41"/>
      <c r="K35" s="44"/>
    </row>
    <row r="36" spans="2:11" s="1" customFormat="1" ht="25.35" customHeight="1">
      <c r="B36" s="40"/>
      <c r="C36" s="131"/>
      <c r="D36" s="132" t="s">
        <v>56</v>
      </c>
      <c r="E36" s="78"/>
      <c r="F36" s="78"/>
      <c r="G36" s="133" t="s">
        <v>57</v>
      </c>
      <c r="H36" s="134" t="s">
        <v>58</v>
      </c>
      <c r="I36" s="135"/>
      <c r="J36" s="136">
        <f>SUM(J27:J34)</f>
        <v>0</v>
      </c>
      <c r="K36" s="137"/>
    </row>
    <row r="37" spans="2:11" s="1" customFormat="1" ht="14.45" customHeight="1">
      <c r="B37" s="55"/>
      <c r="C37" s="56"/>
      <c r="D37" s="56"/>
      <c r="E37" s="56"/>
      <c r="F37" s="56"/>
      <c r="G37" s="56"/>
      <c r="H37" s="56"/>
      <c r="I37" s="138"/>
      <c r="J37" s="56"/>
      <c r="K37" s="57"/>
    </row>
    <row r="41" spans="2:11" s="1" customFormat="1" ht="6.95" customHeight="1">
      <c r="B41" s="139"/>
      <c r="C41" s="140"/>
      <c r="D41" s="140"/>
      <c r="E41" s="140"/>
      <c r="F41" s="140"/>
      <c r="G41" s="140"/>
      <c r="H41" s="140"/>
      <c r="I41" s="141"/>
      <c r="J41" s="140"/>
      <c r="K41" s="142"/>
    </row>
    <row r="42" spans="2:11" s="1" customFormat="1" ht="36.950000000000003" customHeight="1">
      <c r="B42" s="40"/>
      <c r="C42" s="28" t="s">
        <v>107</v>
      </c>
      <c r="D42" s="41"/>
      <c r="E42" s="41"/>
      <c r="F42" s="41"/>
      <c r="G42" s="41"/>
      <c r="H42" s="41"/>
      <c r="I42" s="117"/>
      <c r="J42" s="41"/>
      <c r="K42" s="44"/>
    </row>
    <row r="43" spans="2:11" s="1" customFormat="1" ht="6.95" customHeight="1">
      <c r="B43" s="40"/>
      <c r="C43" s="41"/>
      <c r="D43" s="41"/>
      <c r="E43" s="41"/>
      <c r="F43" s="41"/>
      <c r="G43" s="41"/>
      <c r="H43" s="41"/>
      <c r="I43" s="117"/>
      <c r="J43" s="41"/>
      <c r="K43" s="44"/>
    </row>
    <row r="44" spans="2:11" s="1" customFormat="1" ht="14.45" customHeight="1">
      <c r="B44" s="40"/>
      <c r="C44" s="35" t="s">
        <v>19</v>
      </c>
      <c r="D44" s="41"/>
      <c r="E44" s="41"/>
      <c r="F44" s="41"/>
      <c r="G44" s="41"/>
      <c r="H44" s="41"/>
      <c r="I44" s="117"/>
      <c r="J44" s="41"/>
      <c r="K44" s="44"/>
    </row>
    <row r="45" spans="2:11" s="1" customFormat="1" ht="22.5" customHeight="1">
      <c r="B45" s="40"/>
      <c r="C45" s="41"/>
      <c r="D45" s="41"/>
      <c r="E45" s="369" t="str">
        <f>E7</f>
        <v>Úprava autobusové zastávky a parkování - Východní ul., Varnsdorf</v>
      </c>
      <c r="F45" s="370"/>
      <c r="G45" s="370"/>
      <c r="H45" s="370"/>
      <c r="I45" s="117"/>
      <c r="J45" s="41"/>
      <c r="K45" s="44"/>
    </row>
    <row r="46" spans="2:11" s="1" customFormat="1" ht="14.45" customHeight="1">
      <c r="B46" s="40"/>
      <c r="C46" s="35" t="s">
        <v>105</v>
      </c>
      <c r="D46" s="41"/>
      <c r="E46" s="41"/>
      <c r="F46" s="41"/>
      <c r="G46" s="41"/>
      <c r="H46" s="41"/>
      <c r="I46" s="117"/>
      <c r="J46" s="41"/>
      <c r="K46" s="44"/>
    </row>
    <row r="47" spans="2:11" s="1" customFormat="1" ht="23.25" customHeight="1">
      <c r="B47" s="40"/>
      <c r="C47" s="41"/>
      <c r="D47" s="41"/>
      <c r="E47" s="371" t="str">
        <f>E9</f>
        <v>SO 1 - Oprava chodníku, úprava autobusové zastávky a park. stání</v>
      </c>
      <c r="F47" s="372"/>
      <c r="G47" s="372"/>
      <c r="H47" s="372"/>
      <c r="I47" s="117"/>
      <c r="J47" s="41"/>
      <c r="K47" s="44"/>
    </row>
    <row r="48" spans="2:11" s="1" customFormat="1" ht="6.95" customHeight="1">
      <c r="B48" s="40"/>
      <c r="C48" s="41"/>
      <c r="D48" s="41"/>
      <c r="E48" s="41"/>
      <c r="F48" s="41"/>
      <c r="G48" s="41"/>
      <c r="H48" s="41"/>
      <c r="I48" s="117"/>
      <c r="J48" s="41"/>
      <c r="K48" s="44"/>
    </row>
    <row r="49" spans="2:47" s="1" customFormat="1" ht="18" customHeight="1">
      <c r="B49" s="40"/>
      <c r="C49" s="35" t="s">
        <v>26</v>
      </c>
      <c r="D49" s="41"/>
      <c r="E49" s="41"/>
      <c r="F49" s="33" t="str">
        <f>F12</f>
        <v>k.ú. Varnsdorf</v>
      </c>
      <c r="G49" s="41"/>
      <c r="H49" s="41"/>
      <c r="I49" s="118" t="s">
        <v>28</v>
      </c>
      <c r="J49" s="119" t="str">
        <f>IF(J12="","",J12)</f>
        <v>15.5.2017</v>
      </c>
      <c r="K49" s="44"/>
    </row>
    <row r="50" spans="2:47" s="1" customFormat="1" ht="6.95" customHeight="1">
      <c r="B50" s="40"/>
      <c r="C50" s="41"/>
      <c r="D50" s="41"/>
      <c r="E50" s="41"/>
      <c r="F50" s="41"/>
      <c r="G50" s="41"/>
      <c r="H50" s="41"/>
      <c r="I50" s="117"/>
      <c r="J50" s="41"/>
      <c r="K50" s="44"/>
    </row>
    <row r="51" spans="2:47" s="1" customFormat="1">
      <c r="B51" s="40"/>
      <c r="C51" s="35" t="s">
        <v>34</v>
      </c>
      <c r="D51" s="41"/>
      <c r="E51" s="41"/>
      <c r="F51" s="33" t="str">
        <f>E15</f>
        <v>Město Varnsdorf</v>
      </c>
      <c r="G51" s="41"/>
      <c r="H51" s="41"/>
      <c r="I51" s="118" t="s">
        <v>41</v>
      </c>
      <c r="J51" s="33" t="str">
        <f>E21</f>
        <v>ProProjekt, s.r.o.</v>
      </c>
      <c r="K51" s="44"/>
    </row>
    <row r="52" spans="2:47" s="1" customFormat="1" ht="14.45" customHeight="1">
      <c r="B52" s="40"/>
      <c r="C52" s="35" t="s">
        <v>39</v>
      </c>
      <c r="D52" s="41"/>
      <c r="E52" s="41"/>
      <c r="F52" s="33" t="str">
        <f>IF(E18="","",E18)</f>
        <v/>
      </c>
      <c r="G52" s="41"/>
      <c r="H52" s="41"/>
      <c r="I52" s="117"/>
      <c r="J52" s="41"/>
      <c r="K52" s="44"/>
    </row>
    <row r="53" spans="2:47" s="1" customFormat="1" ht="10.35" customHeight="1">
      <c r="B53" s="40"/>
      <c r="C53" s="41"/>
      <c r="D53" s="41"/>
      <c r="E53" s="41"/>
      <c r="F53" s="41"/>
      <c r="G53" s="41"/>
      <c r="H53" s="41"/>
      <c r="I53" s="117"/>
      <c r="J53" s="41"/>
      <c r="K53" s="44"/>
    </row>
    <row r="54" spans="2:47" s="1" customFormat="1" ht="29.25" customHeight="1">
      <c r="B54" s="40"/>
      <c r="C54" s="143" t="s">
        <v>108</v>
      </c>
      <c r="D54" s="131"/>
      <c r="E54" s="131"/>
      <c r="F54" s="131"/>
      <c r="G54" s="131"/>
      <c r="H54" s="131"/>
      <c r="I54" s="144"/>
      <c r="J54" s="145" t="s">
        <v>109</v>
      </c>
      <c r="K54" s="146"/>
    </row>
    <row r="55" spans="2:47" s="1" customFormat="1" ht="10.35" customHeight="1">
      <c r="B55" s="40"/>
      <c r="C55" s="41"/>
      <c r="D55" s="41"/>
      <c r="E55" s="41"/>
      <c r="F55" s="41"/>
      <c r="G55" s="41"/>
      <c r="H55" s="41"/>
      <c r="I55" s="117"/>
      <c r="J55" s="41"/>
      <c r="K55" s="44"/>
    </row>
    <row r="56" spans="2:47" s="1" customFormat="1" ht="29.25" customHeight="1">
      <c r="B56" s="40"/>
      <c r="C56" s="147" t="s">
        <v>110</v>
      </c>
      <c r="D56" s="41"/>
      <c r="E56" s="41"/>
      <c r="F56" s="41"/>
      <c r="G56" s="41"/>
      <c r="H56" s="41"/>
      <c r="I56" s="117"/>
      <c r="J56" s="127">
        <f>J86</f>
        <v>0</v>
      </c>
      <c r="K56" s="44"/>
      <c r="AU56" s="22" t="s">
        <v>111</v>
      </c>
    </row>
    <row r="57" spans="2:47" s="7" customFormat="1" ht="24.95" customHeight="1">
      <c r="B57" s="148"/>
      <c r="C57" s="149"/>
      <c r="D57" s="150" t="s">
        <v>166</v>
      </c>
      <c r="E57" s="151"/>
      <c r="F57" s="151"/>
      <c r="G57" s="151"/>
      <c r="H57" s="151"/>
      <c r="I57" s="152"/>
      <c r="J57" s="153">
        <f>J87</f>
        <v>0</v>
      </c>
      <c r="K57" s="154"/>
    </row>
    <row r="58" spans="2:47" s="8" customFormat="1" ht="19.899999999999999" customHeight="1">
      <c r="B58" s="155"/>
      <c r="C58" s="156"/>
      <c r="D58" s="157" t="s">
        <v>167</v>
      </c>
      <c r="E58" s="158"/>
      <c r="F58" s="158"/>
      <c r="G58" s="158"/>
      <c r="H58" s="158"/>
      <c r="I58" s="159"/>
      <c r="J58" s="160">
        <f>J88</f>
        <v>0</v>
      </c>
      <c r="K58" s="161"/>
    </row>
    <row r="59" spans="2:47" s="8" customFormat="1" ht="19.899999999999999" customHeight="1">
      <c r="B59" s="155"/>
      <c r="C59" s="156"/>
      <c r="D59" s="157" t="s">
        <v>168</v>
      </c>
      <c r="E59" s="158"/>
      <c r="F59" s="158"/>
      <c r="G59" s="158"/>
      <c r="H59" s="158"/>
      <c r="I59" s="159"/>
      <c r="J59" s="160">
        <f>J209</f>
        <v>0</v>
      </c>
      <c r="K59" s="161"/>
    </row>
    <row r="60" spans="2:47" s="8" customFormat="1" ht="19.899999999999999" customHeight="1">
      <c r="B60" s="155"/>
      <c r="C60" s="156"/>
      <c r="D60" s="157" t="s">
        <v>169</v>
      </c>
      <c r="E60" s="158"/>
      <c r="F60" s="158"/>
      <c r="G60" s="158"/>
      <c r="H60" s="158"/>
      <c r="I60" s="159"/>
      <c r="J60" s="160">
        <f>J213</f>
        <v>0</v>
      </c>
      <c r="K60" s="161"/>
    </row>
    <row r="61" spans="2:47" s="8" customFormat="1" ht="19.899999999999999" customHeight="1">
      <c r="B61" s="155"/>
      <c r="C61" s="156"/>
      <c r="D61" s="157" t="s">
        <v>170</v>
      </c>
      <c r="E61" s="158"/>
      <c r="F61" s="158"/>
      <c r="G61" s="158"/>
      <c r="H61" s="158"/>
      <c r="I61" s="159"/>
      <c r="J61" s="160">
        <f>J279</f>
        <v>0</v>
      </c>
      <c r="K61" s="161"/>
    </row>
    <row r="62" spans="2:47" s="8" customFormat="1" ht="19.899999999999999" customHeight="1">
      <c r="B62" s="155"/>
      <c r="C62" s="156"/>
      <c r="D62" s="157" t="s">
        <v>171</v>
      </c>
      <c r="E62" s="158"/>
      <c r="F62" s="158"/>
      <c r="G62" s="158"/>
      <c r="H62" s="158"/>
      <c r="I62" s="159"/>
      <c r="J62" s="160">
        <f>J284</f>
        <v>0</v>
      </c>
      <c r="K62" s="161"/>
    </row>
    <row r="63" spans="2:47" s="8" customFormat="1" ht="19.899999999999999" customHeight="1">
      <c r="B63" s="155"/>
      <c r="C63" s="156"/>
      <c r="D63" s="157" t="s">
        <v>172</v>
      </c>
      <c r="E63" s="158"/>
      <c r="F63" s="158"/>
      <c r="G63" s="158"/>
      <c r="H63" s="158"/>
      <c r="I63" s="159"/>
      <c r="J63" s="160">
        <f>J352</f>
        <v>0</v>
      </c>
      <c r="K63" s="161"/>
    </row>
    <row r="64" spans="2:47" s="8" customFormat="1" ht="19.899999999999999" customHeight="1">
      <c r="B64" s="155"/>
      <c r="C64" s="156"/>
      <c r="D64" s="157" t="s">
        <v>173</v>
      </c>
      <c r="E64" s="158"/>
      <c r="F64" s="158"/>
      <c r="G64" s="158"/>
      <c r="H64" s="158"/>
      <c r="I64" s="159"/>
      <c r="J64" s="160">
        <f>J382</f>
        <v>0</v>
      </c>
      <c r="K64" s="161"/>
    </row>
    <row r="65" spans="2:12" s="7" customFormat="1" ht="24.95" customHeight="1">
      <c r="B65" s="148"/>
      <c r="C65" s="149"/>
      <c r="D65" s="150" t="s">
        <v>174</v>
      </c>
      <c r="E65" s="151"/>
      <c r="F65" s="151"/>
      <c r="G65" s="151"/>
      <c r="H65" s="151"/>
      <c r="I65" s="152"/>
      <c r="J65" s="153">
        <f>J384</f>
        <v>0</v>
      </c>
      <c r="K65" s="154"/>
    </row>
    <row r="66" spans="2:12" s="8" customFormat="1" ht="19.899999999999999" customHeight="1">
      <c r="B66" s="155"/>
      <c r="C66" s="156"/>
      <c r="D66" s="157" t="s">
        <v>175</v>
      </c>
      <c r="E66" s="158"/>
      <c r="F66" s="158"/>
      <c r="G66" s="158"/>
      <c r="H66" s="158"/>
      <c r="I66" s="159"/>
      <c r="J66" s="160">
        <f>J385</f>
        <v>0</v>
      </c>
      <c r="K66" s="161"/>
    </row>
    <row r="67" spans="2:12" s="1" customFormat="1" ht="21.75" customHeight="1">
      <c r="B67" s="40"/>
      <c r="C67" s="41"/>
      <c r="D67" s="41"/>
      <c r="E67" s="41"/>
      <c r="F67" s="41"/>
      <c r="G67" s="41"/>
      <c r="H67" s="41"/>
      <c r="I67" s="117"/>
      <c r="J67" s="41"/>
      <c r="K67" s="44"/>
    </row>
    <row r="68" spans="2:12" s="1" customFormat="1" ht="6.95" customHeight="1">
      <c r="B68" s="55"/>
      <c r="C68" s="56"/>
      <c r="D68" s="56"/>
      <c r="E68" s="56"/>
      <c r="F68" s="56"/>
      <c r="G68" s="56"/>
      <c r="H68" s="56"/>
      <c r="I68" s="138"/>
      <c r="J68" s="56"/>
      <c r="K68" s="57"/>
    </row>
    <row r="72" spans="2:12" s="1" customFormat="1" ht="6.95" customHeight="1">
      <c r="B72" s="58"/>
      <c r="C72" s="59"/>
      <c r="D72" s="59"/>
      <c r="E72" s="59"/>
      <c r="F72" s="59"/>
      <c r="G72" s="59"/>
      <c r="H72" s="59"/>
      <c r="I72" s="141"/>
      <c r="J72" s="59"/>
      <c r="K72" s="59"/>
      <c r="L72" s="60"/>
    </row>
    <row r="73" spans="2:12" s="1" customFormat="1" ht="36.950000000000003" customHeight="1">
      <c r="B73" s="40"/>
      <c r="C73" s="61" t="s">
        <v>117</v>
      </c>
      <c r="D73" s="62"/>
      <c r="E73" s="62"/>
      <c r="F73" s="62"/>
      <c r="G73" s="62"/>
      <c r="H73" s="62"/>
      <c r="I73" s="162"/>
      <c r="J73" s="62"/>
      <c r="K73" s="62"/>
      <c r="L73" s="60"/>
    </row>
    <row r="74" spans="2:12" s="1" customFormat="1" ht="6.95" customHeight="1">
      <c r="B74" s="40"/>
      <c r="C74" s="62"/>
      <c r="D74" s="62"/>
      <c r="E74" s="62"/>
      <c r="F74" s="62"/>
      <c r="G74" s="62"/>
      <c r="H74" s="62"/>
      <c r="I74" s="162"/>
      <c r="J74" s="62"/>
      <c r="K74" s="62"/>
      <c r="L74" s="60"/>
    </row>
    <row r="75" spans="2:12" s="1" customFormat="1" ht="14.45" customHeight="1">
      <c r="B75" s="40"/>
      <c r="C75" s="64" t="s">
        <v>19</v>
      </c>
      <c r="D75" s="62"/>
      <c r="E75" s="62"/>
      <c r="F75" s="62"/>
      <c r="G75" s="62"/>
      <c r="H75" s="62"/>
      <c r="I75" s="162"/>
      <c r="J75" s="62"/>
      <c r="K75" s="62"/>
      <c r="L75" s="60"/>
    </row>
    <row r="76" spans="2:12" s="1" customFormat="1" ht="22.5" customHeight="1">
      <c r="B76" s="40"/>
      <c r="C76" s="62"/>
      <c r="D76" s="62"/>
      <c r="E76" s="373" t="str">
        <f>E7</f>
        <v>Úprava autobusové zastávky a parkování - Východní ul., Varnsdorf</v>
      </c>
      <c r="F76" s="374"/>
      <c r="G76" s="374"/>
      <c r="H76" s="374"/>
      <c r="I76" s="162"/>
      <c r="J76" s="62"/>
      <c r="K76" s="62"/>
      <c r="L76" s="60"/>
    </row>
    <row r="77" spans="2:12" s="1" customFormat="1" ht="14.45" customHeight="1">
      <c r="B77" s="40"/>
      <c r="C77" s="64" t="s">
        <v>105</v>
      </c>
      <c r="D77" s="62"/>
      <c r="E77" s="62"/>
      <c r="F77" s="62"/>
      <c r="G77" s="62"/>
      <c r="H77" s="62"/>
      <c r="I77" s="162"/>
      <c r="J77" s="62"/>
      <c r="K77" s="62"/>
      <c r="L77" s="60"/>
    </row>
    <row r="78" spans="2:12" s="1" customFormat="1" ht="23.25" customHeight="1">
      <c r="B78" s="40"/>
      <c r="C78" s="62"/>
      <c r="D78" s="62"/>
      <c r="E78" s="349" t="str">
        <f>E9</f>
        <v>SO 1 - Oprava chodníku, úprava autobusové zastávky a park. stání</v>
      </c>
      <c r="F78" s="375"/>
      <c r="G78" s="375"/>
      <c r="H78" s="375"/>
      <c r="I78" s="162"/>
      <c r="J78" s="62"/>
      <c r="K78" s="62"/>
      <c r="L78" s="60"/>
    </row>
    <row r="79" spans="2:12" s="1" customFormat="1" ht="6.95" customHeight="1">
      <c r="B79" s="40"/>
      <c r="C79" s="62"/>
      <c r="D79" s="62"/>
      <c r="E79" s="62"/>
      <c r="F79" s="62"/>
      <c r="G79" s="62"/>
      <c r="H79" s="62"/>
      <c r="I79" s="162"/>
      <c r="J79" s="62"/>
      <c r="K79" s="62"/>
      <c r="L79" s="60"/>
    </row>
    <row r="80" spans="2:12" s="1" customFormat="1" ht="18" customHeight="1">
      <c r="B80" s="40"/>
      <c r="C80" s="64" t="s">
        <v>26</v>
      </c>
      <c r="D80" s="62"/>
      <c r="E80" s="62"/>
      <c r="F80" s="163" t="str">
        <f>F12</f>
        <v>k.ú. Varnsdorf</v>
      </c>
      <c r="G80" s="62"/>
      <c r="H80" s="62"/>
      <c r="I80" s="164" t="s">
        <v>28</v>
      </c>
      <c r="J80" s="72" t="str">
        <f>IF(J12="","",J12)</f>
        <v>15.5.2017</v>
      </c>
      <c r="K80" s="62"/>
      <c r="L80" s="60"/>
    </row>
    <row r="81" spans="2:65" s="1" customFormat="1" ht="6.95" customHeight="1">
      <c r="B81" s="40"/>
      <c r="C81" s="62"/>
      <c r="D81" s="62"/>
      <c r="E81" s="62"/>
      <c r="F81" s="62"/>
      <c r="G81" s="62"/>
      <c r="H81" s="62"/>
      <c r="I81" s="162"/>
      <c r="J81" s="62"/>
      <c r="K81" s="62"/>
      <c r="L81" s="60"/>
    </row>
    <row r="82" spans="2:65" s="1" customFormat="1">
      <c r="B82" s="40"/>
      <c r="C82" s="64" t="s">
        <v>34</v>
      </c>
      <c r="D82" s="62"/>
      <c r="E82" s="62"/>
      <c r="F82" s="163" t="str">
        <f>E15</f>
        <v>Město Varnsdorf</v>
      </c>
      <c r="G82" s="62"/>
      <c r="H82" s="62"/>
      <c r="I82" s="164" t="s">
        <v>41</v>
      </c>
      <c r="J82" s="163" t="str">
        <f>E21</f>
        <v>ProProjekt, s.r.o.</v>
      </c>
      <c r="K82" s="62"/>
      <c r="L82" s="60"/>
    </row>
    <row r="83" spans="2:65" s="1" customFormat="1" ht="14.45" customHeight="1">
      <c r="B83" s="40"/>
      <c r="C83" s="64" t="s">
        <v>39</v>
      </c>
      <c r="D83" s="62"/>
      <c r="E83" s="62"/>
      <c r="F83" s="163" t="str">
        <f>IF(E18="","",E18)</f>
        <v/>
      </c>
      <c r="G83" s="62"/>
      <c r="H83" s="62"/>
      <c r="I83" s="162"/>
      <c r="J83" s="62"/>
      <c r="K83" s="62"/>
      <c r="L83" s="60"/>
    </row>
    <row r="84" spans="2:65" s="1" customFormat="1" ht="10.35" customHeight="1">
      <c r="B84" s="40"/>
      <c r="C84" s="62"/>
      <c r="D84" s="62"/>
      <c r="E84" s="62"/>
      <c r="F84" s="62"/>
      <c r="G84" s="62"/>
      <c r="H84" s="62"/>
      <c r="I84" s="162"/>
      <c r="J84" s="62"/>
      <c r="K84" s="62"/>
      <c r="L84" s="60"/>
    </row>
    <row r="85" spans="2:65" s="9" customFormat="1" ht="29.25" customHeight="1">
      <c r="B85" s="165"/>
      <c r="C85" s="166" t="s">
        <v>118</v>
      </c>
      <c r="D85" s="167" t="s">
        <v>65</v>
      </c>
      <c r="E85" s="167" t="s">
        <v>61</v>
      </c>
      <c r="F85" s="167" t="s">
        <v>119</v>
      </c>
      <c r="G85" s="167" t="s">
        <v>120</v>
      </c>
      <c r="H85" s="167" t="s">
        <v>121</v>
      </c>
      <c r="I85" s="168" t="s">
        <v>122</v>
      </c>
      <c r="J85" s="167" t="s">
        <v>109</v>
      </c>
      <c r="K85" s="169" t="s">
        <v>123</v>
      </c>
      <c r="L85" s="170"/>
      <c r="M85" s="80" t="s">
        <v>124</v>
      </c>
      <c r="N85" s="81" t="s">
        <v>50</v>
      </c>
      <c r="O85" s="81" t="s">
        <v>125</v>
      </c>
      <c r="P85" s="81" t="s">
        <v>126</v>
      </c>
      <c r="Q85" s="81" t="s">
        <v>127</v>
      </c>
      <c r="R85" s="81" t="s">
        <v>128</v>
      </c>
      <c r="S85" s="81" t="s">
        <v>129</v>
      </c>
      <c r="T85" s="82" t="s">
        <v>130</v>
      </c>
    </row>
    <row r="86" spans="2:65" s="1" customFormat="1" ht="29.25" customHeight="1">
      <c r="B86" s="40"/>
      <c r="C86" s="86" t="s">
        <v>110</v>
      </c>
      <c r="D86" s="62"/>
      <c r="E86" s="62"/>
      <c r="F86" s="62"/>
      <c r="G86" s="62"/>
      <c r="H86" s="62"/>
      <c r="I86" s="162"/>
      <c r="J86" s="171">
        <f>BK86</f>
        <v>0</v>
      </c>
      <c r="K86" s="62"/>
      <c r="L86" s="60"/>
      <c r="M86" s="83"/>
      <c r="N86" s="84"/>
      <c r="O86" s="84"/>
      <c r="P86" s="172">
        <f>P87+P384</f>
        <v>0</v>
      </c>
      <c r="Q86" s="84"/>
      <c r="R86" s="172">
        <f>R87+R384</f>
        <v>251.13797650000001</v>
      </c>
      <c r="S86" s="84"/>
      <c r="T86" s="173">
        <f>T87+T384</f>
        <v>726.33849999999995</v>
      </c>
      <c r="AT86" s="22" t="s">
        <v>79</v>
      </c>
      <c r="AU86" s="22" t="s">
        <v>111</v>
      </c>
      <c r="BK86" s="174">
        <f>BK87+BK384</f>
        <v>0</v>
      </c>
    </row>
    <row r="87" spans="2:65" s="10" customFormat="1" ht="37.35" customHeight="1">
      <c r="B87" s="175"/>
      <c r="C87" s="176"/>
      <c r="D87" s="177" t="s">
        <v>79</v>
      </c>
      <c r="E87" s="178" t="s">
        <v>176</v>
      </c>
      <c r="F87" s="178" t="s">
        <v>177</v>
      </c>
      <c r="G87" s="176"/>
      <c r="H87" s="176"/>
      <c r="I87" s="179"/>
      <c r="J87" s="180">
        <f>BK87</f>
        <v>0</v>
      </c>
      <c r="K87" s="176"/>
      <c r="L87" s="181"/>
      <c r="M87" s="182"/>
      <c r="N87" s="183"/>
      <c r="O87" s="183"/>
      <c r="P87" s="184">
        <f>P88+P209+P213+P279+P284+P352+P382</f>
        <v>0</v>
      </c>
      <c r="Q87" s="183"/>
      <c r="R87" s="184">
        <f>R88+R209+R213+R279+R284+R352+R382</f>
        <v>251.10317650000002</v>
      </c>
      <c r="S87" s="183"/>
      <c r="T87" s="185">
        <f>T88+T209+T213+T279+T284+T352+T382</f>
        <v>726.33849999999995</v>
      </c>
      <c r="AR87" s="186" t="s">
        <v>10</v>
      </c>
      <c r="AT87" s="187" t="s">
        <v>79</v>
      </c>
      <c r="AU87" s="187" t="s">
        <v>80</v>
      </c>
      <c r="AY87" s="186" t="s">
        <v>134</v>
      </c>
      <c r="BK87" s="188">
        <f>BK88+BK209+BK213+BK279+BK284+BK352+BK382</f>
        <v>0</v>
      </c>
    </row>
    <row r="88" spans="2:65" s="10" customFormat="1" ht="19.899999999999999" customHeight="1">
      <c r="B88" s="175"/>
      <c r="C88" s="176"/>
      <c r="D88" s="189" t="s">
        <v>79</v>
      </c>
      <c r="E88" s="190" t="s">
        <v>10</v>
      </c>
      <c r="F88" s="190" t="s">
        <v>178</v>
      </c>
      <c r="G88" s="176"/>
      <c r="H88" s="176"/>
      <c r="I88" s="179"/>
      <c r="J88" s="191">
        <f>BK88</f>
        <v>0</v>
      </c>
      <c r="K88" s="176"/>
      <c r="L88" s="181"/>
      <c r="M88" s="182"/>
      <c r="N88" s="183"/>
      <c r="O88" s="183"/>
      <c r="P88" s="184">
        <f>SUM(P89:P208)</f>
        <v>0</v>
      </c>
      <c r="Q88" s="183"/>
      <c r="R88" s="184">
        <f>SUM(R89:R208)</f>
        <v>16.08079</v>
      </c>
      <c r="S88" s="183"/>
      <c r="T88" s="185">
        <f>SUM(T89:T208)</f>
        <v>706.71849999999995</v>
      </c>
      <c r="AR88" s="186" t="s">
        <v>10</v>
      </c>
      <c r="AT88" s="187" t="s">
        <v>79</v>
      </c>
      <c r="AU88" s="187" t="s">
        <v>10</v>
      </c>
      <c r="AY88" s="186" t="s">
        <v>134</v>
      </c>
      <c r="BK88" s="188">
        <f>SUM(BK89:BK208)</f>
        <v>0</v>
      </c>
    </row>
    <row r="89" spans="2:65" s="1" customFormat="1" ht="44.25" customHeight="1">
      <c r="B89" s="40"/>
      <c r="C89" s="192" t="s">
        <v>10</v>
      </c>
      <c r="D89" s="192" t="s">
        <v>137</v>
      </c>
      <c r="E89" s="193" t="s">
        <v>179</v>
      </c>
      <c r="F89" s="194" t="s">
        <v>180</v>
      </c>
      <c r="G89" s="195" t="s">
        <v>181</v>
      </c>
      <c r="H89" s="196">
        <v>8</v>
      </c>
      <c r="I89" s="197"/>
      <c r="J89" s="198">
        <f>ROUND(I89*H89,0)</f>
        <v>0</v>
      </c>
      <c r="K89" s="194" t="s">
        <v>141</v>
      </c>
      <c r="L89" s="60"/>
      <c r="M89" s="199" t="s">
        <v>36</v>
      </c>
      <c r="N89" s="200" t="s">
        <v>51</v>
      </c>
      <c r="O89" s="41"/>
      <c r="P89" s="201">
        <f>O89*H89</f>
        <v>0</v>
      </c>
      <c r="Q89" s="201">
        <v>0</v>
      </c>
      <c r="R89" s="201">
        <f>Q89*H89</f>
        <v>0</v>
      </c>
      <c r="S89" s="201">
        <v>0.505</v>
      </c>
      <c r="T89" s="202">
        <f>S89*H89</f>
        <v>4.04</v>
      </c>
      <c r="AR89" s="22" t="s">
        <v>158</v>
      </c>
      <c r="AT89" s="22" t="s">
        <v>137</v>
      </c>
      <c r="AU89" s="22" t="s">
        <v>89</v>
      </c>
      <c r="AY89" s="22" t="s">
        <v>134</v>
      </c>
      <c r="BE89" s="203">
        <f>IF(N89="základní",J89,0)</f>
        <v>0</v>
      </c>
      <c r="BF89" s="203">
        <f>IF(N89="snížená",J89,0)</f>
        <v>0</v>
      </c>
      <c r="BG89" s="203">
        <f>IF(N89="zákl. přenesená",J89,0)</f>
        <v>0</v>
      </c>
      <c r="BH89" s="203">
        <f>IF(N89="sníž. přenesená",J89,0)</f>
        <v>0</v>
      </c>
      <c r="BI89" s="203">
        <f>IF(N89="nulová",J89,0)</f>
        <v>0</v>
      </c>
      <c r="BJ89" s="22" t="s">
        <v>10</v>
      </c>
      <c r="BK89" s="203">
        <f>ROUND(I89*H89,0)</f>
        <v>0</v>
      </c>
      <c r="BL89" s="22" t="s">
        <v>158</v>
      </c>
      <c r="BM89" s="22" t="s">
        <v>182</v>
      </c>
    </row>
    <row r="90" spans="2:65" s="1" customFormat="1" ht="162">
      <c r="B90" s="40"/>
      <c r="C90" s="62"/>
      <c r="D90" s="208" t="s">
        <v>183</v>
      </c>
      <c r="E90" s="62"/>
      <c r="F90" s="209" t="s">
        <v>184</v>
      </c>
      <c r="G90" s="62"/>
      <c r="H90" s="62"/>
      <c r="I90" s="162"/>
      <c r="J90" s="62"/>
      <c r="K90" s="62"/>
      <c r="L90" s="60"/>
      <c r="M90" s="210"/>
      <c r="N90" s="41"/>
      <c r="O90" s="41"/>
      <c r="P90" s="41"/>
      <c r="Q90" s="41"/>
      <c r="R90" s="41"/>
      <c r="S90" s="41"/>
      <c r="T90" s="77"/>
      <c r="AT90" s="22" t="s">
        <v>183</v>
      </c>
      <c r="AU90" s="22" t="s">
        <v>89</v>
      </c>
    </row>
    <row r="91" spans="2:65" s="11" customFormat="1" ht="13.5">
      <c r="B91" s="211"/>
      <c r="C91" s="212"/>
      <c r="D91" s="213" t="s">
        <v>185</v>
      </c>
      <c r="E91" s="214" t="s">
        <v>36</v>
      </c>
      <c r="F91" s="215" t="s">
        <v>186</v>
      </c>
      <c r="G91" s="212"/>
      <c r="H91" s="216">
        <v>8</v>
      </c>
      <c r="I91" s="217"/>
      <c r="J91" s="212"/>
      <c r="K91" s="212"/>
      <c r="L91" s="218"/>
      <c r="M91" s="219"/>
      <c r="N91" s="220"/>
      <c r="O91" s="220"/>
      <c r="P91" s="220"/>
      <c r="Q91" s="220"/>
      <c r="R91" s="220"/>
      <c r="S91" s="220"/>
      <c r="T91" s="221"/>
      <c r="AT91" s="222" t="s">
        <v>185</v>
      </c>
      <c r="AU91" s="222" t="s">
        <v>89</v>
      </c>
      <c r="AV91" s="11" t="s">
        <v>89</v>
      </c>
      <c r="AW91" s="11" t="s">
        <v>42</v>
      </c>
      <c r="AX91" s="11" t="s">
        <v>10</v>
      </c>
      <c r="AY91" s="222" t="s">
        <v>134</v>
      </c>
    </row>
    <row r="92" spans="2:65" s="1" customFormat="1" ht="44.25" customHeight="1">
      <c r="B92" s="40"/>
      <c r="C92" s="192" t="s">
        <v>89</v>
      </c>
      <c r="D92" s="192" t="s">
        <v>137</v>
      </c>
      <c r="E92" s="193" t="s">
        <v>187</v>
      </c>
      <c r="F92" s="194" t="s">
        <v>188</v>
      </c>
      <c r="G92" s="195" t="s">
        <v>181</v>
      </c>
      <c r="H92" s="196">
        <v>94.5</v>
      </c>
      <c r="I92" s="197"/>
      <c r="J92" s="198">
        <f>ROUND(I92*H92,0)</f>
        <v>0</v>
      </c>
      <c r="K92" s="194" t="s">
        <v>141</v>
      </c>
      <c r="L92" s="60"/>
      <c r="M92" s="199" t="s">
        <v>36</v>
      </c>
      <c r="N92" s="200" t="s">
        <v>51</v>
      </c>
      <c r="O92" s="41"/>
      <c r="P92" s="201">
        <f>O92*H92</f>
        <v>0</v>
      </c>
      <c r="Q92" s="201">
        <v>0</v>
      </c>
      <c r="R92" s="201">
        <f>Q92*H92</f>
        <v>0</v>
      </c>
      <c r="S92" s="201">
        <v>0.505</v>
      </c>
      <c r="T92" s="202">
        <f>S92*H92</f>
        <v>47.722500000000004</v>
      </c>
      <c r="AR92" s="22" t="s">
        <v>158</v>
      </c>
      <c r="AT92" s="22" t="s">
        <v>137</v>
      </c>
      <c r="AU92" s="22" t="s">
        <v>89</v>
      </c>
      <c r="AY92" s="22" t="s">
        <v>134</v>
      </c>
      <c r="BE92" s="203">
        <f>IF(N92="základní",J92,0)</f>
        <v>0</v>
      </c>
      <c r="BF92" s="203">
        <f>IF(N92="snížená",J92,0)</f>
        <v>0</v>
      </c>
      <c r="BG92" s="203">
        <f>IF(N92="zákl. přenesená",J92,0)</f>
        <v>0</v>
      </c>
      <c r="BH92" s="203">
        <f>IF(N92="sníž. přenesená",J92,0)</f>
        <v>0</v>
      </c>
      <c r="BI92" s="203">
        <f>IF(N92="nulová",J92,0)</f>
        <v>0</v>
      </c>
      <c r="BJ92" s="22" t="s">
        <v>10</v>
      </c>
      <c r="BK92" s="203">
        <f>ROUND(I92*H92,0)</f>
        <v>0</v>
      </c>
      <c r="BL92" s="22" t="s">
        <v>158</v>
      </c>
      <c r="BM92" s="22" t="s">
        <v>189</v>
      </c>
    </row>
    <row r="93" spans="2:65" s="1" customFormat="1" ht="189">
      <c r="B93" s="40"/>
      <c r="C93" s="62"/>
      <c r="D93" s="208" t="s">
        <v>183</v>
      </c>
      <c r="E93" s="62"/>
      <c r="F93" s="209" t="s">
        <v>190</v>
      </c>
      <c r="G93" s="62"/>
      <c r="H93" s="62"/>
      <c r="I93" s="162"/>
      <c r="J93" s="62"/>
      <c r="K93" s="62"/>
      <c r="L93" s="60"/>
      <c r="M93" s="210"/>
      <c r="N93" s="41"/>
      <c r="O93" s="41"/>
      <c r="P93" s="41"/>
      <c r="Q93" s="41"/>
      <c r="R93" s="41"/>
      <c r="S93" s="41"/>
      <c r="T93" s="77"/>
      <c r="AT93" s="22" t="s">
        <v>183</v>
      </c>
      <c r="AU93" s="22" t="s">
        <v>89</v>
      </c>
    </row>
    <row r="94" spans="2:65" s="11" customFormat="1" ht="13.5">
      <c r="B94" s="211"/>
      <c r="C94" s="212"/>
      <c r="D94" s="213" t="s">
        <v>185</v>
      </c>
      <c r="E94" s="214" t="s">
        <v>36</v>
      </c>
      <c r="F94" s="215" t="s">
        <v>191</v>
      </c>
      <c r="G94" s="212"/>
      <c r="H94" s="216">
        <v>94.5</v>
      </c>
      <c r="I94" s="217"/>
      <c r="J94" s="212"/>
      <c r="K94" s="212"/>
      <c r="L94" s="218"/>
      <c r="M94" s="219"/>
      <c r="N94" s="220"/>
      <c r="O94" s="220"/>
      <c r="P94" s="220"/>
      <c r="Q94" s="220"/>
      <c r="R94" s="220"/>
      <c r="S94" s="220"/>
      <c r="T94" s="221"/>
      <c r="AT94" s="222" t="s">
        <v>185</v>
      </c>
      <c r="AU94" s="222" t="s">
        <v>89</v>
      </c>
      <c r="AV94" s="11" t="s">
        <v>89</v>
      </c>
      <c r="AW94" s="11" t="s">
        <v>42</v>
      </c>
      <c r="AX94" s="11" t="s">
        <v>10</v>
      </c>
      <c r="AY94" s="222" t="s">
        <v>134</v>
      </c>
    </row>
    <row r="95" spans="2:65" s="1" customFormat="1" ht="44.25" customHeight="1">
      <c r="B95" s="40"/>
      <c r="C95" s="192" t="s">
        <v>151</v>
      </c>
      <c r="D95" s="192" t="s">
        <v>137</v>
      </c>
      <c r="E95" s="193" t="s">
        <v>192</v>
      </c>
      <c r="F95" s="194" t="s">
        <v>193</v>
      </c>
      <c r="G95" s="195" t="s">
        <v>181</v>
      </c>
      <c r="H95" s="196">
        <v>8</v>
      </c>
      <c r="I95" s="197"/>
      <c r="J95" s="198">
        <f>ROUND(I95*H95,0)</f>
        <v>0</v>
      </c>
      <c r="K95" s="194" t="s">
        <v>141</v>
      </c>
      <c r="L95" s="60"/>
      <c r="M95" s="199" t="s">
        <v>36</v>
      </c>
      <c r="N95" s="200" t="s">
        <v>51</v>
      </c>
      <c r="O95" s="41"/>
      <c r="P95" s="201">
        <f>O95*H95</f>
        <v>0</v>
      </c>
      <c r="Q95" s="201">
        <v>0</v>
      </c>
      <c r="R95" s="201">
        <f>Q95*H95</f>
        <v>0</v>
      </c>
      <c r="S95" s="201">
        <v>0.28999999999999998</v>
      </c>
      <c r="T95" s="202">
        <f>S95*H95</f>
        <v>2.3199999999999998</v>
      </c>
      <c r="AR95" s="22" t="s">
        <v>158</v>
      </c>
      <c r="AT95" s="22" t="s">
        <v>137</v>
      </c>
      <c r="AU95" s="22" t="s">
        <v>89</v>
      </c>
      <c r="AY95" s="22" t="s">
        <v>134</v>
      </c>
      <c r="BE95" s="203">
        <f>IF(N95="základní",J95,0)</f>
        <v>0</v>
      </c>
      <c r="BF95" s="203">
        <f>IF(N95="snížená",J95,0)</f>
        <v>0</v>
      </c>
      <c r="BG95" s="203">
        <f>IF(N95="zákl. přenesená",J95,0)</f>
        <v>0</v>
      </c>
      <c r="BH95" s="203">
        <f>IF(N95="sníž. přenesená",J95,0)</f>
        <v>0</v>
      </c>
      <c r="BI95" s="203">
        <f>IF(N95="nulová",J95,0)</f>
        <v>0</v>
      </c>
      <c r="BJ95" s="22" t="s">
        <v>10</v>
      </c>
      <c r="BK95" s="203">
        <f>ROUND(I95*H95,0)</f>
        <v>0</v>
      </c>
      <c r="BL95" s="22" t="s">
        <v>158</v>
      </c>
      <c r="BM95" s="22" t="s">
        <v>194</v>
      </c>
    </row>
    <row r="96" spans="2:65" s="1" customFormat="1" ht="229.5">
      <c r="B96" s="40"/>
      <c r="C96" s="62"/>
      <c r="D96" s="208" t="s">
        <v>183</v>
      </c>
      <c r="E96" s="62"/>
      <c r="F96" s="209" t="s">
        <v>195</v>
      </c>
      <c r="G96" s="62"/>
      <c r="H96" s="62"/>
      <c r="I96" s="162"/>
      <c r="J96" s="62"/>
      <c r="K96" s="62"/>
      <c r="L96" s="60"/>
      <c r="M96" s="210"/>
      <c r="N96" s="41"/>
      <c r="O96" s="41"/>
      <c r="P96" s="41"/>
      <c r="Q96" s="41"/>
      <c r="R96" s="41"/>
      <c r="S96" s="41"/>
      <c r="T96" s="77"/>
      <c r="AT96" s="22" t="s">
        <v>183</v>
      </c>
      <c r="AU96" s="22" t="s">
        <v>89</v>
      </c>
    </row>
    <row r="97" spans="2:65" s="11" customFormat="1" ht="13.5">
      <c r="B97" s="211"/>
      <c r="C97" s="212"/>
      <c r="D97" s="213" t="s">
        <v>185</v>
      </c>
      <c r="E97" s="214" t="s">
        <v>36</v>
      </c>
      <c r="F97" s="215" t="s">
        <v>186</v>
      </c>
      <c r="G97" s="212"/>
      <c r="H97" s="216">
        <v>8</v>
      </c>
      <c r="I97" s="217"/>
      <c r="J97" s="212"/>
      <c r="K97" s="212"/>
      <c r="L97" s="218"/>
      <c r="M97" s="219"/>
      <c r="N97" s="220"/>
      <c r="O97" s="220"/>
      <c r="P97" s="220"/>
      <c r="Q97" s="220"/>
      <c r="R97" s="220"/>
      <c r="S97" s="220"/>
      <c r="T97" s="221"/>
      <c r="AT97" s="222" t="s">
        <v>185</v>
      </c>
      <c r="AU97" s="222" t="s">
        <v>89</v>
      </c>
      <c r="AV97" s="11" t="s">
        <v>89</v>
      </c>
      <c r="AW97" s="11" t="s">
        <v>42</v>
      </c>
      <c r="AX97" s="11" t="s">
        <v>10</v>
      </c>
      <c r="AY97" s="222" t="s">
        <v>134</v>
      </c>
    </row>
    <row r="98" spans="2:65" s="1" customFormat="1" ht="44.25" customHeight="1">
      <c r="B98" s="40"/>
      <c r="C98" s="192" t="s">
        <v>158</v>
      </c>
      <c r="D98" s="192" t="s">
        <v>137</v>
      </c>
      <c r="E98" s="193" t="s">
        <v>196</v>
      </c>
      <c r="F98" s="194" t="s">
        <v>197</v>
      </c>
      <c r="G98" s="195" t="s">
        <v>181</v>
      </c>
      <c r="H98" s="196">
        <v>8</v>
      </c>
      <c r="I98" s="197"/>
      <c r="J98" s="198">
        <f>ROUND(I98*H98,0)</f>
        <v>0</v>
      </c>
      <c r="K98" s="194" t="s">
        <v>141</v>
      </c>
      <c r="L98" s="60"/>
      <c r="M98" s="199" t="s">
        <v>36</v>
      </c>
      <c r="N98" s="200" t="s">
        <v>51</v>
      </c>
      <c r="O98" s="41"/>
      <c r="P98" s="201">
        <f>O98*H98</f>
        <v>0</v>
      </c>
      <c r="Q98" s="201">
        <v>0</v>
      </c>
      <c r="R98" s="201">
        <f>Q98*H98</f>
        <v>0</v>
      </c>
      <c r="S98" s="201">
        <v>0.24</v>
      </c>
      <c r="T98" s="202">
        <f>S98*H98</f>
        <v>1.92</v>
      </c>
      <c r="AR98" s="22" t="s">
        <v>158</v>
      </c>
      <c r="AT98" s="22" t="s">
        <v>137</v>
      </c>
      <c r="AU98" s="22" t="s">
        <v>89</v>
      </c>
      <c r="AY98" s="22" t="s">
        <v>134</v>
      </c>
      <c r="BE98" s="203">
        <f>IF(N98="základní",J98,0)</f>
        <v>0</v>
      </c>
      <c r="BF98" s="203">
        <f>IF(N98="snížená",J98,0)</f>
        <v>0</v>
      </c>
      <c r="BG98" s="203">
        <f>IF(N98="zákl. přenesená",J98,0)</f>
        <v>0</v>
      </c>
      <c r="BH98" s="203">
        <f>IF(N98="sníž. přenesená",J98,0)</f>
        <v>0</v>
      </c>
      <c r="BI98" s="203">
        <f>IF(N98="nulová",J98,0)</f>
        <v>0</v>
      </c>
      <c r="BJ98" s="22" t="s">
        <v>10</v>
      </c>
      <c r="BK98" s="203">
        <f>ROUND(I98*H98,0)</f>
        <v>0</v>
      </c>
      <c r="BL98" s="22" t="s">
        <v>158</v>
      </c>
      <c r="BM98" s="22" t="s">
        <v>198</v>
      </c>
    </row>
    <row r="99" spans="2:65" s="1" customFormat="1" ht="229.5">
      <c r="B99" s="40"/>
      <c r="C99" s="62"/>
      <c r="D99" s="208" t="s">
        <v>183</v>
      </c>
      <c r="E99" s="62"/>
      <c r="F99" s="209" t="s">
        <v>195</v>
      </c>
      <c r="G99" s="62"/>
      <c r="H99" s="62"/>
      <c r="I99" s="162"/>
      <c r="J99" s="62"/>
      <c r="K99" s="62"/>
      <c r="L99" s="60"/>
      <c r="M99" s="210"/>
      <c r="N99" s="41"/>
      <c r="O99" s="41"/>
      <c r="P99" s="41"/>
      <c r="Q99" s="41"/>
      <c r="R99" s="41"/>
      <c r="S99" s="41"/>
      <c r="T99" s="77"/>
      <c r="AT99" s="22" t="s">
        <v>183</v>
      </c>
      <c r="AU99" s="22" t="s">
        <v>89</v>
      </c>
    </row>
    <row r="100" spans="2:65" s="11" customFormat="1" ht="13.5">
      <c r="B100" s="211"/>
      <c r="C100" s="212"/>
      <c r="D100" s="213" t="s">
        <v>185</v>
      </c>
      <c r="E100" s="214" t="s">
        <v>36</v>
      </c>
      <c r="F100" s="215" t="s">
        <v>186</v>
      </c>
      <c r="G100" s="212"/>
      <c r="H100" s="216">
        <v>8</v>
      </c>
      <c r="I100" s="217"/>
      <c r="J100" s="212"/>
      <c r="K100" s="212"/>
      <c r="L100" s="218"/>
      <c r="M100" s="219"/>
      <c r="N100" s="220"/>
      <c r="O100" s="220"/>
      <c r="P100" s="220"/>
      <c r="Q100" s="220"/>
      <c r="R100" s="220"/>
      <c r="S100" s="220"/>
      <c r="T100" s="221"/>
      <c r="AT100" s="222" t="s">
        <v>185</v>
      </c>
      <c r="AU100" s="222" t="s">
        <v>89</v>
      </c>
      <c r="AV100" s="11" t="s">
        <v>89</v>
      </c>
      <c r="AW100" s="11" t="s">
        <v>42</v>
      </c>
      <c r="AX100" s="11" t="s">
        <v>10</v>
      </c>
      <c r="AY100" s="222" t="s">
        <v>134</v>
      </c>
    </row>
    <row r="101" spans="2:65" s="1" customFormat="1" ht="44.25" customHeight="1">
      <c r="B101" s="40"/>
      <c r="C101" s="192" t="s">
        <v>133</v>
      </c>
      <c r="D101" s="192" t="s">
        <v>137</v>
      </c>
      <c r="E101" s="193" t="s">
        <v>199</v>
      </c>
      <c r="F101" s="194" t="s">
        <v>200</v>
      </c>
      <c r="G101" s="195" t="s">
        <v>181</v>
      </c>
      <c r="H101" s="196">
        <v>94.5</v>
      </c>
      <c r="I101" s="197"/>
      <c r="J101" s="198">
        <f>ROUND(I101*H101,0)</f>
        <v>0</v>
      </c>
      <c r="K101" s="194" t="s">
        <v>141</v>
      </c>
      <c r="L101" s="60"/>
      <c r="M101" s="199" t="s">
        <v>36</v>
      </c>
      <c r="N101" s="200" t="s">
        <v>51</v>
      </c>
      <c r="O101" s="41"/>
      <c r="P101" s="201">
        <f>O101*H101</f>
        <v>0</v>
      </c>
      <c r="Q101" s="201">
        <v>0</v>
      </c>
      <c r="R101" s="201">
        <f>Q101*H101</f>
        <v>0</v>
      </c>
      <c r="S101" s="201">
        <v>0.28999999999999998</v>
      </c>
      <c r="T101" s="202">
        <f>S101*H101</f>
        <v>27.404999999999998</v>
      </c>
      <c r="AR101" s="22" t="s">
        <v>158</v>
      </c>
      <c r="AT101" s="22" t="s">
        <v>137</v>
      </c>
      <c r="AU101" s="22" t="s">
        <v>89</v>
      </c>
      <c r="AY101" s="22" t="s">
        <v>134</v>
      </c>
      <c r="BE101" s="203">
        <f>IF(N101="základní",J101,0)</f>
        <v>0</v>
      </c>
      <c r="BF101" s="203">
        <f>IF(N101="snížená",J101,0)</f>
        <v>0</v>
      </c>
      <c r="BG101" s="203">
        <f>IF(N101="zákl. přenesená",J101,0)</f>
        <v>0</v>
      </c>
      <c r="BH101" s="203">
        <f>IF(N101="sníž. přenesená",J101,0)</f>
        <v>0</v>
      </c>
      <c r="BI101" s="203">
        <f>IF(N101="nulová",J101,0)</f>
        <v>0</v>
      </c>
      <c r="BJ101" s="22" t="s">
        <v>10</v>
      </c>
      <c r="BK101" s="203">
        <f>ROUND(I101*H101,0)</f>
        <v>0</v>
      </c>
      <c r="BL101" s="22" t="s">
        <v>158</v>
      </c>
      <c r="BM101" s="22" t="s">
        <v>201</v>
      </c>
    </row>
    <row r="102" spans="2:65" s="1" customFormat="1" ht="256.5">
      <c r="B102" s="40"/>
      <c r="C102" s="62"/>
      <c r="D102" s="208" t="s">
        <v>183</v>
      </c>
      <c r="E102" s="62"/>
      <c r="F102" s="209" t="s">
        <v>202</v>
      </c>
      <c r="G102" s="62"/>
      <c r="H102" s="62"/>
      <c r="I102" s="162"/>
      <c r="J102" s="62"/>
      <c r="K102" s="62"/>
      <c r="L102" s="60"/>
      <c r="M102" s="210"/>
      <c r="N102" s="41"/>
      <c r="O102" s="41"/>
      <c r="P102" s="41"/>
      <c r="Q102" s="41"/>
      <c r="R102" s="41"/>
      <c r="S102" s="41"/>
      <c r="T102" s="77"/>
      <c r="AT102" s="22" t="s">
        <v>183</v>
      </c>
      <c r="AU102" s="22" t="s">
        <v>89</v>
      </c>
    </row>
    <row r="103" spans="2:65" s="11" customFormat="1" ht="13.5">
      <c r="B103" s="211"/>
      <c r="C103" s="212"/>
      <c r="D103" s="213" t="s">
        <v>185</v>
      </c>
      <c r="E103" s="214" t="s">
        <v>36</v>
      </c>
      <c r="F103" s="215" t="s">
        <v>191</v>
      </c>
      <c r="G103" s="212"/>
      <c r="H103" s="216">
        <v>94.5</v>
      </c>
      <c r="I103" s="217"/>
      <c r="J103" s="212"/>
      <c r="K103" s="212"/>
      <c r="L103" s="218"/>
      <c r="M103" s="219"/>
      <c r="N103" s="220"/>
      <c r="O103" s="220"/>
      <c r="P103" s="220"/>
      <c r="Q103" s="220"/>
      <c r="R103" s="220"/>
      <c r="S103" s="220"/>
      <c r="T103" s="221"/>
      <c r="AT103" s="222" t="s">
        <v>185</v>
      </c>
      <c r="AU103" s="222" t="s">
        <v>89</v>
      </c>
      <c r="AV103" s="11" t="s">
        <v>89</v>
      </c>
      <c r="AW103" s="11" t="s">
        <v>42</v>
      </c>
      <c r="AX103" s="11" t="s">
        <v>10</v>
      </c>
      <c r="AY103" s="222" t="s">
        <v>134</v>
      </c>
    </row>
    <row r="104" spans="2:65" s="1" customFormat="1" ht="44.25" customHeight="1">
      <c r="B104" s="40"/>
      <c r="C104" s="192" t="s">
        <v>203</v>
      </c>
      <c r="D104" s="192" t="s">
        <v>137</v>
      </c>
      <c r="E104" s="193" t="s">
        <v>204</v>
      </c>
      <c r="F104" s="194" t="s">
        <v>205</v>
      </c>
      <c r="G104" s="195" t="s">
        <v>181</v>
      </c>
      <c r="H104" s="196">
        <v>94.5</v>
      </c>
      <c r="I104" s="197"/>
      <c r="J104" s="198">
        <f>ROUND(I104*H104,0)</f>
        <v>0</v>
      </c>
      <c r="K104" s="194" t="s">
        <v>141</v>
      </c>
      <c r="L104" s="60"/>
      <c r="M104" s="199" t="s">
        <v>36</v>
      </c>
      <c r="N104" s="200" t="s">
        <v>51</v>
      </c>
      <c r="O104" s="41"/>
      <c r="P104" s="201">
        <f>O104*H104</f>
        <v>0</v>
      </c>
      <c r="Q104" s="201">
        <v>0</v>
      </c>
      <c r="R104" s="201">
        <f>Q104*H104</f>
        <v>0</v>
      </c>
      <c r="S104" s="201">
        <v>0.24</v>
      </c>
      <c r="T104" s="202">
        <f>S104*H104</f>
        <v>22.68</v>
      </c>
      <c r="AR104" s="22" t="s">
        <v>158</v>
      </c>
      <c r="AT104" s="22" t="s">
        <v>137</v>
      </c>
      <c r="AU104" s="22" t="s">
        <v>89</v>
      </c>
      <c r="AY104" s="22" t="s">
        <v>134</v>
      </c>
      <c r="BE104" s="203">
        <f>IF(N104="základní",J104,0)</f>
        <v>0</v>
      </c>
      <c r="BF104" s="203">
        <f>IF(N104="snížená",J104,0)</f>
        <v>0</v>
      </c>
      <c r="BG104" s="203">
        <f>IF(N104="zákl. přenesená",J104,0)</f>
        <v>0</v>
      </c>
      <c r="BH104" s="203">
        <f>IF(N104="sníž. přenesená",J104,0)</f>
        <v>0</v>
      </c>
      <c r="BI104" s="203">
        <f>IF(N104="nulová",J104,0)</f>
        <v>0</v>
      </c>
      <c r="BJ104" s="22" t="s">
        <v>10</v>
      </c>
      <c r="BK104" s="203">
        <f>ROUND(I104*H104,0)</f>
        <v>0</v>
      </c>
      <c r="BL104" s="22" t="s">
        <v>158</v>
      </c>
      <c r="BM104" s="22" t="s">
        <v>206</v>
      </c>
    </row>
    <row r="105" spans="2:65" s="1" customFormat="1" ht="256.5">
      <c r="B105" s="40"/>
      <c r="C105" s="62"/>
      <c r="D105" s="208" t="s">
        <v>183</v>
      </c>
      <c r="E105" s="62"/>
      <c r="F105" s="209" t="s">
        <v>202</v>
      </c>
      <c r="G105" s="62"/>
      <c r="H105" s="62"/>
      <c r="I105" s="162"/>
      <c r="J105" s="62"/>
      <c r="K105" s="62"/>
      <c r="L105" s="60"/>
      <c r="M105" s="210"/>
      <c r="N105" s="41"/>
      <c r="O105" s="41"/>
      <c r="P105" s="41"/>
      <c r="Q105" s="41"/>
      <c r="R105" s="41"/>
      <c r="S105" s="41"/>
      <c r="T105" s="77"/>
      <c r="AT105" s="22" t="s">
        <v>183</v>
      </c>
      <c r="AU105" s="22" t="s">
        <v>89</v>
      </c>
    </row>
    <row r="106" spans="2:65" s="11" customFormat="1" ht="13.5">
      <c r="B106" s="211"/>
      <c r="C106" s="212"/>
      <c r="D106" s="213" t="s">
        <v>185</v>
      </c>
      <c r="E106" s="214" t="s">
        <v>36</v>
      </c>
      <c r="F106" s="215" t="s">
        <v>191</v>
      </c>
      <c r="G106" s="212"/>
      <c r="H106" s="216">
        <v>94.5</v>
      </c>
      <c r="I106" s="217"/>
      <c r="J106" s="212"/>
      <c r="K106" s="212"/>
      <c r="L106" s="218"/>
      <c r="M106" s="219"/>
      <c r="N106" s="220"/>
      <c r="O106" s="220"/>
      <c r="P106" s="220"/>
      <c r="Q106" s="220"/>
      <c r="R106" s="220"/>
      <c r="S106" s="220"/>
      <c r="T106" s="221"/>
      <c r="AT106" s="222" t="s">
        <v>185</v>
      </c>
      <c r="AU106" s="222" t="s">
        <v>89</v>
      </c>
      <c r="AV106" s="11" t="s">
        <v>89</v>
      </c>
      <c r="AW106" s="11" t="s">
        <v>42</v>
      </c>
      <c r="AX106" s="11" t="s">
        <v>10</v>
      </c>
      <c r="AY106" s="222" t="s">
        <v>134</v>
      </c>
    </row>
    <row r="107" spans="2:65" s="1" customFormat="1" ht="44.25" customHeight="1">
      <c r="B107" s="40"/>
      <c r="C107" s="192" t="s">
        <v>207</v>
      </c>
      <c r="D107" s="192" t="s">
        <v>137</v>
      </c>
      <c r="E107" s="193" t="s">
        <v>208</v>
      </c>
      <c r="F107" s="194" t="s">
        <v>209</v>
      </c>
      <c r="G107" s="195" t="s">
        <v>181</v>
      </c>
      <c r="H107" s="196">
        <v>94.5</v>
      </c>
      <c r="I107" s="197"/>
      <c r="J107" s="198">
        <f>ROUND(I107*H107,0)</f>
        <v>0</v>
      </c>
      <c r="K107" s="194" t="s">
        <v>141</v>
      </c>
      <c r="L107" s="60"/>
      <c r="M107" s="199" t="s">
        <v>36</v>
      </c>
      <c r="N107" s="200" t="s">
        <v>51</v>
      </c>
      <c r="O107" s="41"/>
      <c r="P107" s="201">
        <f>O107*H107</f>
        <v>0</v>
      </c>
      <c r="Q107" s="201">
        <v>0</v>
      </c>
      <c r="R107" s="201">
        <f>Q107*H107</f>
        <v>0</v>
      </c>
      <c r="S107" s="201">
        <v>0.22</v>
      </c>
      <c r="T107" s="202">
        <f>S107*H107</f>
        <v>20.79</v>
      </c>
      <c r="AR107" s="22" t="s">
        <v>158</v>
      </c>
      <c r="AT107" s="22" t="s">
        <v>137</v>
      </c>
      <c r="AU107" s="22" t="s">
        <v>89</v>
      </c>
      <c r="AY107" s="22" t="s">
        <v>134</v>
      </c>
      <c r="BE107" s="203">
        <f>IF(N107="základní",J107,0)</f>
        <v>0</v>
      </c>
      <c r="BF107" s="203">
        <f>IF(N107="snížená",J107,0)</f>
        <v>0</v>
      </c>
      <c r="BG107" s="203">
        <f>IF(N107="zákl. přenesená",J107,0)</f>
        <v>0</v>
      </c>
      <c r="BH107" s="203">
        <f>IF(N107="sníž. přenesená",J107,0)</f>
        <v>0</v>
      </c>
      <c r="BI107" s="203">
        <f>IF(N107="nulová",J107,0)</f>
        <v>0</v>
      </c>
      <c r="BJ107" s="22" t="s">
        <v>10</v>
      </c>
      <c r="BK107" s="203">
        <f>ROUND(I107*H107,0)</f>
        <v>0</v>
      </c>
      <c r="BL107" s="22" t="s">
        <v>158</v>
      </c>
      <c r="BM107" s="22" t="s">
        <v>210</v>
      </c>
    </row>
    <row r="108" spans="2:65" s="1" customFormat="1" ht="256.5">
      <c r="B108" s="40"/>
      <c r="C108" s="62"/>
      <c r="D108" s="208" t="s">
        <v>183</v>
      </c>
      <c r="E108" s="62"/>
      <c r="F108" s="209" t="s">
        <v>202</v>
      </c>
      <c r="G108" s="62"/>
      <c r="H108" s="62"/>
      <c r="I108" s="162"/>
      <c r="J108" s="62"/>
      <c r="K108" s="62"/>
      <c r="L108" s="60"/>
      <c r="M108" s="210"/>
      <c r="N108" s="41"/>
      <c r="O108" s="41"/>
      <c r="P108" s="41"/>
      <c r="Q108" s="41"/>
      <c r="R108" s="41"/>
      <c r="S108" s="41"/>
      <c r="T108" s="77"/>
      <c r="AT108" s="22" t="s">
        <v>183</v>
      </c>
      <c r="AU108" s="22" t="s">
        <v>89</v>
      </c>
    </row>
    <row r="109" spans="2:65" s="11" customFormat="1" ht="13.5">
      <c r="B109" s="211"/>
      <c r="C109" s="212"/>
      <c r="D109" s="213" t="s">
        <v>185</v>
      </c>
      <c r="E109" s="214" t="s">
        <v>36</v>
      </c>
      <c r="F109" s="215" t="s">
        <v>191</v>
      </c>
      <c r="G109" s="212"/>
      <c r="H109" s="216">
        <v>94.5</v>
      </c>
      <c r="I109" s="217"/>
      <c r="J109" s="212"/>
      <c r="K109" s="212"/>
      <c r="L109" s="218"/>
      <c r="M109" s="219"/>
      <c r="N109" s="220"/>
      <c r="O109" s="220"/>
      <c r="P109" s="220"/>
      <c r="Q109" s="220"/>
      <c r="R109" s="220"/>
      <c r="S109" s="220"/>
      <c r="T109" s="221"/>
      <c r="AT109" s="222" t="s">
        <v>185</v>
      </c>
      <c r="AU109" s="222" t="s">
        <v>89</v>
      </c>
      <c r="AV109" s="11" t="s">
        <v>89</v>
      </c>
      <c r="AW109" s="11" t="s">
        <v>42</v>
      </c>
      <c r="AX109" s="11" t="s">
        <v>10</v>
      </c>
      <c r="AY109" s="222" t="s">
        <v>134</v>
      </c>
    </row>
    <row r="110" spans="2:65" s="1" customFormat="1" ht="44.25" customHeight="1">
      <c r="B110" s="40"/>
      <c r="C110" s="192" t="s">
        <v>211</v>
      </c>
      <c r="D110" s="192" t="s">
        <v>137</v>
      </c>
      <c r="E110" s="193" t="s">
        <v>212</v>
      </c>
      <c r="F110" s="194" t="s">
        <v>213</v>
      </c>
      <c r="G110" s="195" t="s">
        <v>181</v>
      </c>
      <c r="H110" s="196">
        <v>602</v>
      </c>
      <c r="I110" s="197"/>
      <c r="J110" s="198">
        <f>ROUND(I110*H110,0)</f>
        <v>0</v>
      </c>
      <c r="K110" s="194" t="s">
        <v>141</v>
      </c>
      <c r="L110" s="60"/>
      <c r="M110" s="199" t="s">
        <v>36</v>
      </c>
      <c r="N110" s="200" t="s">
        <v>51</v>
      </c>
      <c r="O110" s="41"/>
      <c r="P110" s="201">
        <f>O110*H110</f>
        <v>0</v>
      </c>
      <c r="Q110" s="201">
        <v>0</v>
      </c>
      <c r="R110" s="201">
        <f>Q110*H110</f>
        <v>0</v>
      </c>
      <c r="S110" s="201">
        <v>0.17</v>
      </c>
      <c r="T110" s="202">
        <f>S110*H110</f>
        <v>102.34</v>
      </c>
      <c r="AR110" s="22" t="s">
        <v>158</v>
      </c>
      <c r="AT110" s="22" t="s">
        <v>137</v>
      </c>
      <c r="AU110" s="22" t="s">
        <v>89</v>
      </c>
      <c r="AY110" s="22" t="s">
        <v>134</v>
      </c>
      <c r="BE110" s="203">
        <f>IF(N110="základní",J110,0)</f>
        <v>0</v>
      </c>
      <c r="BF110" s="203">
        <f>IF(N110="snížená",J110,0)</f>
        <v>0</v>
      </c>
      <c r="BG110" s="203">
        <f>IF(N110="zákl. přenesená",J110,0)</f>
        <v>0</v>
      </c>
      <c r="BH110" s="203">
        <f>IF(N110="sníž. přenesená",J110,0)</f>
        <v>0</v>
      </c>
      <c r="BI110" s="203">
        <f>IF(N110="nulová",J110,0)</f>
        <v>0</v>
      </c>
      <c r="BJ110" s="22" t="s">
        <v>10</v>
      </c>
      <c r="BK110" s="203">
        <f>ROUND(I110*H110,0)</f>
        <v>0</v>
      </c>
      <c r="BL110" s="22" t="s">
        <v>158</v>
      </c>
      <c r="BM110" s="22" t="s">
        <v>214</v>
      </c>
    </row>
    <row r="111" spans="2:65" s="1" customFormat="1" ht="256.5">
      <c r="B111" s="40"/>
      <c r="C111" s="62"/>
      <c r="D111" s="208" t="s">
        <v>183</v>
      </c>
      <c r="E111" s="62"/>
      <c r="F111" s="209" t="s">
        <v>202</v>
      </c>
      <c r="G111" s="62"/>
      <c r="H111" s="62"/>
      <c r="I111" s="162"/>
      <c r="J111" s="62"/>
      <c r="K111" s="62"/>
      <c r="L111" s="60"/>
      <c r="M111" s="210"/>
      <c r="N111" s="41"/>
      <c r="O111" s="41"/>
      <c r="P111" s="41"/>
      <c r="Q111" s="41"/>
      <c r="R111" s="41"/>
      <c r="S111" s="41"/>
      <c r="T111" s="77"/>
      <c r="AT111" s="22" t="s">
        <v>183</v>
      </c>
      <c r="AU111" s="22" t="s">
        <v>89</v>
      </c>
    </row>
    <row r="112" spans="2:65" s="11" customFormat="1" ht="13.5">
      <c r="B112" s="211"/>
      <c r="C112" s="212"/>
      <c r="D112" s="213" t="s">
        <v>185</v>
      </c>
      <c r="E112" s="214" t="s">
        <v>36</v>
      </c>
      <c r="F112" s="215" t="s">
        <v>215</v>
      </c>
      <c r="G112" s="212"/>
      <c r="H112" s="216">
        <v>602</v>
      </c>
      <c r="I112" s="217"/>
      <c r="J112" s="212"/>
      <c r="K112" s="212"/>
      <c r="L112" s="218"/>
      <c r="M112" s="219"/>
      <c r="N112" s="220"/>
      <c r="O112" s="220"/>
      <c r="P112" s="220"/>
      <c r="Q112" s="220"/>
      <c r="R112" s="220"/>
      <c r="S112" s="220"/>
      <c r="T112" s="221"/>
      <c r="AT112" s="222" t="s">
        <v>185</v>
      </c>
      <c r="AU112" s="222" t="s">
        <v>89</v>
      </c>
      <c r="AV112" s="11" t="s">
        <v>89</v>
      </c>
      <c r="AW112" s="11" t="s">
        <v>42</v>
      </c>
      <c r="AX112" s="11" t="s">
        <v>10</v>
      </c>
      <c r="AY112" s="222" t="s">
        <v>134</v>
      </c>
    </row>
    <row r="113" spans="2:65" s="1" customFormat="1" ht="44.25" customHeight="1">
      <c r="B113" s="40"/>
      <c r="C113" s="192" t="s">
        <v>216</v>
      </c>
      <c r="D113" s="192" t="s">
        <v>137</v>
      </c>
      <c r="E113" s="193" t="s">
        <v>217</v>
      </c>
      <c r="F113" s="194" t="s">
        <v>218</v>
      </c>
      <c r="G113" s="195" t="s">
        <v>181</v>
      </c>
      <c r="H113" s="196">
        <v>602</v>
      </c>
      <c r="I113" s="197"/>
      <c r="J113" s="198">
        <f>ROUND(I113*H113,0)</f>
        <v>0</v>
      </c>
      <c r="K113" s="194" t="s">
        <v>141</v>
      </c>
      <c r="L113" s="60"/>
      <c r="M113" s="199" t="s">
        <v>36</v>
      </c>
      <c r="N113" s="200" t="s">
        <v>51</v>
      </c>
      <c r="O113" s="41"/>
      <c r="P113" s="201">
        <f>O113*H113</f>
        <v>0</v>
      </c>
      <c r="Q113" s="201">
        <v>0</v>
      </c>
      <c r="R113" s="201">
        <f>Q113*H113</f>
        <v>0</v>
      </c>
      <c r="S113" s="201">
        <v>0.32500000000000001</v>
      </c>
      <c r="T113" s="202">
        <f>S113*H113</f>
        <v>195.65</v>
      </c>
      <c r="AR113" s="22" t="s">
        <v>158</v>
      </c>
      <c r="AT113" s="22" t="s">
        <v>137</v>
      </c>
      <c r="AU113" s="22" t="s">
        <v>89</v>
      </c>
      <c r="AY113" s="22" t="s">
        <v>134</v>
      </c>
      <c r="BE113" s="203">
        <f>IF(N113="základní",J113,0)</f>
        <v>0</v>
      </c>
      <c r="BF113" s="203">
        <f>IF(N113="snížená",J113,0)</f>
        <v>0</v>
      </c>
      <c r="BG113" s="203">
        <f>IF(N113="zákl. přenesená",J113,0)</f>
        <v>0</v>
      </c>
      <c r="BH113" s="203">
        <f>IF(N113="sníž. přenesená",J113,0)</f>
        <v>0</v>
      </c>
      <c r="BI113" s="203">
        <f>IF(N113="nulová",J113,0)</f>
        <v>0</v>
      </c>
      <c r="BJ113" s="22" t="s">
        <v>10</v>
      </c>
      <c r="BK113" s="203">
        <f>ROUND(I113*H113,0)</f>
        <v>0</v>
      </c>
      <c r="BL113" s="22" t="s">
        <v>158</v>
      </c>
      <c r="BM113" s="22" t="s">
        <v>219</v>
      </c>
    </row>
    <row r="114" spans="2:65" s="1" customFormat="1" ht="256.5">
      <c r="B114" s="40"/>
      <c r="C114" s="62"/>
      <c r="D114" s="208" t="s">
        <v>183</v>
      </c>
      <c r="E114" s="62"/>
      <c r="F114" s="209" t="s">
        <v>202</v>
      </c>
      <c r="G114" s="62"/>
      <c r="H114" s="62"/>
      <c r="I114" s="162"/>
      <c r="J114" s="62"/>
      <c r="K114" s="62"/>
      <c r="L114" s="60"/>
      <c r="M114" s="210"/>
      <c r="N114" s="41"/>
      <c r="O114" s="41"/>
      <c r="P114" s="41"/>
      <c r="Q114" s="41"/>
      <c r="R114" s="41"/>
      <c r="S114" s="41"/>
      <c r="T114" s="77"/>
      <c r="AT114" s="22" t="s">
        <v>183</v>
      </c>
      <c r="AU114" s="22" t="s">
        <v>89</v>
      </c>
    </row>
    <row r="115" spans="2:65" s="11" customFormat="1" ht="13.5">
      <c r="B115" s="211"/>
      <c r="C115" s="212"/>
      <c r="D115" s="213" t="s">
        <v>185</v>
      </c>
      <c r="E115" s="214" t="s">
        <v>36</v>
      </c>
      <c r="F115" s="215" t="s">
        <v>215</v>
      </c>
      <c r="G115" s="212"/>
      <c r="H115" s="216">
        <v>602</v>
      </c>
      <c r="I115" s="217"/>
      <c r="J115" s="212"/>
      <c r="K115" s="212"/>
      <c r="L115" s="218"/>
      <c r="M115" s="219"/>
      <c r="N115" s="220"/>
      <c r="O115" s="220"/>
      <c r="P115" s="220"/>
      <c r="Q115" s="220"/>
      <c r="R115" s="220"/>
      <c r="S115" s="220"/>
      <c r="T115" s="221"/>
      <c r="AT115" s="222" t="s">
        <v>185</v>
      </c>
      <c r="AU115" s="222" t="s">
        <v>89</v>
      </c>
      <c r="AV115" s="11" t="s">
        <v>89</v>
      </c>
      <c r="AW115" s="11" t="s">
        <v>42</v>
      </c>
      <c r="AX115" s="11" t="s">
        <v>10</v>
      </c>
      <c r="AY115" s="222" t="s">
        <v>134</v>
      </c>
    </row>
    <row r="116" spans="2:65" s="1" customFormat="1" ht="44.25" customHeight="1">
      <c r="B116" s="40"/>
      <c r="C116" s="192" t="s">
        <v>30</v>
      </c>
      <c r="D116" s="192" t="s">
        <v>137</v>
      </c>
      <c r="E116" s="193" t="s">
        <v>220</v>
      </c>
      <c r="F116" s="194" t="s">
        <v>221</v>
      </c>
      <c r="G116" s="195" t="s">
        <v>181</v>
      </c>
      <c r="H116" s="196">
        <v>602</v>
      </c>
      <c r="I116" s="197"/>
      <c r="J116" s="198">
        <f>ROUND(I116*H116,0)</f>
        <v>0</v>
      </c>
      <c r="K116" s="194" t="s">
        <v>141</v>
      </c>
      <c r="L116" s="60"/>
      <c r="M116" s="199" t="s">
        <v>36</v>
      </c>
      <c r="N116" s="200" t="s">
        <v>51</v>
      </c>
      <c r="O116" s="41"/>
      <c r="P116" s="201">
        <f>O116*H116</f>
        <v>0</v>
      </c>
      <c r="Q116" s="201">
        <v>0</v>
      </c>
      <c r="R116" s="201">
        <f>Q116*H116</f>
        <v>0</v>
      </c>
      <c r="S116" s="201">
        <v>9.8000000000000004E-2</v>
      </c>
      <c r="T116" s="202">
        <f>S116*H116</f>
        <v>58.996000000000002</v>
      </c>
      <c r="AR116" s="22" t="s">
        <v>158</v>
      </c>
      <c r="AT116" s="22" t="s">
        <v>137</v>
      </c>
      <c r="AU116" s="22" t="s">
        <v>89</v>
      </c>
      <c r="AY116" s="22" t="s">
        <v>134</v>
      </c>
      <c r="BE116" s="203">
        <f>IF(N116="základní",J116,0)</f>
        <v>0</v>
      </c>
      <c r="BF116" s="203">
        <f>IF(N116="snížená",J116,0)</f>
        <v>0</v>
      </c>
      <c r="BG116" s="203">
        <f>IF(N116="zákl. přenesená",J116,0)</f>
        <v>0</v>
      </c>
      <c r="BH116" s="203">
        <f>IF(N116="sníž. přenesená",J116,0)</f>
        <v>0</v>
      </c>
      <c r="BI116" s="203">
        <f>IF(N116="nulová",J116,0)</f>
        <v>0</v>
      </c>
      <c r="BJ116" s="22" t="s">
        <v>10</v>
      </c>
      <c r="BK116" s="203">
        <f>ROUND(I116*H116,0)</f>
        <v>0</v>
      </c>
      <c r="BL116" s="22" t="s">
        <v>158</v>
      </c>
      <c r="BM116" s="22" t="s">
        <v>222</v>
      </c>
    </row>
    <row r="117" spans="2:65" s="1" customFormat="1" ht="256.5">
      <c r="B117" s="40"/>
      <c r="C117" s="62"/>
      <c r="D117" s="208" t="s">
        <v>183</v>
      </c>
      <c r="E117" s="62"/>
      <c r="F117" s="209" t="s">
        <v>202</v>
      </c>
      <c r="G117" s="62"/>
      <c r="H117" s="62"/>
      <c r="I117" s="162"/>
      <c r="J117" s="62"/>
      <c r="K117" s="62"/>
      <c r="L117" s="60"/>
      <c r="M117" s="210"/>
      <c r="N117" s="41"/>
      <c r="O117" s="41"/>
      <c r="P117" s="41"/>
      <c r="Q117" s="41"/>
      <c r="R117" s="41"/>
      <c r="S117" s="41"/>
      <c r="T117" s="77"/>
      <c r="AT117" s="22" t="s">
        <v>183</v>
      </c>
      <c r="AU117" s="22" t="s">
        <v>89</v>
      </c>
    </row>
    <row r="118" spans="2:65" s="11" customFormat="1" ht="13.5">
      <c r="B118" s="211"/>
      <c r="C118" s="212"/>
      <c r="D118" s="213" t="s">
        <v>185</v>
      </c>
      <c r="E118" s="214" t="s">
        <v>36</v>
      </c>
      <c r="F118" s="215" t="s">
        <v>215</v>
      </c>
      <c r="G118" s="212"/>
      <c r="H118" s="216">
        <v>602</v>
      </c>
      <c r="I118" s="217"/>
      <c r="J118" s="212"/>
      <c r="K118" s="212"/>
      <c r="L118" s="218"/>
      <c r="M118" s="219"/>
      <c r="N118" s="220"/>
      <c r="O118" s="220"/>
      <c r="P118" s="220"/>
      <c r="Q118" s="220"/>
      <c r="R118" s="220"/>
      <c r="S118" s="220"/>
      <c r="T118" s="221"/>
      <c r="AT118" s="222" t="s">
        <v>185</v>
      </c>
      <c r="AU118" s="222" t="s">
        <v>89</v>
      </c>
      <c r="AV118" s="11" t="s">
        <v>89</v>
      </c>
      <c r="AW118" s="11" t="s">
        <v>42</v>
      </c>
      <c r="AX118" s="11" t="s">
        <v>10</v>
      </c>
      <c r="AY118" s="222" t="s">
        <v>134</v>
      </c>
    </row>
    <row r="119" spans="2:65" s="1" customFormat="1" ht="44.25" customHeight="1">
      <c r="B119" s="40"/>
      <c r="C119" s="192" t="s">
        <v>223</v>
      </c>
      <c r="D119" s="192" t="s">
        <v>137</v>
      </c>
      <c r="E119" s="193" t="s">
        <v>224</v>
      </c>
      <c r="F119" s="194" t="s">
        <v>225</v>
      </c>
      <c r="G119" s="195" t="s">
        <v>181</v>
      </c>
      <c r="H119" s="196">
        <v>888.5</v>
      </c>
      <c r="I119" s="197"/>
      <c r="J119" s="198">
        <f>ROUND(I119*H119,0)</f>
        <v>0</v>
      </c>
      <c r="K119" s="194" t="s">
        <v>141</v>
      </c>
      <c r="L119" s="60"/>
      <c r="M119" s="199" t="s">
        <v>36</v>
      </c>
      <c r="N119" s="200" t="s">
        <v>51</v>
      </c>
      <c r="O119" s="41"/>
      <c r="P119" s="201">
        <f>O119*H119</f>
        <v>0</v>
      </c>
      <c r="Q119" s="201">
        <v>9.0000000000000006E-5</v>
      </c>
      <c r="R119" s="201">
        <f>Q119*H119</f>
        <v>7.9965000000000008E-2</v>
      </c>
      <c r="S119" s="201">
        <v>0.128</v>
      </c>
      <c r="T119" s="202">
        <f>S119*H119</f>
        <v>113.72800000000001</v>
      </c>
      <c r="AR119" s="22" t="s">
        <v>158</v>
      </c>
      <c r="AT119" s="22" t="s">
        <v>137</v>
      </c>
      <c r="AU119" s="22" t="s">
        <v>89</v>
      </c>
      <c r="AY119" s="22" t="s">
        <v>134</v>
      </c>
      <c r="BE119" s="203">
        <f>IF(N119="základní",J119,0)</f>
        <v>0</v>
      </c>
      <c r="BF119" s="203">
        <f>IF(N119="snížená",J119,0)</f>
        <v>0</v>
      </c>
      <c r="BG119" s="203">
        <f>IF(N119="zákl. přenesená",J119,0)</f>
        <v>0</v>
      </c>
      <c r="BH119" s="203">
        <f>IF(N119="sníž. přenesená",J119,0)</f>
        <v>0</v>
      </c>
      <c r="BI119" s="203">
        <f>IF(N119="nulová",J119,0)</f>
        <v>0</v>
      </c>
      <c r="BJ119" s="22" t="s">
        <v>10</v>
      </c>
      <c r="BK119" s="203">
        <f>ROUND(I119*H119,0)</f>
        <v>0</v>
      </c>
      <c r="BL119" s="22" t="s">
        <v>158</v>
      </c>
      <c r="BM119" s="22" t="s">
        <v>226</v>
      </c>
    </row>
    <row r="120" spans="2:65" s="1" customFormat="1" ht="216">
      <c r="B120" s="40"/>
      <c r="C120" s="62"/>
      <c r="D120" s="208" t="s">
        <v>183</v>
      </c>
      <c r="E120" s="62"/>
      <c r="F120" s="209" t="s">
        <v>227</v>
      </c>
      <c r="G120" s="62"/>
      <c r="H120" s="62"/>
      <c r="I120" s="162"/>
      <c r="J120" s="62"/>
      <c r="K120" s="62"/>
      <c r="L120" s="60"/>
      <c r="M120" s="210"/>
      <c r="N120" s="41"/>
      <c r="O120" s="41"/>
      <c r="P120" s="41"/>
      <c r="Q120" s="41"/>
      <c r="R120" s="41"/>
      <c r="S120" s="41"/>
      <c r="T120" s="77"/>
      <c r="AT120" s="22" t="s">
        <v>183</v>
      </c>
      <c r="AU120" s="22" t="s">
        <v>89</v>
      </c>
    </row>
    <row r="121" spans="2:65" s="11" customFormat="1" ht="13.5">
      <c r="B121" s="211"/>
      <c r="C121" s="212"/>
      <c r="D121" s="213" t="s">
        <v>185</v>
      </c>
      <c r="E121" s="214" t="s">
        <v>36</v>
      </c>
      <c r="F121" s="215" t="s">
        <v>228</v>
      </c>
      <c r="G121" s="212"/>
      <c r="H121" s="216">
        <v>888.5</v>
      </c>
      <c r="I121" s="217"/>
      <c r="J121" s="212"/>
      <c r="K121" s="212"/>
      <c r="L121" s="218"/>
      <c r="M121" s="219"/>
      <c r="N121" s="220"/>
      <c r="O121" s="220"/>
      <c r="P121" s="220"/>
      <c r="Q121" s="220"/>
      <c r="R121" s="220"/>
      <c r="S121" s="220"/>
      <c r="T121" s="221"/>
      <c r="AT121" s="222" t="s">
        <v>185</v>
      </c>
      <c r="AU121" s="222" t="s">
        <v>89</v>
      </c>
      <c r="AV121" s="11" t="s">
        <v>89</v>
      </c>
      <c r="AW121" s="11" t="s">
        <v>42</v>
      </c>
      <c r="AX121" s="11" t="s">
        <v>10</v>
      </c>
      <c r="AY121" s="222" t="s">
        <v>134</v>
      </c>
    </row>
    <row r="122" spans="2:65" s="1" customFormat="1" ht="31.5" customHeight="1">
      <c r="B122" s="40"/>
      <c r="C122" s="192" t="s">
        <v>229</v>
      </c>
      <c r="D122" s="192" t="s">
        <v>137</v>
      </c>
      <c r="E122" s="193" t="s">
        <v>230</v>
      </c>
      <c r="F122" s="194" t="s">
        <v>231</v>
      </c>
      <c r="G122" s="195" t="s">
        <v>232</v>
      </c>
      <c r="H122" s="196">
        <v>376.3</v>
      </c>
      <c r="I122" s="197"/>
      <c r="J122" s="198">
        <f>ROUND(I122*H122,0)</f>
        <v>0</v>
      </c>
      <c r="K122" s="194" t="s">
        <v>141</v>
      </c>
      <c r="L122" s="60"/>
      <c r="M122" s="199" t="s">
        <v>36</v>
      </c>
      <c r="N122" s="200" t="s">
        <v>51</v>
      </c>
      <c r="O122" s="41"/>
      <c r="P122" s="201">
        <f>O122*H122</f>
        <v>0</v>
      </c>
      <c r="Q122" s="201">
        <v>0</v>
      </c>
      <c r="R122" s="201">
        <f>Q122*H122</f>
        <v>0</v>
      </c>
      <c r="S122" s="201">
        <v>0.28999999999999998</v>
      </c>
      <c r="T122" s="202">
        <f>S122*H122</f>
        <v>109.127</v>
      </c>
      <c r="AR122" s="22" t="s">
        <v>158</v>
      </c>
      <c r="AT122" s="22" t="s">
        <v>137</v>
      </c>
      <c r="AU122" s="22" t="s">
        <v>89</v>
      </c>
      <c r="AY122" s="22" t="s">
        <v>134</v>
      </c>
      <c r="BE122" s="203">
        <f>IF(N122="základní",J122,0)</f>
        <v>0</v>
      </c>
      <c r="BF122" s="203">
        <f>IF(N122="snížená",J122,0)</f>
        <v>0</v>
      </c>
      <c r="BG122" s="203">
        <f>IF(N122="zákl. přenesená",J122,0)</f>
        <v>0</v>
      </c>
      <c r="BH122" s="203">
        <f>IF(N122="sníž. přenesená",J122,0)</f>
        <v>0</v>
      </c>
      <c r="BI122" s="203">
        <f>IF(N122="nulová",J122,0)</f>
        <v>0</v>
      </c>
      <c r="BJ122" s="22" t="s">
        <v>10</v>
      </c>
      <c r="BK122" s="203">
        <f>ROUND(I122*H122,0)</f>
        <v>0</v>
      </c>
      <c r="BL122" s="22" t="s">
        <v>158</v>
      </c>
      <c r="BM122" s="22" t="s">
        <v>233</v>
      </c>
    </row>
    <row r="123" spans="2:65" s="1" customFormat="1" ht="148.5">
      <c r="B123" s="40"/>
      <c r="C123" s="62"/>
      <c r="D123" s="208" t="s">
        <v>183</v>
      </c>
      <c r="E123" s="62"/>
      <c r="F123" s="209" t="s">
        <v>234</v>
      </c>
      <c r="G123" s="62"/>
      <c r="H123" s="62"/>
      <c r="I123" s="162"/>
      <c r="J123" s="62"/>
      <c r="K123" s="62"/>
      <c r="L123" s="60"/>
      <c r="M123" s="210"/>
      <c r="N123" s="41"/>
      <c r="O123" s="41"/>
      <c r="P123" s="41"/>
      <c r="Q123" s="41"/>
      <c r="R123" s="41"/>
      <c r="S123" s="41"/>
      <c r="T123" s="77"/>
      <c r="AT123" s="22" t="s">
        <v>183</v>
      </c>
      <c r="AU123" s="22" t="s">
        <v>89</v>
      </c>
    </row>
    <row r="124" spans="2:65" s="11" customFormat="1" ht="13.5">
      <c r="B124" s="211"/>
      <c r="C124" s="212"/>
      <c r="D124" s="213" t="s">
        <v>185</v>
      </c>
      <c r="E124" s="214" t="s">
        <v>36</v>
      </c>
      <c r="F124" s="215" t="s">
        <v>235</v>
      </c>
      <c r="G124" s="212"/>
      <c r="H124" s="216">
        <v>376.3</v>
      </c>
      <c r="I124" s="217"/>
      <c r="J124" s="212"/>
      <c r="K124" s="212"/>
      <c r="L124" s="218"/>
      <c r="M124" s="219"/>
      <c r="N124" s="220"/>
      <c r="O124" s="220"/>
      <c r="P124" s="220"/>
      <c r="Q124" s="220"/>
      <c r="R124" s="220"/>
      <c r="S124" s="220"/>
      <c r="T124" s="221"/>
      <c r="AT124" s="222" t="s">
        <v>185</v>
      </c>
      <c r="AU124" s="222" t="s">
        <v>89</v>
      </c>
      <c r="AV124" s="11" t="s">
        <v>89</v>
      </c>
      <c r="AW124" s="11" t="s">
        <v>42</v>
      </c>
      <c r="AX124" s="11" t="s">
        <v>10</v>
      </c>
      <c r="AY124" s="222" t="s">
        <v>134</v>
      </c>
    </row>
    <row r="125" spans="2:65" s="1" customFormat="1" ht="31.5" customHeight="1">
      <c r="B125" s="40"/>
      <c r="C125" s="192" t="s">
        <v>236</v>
      </c>
      <c r="D125" s="192" t="s">
        <v>137</v>
      </c>
      <c r="E125" s="193" t="s">
        <v>237</v>
      </c>
      <c r="F125" s="194" t="s">
        <v>238</v>
      </c>
      <c r="G125" s="195" t="s">
        <v>232</v>
      </c>
      <c r="H125" s="196">
        <v>28</v>
      </c>
      <c r="I125" s="197"/>
      <c r="J125" s="198">
        <f>ROUND(I125*H125,0)</f>
        <v>0</v>
      </c>
      <c r="K125" s="194" t="s">
        <v>36</v>
      </c>
      <c r="L125" s="60"/>
      <c r="M125" s="199" t="s">
        <v>36</v>
      </c>
      <c r="N125" s="200" t="s">
        <v>51</v>
      </c>
      <c r="O125" s="41"/>
      <c r="P125" s="201">
        <f>O125*H125</f>
        <v>0</v>
      </c>
      <c r="Q125" s="201">
        <v>0</v>
      </c>
      <c r="R125" s="201">
        <f>Q125*H125</f>
        <v>0</v>
      </c>
      <c r="S125" s="201">
        <v>0</v>
      </c>
      <c r="T125" s="202">
        <f>S125*H125</f>
        <v>0</v>
      </c>
      <c r="AR125" s="22" t="s">
        <v>158</v>
      </c>
      <c r="AT125" s="22" t="s">
        <v>137</v>
      </c>
      <c r="AU125" s="22" t="s">
        <v>89</v>
      </c>
      <c r="AY125" s="22" t="s">
        <v>134</v>
      </c>
      <c r="BE125" s="203">
        <f>IF(N125="základní",J125,0)</f>
        <v>0</v>
      </c>
      <c r="BF125" s="203">
        <f>IF(N125="snížená",J125,0)</f>
        <v>0</v>
      </c>
      <c r="BG125" s="203">
        <f>IF(N125="zákl. přenesená",J125,0)</f>
        <v>0</v>
      </c>
      <c r="BH125" s="203">
        <f>IF(N125="sníž. přenesená",J125,0)</f>
        <v>0</v>
      </c>
      <c r="BI125" s="203">
        <f>IF(N125="nulová",J125,0)</f>
        <v>0</v>
      </c>
      <c r="BJ125" s="22" t="s">
        <v>10</v>
      </c>
      <c r="BK125" s="203">
        <f>ROUND(I125*H125,0)</f>
        <v>0</v>
      </c>
      <c r="BL125" s="22" t="s">
        <v>158</v>
      </c>
      <c r="BM125" s="22" t="s">
        <v>239</v>
      </c>
    </row>
    <row r="126" spans="2:65" s="11" customFormat="1" ht="13.5">
      <c r="B126" s="211"/>
      <c r="C126" s="212"/>
      <c r="D126" s="213" t="s">
        <v>185</v>
      </c>
      <c r="E126" s="214" t="s">
        <v>36</v>
      </c>
      <c r="F126" s="215" t="s">
        <v>240</v>
      </c>
      <c r="G126" s="212"/>
      <c r="H126" s="216">
        <v>28</v>
      </c>
      <c r="I126" s="217"/>
      <c r="J126" s="212"/>
      <c r="K126" s="212"/>
      <c r="L126" s="218"/>
      <c r="M126" s="219"/>
      <c r="N126" s="220"/>
      <c r="O126" s="220"/>
      <c r="P126" s="220"/>
      <c r="Q126" s="220"/>
      <c r="R126" s="220"/>
      <c r="S126" s="220"/>
      <c r="T126" s="221"/>
      <c r="AT126" s="222" t="s">
        <v>185</v>
      </c>
      <c r="AU126" s="222" t="s">
        <v>89</v>
      </c>
      <c r="AV126" s="11" t="s">
        <v>89</v>
      </c>
      <c r="AW126" s="11" t="s">
        <v>42</v>
      </c>
      <c r="AX126" s="11" t="s">
        <v>10</v>
      </c>
      <c r="AY126" s="222" t="s">
        <v>134</v>
      </c>
    </row>
    <row r="127" spans="2:65" s="1" customFormat="1" ht="44.25" customHeight="1">
      <c r="B127" s="40"/>
      <c r="C127" s="192" t="s">
        <v>241</v>
      </c>
      <c r="D127" s="192" t="s">
        <v>137</v>
      </c>
      <c r="E127" s="193" t="s">
        <v>242</v>
      </c>
      <c r="F127" s="194" t="s">
        <v>243</v>
      </c>
      <c r="G127" s="195" t="s">
        <v>244</v>
      </c>
      <c r="H127" s="196">
        <v>11</v>
      </c>
      <c r="I127" s="197"/>
      <c r="J127" s="198">
        <f>ROUND(I127*H127,0)</f>
        <v>0</v>
      </c>
      <c r="K127" s="194" t="s">
        <v>141</v>
      </c>
      <c r="L127" s="60"/>
      <c r="M127" s="199" t="s">
        <v>36</v>
      </c>
      <c r="N127" s="200" t="s">
        <v>51</v>
      </c>
      <c r="O127" s="41"/>
      <c r="P127" s="201">
        <f>O127*H127</f>
        <v>0</v>
      </c>
      <c r="Q127" s="201">
        <v>0</v>
      </c>
      <c r="R127" s="201">
        <f>Q127*H127</f>
        <v>0</v>
      </c>
      <c r="S127" s="201">
        <v>0</v>
      </c>
      <c r="T127" s="202">
        <f>S127*H127</f>
        <v>0</v>
      </c>
      <c r="AR127" s="22" t="s">
        <v>158</v>
      </c>
      <c r="AT127" s="22" t="s">
        <v>137</v>
      </c>
      <c r="AU127" s="22" t="s">
        <v>89</v>
      </c>
      <c r="AY127" s="22" t="s">
        <v>134</v>
      </c>
      <c r="BE127" s="203">
        <f>IF(N127="základní",J127,0)</f>
        <v>0</v>
      </c>
      <c r="BF127" s="203">
        <f>IF(N127="snížená",J127,0)</f>
        <v>0</v>
      </c>
      <c r="BG127" s="203">
        <f>IF(N127="zákl. přenesená",J127,0)</f>
        <v>0</v>
      </c>
      <c r="BH127" s="203">
        <f>IF(N127="sníž. přenesená",J127,0)</f>
        <v>0</v>
      </c>
      <c r="BI127" s="203">
        <f>IF(N127="nulová",J127,0)</f>
        <v>0</v>
      </c>
      <c r="BJ127" s="22" t="s">
        <v>10</v>
      </c>
      <c r="BK127" s="203">
        <f>ROUND(I127*H127,0)</f>
        <v>0</v>
      </c>
      <c r="BL127" s="22" t="s">
        <v>158</v>
      </c>
      <c r="BM127" s="22" t="s">
        <v>245</v>
      </c>
    </row>
    <row r="128" spans="2:65" s="1" customFormat="1" ht="229.5">
      <c r="B128" s="40"/>
      <c r="C128" s="62"/>
      <c r="D128" s="208" t="s">
        <v>183</v>
      </c>
      <c r="E128" s="62"/>
      <c r="F128" s="209" t="s">
        <v>246</v>
      </c>
      <c r="G128" s="62"/>
      <c r="H128" s="62"/>
      <c r="I128" s="162"/>
      <c r="J128" s="62"/>
      <c r="K128" s="62"/>
      <c r="L128" s="60"/>
      <c r="M128" s="210"/>
      <c r="N128" s="41"/>
      <c r="O128" s="41"/>
      <c r="P128" s="41"/>
      <c r="Q128" s="41"/>
      <c r="R128" s="41"/>
      <c r="S128" s="41"/>
      <c r="T128" s="77"/>
      <c r="AT128" s="22" t="s">
        <v>183</v>
      </c>
      <c r="AU128" s="22" t="s">
        <v>89</v>
      </c>
    </row>
    <row r="129" spans="2:65" s="11" customFormat="1" ht="13.5">
      <c r="B129" s="211"/>
      <c r="C129" s="212"/>
      <c r="D129" s="208" t="s">
        <v>185</v>
      </c>
      <c r="E129" s="223" t="s">
        <v>36</v>
      </c>
      <c r="F129" s="224" t="s">
        <v>247</v>
      </c>
      <c r="G129" s="212"/>
      <c r="H129" s="225">
        <v>5.8</v>
      </c>
      <c r="I129" s="217"/>
      <c r="J129" s="212"/>
      <c r="K129" s="212"/>
      <c r="L129" s="218"/>
      <c r="M129" s="219"/>
      <c r="N129" s="220"/>
      <c r="O129" s="220"/>
      <c r="P129" s="220"/>
      <c r="Q129" s="220"/>
      <c r="R129" s="220"/>
      <c r="S129" s="220"/>
      <c r="T129" s="221"/>
      <c r="AT129" s="222" t="s">
        <v>185</v>
      </c>
      <c r="AU129" s="222" t="s">
        <v>89</v>
      </c>
      <c r="AV129" s="11" t="s">
        <v>89</v>
      </c>
      <c r="AW129" s="11" t="s">
        <v>42</v>
      </c>
      <c r="AX129" s="11" t="s">
        <v>80</v>
      </c>
      <c r="AY129" s="222" t="s">
        <v>134</v>
      </c>
    </row>
    <row r="130" spans="2:65" s="11" customFormat="1" ht="13.5">
      <c r="B130" s="211"/>
      <c r="C130" s="212"/>
      <c r="D130" s="208" t="s">
        <v>185</v>
      </c>
      <c r="E130" s="223" t="s">
        <v>36</v>
      </c>
      <c r="F130" s="224" t="s">
        <v>248</v>
      </c>
      <c r="G130" s="212"/>
      <c r="H130" s="225">
        <v>5.2</v>
      </c>
      <c r="I130" s="217"/>
      <c r="J130" s="212"/>
      <c r="K130" s="212"/>
      <c r="L130" s="218"/>
      <c r="M130" s="219"/>
      <c r="N130" s="220"/>
      <c r="O130" s="220"/>
      <c r="P130" s="220"/>
      <c r="Q130" s="220"/>
      <c r="R130" s="220"/>
      <c r="S130" s="220"/>
      <c r="T130" s="221"/>
      <c r="AT130" s="222" t="s">
        <v>185</v>
      </c>
      <c r="AU130" s="222" t="s">
        <v>89</v>
      </c>
      <c r="AV130" s="11" t="s">
        <v>89</v>
      </c>
      <c r="AW130" s="11" t="s">
        <v>42</v>
      </c>
      <c r="AX130" s="11" t="s">
        <v>80</v>
      </c>
      <c r="AY130" s="222" t="s">
        <v>134</v>
      </c>
    </row>
    <row r="131" spans="2:65" s="12" customFormat="1" ht="13.5">
      <c r="B131" s="226"/>
      <c r="C131" s="227"/>
      <c r="D131" s="213" t="s">
        <v>185</v>
      </c>
      <c r="E131" s="228" t="s">
        <v>36</v>
      </c>
      <c r="F131" s="229" t="s">
        <v>249</v>
      </c>
      <c r="G131" s="227"/>
      <c r="H131" s="230">
        <v>11</v>
      </c>
      <c r="I131" s="231"/>
      <c r="J131" s="227"/>
      <c r="K131" s="227"/>
      <c r="L131" s="232"/>
      <c r="M131" s="233"/>
      <c r="N131" s="234"/>
      <c r="O131" s="234"/>
      <c r="P131" s="234"/>
      <c r="Q131" s="234"/>
      <c r="R131" s="234"/>
      <c r="S131" s="234"/>
      <c r="T131" s="235"/>
      <c r="AT131" s="236" t="s">
        <v>185</v>
      </c>
      <c r="AU131" s="236" t="s">
        <v>89</v>
      </c>
      <c r="AV131" s="12" t="s">
        <v>158</v>
      </c>
      <c r="AW131" s="12" t="s">
        <v>42</v>
      </c>
      <c r="AX131" s="12" t="s">
        <v>10</v>
      </c>
      <c r="AY131" s="236" t="s">
        <v>134</v>
      </c>
    </row>
    <row r="132" spans="2:65" s="1" customFormat="1" ht="31.5" customHeight="1">
      <c r="B132" s="40"/>
      <c r="C132" s="192" t="s">
        <v>11</v>
      </c>
      <c r="D132" s="192" t="s">
        <v>137</v>
      </c>
      <c r="E132" s="193" t="s">
        <v>250</v>
      </c>
      <c r="F132" s="194" t="s">
        <v>251</v>
      </c>
      <c r="G132" s="195" t="s">
        <v>244</v>
      </c>
      <c r="H132" s="196">
        <v>8</v>
      </c>
      <c r="I132" s="197"/>
      <c r="J132" s="198">
        <f>ROUND(I132*H132,0)</f>
        <v>0</v>
      </c>
      <c r="K132" s="194" t="s">
        <v>36</v>
      </c>
      <c r="L132" s="60"/>
      <c r="M132" s="199" t="s">
        <v>36</v>
      </c>
      <c r="N132" s="200" t="s">
        <v>51</v>
      </c>
      <c r="O132" s="41"/>
      <c r="P132" s="201">
        <f>O132*H132</f>
        <v>0</v>
      </c>
      <c r="Q132" s="201">
        <v>0</v>
      </c>
      <c r="R132" s="201">
        <f>Q132*H132</f>
        <v>0</v>
      </c>
      <c r="S132" s="201">
        <v>0</v>
      </c>
      <c r="T132" s="202">
        <f>S132*H132</f>
        <v>0</v>
      </c>
      <c r="AR132" s="22" t="s">
        <v>158</v>
      </c>
      <c r="AT132" s="22" t="s">
        <v>137</v>
      </c>
      <c r="AU132" s="22" t="s">
        <v>89</v>
      </c>
      <c r="AY132" s="22" t="s">
        <v>134</v>
      </c>
      <c r="BE132" s="203">
        <f>IF(N132="základní",J132,0)</f>
        <v>0</v>
      </c>
      <c r="BF132" s="203">
        <f>IF(N132="snížená",J132,0)</f>
        <v>0</v>
      </c>
      <c r="BG132" s="203">
        <f>IF(N132="zákl. přenesená",J132,0)</f>
        <v>0</v>
      </c>
      <c r="BH132" s="203">
        <f>IF(N132="sníž. přenesená",J132,0)</f>
        <v>0</v>
      </c>
      <c r="BI132" s="203">
        <f>IF(N132="nulová",J132,0)</f>
        <v>0</v>
      </c>
      <c r="BJ132" s="22" t="s">
        <v>10</v>
      </c>
      <c r="BK132" s="203">
        <f>ROUND(I132*H132,0)</f>
        <v>0</v>
      </c>
      <c r="BL132" s="22" t="s">
        <v>158</v>
      </c>
      <c r="BM132" s="22" t="s">
        <v>252</v>
      </c>
    </row>
    <row r="133" spans="2:65" s="1" customFormat="1" ht="31.5" customHeight="1">
      <c r="B133" s="40"/>
      <c r="C133" s="192" t="s">
        <v>253</v>
      </c>
      <c r="D133" s="192" t="s">
        <v>137</v>
      </c>
      <c r="E133" s="193" t="s">
        <v>254</v>
      </c>
      <c r="F133" s="194" t="s">
        <v>255</v>
      </c>
      <c r="G133" s="195" t="s">
        <v>244</v>
      </c>
      <c r="H133" s="196">
        <v>8</v>
      </c>
      <c r="I133" s="197"/>
      <c r="J133" s="198">
        <f>ROUND(I133*H133,0)</f>
        <v>0</v>
      </c>
      <c r="K133" s="194" t="s">
        <v>36</v>
      </c>
      <c r="L133" s="60"/>
      <c r="M133" s="199" t="s">
        <v>36</v>
      </c>
      <c r="N133" s="200" t="s">
        <v>51</v>
      </c>
      <c r="O133" s="41"/>
      <c r="P133" s="201">
        <f>O133*H133</f>
        <v>0</v>
      </c>
      <c r="Q133" s="201">
        <v>0</v>
      </c>
      <c r="R133" s="201">
        <f>Q133*H133</f>
        <v>0</v>
      </c>
      <c r="S133" s="201">
        <v>0</v>
      </c>
      <c r="T133" s="202">
        <f>S133*H133</f>
        <v>0</v>
      </c>
      <c r="AR133" s="22" t="s">
        <v>158</v>
      </c>
      <c r="AT133" s="22" t="s">
        <v>137</v>
      </c>
      <c r="AU133" s="22" t="s">
        <v>89</v>
      </c>
      <c r="AY133" s="22" t="s">
        <v>134</v>
      </c>
      <c r="BE133" s="203">
        <f>IF(N133="základní",J133,0)</f>
        <v>0</v>
      </c>
      <c r="BF133" s="203">
        <f>IF(N133="snížená",J133,0)</f>
        <v>0</v>
      </c>
      <c r="BG133" s="203">
        <f>IF(N133="zákl. přenesená",J133,0)</f>
        <v>0</v>
      </c>
      <c r="BH133" s="203">
        <f>IF(N133="sníž. přenesená",J133,0)</f>
        <v>0</v>
      </c>
      <c r="BI133" s="203">
        <f>IF(N133="nulová",J133,0)</f>
        <v>0</v>
      </c>
      <c r="BJ133" s="22" t="s">
        <v>10</v>
      </c>
      <c r="BK133" s="203">
        <f>ROUND(I133*H133,0)</f>
        <v>0</v>
      </c>
      <c r="BL133" s="22" t="s">
        <v>158</v>
      </c>
      <c r="BM133" s="22" t="s">
        <v>256</v>
      </c>
    </row>
    <row r="134" spans="2:65" s="11" customFormat="1" ht="13.5">
      <c r="B134" s="211"/>
      <c r="C134" s="212"/>
      <c r="D134" s="213" t="s">
        <v>185</v>
      </c>
      <c r="E134" s="214" t="s">
        <v>36</v>
      </c>
      <c r="F134" s="215" t="s">
        <v>257</v>
      </c>
      <c r="G134" s="212"/>
      <c r="H134" s="216">
        <v>8</v>
      </c>
      <c r="I134" s="217"/>
      <c r="J134" s="212"/>
      <c r="K134" s="212"/>
      <c r="L134" s="218"/>
      <c r="M134" s="219"/>
      <c r="N134" s="220"/>
      <c r="O134" s="220"/>
      <c r="P134" s="220"/>
      <c r="Q134" s="220"/>
      <c r="R134" s="220"/>
      <c r="S134" s="220"/>
      <c r="T134" s="221"/>
      <c r="AT134" s="222" t="s">
        <v>185</v>
      </c>
      <c r="AU134" s="222" t="s">
        <v>89</v>
      </c>
      <c r="AV134" s="11" t="s">
        <v>89</v>
      </c>
      <c r="AW134" s="11" t="s">
        <v>42</v>
      </c>
      <c r="AX134" s="11" t="s">
        <v>10</v>
      </c>
      <c r="AY134" s="222" t="s">
        <v>134</v>
      </c>
    </row>
    <row r="135" spans="2:65" s="1" customFormat="1" ht="44.25" customHeight="1">
      <c r="B135" s="40"/>
      <c r="C135" s="192" t="s">
        <v>258</v>
      </c>
      <c r="D135" s="192" t="s">
        <v>137</v>
      </c>
      <c r="E135" s="193" t="s">
        <v>259</v>
      </c>
      <c r="F135" s="194" t="s">
        <v>260</v>
      </c>
      <c r="G135" s="195" t="s">
        <v>244</v>
      </c>
      <c r="H135" s="196">
        <v>8</v>
      </c>
      <c r="I135" s="197"/>
      <c r="J135" s="198">
        <f>ROUND(I135*H135,0)</f>
        <v>0</v>
      </c>
      <c r="K135" s="194" t="s">
        <v>141</v>
      </c>
      <c r="L135" s="60"/>
      <c r="M135" s="199" t="s">
        <v>36</v>
      </c>
      <c r="N135" s="200" t="s">
        <v>51</v>
      </c>
      <c r="O135" s="41"/>
      <c r="P135" s="201">
        <f>O135*H135</f>
        <v>0</v>
      </c>
      <c r="Q135" s="201">
        <v>0</v>
      </c>
      <c r="R135" s="201">
        <f>Q135*H135</f>
        <v>0</v>
      </c>
      <c r="S135" s="201">
        <v>0</v>
      </c>
      <c r="T135" s="202">
        <f>S135*H135</f>
        <v>0</v>
      </c>
      <c r="AR135" s="22" t="s">
        <v>158</v>
      </c>
      <c r="AT135" s="22" t="s">
        <v>137</v>
      </c>
      <c r="AU135" s="22" t="s">
        <v>89</v>
      </c>
      <c r="AY135" s="22" t="s">
        <v>134</v>
      </c>
      <c r="BE135" s="203">
        <f>IF(N135="základní",J135,0)</f>
        <v>0</v>
      </c>
      <c r="BF135" s="203">
        <f>IF(N135="snížená",J135,0)</f>
        <v>0</v>
      </c>
      <c r="BG135" s="203">
        <f>IF(N135="zákl. přenesená",J135,0)</f>
        <v>0</v>
      </c>
      <c r="BH135" s="203">
        <f>IF(N135="sníž. přenesená",J135,0)</f>
        <v>0</v>
      </c>
      <c r="BI135" s="203">
        <f>IF(N135="nulová",J135,0)</f>
        <v>0</v>
      </c>
      <c r="BJ135" s="22" t="s">
        <v>10</v>
      </c>
      <c r="BK135" s="203">
        <f>ROUND(I135*H135,0)</f>
        <v>0</v>
      </c>
      <c r="BL135" s="22" t="s">
        <v>158</v>
      </c>
      <c r="BM135" s="22" t="s">
        <v>261</v>
      </c>
    </row>
    <row r="136" spans="2:65" s="1" customFormat="1" ht="94.5">
      <c r="B136" s="40"/>
      <c r="C136" s="62"/>
      <c r="D136" s="213" t="s">
        <v>183</v>
      </c>
      <c r="E136" s="62"/>
      <c r="F136" s="237" t="s">
        <v>262</v>
      </c>
      <c r="G136" s="62"/>
      <c r="H136" s="62"/>
      <c r="I136" s="162"/>
      <c r="J136" s="62"/>
      <c r="K136" s="62"/>
      <c r="L136" s="60"/>
      <c r="M136" s="210"/>
      <c r="N136" s="41"/>
      <c r="O136" s="41"/>
      <c r="P136" s="41"/>
      <c r="Q136" s="41"/>
      <c r="R136" s="41"/>
      <c r="S136" s="41"/>
      <c r="T136" s="77"/>
      <c r="AT136" s="22" t="s">
        <v>183</v>
      </c>
      <c r="AU136" s="22" t="s">
        <v>89</v>
      </c>
    </row>
    <row r="137" spans="2:65" s="1" customFormat="1" ht="44.25" customHeight="1">
      <c r="B137" s="40"/>
      <c r="C137" s="192" t="s">
        <v>263</v>
      </c>
      <c r="D137" s="192" t="s">
        <v>137</v>
      </c>
      <c r="E137" s="193" t="s">
        <v>264</v>
      </c>
      <c r="F137" s="194" t="s">
        <v>265</v>
      </c>
      <c r="G137" s="195" t="s">
        <v>244</v>
      </c>
      <c r="H137" s="196">
        <v>8</v>
      </c>
      <c r="I137" s="197"/>
      <c r="J137" s="198">
        <f>ROUND(I137*H137,0)</f>
        <v>0</v>
      </c>
      <c r="K137" s="194" t="s">
        <v>36</v>
      </c>
      <c r="L137" s="60"/>
      <c r="M137" s="199" t="s">
        <v>36</v>
      </c>
      <c r="N137" s="200" t="s">
        <v>51</v>
      </c>
      <c r="O137" s="41"/>
      <c r="P137" s="201">
        <f>O137*H137</f>
        <v>0</v>
      </c>
      <c r="Q137" s="201">
        <v>0</v>
      </c>
      <c r="R137" s="201">
        <f>Q137*H137</f>
        <v>0</v>
      </c>
      <c r="S137" s="201">
        <v>0</v>
      </c>
      <c r="T137" s="202">
        <f>S137*H137</f>
        <v>0</v>
      </c>
      <c r="AR137" s="22" t="s">
        <v>158</v>
      </c>
      <c r="AT137" s="22" t="s">
        <v>137</v>
      </c>
      <c r="AU137" s="22" t="s">
        <v>89</v>
      </c>
      <c r="AY137" s="22" t="s">
        <v>134</v>
      </c>
      <c r="BE137" s="203">
        <f>IF(N137="základní",J137,0)</f>
        <v>0</v>
      </c>
      <c r="BF137" s="203">
        <f>IF(N137="snížená",J137,0)</f>
        <v>0</v>
      </c>
      <c r="BG137" s="203">
        <f>IF(N137="zákl. přenesená",J137,0)</f>
        <v>0</v>
      </c>
      <c r="BH137" s="203">
        <f>IF(N137="sníž. přenesená",J137,0)</f>
        <v>0</v>
      </c>
      <c r="BI137" s="203">
        <f>IF(N137="nulová",J137,0)</f>
        <v>0</v>
      </c>
      <c r="BJ137" s="22" t="s">
        <v>10</v>
      </c>
      <c r="BK137" s="203">
        <f>ROUND(I137*H137,0)</f>
        <v>0</v>
      </c>
      <c r="BL137" s="22" t="s">
        <v>158</v>
      </c>
      <c r="BM137" s="22" t="s">
        <v>266</v>
      </c>
    </row>
    <row r="138" spans="2:65" s="11" customFormat="1" ht="13.5">
      <c r="B138" s="211"/>
      <c r="C138" s="212"/>
      <c r="D138" s="213" t="s">
        <v>185</v>
      </c>
      <c r="E138" s="214" t="s">
        <v>36</v>
      </c>
      <c r="F138" s="215" t="s">
        <v>267</v>
      </c>
      <c r="G138" s="212"/>
      <c r="H138" s="216">
        <v>8</v>
      </c>
      <c r="I138" s="217"/>
      <c r="J138" s="212"/>
      <c r="K138" s="212"/>
      <c r="L138" s="218"/>
      <c r="M138" s="219"/>
      <c r="N138" s="220"/>
      <c r="O138" s="220"/>
      <c r="P138" s="220"/>
      <c r="Q138" s="220"/>
      <c r="R138" s="220"/>
      <c r="S138" s="220"/>
      <c r="T138" s="221"/>
      <c r="AT138" s="222" t="s">
        <v>185</v>
      </c>
      <c r="AU138" s="222" t="s">
        <v>89</v>
      </c>
      <c r="AV138" s="11" t="s">
        <v>89</v>
      </c>
      <c r="AW138" s="11" t="s">
        <v>42</v>
      </c>
      <c r="AX138" s="11" t="s">
        <v>10</v>
      </c>
      <c r="AY138" s="222" t="s">
        <v>134</v>
      </c>
    </row>
    <row r="139" spans="2:65" s="1" customFormat="1" ht="44.25" customHeight="1">
      <c r="B139" s="40"/>
      <c r="C139" s="192" t="s">
        <v>268</v>
      </c>
      <c r="D139" s="192" t="s">
        <v>137</v>
      </c>
      <c r="E139" s="193" t="s">
        <v>269</v>
      </c>
      <c r="F139" s="194" t="s">
        <v>270</v>
      </c>
      <c r="G139" s="195" t="s">
        <v>244</v>
      </c>
      <c r="H139" s="196">
        <v>224</v>
      </c>
      <c r="I139" s="197"/>
      <c r="J139" s="198">
        <f>ROUND(I139*H139,0)</f>
        <v>0</v>
      </c>
      <c r="K139" s="194" t="s">
        <v>36</v>
      </c>
      <c r="L139" s="60"/>
      <c r="M139" s="199" t="s">
        <v>36</v>
      </c>
      <c r="N139" s="200" t="s">
        <v>51</v>
      </c>
      <c r="O139" s="41"/>
      <c r="P139" s="201">
        <f>O139*H139</f>
        <v>0</v>
      </c>
      <c r="Q139" s="201">
        <v>0</v>
      </c>
      <c r="R139" s="201">
        <f>Q139*H139</f>
        <v>0</v>
      </c>
      <c r="S139" s="201">
        <v>0</v>
      </c>
      <c r="T139" s="202">
        <f>S139*H139</f>
        <v>0</v>
      </c>
      <c r="AR139" s="22" t="s">
        <v>158</v>
      </c>
      <c r="AT139" s="22" t="s">
        <v>137</v>
      </c>
      <c r="AU139" s="22" t="s">
        <v>89</v>
      </c>
      <c r="AY139" s="22" t="s">
        <v>134</v>
      </c>
      <c r="BE139" s="203">
        <f>IF(N139="základní",J139,0)</f>
        <v>0</v>
      </c>
      <c r="BF139" s="203">
        <f>IF(N139="snížená",J139,0)</f>
        <v>0</v>
      </c>
      <c r="BG139" s="203">
        <f>IF(N139="zákl. přenesená",J139,0)</f>
        <v>0</v>
      </c>
      <c r="BH139" s="203">
        <f>IF(N139="sníž. přenesená",J139,0)</f>
        <v>0</v>
      </c>
      <c r="BI139" s="203">
        <f>IF(N139="nulová",J139,0)</f>
        <v>0</v>
      </c>
      <c r="BJ139" s="22" t="s">
        <v>10</v>
      </c>
      <c r="BK139" s="203">
        <f>ROUND(I139*H139,0)</f>
        <v>0</v>
      </c>
      <c r="BL139" s="22" t="s">
        <v>158</v>
      </c>
      <c r="BM139" s="22" t="s">
        <v>271</v>
      </c>
    </row>
    <row r="140" spans="2:65" s="11" customFormat="1" ht="13.5">
      <c r="B140" s="211"/>
      <c r="C140" s="212"/>
      <c r="D140" s="213" t="s">
        <v>185</v>
      </c>
      <c r="E140" s="212"/>
      <c r="F140" s="215" t="s">
        <v>272</v>
      </c>
      <c r="G140" s="212"/>
      <c r="H140" s="216">
        <v>224</v>
      </c>
      <c r="I140" s="217"/>
      <c r="J140" s="212"/>
      <c r="K140" s="212"/>
      <c r="L140" s="218"/>
      <c r="M140" s="219"/>
      <c r="N140" s="220"/>
      <c r="O140" s="220"/>
      <c r="P140" s="220"/>
      <c r="Q140" s="220"/>
      <c r="R140" s="220"/>
      <c r="S140" s="220"/>
      <c r="T140" s="221"/>
      <c r="AT140" s="222" t="s">
        <v>185</v>
      </c>
      <c r="AU140" s="222" t="s">
        <v>89</v>
      </c>
      <c r="AV140" s="11" t="s">
        <v>89</v>
      </c>
      <c r="AW140" s="11" t="s">
        <v>6</v>
      </c>
      <c r="AX140" s="11" t="s">
        <v>10</v>
      </c>
      <c r="AY140" s="222" t="s">
        <v>134</v>
      </c>
    </row>
    <row r="141" spans="2:65" s="1" customFormat="1" ht="31.5" customHeight="1">
      <c r="B141" s="40"/>
      <c r="C141" s="192" t="s">
        <v>273</v>
      </c>
      <c r="D141" s="192" t="s">
        <v>137</v>
      </c>
      <c r="E141" s="193" t="s">
        <v>274</v>
      </c>
      <c r="F141" s="194" t="s">
        <v>275</v>
      </c>
      <c r="G141" s="195" t="s">
        <v>244</v>
      </c>
      <c r="H141" s="196">
        <v>8</v>
      </c>
      <c r="I141" s="197"/>
      <c r="J141" s="198">
        <f>ROUND(I141*H141,0)</f>
        <v>0</v>
      </c>
      <c r="K141" s="194" t="s">
        <v>141</v>
      </c>
      <c r="L141" s="60"/>
      <c r="M141" s="199" t="s">
        <v>36</v>
      </c>
      <c r="N141" s="200" t="s">
        <v>51</v>
      </c>
      <c r="O141" s="41"/>
      <c r="P141" s="201">
        <f>O141*H141</f>
        <v>0</v>
      </c>
      <c r="Q141" s="201">
        <v>0</v>
      </c>
      <c r="R141" s="201">
        <f>Q141*H141</f>
        <v>0</v>
      </c>
      <c r="S141" s="201">
        <v>0</v>
      </c>
      <c r="T141" s="202">
        <f>S141*H141</f>
        <v>0</v>
      </c>
      <c r="AR141" s="22" t="s">
        <v>158</v>
      </c>
      <c r="AT141" s="22" t="s">
        <v>137</v>
      </c>
      <c r="AU141" s="22" t="s">
        <v>89</v>
      </c>
      <c r="AY141" s="22" t="s">
        <v>134</v>
      </c>
      <c r="BE141" s="203">
        <f>IF(N141="základní",J141,0)</f>
        <v>0</v>
      </c>
      <c r="BF141" s="203">
        <f>IF(N141="snížená",J141,0)</f>
        <v>0</v>
      </c>
      <c r="BG141" s="203">
        <f>IF(N141="zákl. přenesená",J141,0)</f>
        <v>0</v>
      </c>
      <c r="BH141" s="203">
        <f>IF(N141="sníž. přenesená",J141,0)</f>
        <v>0</v>
      </c>
      <c r="BI141" s="203">
        <f>IF(N141="nulová",J141,0)</f>
        <v>0</v>
      </c>
      <c r="BJ141" s="22" t="s">
        <v>10</v>
      </c>
      <c r="BK141" s="203">
        <f>ROUND(I141*H141,0)</f>
        <v>0</v>
      </c>
      <c r="BL141" s="22" t="s">
        <v>158</v>
      </c>
      <c r="BM141" s="22" t="s">
        <v>276</v>
      </c>
    </row>
    <row r="142" spans="2:65" s="1" customFormat="1" ht="148.5">
      <c r="B142" s="40"/>
      <c r="C142" s="62"/>
      <c r="D142" s="213" t="s">
        <v>183</v>
      </c>
      <c r="E142" s="62"/>
      <c r="F142" s="237" t="s">
        <v>277</v>
      </c>
      <c r="G142" s="62"/>
      <c r="H142" s="62"/>
      <c r="I142" s="162"/>
      <c r="J142" s="62"/>
      <c r="K142" s="62"/>
      <c r="L142" s="60"/>
      <c r="M142" s="210"/>
      <c r="N142" s="41"/>
      <c r="O142" s="41"/>
      <c r="P142" s="41"/>
      <c r="Q142" s="41"/>
      <c r="R142" s="41"/>
      <c r="S142" s="41"/>
      <c r="T142" s="77"/>
      <c r="AT142" s="22" t="s">
        <v>183</v>
      </c>
      <c r="AU142" s="22" t="s">
        <v>89</v>
      </c>
    </row>
    <row r="143" spans="2:65" s="1" customFormat="1" ht="44.25" customHeight="1">
      <c r="B143" s="40"/>
      <c r="C143" s="192" t="s">
        <v>9</v>
      </c>
      <c r="D143" s="192" t="s">
        <v>137</v>
      </c>
      <c r="E143" s="193" t="s">
        <v>278</v>
      </c>
      <c r="F143" s="194" t="s">
        <v>279</v>
      </c>
      <c r="G143" s="195" t="s">
        <v>244</v>
      </c>
      <c r="H143" s="196">
        <v>8</v>
      </c>
      <c r="I143" s="197"/>
      <c r="J143" s="198">
        <f>ROUND(I143*H143,0)</f>
        <v>0</v>
      </c>
      <c r="K143" s="194" t="s">
        <v>141</v>
      </c>
      <c r="L143" s="60"/>
      <c r="M143" s="199" t="s">
        <v>36</v>
      </c>
      <c r="N143" s="200" t="s">
        <v>51</v>
      </c>
      <c r="O143" s="41"/>
      <c r="P143" s="201">
        <f>O143*H143</f>
        <v>0</v>
      </c>
      <c r="Q143" s="201">
        <v>0</v>
      </c>
      <c r="R143" s="201">
        <f>Q143*H143</f>
        <v>0</v>
      </c>
      <c r="S143" s="201">
        <v>0</v>
      </c>
      <c r="T143" s="202">
        <f>S143*H143</f>
        <v>0</v>
      </c>
      <c r="AR143" s="22" t="s">
        <v>158</v>
      </c>
      <c r="AT143" s="22" t="s">
        <v>137</v>
      </c>
      <c r="AU143" s="22" t="s">
        <v>89</v>
      </c>
      <c r="AY143" s="22" t="s">
        <v>134</v>
      </c>
      <c r="BE143" s="203">
        <f>IF(N143="základní",J143,0)</f>
        <v>0</v>
      </c>
      <c r="BF143" s="203">
        <f>IF(N143="snížená",J143,0)</f>
        <v>0</v>
      </c>
      <c r="BG143" s="203">
        <f>IF(N143="zákl. přenesená",J143,0)</f>
        <v>0</v>
      </c>
      <c r="BH143" s="203">
        <f>IF(N143="sníž. přenesená",J143,0)</f>
        <v>0</v>
      </c>
      <c r="BI143" s="203">
        <f>IF(N143="nulová",J143,0)</f>
        <v>0</v>
      </c>
      <c r="BJ143" s="22" t="s">
        <v>10</v>
      </c>
      <c r="BK143" s="203">
        <f>ROUND(I143*H143,0)</f>
        <v>0</v>
      </c>
      <c r="BL143" s="22" t="s">
        <v>158</v>
      </c>
      <c r="BM143" s="22" t="s">
        <v>280</v>
      </c>
    </row>
    <row r="144" spans="2:65" s="1" customFormat="1" ht="409.5">
      <c r="B144" s="40"/>
      <c r="C144" s="62"/>
      <c r="D144" s="208" t="s">
        <v>183</v>
      </c>
      <c r="E144" s="62"/>
      <c r="F144" s="209" t="s">
        <v>281</v>
      </c>
      <c r="G144" s="62"/>
      <c r="H144" s="62"/>
      <c r="I144" s="162"/>
      <c r="J144" s="62"/>
      <c r="K144" s="62"/>
      <c r="L144" s="60"/>
      <c r="M144" s="210"/>
      <c r="N144" s="41"/>
      <c r="O144" s="41"/>
      <c r="P144" s="41"/>
      <c r="Q144" s="41"/>
      <c r="R144" s="41"/>
      <c r="S144" s="41"/>
      <c r="T144" s="77"/>
      <c r="AT144" s="22" t="s">
        <v>183</v>
      </c>
      <c r="AU144" s="22" t="s">
        <v>89</v>
      </c>
    </row>
    <row r="145" spans="2:65" s="11" customFormat="1" ht="13.5">
      <c r="B145" s="211"/>
      <c r="C145" s="212"/>
      <c r="D145" s="213" t="s">
        <v>185</v>
      </c>
      <c r="E145" s="214" t="s">
        <v>36</v>
      </c>
      <c r="F145" s="215" t="s">
        <v>257</v>
      </c>
      <c r="G145" s="212"/>
      <c r="H145" s="216">
        <v>8</v>
      </c>
      <c r="I145" s="217"/>
      <c r="J145" s="212"/>
      <c r="K145" s="212"/>
      <c r="L145" s="218"/>
      <c r="M145" s="219"/>
      <c r="N145" s="220"/>
      <c r="O145" s="220"/>
      <c r="P145" s="220"/>
      <c r="Q145" s="220"/>
      <c r="R145" s="220"/>
      <c r="S145" s="220"/>
      <c r="T145" s="221"/>
      <c r="AT145" s="222" t="s">
        <v>185</v>
      </c>
      <c r="AU145" s="222" t="s">
        <v>89</v>
      </c>
      <c r="AV145" s="11" t="s">
        <v>89</v>
      </c>
      <c r="AW145" s="11" t="s">
        <v>42</v>
      </c>
      <c r="AX145" s="11" t="s">
        <v>10</v>
      </c>
      <c r="AY145" s="222" t="s">
        <v>134</v>
      </c>
    </row>
    <row r="146" spans="2:65" s="1" customFormat="1" ht="22.5" customHeight="1">
      <c r="B146" s="40"/>
      <c r="C146" s="238" t="s">
        <v>282</v>
      </c>
      <c r="D146" s="238" t="s">
        <v>283</v>
      </c>
      <c r="E146" s="239" t="s">
        <v>284</v>
      </c>
      <c r="F146" s="240" t="s">
        <v>285</v>
      </c>
      <c r="G146" s="241" t="s">
        <v>286</v>
      </c>
      <c r="H146" s="242">
        <v>8</v>
      </c>
      <c r="I146" s="243"/>
      <c r="J146" s="244">
        <f>ROUND(I146*H146,0)</f>
        <v>0</v>
      </c>
      <c r="K146" s="240" t="s">
        <v>141</v>
      </c>
      <c r="L146" s="245"/>
      <c r="M146" s="246" t="s">
        <v>36</v>
      </c>
      <c r="N146" s="247" t="s">
        <v>51</v>
      </c>
      <c r="O146" s="41"/>
      <c r="P146" s="201">
        <f>O146*H146</f>
        <v>0</v>
      </c>
      <c r="Q146" s="201">
        <v>1</v>
      </c>
      <c r="R146" s="201">
        <f>Q146*H146</f>
        <v>8</v>
      </c>
      <c r="S146" s="201">
        <v>0</v>
      </c>
      <c r="T146" s="202">
        <f>S146*H146</f>
        <v>0</v>
      </c>
      <c r="AR146" s="22" t="s">
        <v>211</v>
      </c>
      <c r="AT146" s="22" t="s">
        <v>283</v>
      </c>
      <c r="AU146" s="22" t="s">
        <v>89</v>
      </c>
      <c r="AY146" s="22" t="s">
        <v>134</v>
      </c>
      <c r="BE146" s="203">
        <f>IF(N146="základní",J146,0)</f>
        <v>0</v>
      </c>
      <c r="BF146" s="203">
        <f>IF(N146="snížená",J146,0)</f>
        <v>0</v>
      </c>
      <c r="BG146" s="203">
        <f>IF(N146="zákl. přenesená",J146,0)</f>
        <v>0</v>
      </c>
      <c r="BH146" s="203">
        <f>IF(N146="sníž. přenesená",J146,0)</f>
        <v>0</v>
      </c>
      <c r="BI146" s="203">
        <f>IF(N146="nulová",J146,0)</f>
        <v>0</v>
      </c>
      <c r="BJ146" s="22" t="s">
        <v>10</v>
      </c>
      <c r="BK146" s="203">
        <f>ROUND(I146*H146,0)</f>
        <v>0</v>
      </c>
      <c r="BL146" s="22" t="s">
        <v>158</v>
      </c>
      <c r="BM146" s="22" t="s">
        <v>287</v>
      </c>
    </row>
    <row r="147" spans="2:65" s="11" customFormat="1" ht="13.5">
      <c r="B147" s="211"/>
      <c r="C147" s="212"/>
      <c r="D147" s="208" t="s">
        <v>185</v>
      </c>
      <c r="E147" s="223" t="s">
        <v>36</v>
      </c>
      <c r="F147" s="224" t="s">
        <v>288</v>
      </c>
      <c r="G147" s="212"/>
      <c r="H147" s="225">
        <v>4</v>
      </c>
      <c r="I147" s="217"/>
      <c r="J147" s="212"/>
      <c r="K147" s="212"/>
      <c r="L147" s="218"/>
      <c r="M147" s="219"/>
      <c r="N147" s="220"/>
      <c r="O147" s="220"/>
      <c r="P147" s="220"/>
      <c r="Q147" s="220"/>
      <c r="R147" s="220"/>
      <c r="S147" s="220"/>
      <c r="T147" s="221"/>
      <c r="AT147" s="222" t="s">
        <v>185</v>
      </c>
      <c r="AU147" s="222" t="s">
        <v>89</v>
      </c>
      <c r="AV147" s="11" t="s">
        <v>89</v>
      </c>
      <c r="AW147" s="11" t="s">
        <v>42</v>
      </c>
      <c r="AX147" s="11" t="s">
        <v>10</v>
      </c>
      <c r="AY147" s="222" t="s">
        <v>134</v>
      </c>
    </row>
    <row r="148" spans="2:65" s="11" customFormat="1" ht="13.5">
      <c r="B148" s="211"/>
      <c r="C148" s="212"/>
      <c r="D148" s="213" t="s">
        <v>185</v>
      </c>
      <c r="E148" s="212"/>
      <c r="F148" s="215" t="s">
        <v>289</v>
      </c>
      <c r="G148" s="212"/>
      <c r="H148" s="216">
        <v>8</v>
      </c>
      <c r="I148" s="217"/>
      <c r="J148" s="212"/>
      <c r="K148" s="212"/>
      <c r="L148" s="218"/>
      <c r="M148" s="219"/>
      <c r="N148" s="220"/>
      <c r="O148" s="220"/>
      <c r="P148" s="220"/>
      <c r="Q148" s="220"/>
      <c r="R148" s="220"/>
      <c r="S148" s="220"/>
      <c r="T148" s="221"/>
      <c r="AT148" s="222" t="s">
        <v>185</v>
      </c>
      <c r="AU148" s="222" t="s">
        <v>89</v>
      </c>
      <c r="AV148" s="11" t="s">
        <v>89</v>
      </c>
      <c r="AW148" s="11" t="s">
        <v>6</v>
      </c>
      <c r="AX148" s="11" t="s">
        <v>10</v>
      </c>
      <c r="AY148" s="222" t="s">
        <v>134</v>
      </c>
    </row>
    <row r="149" spans="2:65" s="1" customFormat="1" ht="22.5" customHeight="1">
      <c r="B149" s="40"/>
      <c r="C149" s="238" t="s">
        <v>290</v>
      </c>
      <c r="D149" s="238" t="s">
        <v>283</v>
      </c>
      <c r="E149" s="239" t="s">
        <v>291</v>
      </c>
      <c r="F149" s="240" t="s">
        <v>292</v>
      </c>
      <c r="G149" s="241" t="s">
        <v>286</v>
      </c>
      <c r="H149" s="242">
        <v>8</v>
      </c>
      <c r="I149" s="243"/>
      <c r="J149" s="244">
        <f>ROUND(I149*H149,0)</f>
        <v>0</v>
      </c>
      <c r="K149" s="240" t="s">
        <v>141</v>
      </c>
      <c r="L149" s="245"/>
      <c r="M149" s="246" t="s">
        <v>36</v>
      </c>
      <c r="N149" s="247" t="s">
        <v>51</v>
      </c>
      <c r="O149" s="41"/>
      <c r="P149" s="201">
        <f>O149*H149</f>
        <v>0</v>
      </c>
      <c r="Q149" s="201">
        <v>1</v>
      </c>
      <c r="R149" s="201">
        <f>Q149*H149</f>
        <v>8</v>
      </c>
      <c r="S149" s="201">
        <v>0</v>
      </c>
      <c r="T149" s="202">
        <f>S149*H149</f>
        <v>0</v>
      </c>
      <c r="AR149" s="22" t="s">
        <v>211</v>
      </c>
      <c r="AT149" s="22" t="s">
        <v>283</v>
      </c>
      <c r="AU149" s="22" t="s">
        <v>89</v>
      </c>
      <c r="AY149" s="22" t="s">
        <v>134</v>
      </c>
      <c r="BE149" s="203">
        <f>IF(N149="základní",J149,0)</f>
        <v>0</v>
      </c>
      <c r="BF149" s="203">
        <f>IF(N149="snížená",J149,0)</f>
        <v>0</v>
      </c>
      <c r="BG149" s="203">
        <f>IF(N149="zákl. přenesená",J149,0)</f>
        <v>0</v>
      </c>
      <c r="BH149" s="203">
        <f>IF(N149="sníž. přenesená",J149,0)</f>
        <v>0</v>
      </c>
      <c r="BI149" s="203">
        <f>IF(N149="nulová",J149,0)</f>
        <v>0</v>
      </c>
      <c r="BJ149" s="22" t="s">
        <v>10</v>
      </c>
      <c r="BK149" s="203">
        <f>ROUND(I149*H149,0)</f>
        <v>0</v>
      </c>
      <c r="BL149" s="22" t="s">
        <v>158</v>
      </c>
      <c r="BM149" s="22" t="s">
        <v>293</v>
      </c>
    </row>
    <row r="150" spans="2:65" s="11" customFormat="1" ht="13.5">
      <c r="B150" s="211"/>
      <c r="C150" s="212"/>
      <c r="D150" s="208" t="s">
        <v>185</v>
      </c>
      <c r="E150" s="223" t="s">
        <v>36</v>
      </c>
      <c r="F150" s="224" t="s">
        <v>288</v>
      </c>
      <c r="G150" s="212"/>
      <c r="H150" s="225">
        <v>4</v>
      </c>
      <c r="I150" s="217"/>
      <c r="J150" s="212"/>
      <c r="K150" s="212"/>
      <c r="L150" s="218"/>
      <c r="M150" s="219"/>
      <c r="N150" s="220"/>
      <c r="O150" s="220"/>
      <c r="P150" s="220"/>
      <c r="Q150" s="220"/>
      <c r="R150" s="220"/>
      <c r="S150" s="220"/>
      <c r="T150" s="221"/>
      <c r="AT150" s="222" t="s">
        <v>185</v>
      </c>
      <c r="AU150" s="222" t="s">
        <v>89</v>
      </c>
      <c r="AV150" s="11" t="s">
        <v>89</v>
      </c>
      <c r="AW150" s="11" t="s">
        <v>42</v>
      </c>
      <c r="AX150" s="11" t="s">
        <v>10</v>
      </c>
      <c r="AY150" s="222" t="s">
        <v>134</v>
      </c>
    </row>
    <row r="151" spans="2:65" s="11" customFormat="1" ht="13.5">
      <c r="B151" s="211"/>
      <c r="C151" s="212"/>
      <c r="D151" s="213" t="s">
        <v>185</v>
      </c>
      <c r="E151" s="212"/>
      <c r="F151" s="215" t="s">
        <v>289</v>
      </c>
      <c r="G151" s="212"/>
      <c r="H151" s="216">
        <v>8</v>
      </c>
      <c r="I151" s="217"/>
      <c r="J151" s="212"/>
      <c r="K151" s="212"/>
      <c r="L151" s="218"/>
      <c r="M151" s="219"/>
      <c r="N151" s="220"/>
      <c r="O151" s="220"/>
      <c r="P151" s="220"/>
      <c r="Q151" s="220"/>
      <c r="R151" s="220"/>
      <c r="S151" s="220"/>
      <c r="T151" s="221"/>
      <c r="AT151" s="222" t="s">
        <v>185</v>
      </c>
      <c r="AU151" s="222" t="s">
        <v>89</v>
      </c>
      <c r="AV151" s="11" t="s">
        <v>89</v>
      </c>
      <c r="AW151" s="11" t="s">
        <v>6</v>
      </c>
      <c r="AX151" s="11" t="s">
        <v>10</v>
      </c>
      <c r="AY151" s="222" t="s">
        <v>134</v>
      </c>
    </row>
    <row r="152" spans="2:65" s="1" customFormat="1" ht="22.5" customHeight="1">
      <c r="B152" s="40"/>
      <c r="C152" s="192" t="s">
        <v>294</v>
      </c>
      <c r="D152" s="192" t="s">
        <v>137</v>
      </c>
      <c r="E152" s="193" t="s">
        <v>295</v>
      </c>
      <c r="F152" s="194" t="s">
        <v>296</v>
      </c>
      <c r="G152" s="195" t="s">
        <v>244</v>
      </c>
      <c r="H152" s="196">
        <v>8</v>
      </c>
      <c r="I152" s="197"/>
      <c r="J152" s="198">
        <f>ROUND(I152*H152,0)</f>
        <v>0</v>
      </c>
      <c r="K152" s="194" t="s">
        <v>141</v>
      </c>
      <c r="L152" s="60"/>
      <c r="M152" s="199" t="s">
        <v>36</v>
      </c>
      <c r="N152" s="200" t="s">
        <v>51</v>
      </c>
      <c r="O152" s="41"/>
      <c r="P152" s="201">
        <f>O152*H152</f>
        <v>0</v>
      </c>
      <c r="Q152" s="201">
        <v>0</v>
      </c>
      <c r="R152" s="201">
        <f>Q152*H152</f>
        <v>0</v>
      </c>
      <c r="S152" s="201">
        <v>0</v>
      </c>
      <c r="T152" s="202">
        <f>S152*H152</f>
        <v>0</v>
      </c>
      <c r="AR152" s="22" t="s">
        <v>158</v>
      </c>
      <c r="AT152" s="22" t="s">
        <v>137</v>
      </c>
      <c r="AU152" s="22" t="s">
        <v>89</v>
      </c>
      <c r="AY152" s="22" t="s">
        <v>134</v>
      </c>
      <c r="BE152" s="203">
        <f>IF(N152="základní",J152,0)</f>
        <v>0</v>
      </c>
      <c r="BF152" s="203">
        <f>IF(N152="snížená",J152,0)</f>
        <v>0</v>
      </c>
      <c r="BG152" s="203">
        <f>IF(N152="zákl. přenesená",J152,0)</f>
        <v>0</v>
      </c>
      <c r="BH152" s="203">
        <f>IF(N152="sníž. přenesená",J152,0)</f>
        <v>0</v>
      </c>
      <c r="BI152" s="203">
        <f>IF(N152="nulová",J152,0)</f>
        <v>0</v>
      </c>
      <c r="BJ152" s="22" t="s">
        <v>10</v>
      </c>
      <c r="BK152" s="203">
        <f>ROUND(I152*H152,0)</f>
        <v>0</v>
      </c>
      <c r="BL152" s="22" t="s">
        <v>158</v>
      </c>
      <c r="BM152" s="22" t="s">
        <v>297</v>
      </c>
    </row>
    <row r="153" spans="2:65" s="1" customFormat="1" ht="297">
      <c r="B153" s="40"/>
      <c r="C153" s="62"/>
      <c r="D153" s="213" t="s">
        <v>183</v>
      </c>
      <c r="E153" s="62"/>
      <c r="F153" s="237" t="s">
        <v>298</v>
      </c>
      <c r="G153" s="62"/>
      <c r="H153" s="62"/>
      <c r="I153" s="162"/>
      <c r="J153" s="62"/>
      <c r="K153" s="62"/>
      <c r="L153" s="60"/>
      <c r="M153" s="210"/>
      <c r="N153" s="41"/>
      <c r="O153" s="41"/>
      <c r="P153" s="41"/>
      <c r="Q153" s="41"/>
      <c r="R153" s="41"/>
      <c r="S153" s="41"/>
      <c r="T153" s="77"/>
      <c r="AT153" s="22" t="s">
        <v>183</v>
      </c>
      <c r="AU153" s="22" t="s">
        <v>89</v>
      </c>
    </row>
    <row r="154" spans="2:65" s="1" customFormat="1" ht="22.5" customHeight="1">
      <c r="B154" s="40"/>
      <c r="C154" s="192" t="s">
        <v>299</v>
      </c>
      <c r="D154" s="192" t="s">
        <v>137</v>
      </c>
      <c r="E154" s="193" t="s">
        <v>300</v>
      </c>
      <c r="F154" s="194" t="s">
        <v>301</v>
      </c>
      <c r="G154" s="195" t="s">
        <v>286</v>
      </c>
      <c r="H154" s="196">
        <v>16</v>
      </c>
      <c r="I154" s="197"/>
      <c r="J154" s="198">
        <f>ROUND(I154*H154,0)</f>
        <v>0</v>
      </c>
      <c r="K154" s="194" t="s">
        <v>36</v>
      </c>
      <c r="L154" s="60"/>
      <c r="M154" s="199" t="s">
        <v>36</v>
      </c>
      <c r="N154" s="200" t="s">
        <v>51</v>
      </c>
      <c r="O154" s="41"/>
      <c r="P154" s="201">
        <f>O154*H154</f>
        <v>0</v>
      </c>
      <c r="Q154" s="201">
        <v>0</v>
      </c>
      <c r="R154" s="201">
        <f>Q154*H154</f>
        <v>0</v>
      </c>
      <c r="S154" s="201">
        <v>0</v>
      </c>
      <c r="T154" s="202">
        <f>S154*H154</f>
        <v>0</v>
      </c>
      <c r="AR154" s="22" t="s">
        <v>158</v>
      </c>
      <c r="AT154" s="22" t="s">
        <v>137</v>
      </c>
      <c r="AU154" s="22" t="s">
        <v>89</v>
      </c>
      <c r="AY154" s="22" t="s">
        <v>134</v>
      </c>
      <c r="BE154" s="203">
        <f>IF(N154="základní",J154,0)</f>
        <v>0</v>
      </c>
      <c r="BF154" s="203">
        <f>IF(N154="snížená",J154,0)</f>
        <v>0</v>
      </c>
      <c r="BG154" s="203">
        <f>IF(N154="zákl. přenesená",J154,0)</f>
        <v>0</v>
      </c>
      <c r="BH154" s="203">
        <f>IF(N154="sníž. přenesená",J154,0)</f>
        <v>0</v>
      </c>
      <c r="BI154" s="203">
        <f>IF(N154="nulová",J154,0)</f>
        <v>0</v>
      </c>
      <c r="BJ154" s="22" t="s">
        <v>10</v>
      </c>
      <c r="BK154" s="203">
        <f>ROUND(I154*H154,0)</f>
        <v>0</v>
      </c>
      <c r="BL154" s="22" t="s">
        <v>158</v>
      </c>
      <c r="BM154" s="22" t="s">
        <v>302</v>
      </c>
    </row>
    <row r="155" spans="2:65" s="11" customFormat="1" ht="13.5">
      <c r="B155" s="211"/>
      <c r="C155" s="212"/>
      <c r="D155" s="213" t="s">
        <v>185</v>
      </c>
      <c r="E155" s="212"/>
      <c r="F155" s="215" t="s">
        <v>303</v>
      </c>
      <c r="G155" s="212"/>
      <c r="H155" s="216">
        <v>16</v>
      </c>
      <c r="I155" s="217"/>
      <c r="J155" s="212"/>
      <c r="K155" s="212"/>
      <c r="L155" s="218"/>
      <c r="M155" s="219"/>
      <c r="N155" s="220"/>
      <c r="O155" s="220"/>
      <c r="P155" s="220"/>
      <c r="Q155" s="220"/>
      <c r="R155" s="220"/>
      <c r="S155" s="220"/>
      <c r="T155" s="221"/>
      <c r="AT155" s="222" t="s">
        <v>185</v>
      </c>
      <c r="AU155" s="222" t="s">
        <v>89</v>
      </c>
      <c r="AV155" s="11" t="s">
        <v>89</v>
      </c>
      <c r="AW155" s="11" t="s">
        <v>6</v>
      </c>
      <c r="AX155" s="11" t="s">
        <v>10</v>
      </c>
      <c r="AY155" s="222" t="s">
        <v>134</v>
      </c>
    </row>
    <row r="156" spans="2:65" s="1" customFormat="1" ht="31.5" customHeight="1">
      <c r="B156" s="40"/>
      <c r="C156" s="192" t="s">
        <v>304</v>
      </c>
      <c r="D156" s="192" t="s">
        <v>137</v>
      </c>
      <c r="E156" s="193" t="s">
        <v>305</v>
      </c>
      <c r="F156" s="194" t="s">
        <v>306</v>
      </c>
      <c r="G156" s="195" t="s">
        <v>244</v>
      </c>
      <c r="H156" s="196">
        <v>59.222000000000001</v>
      </c>
      <c r="I156" s="197"/>
      <c r="J156" s="198">
        <f>ROUND(I156*H156,0)</f>
        <v>0</v>
      </c>
      <c r="K156" s="194" t="s">
        <v>141</v>
      </c>
      <c r="L156" s="60"/>
      <c r="M156" s="199" t="s">
        <v>36</v>
      </c>
      <c r="N156" s="200" t="s">
        <v>51</v>
      </c>
      <c r="O156" s="41"/>
      <c r="P156" s="201">
        <f>O156*H156</f>
        <v>0</v>
      </c>
      <c r="Q156" s="201">
        <v>0</v>
      </c>
      <c r="R156" s="201">
        <f>Q156*H156</f>
        <v>0</v>
      </c>
      <c r="S156" s="201">
        <v>0</v>
      </c>
      <c r="T156" s="202">
        <f>S156*H156</f>
        <v>0</v>
      </c>
      <c r="AR156" s="22" t="s">
        <v>158</v>
      </c>
      <c r="AT156" s="22" t="s">
        <v>137</v>
      </c>
      <c r="AU156" s="22" t="s">
        <v>89</v>
      </c>
      <c r="AY156" s="22" t="s">
        <v>134</v>
      </c>
      <c r="BE156" s="203">
        <f>IF(N156="základní",J156,0)</f>
        <v>0</v>
      </c>
      <c r="BF156" s="203">
        <f>IF(N156="snížená",J156,0)</f>
        <v>0</v>
      </c>
      <c r="BG156" s="203">
        <f>IF(N156="zákl. přenesená",J156,0)</f>
        <v>0</v>
      </c>
      <c r="BH156" s="203">
        <f>IF(N156="sníž. přenesená",J156,0)</f>
        <v>0</v>
      </c>
      <c r="BI156" s="203">
        <f>IF(N156="nulová",J156,0)</f>
        <v>0</v>
      </c>
      <c r="BJ156" s="22" t="s">
        <v>10</v>
      </c>
      <c r="BK156" s="203">
        <f>ROUND(I156*H156,0)</f>
        <v>0</v>
      </c>
      <c r="BL156" s="22" t="s">
        <v>158</v>
      </c>
      <c r="BM156" s="22" t="s">
        <v>307</v>
      </c>
    </row>
    <row r="157" spans="2:65" s="1" customFormat="1" ht="378">
      <c r="B157" s="40"/>
      <c r="C157" s="62"/>
      <c r="D157" s="213" t="s">
        <v>183</v>
      </c>
      <c r="E157" s="62"/>
      <c r="F157" s="237" t="s">
        <v>308</v>
      </c>
      <c r="G157" s="62"/>
      <c r="H157" s="62"/>
      <c r="I157" s="162"/>
      <c r="J157" s="62"/>
      <c r="K157" s="62"/>
      <c r="L157" s="60"/>
      <c r="M157" s="210"/>
      <c r="N157" s="41"/>
      <c r="O157" s="41"/>
      <c r="P157" s="41"/>
      <c r="Q157" s="41"/>
      <c r="R157" s="41"/>
      <c r="S157" s="41"/>
      <c r="T157" s="77"/>
      <c r="AT157" s="22" t="s">
        <v>183</v>
      </c>
      <c r="AU157" s="22" t="s">
        <v>89</v>
      </c>
    </row>
    <row r="158" spans="2:65" s="1" customFormat="1" ht="31.5" customHeight="1">
      <c r="B158" s="40"/>
      <c r="C158" s="192" t="s">
        <v>309</v>
      </c>
      <c r="D158" s="192" t="s">
        <v>137</v>
      </c>
      <c r="E158" s="193" t="s">
        <v>310</v>
      </c>
      <c r="F158" s="194" t="s">
        <v>311</v>
      </c>
      <c r="G158" s="195" t="s">
        <v>244</v>
      </c>
      <c r="H158" s="196">
        <v>59.222000000000001</v>
      </c>
      <c r="I158" s="197"/>
      <c r="J158" s="198">
        <f>ROUND(I158*H158,0)</f>
        <v>0</v>
      </c>
      <c r="K158" s="194" t="s">
        <v>141</v>
      </c>
      <c r="L158" s="60"/>
      <c r="M158" s="199" t="s">
        <v>36</v>
      </c>
      <c r="N158" s="200" t="s">
        <v>51</v>
      </c>
      <c r="O158" s="41"/>
      <c r="P158" s="201">
        <f>O158*H158</f>
        <v>0</v>
      </c>
      <c r="Q158" s="201">
        <v>0</v>
      </c>
      <c r="R158" s="201">
        <f>Q158*H158</f>
        <v>0</v>
      </c>
      <c r="S158" s="201">
        <v>0</v>
      </c>
      <c r="T158" s="202">
        <f>S158*H158</f>
        <v>0</v>
      </c>
      <c r="AR158" s="22" t="s">
        <v>158</v>
      </c>
      <c r="AT158" s="22" t="s">
        <v>137</v>
      </c>
      <c r="AU158" s="22" t="s">
        <v>89</v>
      </c>
      <c r="AY158" s="22" t="s">
        <v>134</v>
      </c>
      <c r="BE158" s="203">
        <f>IF(N158="základní",J158,0)</f>
        <v>0</v>
      </c>
      <c r="BF158" s="203">
        <f>IF(N158="snížená",J158,0)</f>
        <v>0</v>
      </c>
      <c r="BG158" s="203">
        <f>IF(N158="zákl. přenesená",J158,0)</f>
        <v>0</v>
      </c>
      <c r="BH158" s="203">
        <f>IF(N158="sníž. přenesená",J158,0)</f>
        <v>0</v>
      </c>
      <c r="BI158" s="203">
        <f>IF(N158="nulová",J158,0)</f>
        <v>0</v>
      </c>
      <c r="BJ158" s="22" t="s">
        <v>10</v>
      </c>
      <c r="BK158" s="203">
        <f>ROUND(I158*H158,0)</f>
        <v>0</v>
      </c>
      <c r="BL158" s="22" t="s">
        <v>158</v>
      </c>
      <c r="BM158" s="22" t="s">
        <v>312</v>
      </c>
    </row>
    <row r="159" spans="2:65" s="1" customFormat="1" ht="94.5">
      <c r="B159" s="40"/>
      <c r="C159" s="62"/>
      <c r="D159" s="208" t="s">
        <v>183</v>
      </c>
      <c r="E159" s="62"/>
      <c r="F159" s="209" t="s">
        <v>262</v>
      </c>
      <c r="G159" s="62"/>
      <c r="H159" s="62"/>
      <c r="I159" s="162"/>
      <c r="J159" s="62"/>
      <c r="K159" s="62"/>
      <c r="L159" s="60"/>
      <c r="M159" s="210"/>
      <c r="N159" s="41"/>
      <c r="O159" s="41"/>
      <c r="P159" s="41"/>
      <c r="Q159" s="41"/>
      <c r="R159" s="41"/>
      <c r="S159" s="41"/>
      <c r="T159" s="77"/>
      <c r="AT159" s="22" t="s">
        <v>183</v>
      </c>
      <c r="AU159" s="22" t="s">
        <v>89</v>
      </c>
    </row>
    <row r="160" spans="2:65" s="11" customFormat="1" ht="13.5">
      <c r="B160" s="211"/>
      <c r="C160" s="212"/>
      <c r="D160" s="208" t="s">
        <v>185</v>
      </c>
      <c r="E160" s="223" t="s">
        <v>36</v>
      </c>
      <c r="F160" s="224" t="s">
        <v>313</v>
      </c>
      <c r="G160" s="212"/>
      <c r="H160" s="225">
        <v>13.222</v>
      </c>
      <c r="I160" s="217"/>
      <c r="J160" s="212"/>
      <c r="K160" s="212"/>
      <c r="L160" s="218"/>
      <c r="M160" s="219"/>
      <c r="N160" s="220"/>
      <c r="O160" s="220"/>
      <c r="P160" s="220"/>
      <c r="Q160" s="220"/>
      <c r="R160" s="220"/>
      <c r="S160" s="220"/>
      <c r="T160" s="221"/>
      <c r="AT160" s="222" t="s">
        <v>185</v>
      </c>
      <c r="AU160" s="222" t="s">
        <v>89</v>
      </c>
      <c r="AV160" s="11" t="s">
        <v>89</v>
      </c>
      <c r="AW160" s="11" t="s">
        <v>42</v>
      </c>
      <c r="AX160" s="11" t="s">
        <v>80</v>
      </c>
      <c r="AY160" s="222" t="s">
        <v>134</v>
      </c>
    </row>
    <row r="161" spans="2:65" s="11" customFormat="1" ht="13.5">
      <c r="B161" s="211"/>
      <c r="C161" s="212"/>
      <c r="D161" s="208" t="s">
        <v>185</v>
      </c>
      <c r="E161" s="223" t="s">
        <v>36</v>
      </c>
      <c r="F161" s="224" t="s">
        <v>314</v>
      </c>
      <c r="G161" s="212"/>
      <c r="H161" s="225">
        <v>3.52</v>
      </c>
      <c r="I161" s="217"/>
      <c r="J161" s="212"/>
      <c r="K161" s="212"/>
      <c r="L161" s="218"/>
      <c r="M161" s="219"/>
      <c r="N161" s="220"/>
      <c r="O161" s="220"/>
      <c r="P161" s="220"/>
      <c r="Q161" s="220"/>
      <c r="R161" s="220"/>
      <c r="S161" s="220"/>
      <c r="T161" s="221"/>
      <c r="AT161" s="222" t="s">
        <v>185</v>
      </c>
      <c r="AU161" s="222" t="s">
        <v>89</v>
      </c>
      <c r="AV161" s="11" t="s">
        <v>89</v>
      </c>
      <c r="AW161" s="11" t="s">
        <v>42</v>
      </c>
      <c r="AX161" s="11" t="s">
        <v>80</v>
      </c>
      <c r="AY161" s="222" t="s">
        <v>134</v>
      </c>
    </row>
    <row r="162" spans="2:65" s="11" customFormat="1" ht="13.5">
      <c r="B162" s="211"/>
      <c r="C162" s="212"/>
      <c r="D162" s="208" t="s">
        <v>185</v>
      </c>
      <c r="E162" s="223" t="s">
        <v>36</v>
      </c>
      <c r="F162" s="224" t="s">
        <v>315</v>
      </c>
      <c r="G162" s="212"/>
      <c r="H162" s="225">
        <v>11.66</v>
      </c>
      <c r="I162" s="217"/>
      <c r="J162" s="212"/>
      <c r="K162" s="212"/>
      <c r="L162" s="218"/>
      <c r="M162" s="219"/>
      <c r="N162" s="220"/>
      <c r="O162" s="220"/>
      <c r="P162" s="220"/>
      <c r="Q162" s="220"/>
      <c r="R162" s="220"/>
      <c r="S162" s="220"/>
      <c r="T162" s="221"/>
      <c r="AT162" s="222" t="s">
        <v>185</v>
      </c>
      <c r="AU162" s="222" t="s">
        <v>89</v>
      </c>
      <c r="AV162" s="11" t="s">
        <v>89</v>
      </c>
      <c r="AW162" s="11" t="s">
        <v>42</v>
      </c>
      <c r="AX162" s="11" t="s">
        <v>80</v>
      </c>
      <c r="AY162" s="222" t="s">
        <v>134</v>
      </c>
    </row>
    <row r="163" spans="2:65" s="11" customFormat="1" ht="13.5">
      <c r="B163" s="211"/>
      <c r="C163" s="212"/>
      <c r="D163" s="208" t="s">
        <v>185</v>
      </c>
      <c r="E163" s="223" t="s">
        <v>36</v>
      </c>
      <c r="F163" s="224" t="s">
        <v>316</v>
      </c>
      <c r="G163" s="212"/>
      <c r="H163" s="225">
        <v>5.718</v>
      </c>
      <c r="I163" s="217"/>
      <c r="J163" s="212"/>
      <c r="K163" s="212"/>
      <c r="L163" s="218"/>
      <c r="M163" s="219"/>
      <c r="N163" s="220"/>
      <c r="O163" s="220"/>
      <c r="P163" s="220"/>
      <c r="Q163" s="220"/>
      <c r="R163" s="220"/>
      <c r="S163" s="220"/>
      <c r="T163" s="221"/>
      <c r="AT163" s="222" t="s">
        <v>185</v>
      </c>
      <c r="AU163" s="222" t="s">
        <v>89</v>
      </c>
      <c r="AV163" s="11" t="s">
        <v>89</v>
      </c>
      <c r="AW163" s="11" t="s">
        <v>42</v>
      </c>
      <c r="AX163" s="11" t="s">
        <v>80</v>
      </c>
      <c r="AY163" s="222" t="s">
        <v>134</v>
      </c>
    </row>
    <row r="164" spans="2:65" s="11" customFormat="1" ht="13.5">
      <c r="B164" s="211"/>
      <c r="C164" s="212"/>
      <c r="D164" s="208" t="s">
        <v>185</v>
      </c>
      <c r="E164" s="223" t="s">
        <v>36</v>
      </c>
      <c r="F164" s="224" t="s">
        <v>317</v>
      </c>
      <c r="G164" s="212"/>
      <c r="H164" s="225">
        <v>8.1199999999999992</v>
      </c>
      <c r="I164" s="217"/>
      <c r="J164" s="212"/>
      <c r="K164" s="212"/>
      <c r="L164" s="218"/>
      <c r="M164" s="219"/>
      <c r="N164" s="220"/>
      <c r="O164" s="220"/>
      <c r="P164" s="220"/>
      <c r="Q164" s="220"/>
      <c r="R164" s="220"/>
      <c r="S164" s="220"/>
      <c r="T164" s="221"/>
      <c r="AT164" s="222" t="s">
        <v>185</v>
      </c>
      <c r="AU164" s="222" t="s">
        <v>89</v>
      </c>
      <c r="AV164" s="11" t="s">
        <v>89</v>
      </c>
      <c r="AW164" s="11" t="s">
        <v>42</v>
      </c>
      <c r="AX164" s="11" t="s">
        <v>80</v>
      </c>
      <c r="AY164" s="222" t="s">
        <v>134</v>
      </c>
    </row>
    <row r="165" spans="2:65" s="11" customFormat="1" ht="13.5">
      <c r="B165" s="211"/>
      <c r="C165" s="212"/>
      <c r="D165" s="208" t="s">
        <v>185</v>
      </c>
      <c r="E165" s="223" t="s">
        <v>36</v>
      </c>
      <c r="F165" s="224" t="s">
        <v>318</v>
      </c>
      <c r="G165" s="212"/>
      <c r="H165" s="225">
        <v>6.75</v>
      </c>
      <c r="I165" s="217"/>
      <c r="J165" s="212"/>
      <c r="K165" s="212"/>
      <c r="L165" s="218"/>
      <c r="M165" s="219"/>
      <c r="N165" s="220"/>
      <c r="O165" s="220"/>
      <c r="P165" s="220"/>
      <c r="Q165" s="220"/>
      <c r="R165" s="220"/>
      <c r="S165" s="220"/>
      <c r="T165" s="221"/>
      <c r="AT165" s="222" t="s">
        <v>185</v>
      </c>
      <c r="AU165" s="222" t="s">
        <v>89</v>
      </c>
      <c r="AV165" s="11" t="s">
        <v>89</v>
      </c>
      <c r="AW165" s="11" t="s">
        <v>42</v>
      </c>
      <c r="AX165" s="11" t="s">
        <v>80</v>
      </c>
      <c r="AY165" s="222" t="s">
        <v>134</v>
      </c>
    </row>
    <row r="166" spans="2:65" s="11" customFormat="1" ht="13.5">
      <c r="B166" s="211"/>
      <c r="C166" s="212"/>
      <c r="D166" s="208" t="s">
        <v>185</v>
      </c>
      <c r="E166" s="223" t="s">
        <v>36</v>
      </c>
      <c r="F166" s="224" t="s">
        <v>319</v>
      </c>
      <c r="G166" s="212"/>
      <c r="H166" s="225">
        <v>10.231999999999999</v>
      </c>
      <c r="I166" s="217"/>
      <c r="J166" s="212"/>
      <c r="K166" s="212"/>
      <c r="L166" s="218"/>
      <c r="M166" s="219"/>
      <c r="N166" s="220"/>
      <c r="O166" s="220"/>
      <c r="P166" s="220"/>
      <c r="Q166" s="220"/>
      <c r="R166" s="220"/>
      <c r="S166" s="220"/>
      <c r="T166" s="221"/>
      <c r="AT166" s="222" t="s">
        <v>185</v>
      </c>
      <c r="AU166" s="222" t="s">
        <v>89</v>
      </c>
      <c r="AV166" s="11" t="s">
        <v>89</v>
      </c>
      <c r="AW166" s="11" t="s">
        <v>42</v>
      </c>
      <c r="AX166" s="11" t="s">
        <v>80</v>
      </c>
      <c r="AY166" s="222" t="s">
        <v>134</v>
      </c>
    </row>
    <row r="167" spans="2:65" s="12" customFormat="1" ht="13.5">
      <c r="B167" s="226"/>
      <c r="C167" s="227"/>
      <c r="D167" s="213" t="s">
        <v>185</v>
      </c>
      <c r="E167" s="228" t="s">
        <v>36</v>
      </c>
      <c r="F167" s="229" t="s">
        <v>249</v>
      </c>
      <c r="G167" s="227"/>
      <c r="H167" s="230">
        <v>59.222000000000001</v>
      </c>
      <c r="I167" s="231"/>
      <c r="J167" s="227"/>
      <c r="K167" s="227"/>
      <c r="L167" s="232"/>
      <c r="M167" s="233"/>
      <c r="N167" s="234"/>
      <c r="O167" s="234"/>
      <c r="P167" s="234"/>
      <c r="Q167" s="234"/>
      <c r="R167" s="234"/>
      <c r="S167" s="234"/>
      <c r="T167" s="235"/>
      <c r="AT167" s="236" t="s">
        <v>185</v>
      </c>
      <c r="AU167" s="236" t="s">
        <v>89</v>
      </c>
      <c r="AV167" s="12" t="s">
        <v>158</v>
      </c>
      <c r="AW167" s="12" t="s">
        <v>42</v>
      </c>
      <c r="AX167" s="12" t="s">
        <v>10</v>
      </c>
      <c r="AY167" s="236" t="s">
        <v>134</v>
      </c>
    </row>
    <row r="168" spans="2:65" s="1" customFormat="1" ht="44.25" customHeight="1">
      <c r="B168" s="40"/>
      <c r="C168" s="192" t="s">
        <v>320</v>
      </c>
      <c r="D168" s="192" t="s">
        <v>137</v>
      </c>
      <c r="E168" s="193" t="s">
        <v>321</v>
      </c>
      <c r="F168" s="194" t="s">
        <v>322</v>
      </c>
      <c r="G168" s="195" t="s">
        <v>244</v>
      </c>
      <c r="H168" s="196">
        <v>59.222000000000001</v>
      </c>
      <c r="I168" s="197"/>
      <c r="J168" s="198">
        <f>ROUND(I168*H168,0)</f>
        <v>0</v>
      </c>
      <c r="K168" s="194" t="s">
        <v>141</v>
      </c>
      <c r="L168" s="60"/>
      <c r="M168" s="199" t="s">
        <v>36</v>
      </c>
      <c r="N168" s="200" t="s">
        <v>51</v>
      </c>
      <c r="O168" s="41"/>
      <c r="P168" s="201">
        <f>O168*H168</f>
        <v>0</v>
      </c>
      <c r="Q168" s="201">
        <v>0</v>
      </c>
      <c r="R168" s="201">
        <f>Q168*H168</f>
        <v>0</v>
      </c>
      <c r="S168" s="201">
        <v>0</v>
      </c>
      <c r="T168" s="202">
        <f>S168*H168</f>
        <v>0</v>
      </c>
      <c r="AR168" s="22" t="s">
        <v>158</v>
      </c>
      <c r="AT168" s="22" t="s">
        <v>137</v>
      </c>
      <c r="AU168" s="22" t="s">
        <v>89</v>
      </c>
      <c r="AY168" s="22" t="s">
        <v>134</v>
      </c>
      <c r="BE168" s="203">
        <f>IF(N168="základní",J168,0)</f>
        <v>0</v>
      </c>
      <c r="BF168" s="203">
        <f>IF(N168="snížená",J168,0)</f>
        <v>0</v>
      </c>
      <c r="BG168" s="203">
        <f>IF(N168="zákl. přenesená",J168,0)</f>
        <v>0</v>
      </c>
      <c r="BH168" s="203">
        <f>IF(N168="sníž. přenesená",J168,0)</f>
        <v>0</v>
      </c>
      <c r="BI168" s="203">
        <f>IF(N168="nulová",J168,0)</f>
        <v>0</v>
      </c>
      <c r="BJ168" s="22" t="s">
        <v>10</v>
      </c>
      <c r="BK168" s="203">
        <f>ROUND(I168*H168,0)</f>
        <v>0</v>
      </c>
      <c r="BL168" s="22" t="s">
        <v>158</v>
      </c>
      <c r="BM168" s="22" t="s">
        <v>323</v>
      </c>
    </row>
    <row r="169" spans="2:65" s="1" customFormat="1" ht="94.5">
      <c r="B169" s="40"/>
      <c r="C169" s="62"/>
      <c r="D169" s="213" t="s">
        <v>183</v>
      </c>
      <c r="E169" s="62"/>
      <c r="F169" s="237" t="s">
        <v>262</v>
      </c>
      <c r="G169" s="62"/>
      <c r="H169" s="62"/>
      <c r="I169" s="162"/>
      <c r="J169" s="62"/>
      <c r="K169" s="62"/>
      <c r="L169" s="60"/>
      <c r="M169" s="210"/>
      <c r="N169" s="41"/>
      <c r="O169" s="41"/>
      <c r="P169" s="41"/>
      <c r="Q169" s="41"/>
      <c r="R169" s="41"/>
      <c r="S169" s="41"/>
      <c r="T169" s="77"/>
      <c r="AT169" s="22" t="s">
        <v>183</v>
      </c>
      <c r="AU169" s="22" t="s">
        <v>89</v>
      </c>
    </row>
    <row r="170" spans="2:65" s="1" customFormat="1" ht="44.25" customHeight="1">
      <c r="B170" s="40"/>
      <c r="C170" s="192" t="s">
        <v>324</v>
      </c>
      <c r="D170" s="192" t="s">
        <v>137</v>
      </c>
      <c r="E170" s="193" t="s">
        <v>325</v>
      </c>
      <c r="F170" s="194" t="s">
        <v>326</v>
      </c>
      <c r="G170" s="195" t="s">
        <v>244</v>
      </c>
      <c r="H170" s="196">
        <v>11</v>
      </c>
      <c r="I170" s="197"/>
      <c r="J170" s="198">
        <f>ROUND(I170*H170,0)</f>
        <v>0</v>
      </c>
      <c r="K170" s="194" t="s">
        <v>141</v>
      </c>
      <c r="L170" s="60"/>
      <c r="M170" s="199" t="s">
        <v>36</v>
      </c>
      <c r="N170" s="200" t="s">
        <v>51</v>
      </c>
      <c r="O170" s="41"/>
      <c r="P170" s="201">
        <f>O170*H170</f>
        <v>0</v>
      </c>
      <c r="Q170" s="201">
        <v>0</v>
      </c>
      <c r="R170" s="201">
        <f>Q170*H170</f>
        <v>0</v>
      </c>
      <c r="S170" s="201">
        <v>0</v>
      </c>
      <c r="T170" s="202">
        <f>S170*H170</f>
        <v>0</v>
      </c>
      <c r="AR170" s="22" t="s">
        <v>158</v>
      </c>
      <c r="AT170" s="22" t="s">
        <v>137</v>
      </c>
      <c r="AU170" s="22" t="s">
        <v>89</v>
      </c>
      <c r="AY170" s="22" t="s">
        <v>134</v>
      </c>
      <c r="BE170" s="203">
        <f>IF(N170="základní",J170,0)</f>
        <v>0</v>
      </c>
      <c r="BF170" s="203">
        <f>IF(N170="snížená",J170,0)</f>
        <v>0</v>
      </c>
      <c r="BG170" s="203">
        <f>IF(N170="zákl. přenesená",J170,0)</f>
        <v>0</v>
      </c>
      <c r="BH170" s="203">
        <f>IF(N170="sníž. přenesená",J170,0)</f>
        <v>0</v>
      </c>
      <c r="BI170" s="203">
        <f>IF(N170="nulová",J170,0)</f>
        <v>0</v>
      </c>
      <c r="BJ170" s="22" t="s">
        <v>10</v>
      </c>
      <c r="BK170" s="203">
        <f>ROUND(I170*H170,0)</f>
        <v>0</v>
      </c>
      <c r="BL170" s="22" t="s">
        <v>158</v>
      </c>
      <c r="BM170" s="22" t="s">
        <v>327</v>
      </c>
    </row>
    <row r="171" spans="2:65" s="1" customFormat="1" ht="189">
      <c r="B171" s="40"/>
      <c r="C171" s="62"/>
      <c r="D171" s="208" t="s">
        <v>183</v>
      </c>
      <c r="E171" s="62"/>
      <c r="F171" s="209" t="s">
        <v>328</v>
      </c>
      <c r="G171" s="62"/>
      <c r="H171" s="62"/>
      <c r="I171" s="162"/>
      <c r="J171" s="62"/>
      <c r="K171" s="62"/>
      <c r="L171" s="60"/>
      <c r="M171" s="210"/>
      <c r="N171" s="41"/>
      <c r="O171" s="41"/>
      <c r="P171" s="41"/>
      <c r="Q171" s="41"/>
      <c r="R171" s="41"/>
      <c r="S171" s="41"/>
      <c r="T171" s="77"/>
      <c r="AT171" s="22" t="s">
        <v>183</v>
      </c>
      <c r="AU171" s="22" t="s">
        <v>89</v>
      </c>
    </row>
    <row r="172" spans="2:65" s="11" customFormat="1" ht="13.5">
      <c r="B172" s="211"/>
      <c r="C172" s="212"/>
      <c r="D172" s="213" t="s">
        <v>185</v>
      </c>
      <c r="E172" s="214" t="s">
        <v>36</v>
      </c>
      <c r="F172" s="215" t="s">
        <v>329</v>
      </c>
      <c r="G172" s="212"/>
      <c r="H172" s="216">
        <v>11</v>
      </c>
      <c r="I172" s="217"/>
      <c r="J172" s="212"/>
      <c r="K172" s="212"/>
      <c r="L172" s="218"/>
      <c r="M172" s="219"/>
      <c r="N172" s="220"/>
      <c r="O172" s="220"/>
      <c r="P172" s="220"/>
      <c r="Q172" s="220"/>
      <c r="R172" s="220"/>
      <c r="S172" s="220"/>
      <c r="T172" s="221"/>
      <c r="AT172" s="222" t="s">
        <v>185</v>
      </c>
      <c r="AU172" s="222" t="s">
        <v>89</v>
      </c>
      <c r="AV172" s="11" t="s">
        <v>89</v>
      </c>
      <c r="AW172" s="11" t="s">
        <v>42</v>
      </c>
      <c r="AX172" s="11" t="s">
        <v>10</v>
      </c>
      <c r="AY172" s="222" t="s">
        <v>134</v>
      </c>
    </row>
    <row r="173" spans="2:65" s="1" customFormat="1" ht="44.25" customHeight="1">
      <c r="B173" s="40"/>
      <c r="C173" s="192" t="s">
        <v>330</v>
      </c>
      <c r="D173" s="192" t="s">
        <v>137</v>
      </c>
      <c r="E173" s="193" t="s">
        <v>331</v>
      </c>
      <c r="F173" s="194" t="s">
        <v>332</v>
      </c>
      <c r="G173" s="195" t="s">
        <v>244</v>
      </c>
      <c r="H173" s="196">
        <v>59.222000000000001</v>
      </c>
      <c r="I173" s="197"/>
      <c r="J173" s="198">
        <f>ROUND(I173*H173,0)</f>
        <v>0</v>
      </c>
      <c r="K173" s="194" t="s">
        <v>141</v>
      </c>
      <c r="L173" s="60"/>
      <c r="M173" s="199" t="s">
        <v>36</v>
      </c>
      <c r="N173" s="200" t="s">
        <v>51</v>
      </c>
      <c r="O173" s="41"/>
      <c r="P173" s="201">
        <f>O173*H173</f>
        <v>0</v>
      </c>
      <c r="Q173" s="201">
        <v>0</v>
      </c>
      <c r="R173" s="201">
        <f>Q173*H173</f>
        <v>0</v>
      </c>
      <c r="S173" s="201">
        <v>0</v>
      </c>
      <c r="T173" s="202">
        <f>S173*H173</f>
        <v>0</v>
      </c>
      <c r="AR173" s="22" t="s">
        <v>158</v>
      </c>
      <c r="AT173" s="22" t="s">
        <v>137</v>
      </c>
      <c r="AU173" s="22" t="s">
        <v>89</v>
      </c>
      <c r="AY173" s="22" t="s">
        <v>134</v>
      </c>
      <c r="BE173" s="203">
        <f>IF(N173="základní",J173,0)</f>
        <v>0</v>
      </c>
      <c r="BF173" s="203">
        <f>IF(N173="snížená",J173,0)</f>
        <v>0</v>
      </c>
      <c r="BG173" s="203">
        <f>IF(N173="zákl. přenesená",J173,0)</f>
        <v>0</v>
      </c>
      <c r="BH173" s="203">
        <f>IF(N173="sníž. přenesená",J173,0)</f>
        <v>0</v>
      </c>
      <c r="BI173" s="203">
        <f>IF(N173="nulová",J173,0)</f>
        <v>0</v>
      </c>
      <c r="BJ173" s="22" t="s">
        <v>10</v>
      </c>
      <c r="BK173" s="203">
        <f>ROUND(I173*H173,0)</f>
        <v>0</v>
      </c>
      <c r="BL173" s="22" t="s">
        <v>158</v>
      </c>
      <c r="BM173" s="22" t="s">
        <v>333</v>
      </c>
    </row>
    <row r="174" spans="2:65" s="1" customFormat="1" ht="189">
      <c r="B174" s="40"/>
      <c r="C174" s="62"/>
      <c r="D174" s="208" t="s">
        <v>183</v>
      </c>
      <c r="E174" s="62"/>
      <c r="F174" s="209" t="s">
        <v>328</v>
      </c>
      <c r="G174" s="62"/>
      <c r="H174" s="62"/>
      <c r="I174" s="162"/>
      <c r="J174" s="62"/>
      <c r="K174" s="62"/>
      <c r="L174" s="60"/>
      <c r="M174" s="210"/>
      <c r="N174" s="41"/>
      <c r="O174" s="41"/>
      <c r="P174" s="41"/>
      <c r="Q174" s="41"/>
      <c r="R174" s="41"/>
      <c r="S174" s="41"/>
      <c r="T174" s="77"/>
      <c r="AT174" s="22" t="s">
        <v>183</v>
      </c>
      <c r="AU174" s="22" t="s">
        <v>89</v>
      </c>
    </row>
    <row r="175" spans="2:65" s="11" customFormat="1" ht="13.5">
      <c r="B175" s="211"/>
      <c r="C175" s="212"/>
      <c r="D175" s="213" t="s">
        <v>185</v>
      </c>
      <c r="E175" s="214" t="s">
        <v>36</v>
      </c>
      <c r="F175" s="215" t="s">
        <v>334</v>
      </c>
      <c r="G175" s="212"/>
      <c r="H175" s="216">
        <v>59.222000000000001</v>
      </c>
      <c r="I175" s="217"/>
      <c r="J175" s="212"/>
      <c r="K175" s="212"/>
      <c r="L175" s="218"/>
      <c r="M175" s="219"/>
      <c r="N175" s="220"/>
      <c r="O175" s="220"/>
      <c r="P175" s="220"/>
      <c r="Q175" s="220"/>
      <c r="R175" s="220"/>
      <c r="S175" s="220"/>
      <c r="T175" s="221"/>
      <c r="AT175" s="222" t="s">
        <v>185</v>
      </c>
      <c r="AU175" s="222" t="s">
        <v>89</v>
      </c>
      <c r="AV175" s="11" t="s">
        <v>89</v>
      </c>
      <c r="AW175" s="11" t="s">
        <v>42</v>
      </c>
      <c r="AX175" s="11" t="s">
        <v>10</v>
      </c>
      <c r="AY175" s="222" t="s">
        <v>134</v>
      </c>
    </row>
    <row r="176" spans="2:65" s="1" customFormat="1" ht="44.25" customHeight="1">
      <c r="B176" s="40"/>
      <c r="C176" s="192" t="s">
        <v>335</v>
      </c>
      <c r="D176" s="192" t="s">
        <v>137</v>
      </c>
      <c r="E176" s="193" t="s">
        <v>336</v>
      </c>
      <c r="F176" s="194" t="s">
        <v>337</v>
      </c>
      <c r="G176" s="195" t="s">
        <v>244</v>
      </c>
      <c r="H176" s="196">
        <v>1658.2159999999999</v>
      </c>
      <c r="I176" s="197"/>
      <c r="J176" s="198">
        <f>ROUND(I176*H176,0)</f>
        <v>0</v>
      </c>
      <c r="K176" s="194" t="s">
        <v>141</v>
      </c>
      <c r="L176" s="60"/>
      <c r="M176" s="199" t="s">
        <v>36</v>
      </c>
      <c r="N176" s="200" t="s">
        <v>51</v>
      </c>
      <c r="O176" s="41"/>
      <c r="P176" s="201">
        <f>O176*H176</f>
        <v>0</v>
      </c>
      <c r="Q176" s="201">
        <v>0</v>
      </c>
      <c r="R176" s="201">
        <f>Q176*H176</f>
        <v>0</v>
      </c>
      <c r="S176" s="201">
        <v>0</v>
      </c>
      <c r="T176" s="202">
        <f>S176*H176</f>
        <v>0</v>
      </c>
      <c r="AR176" s="22" t="s">
        <v>158</v>
      </c>
      <c r="AT176" s="22" t="s">
        <v>137</v>
      </c>
      <c r="AU176" s="22" t="s">
        <v>89</v>
      </c>
      <c r="AY176" s="22" t="s">
        <v>134</v>
      </c>
      <c r="BE176" s="203">
        <f>IF(N176="základní",J176,0)</f>
        <v>0</v>
      </c>
      <c r="BF176" s="203">
        <f>IF(N176="snížená",J176,0)</f>
        <v>0</v>
      </c>
      <c r="BG176" s="203">
        <f>IF(N176="zákl. přenesená",J176,0)</f>
        <v>0</v>
      </c>
      <c r="BH176" s="203">
        <f>IF(N176="sníž. přenesená",J176,0)</f>
        <v>0</v>
      </c>
      <c r="BI176" s="203">
        <f>IF(N176="nulová",J176,0)</f>
        <v>0</v>
      </c>
      <c r="BJ176" s="22" t="s">
        <v>10</v>
      </c>
      <c r="BK176" s="203">
        <f>ROUND(I176*H176,0)</f>
        <v>0</v>
      </c>
      <c r="BL176" s="22" t="s">
        <v>158</v>
      </c>
      <c r="BM176" s="22" t="s">
        <v>338</v>
      </c>
    </row>
    <row r="177" spans="2:65" s="1" customFormat="1" ht="189">
      <c r="B177" s="40"/>
      <c r="C177" s="62"/>
      <c r="D177" s="208" t="s">
        <v>183</v>
      </c>
      <c r="E177" s="62"/>
      <c r="F177" s="209" t="s">
        <v>328</v>
      </c>
      <c r="G177" s="62"/>
      <c r="H177" s="62"/>
      <c r="I177" s="162"/>
      <c r="J177" s="62"/>
      <c r="K177" s="62"/>
      <c r="L177" s="60"/>
      <c r="M177" s="210"/>
      <c r="N177" s="41"/>
      <c r="O177" s="41"/>
      <c r="P177" s="41"/>
      <c r="Q177" s="41"/>
      <c r="R177" s="41"/>
      <c r="S177" s="41"/>
      <c r="T177" s="77"/>
      <c r="AT177" s="22" t="s">
        <v>183</v>
      </c>
      <c r="AU177" s="22" t="s">
        <v>89</v>
      </c>
    </row>
    <row r="178" spans="2:65" s="11" customFormat="1" ht="13.5">
      <c r="B178" s="211"/>
      <c r="C178" s="212"/>
      <c r="D178" s="213" t="s">
        <v>185</v>
      </c>
      <c r="E178" s="212"/>
      <c r="F178" s="215" t="s">
        <v>339</v>
      </c>
      <c r="G178" s="212"/>
      <c r="H178" s="216">
        <v>1658.2159999999999</v>
      </c>
      <c r="I178" s="217"/>
      <c r="J178" s="212"/>
      <c r="K178" s="212"/>
      <c r="L178" s="218"/>
      <c r="M178" s="219"/>
      <c r="N178" s="220"/>
      <c r="O178" s="220"/>
      <c r="P178" s="220"/>
      <c r="Q178" s="220"/>
      <c r="R178" s="220"/>
      <c r="S178" s="220"/>
      <c r="T178" s="221"/>
      <c r="AT178" s="222" t="s">
        <v>185</v>
      </c>
      <c r="AU178" s="222" t="s">
        <v>89</v>
      </c>
      <c r="AV178" s="11" t="s">
        <v>89</v>
      </c>
      <c r="AW178" s="11" t="s">
        <v>6</v>
      </c>
      <c r="AX178" s="11" t="s">
        <v>10</v>
      </c>
      <c r="AY178" s="222" t="s">
        <v>134</v>
      </c>
    </row>
    <row r="179" spans="2:65" s="1" customFormat="1" ht="31.5" customHeight="1">
      <c r="B179" s="40"/>
      <c r="C179" s="192" t="s">
        <v>340</v>
      </c>
      <c r="D179" s="192" t="s">
        <v>137</v>
      </c>
      <c r="E179" s="193" t="s">
        <v>341</v>
      </c>
      <c r="F179" s="194" t="s">
        <v>342</v>
      </c>
      <c r="G179" s="195" t="s">
        <v>244</v>
      </c>
      <c r="H179" s="196">
        <v>70.221999999999994</v>
      </c>
      <c r="I179" s="197"/>
      <c r="J179" s="198">
        <f>ROUND(I179*H179,0)</f>
        <v>0</v>
      </c>
      <c r="K179" s="194" t="s">
        <v>141</v>
      </c>
      <c r="L179" s="60"/>
      <c r="M179" s="199" t="s">
        <v>36</v>
      </c>
      <c r="N179" s="200" t="s">
        <v>51</v>
      </c>
      <c r="O179" s="41"/>
      <c r="P179" s="201">
        <f>O179*H179</f>
        <v>0</v>
      </c>
      <c r="Q179" s="201">
        <v>0</v>
      </c>
      <c r="R179" s="201">
        <f>Q179*H179</f>
        <v>0</v>
      </c>
      <c r="S179" s="201">
        <v>0</v>
      </c>
      <c r="T179" s="202">
        <f>S179*H179</f>
        <v>0</v>
      </c>
      <c r="AR179" s="22" t="s">
        <v>158</v>
      </c>
      <c r="AT179" s="22" t="s">
        <v>137</v>
      </c>
      <c r="AU179" s="22" t="s">
        <v>89</v>
      </c>
      <c r="AY179" s="22" t="s">
        <v>134</v>
      </c>
      <c r="BE179" s="203">
        <f>IF(N179="základní",J179,0)</f>
        <v>0</v>
      </c>
      <c r="BF179" s="203">
        <f>IF(N179="snížená",J179,0)</f>
        <v>0</v>
      </c>
      <c r="BG179" s="203">
        <f>IF(N179="zákl. přenesená",J179,0)</f>
        <v>0</v>
      </c>
      <c r="BH179" s="203">
        <f>IF(N179="sníž. přenesená",J179,0)</f>
        <v>0</v>
      </c>
      <c r="BI179" s="203">
        <f>IF(N179="nulová",J179,0)</f>
        <v>0</v>
      </c>
      <c r="BJ179" s="22" t="s">
        <v>10</v>
      </c>
      <c r="BK179" s="203">
        <f>ROUND(I179*H179,0)</f>
        <v>0</v>
      </c>
      <c r="BL179" s="22" t="s">
        <v>158</v>
      </c>
      <c r="BM179" s="22" t="s">
        <v>343</v>
      </c>
    </row>
    <row r="180" spans="2:65" s="1" customFormat="1" ht="148.5">
      <c r="B180" s="40"/>
      <c r="C180" s="62"/>
      <c r="D180" s="208" t="s">
        <v>183</v>
      </c>
      <c r="E180" s="62"/>
      <c r="F180" s="209" t="s">
        <v>277</v>
      </c>
      <c r="G180" s="62"/>
      <c r="H180" s="62"/>
      <c r="I180" s="162"/>
      <c r="J180" s="62"/>
      <c r="K180" s="62"/>
      <c r="L180" s="60"/>
      <c r="M180" s="210"/>
      <c r="N180" s="41"/>
      <c r="O180" s="41"/>
      <c r="P180" s="41"/>
      <c r="Q180" s="41"/>
      <c r="R180" s="41"/>
      <c r="S180" s="41"/>
      <c r="T180" s="77"/>
      <c r="AT180" s="22" t="s">
        <v>183</v>
      </c>
      <c r="AU180" s="22" t="s">
        <v>89</v>
      </c>
    </row>
    <row r="181" spans="2:65" s="11" customFormat="1" ht="13.5">
      <c r="B181" s="211"/>
      <c r="C181" s="212"/>
      <c r="D181" s="208" t="s">
        <v>185</v>
      </c>
      <c r="E181" s="223" t="s">
        <v>36</v>
      </c>
      <c r="F181" s="224" t="s">
        <v>344</v>
      </c>
      <c r="G181" s="212"/>
      <c r="H181" s="225">
        <v>59.222000000000001</v>
      </c>
      <c r="I181" s="217"/>
      <c r="J181" s="212"/>
      <c r="K181" s="212"/>
      <c r="L181" s="218"/>
      <c r="M181" s="219"/>
      <c r="N181" s="220"/>
      <c r="O181" s="220"/>
      <c r="P181" s="220"/>
      <c r="Q181" s="220"/>
      <c r="R181" s="220"/>
      <c r="S181" s="220"/>
      <c r="T181" s="221"/>
      <c r="AT181" s="222" t="s">
        <v>185</v>
      </c>
      <c r="AU181" s="222" t="s">
        <v>89</v>
      </c>
      <c r="AV181" s="11" t="s">
        <v>89</v>
      </c>
      <c r="AW181" s="11" t="s">
        <v>42</v>
      </c>
      <c r="AX181" s="11" t="s">
        <v>80</v>
      </c>
      <c r="AY181" s="222" t="s">
        <v>134</v>
      </c>
    </row>
    <row r="182" spans="2:65" s="11" customFormat="1" ht="13.5">
      <c r="B182" s="211"/>
      <c r="C182" s="212"/>
      <c r="D182" s="208" t="s">
        <v>185</v>
      </c>
      <c r="E182" s="223" t="s">
        <v>36</v>
      </c>
      <c r="F182" s="224" t="s">
        <v>329</v>
      </c>
      <c r="G182" s="212"/>
      <c r="H182" s="225">
        <v>11</v>
      </c>
      <c r="I182" s="217"/>
      <c r="J182" s="212"/>
      <c r="K182" s="212"/>
      <c r="L182" s="218"/>
      <c r="M182" s="219"/>
      <c r="N182" s="220"/>
      <c r="O182" s="220"/>
      <c r="P182" s="220"/>
      <c r="Q182" s="220"/>
      <c r="R182" s="220"/>
      <c r="S182" s="220"/>
      <c r="T182" s="221"/>
      <c r="AT182" s="222" t="s">
        <v>185</v>
      </c>
      <c r="AU182" s="222" t="s">
        <v>89</v>
      </c>
      <c r="AV182" s="11" t="s">
        <v>89</v>
      </c>
      <c r="AW182" s="11" t="s">
        <v>42</v>
      </c>
      <c r="AX182" s="11" t="s">
        <v>80</v>
      </c>
      <c r="AY182" s="222" t="s">
        <v>134</v>
      </c>
    </row>
    <row r="183" spans="2:65" s="12" customFormat="1" ht="13.5">
      <c r="B183" s="226"/>
      <c r="C183" s="227"/>
      <c r="D183" s="213" t="s">
        <v>185</v>
      </c>
      <c r="E183" s="228" t="s">
        <v>36</v>
      </c>
      <c r="F183" s="229" t="s">
        <v>249</v>
      </c>
      <c r="G183" s="227"/>
      <c r="H183" s="230">
        <v>70.221999999999994</v>
      </c>
      <c r="I183" s="231"/>
      <c r="J183" s="227"/>
      <c r="K183" s="227"/>
      <c r="L183" s="232"/>
      <c r="M183" s="233"/>
      <c r="N183" s="234"/>
      <c r="O183" s="234"/>
      <c r="P183" s="234"/>
      <c r="Q183" s="234"/>
      <c r="R183" s="234"/>
      <c r="S183" s="234"/>
      <c r="T183" s="235"/>
      <c r="AT183" s="236" t="s">
        <v>185</v>
      </c>
      <c r="AU183" s="236" t="s">
        <v>89</v>
      </c>
      <c r="AV183" s="12" t="s">
        <v>158</v>
      </c>
      <c r="AW183" s="12" t="s">
        <v>42</v>
      </c>
      <c r="AX183" s="12" t="s">
        <v>10</v>
      </c>
      <c r="AY183" s="236" t="s">
        <v>134</v>
      </c>
    </row>
    <row r="184" spans="2:65" s="1" customFormat="1" ht="31.5" customHeight="1">
      <c r="B184" s="40"/>
      <c r="C184" s="192" t="s">
        <v>345</v>
      </c>
      <c r="D184" s="192" t="s">
        <v>137</v>
      </c>
      <c r="E184" s="193" t="s">
        <v>346</v>
      </c>
      <c r="F184" s="194" t="s">
        <v>347</v>
      </c>
      <c r="G184" s="195" t="s">
        <v>244</v>
      </c>
      <c r="H184" s="196">
        <v>38.844999999999999</v>
      </c>
      <c r="I184" s="197"/>
      <c r="J184" s="198">
        <f>ROUND(I184*H184,0)</f>
        <v>0</v>
      </c>
      <c r="K184" s="194" t="s">
        <v>141</v>
      </c>
      <c r="L184" s="60"/>
      <c r="M184" s="199" t="s">
        <v>36</v>
      </c>
      <c r="N184" s="200" t="s">
        <v>51</v>
      </c>
      <c r="O184" s="41"/>
      <c r="P184" s="201">
        <f>O184*H184</f>
        <v>0</v>
      </c>
      <c r="Q184" s="201">
        <v>0</v>
      </c>
      <c r="R184" s="201">
        <f>Q184*H184</f>
        <v>0</v>
      </c>
      <c r="S184" s="201">
        <v>0</v>
      </c>
      <c r="T184" s="202">
        <f>S184*H184</f>
        <v>0</v>
      </c>
      <c r="AR184" s="22" t="s">
        <v>158</v>
      </c>
      <c r="AT184" s="22" t="s">
        <v>137</v>
      </c>
      <c r="AU184" s="22" t="s">
        <v>89</v>
      </c>
      <c r="AY184" s="22" t="s">
        <v>134</v>
      </c>
      <c r="BE184" s="203">
        <f>IF(N184="základní",J184,0)</f>
        <v>0</v>
      </c>
      <c r="BF184" s="203">
        <f>IF(N184="snížená",J184,0)</f>
        <v>0</v>
      </c>
      <c r="BG184" s="203">
        <f>IF(N184="zákl. přenesená",J184,0)</f>
        <v>0</v>
      </c>
      <c r="BH184" s="203">
        <f>IF(N184="sníž. přenesená",J184,0)</f>
        <v>0</v>
      </c>
      <c r="BI184" s="203">
        <f>IF(N184="nulová",J184,0)</f>
        <v>0</v>
      </c>
      <c r="BJ184" s="22" t="s">
        <v>10</v>
      </c>
      <c r="BK184" s="203">
        <f>ROUND(I184*H184,0)</f>
        <v>0</v>
      </c>
      <c r="BL184" s="22" t="s">
        <v>158</v>
      </c>
      <c r="BM184" s="22" t="s">
        <v>348</v>
      </c>
    </row>
    <row r="185" spans="2:65" s="1" customFormat="1" ht="409.5">
      <c r="B185" s="40"/>
      <c r="C185" s="62"/>
      <c r="D185" s="208" t="s">
        <v>183</v>
      </c>
      <c r="E185" s="62"/>
      <c r="F185" s="209" t="s">
        <v>281</v>
      </c>
      <c r="G185" s="62"/>
      <c r="H185" s="62"/>
      <c r="I185" s="162"/>
      <c r="J185" s="62"/>
      <c r="K185" s="62"/>
      <c r="L185" s="60"/>
      <c r="M185" s="210"/>
      <c r="N185" s="41"/>
      <c r="O185" s="41"/>
      <c r="P185" s="41"/>
      <c r="Q185" s="41"/>
      <c r="R185" s="41"/>
      <c r="S185" s="41"/>
      <c r="T185" s="77"/>
      <c r="AT185" s="22" t="s">
        <v>183</v>
      </c>
      <c r="AU185" s="22" t="s">
        <v>89</v>
      </c>
    </row>
    <row r="186" spans="2:65" s="11" customFormat="1" ht="27">
      <c r="B186" s="211"/>
      <c r="C186" s="212"/>
      <c r="D186" s="208" t="s">
        <v>185</v>
      </c>
      <c r="E186" s="223" t="s">
        <v>36</v>
      </c>
      <c r="F186" s="224" t="s">
        <v>349</v>
      </c>
      <c r="G186" s="212"/>
      <c r="H186" s="225">
        <v>22.39</v>
      </c>
      <c r="I186" s="217"/>
      <c r="J186" s="212"/>
      <c r="K186" s="212"/>
      <c r="L186" s="218"/>
      <c r="M186" s="219"/>
      <c r="N186" s="220"/>
      <c r="O186" s="220"/>
      <c r="P186" s="220"/>
      <c r="Q186" s="220"/>
      <c r="R186" s="220"/>
      <c r="S186" s="220"/>
      <c r="T186" s="221"/>
      <c r="AT186" s="222" t="s">
        <v>185</v>
      </c>
      <c r="AU186" s="222" t="s">
        <v>89</v>
      </c>
      <c r="AV186" s="11" t="s">
        <v>89</v>
      </c>
      <c r="AW186" s="11" t="s">
        <v>42</v>
      </c>
      <c r="AX186" s="11" t="s">
        <v>80</v>
      </c>
      <c r="AY186" s="222" t="s">
        <v>134</v>
      </c>
    </row>
    <row r="187" spans="2:65" s="11" customFormat="1" ht="13.5">
      <c r="B187" s="211"/>
      <c r="C187" s="212"/>
      <c r="D187" s="208" t="s">
        <v>185</v>
      </c>
      <c r="E187" s="223" t="s">
        <v>36</v>
      </c>
      <c r="F187" s="224" t="s">
        <v>350</v>
      </c>
      <c r="G187" s="212"/>
      <c r="H187" s="225">
        <v>16.454999999999998</v>
      </c>
      <c r="I187" s="217"/>
      <c r="J187" s="212"/>
      <c r="K187" s="212"/>
      <c r="L187" s="218"/>
      <c r="M187" s="219"/>
      <c r="N187" s="220"/>
      <c r="O187" s="220"/>
      <c r="P187" s="220"/>
      <c r="Q187" s="220"/>
      <c r="R187" s="220"/>
      <c r="S187" s="220"/>
      <c r="T187" s="221"/>
      <c r="AT187" s="222" t="s">
        <v>185</v>
      </c>
      <c r="AU187" s="222" t="s">
        <v>89</v>
      </c>
      <c r="AV187" s="11" t="s">
        <v>89</v>
      </c>
      <c r="AW187" s="11" t="s">
        <v>42</v>
      </c>
      <c r="AX187" s="11" t="s">
        <v>80</v>
      </c>
      <c r="AY187" s="222" t="s">
        <v>134</v>
      </c>
    </row>
    <row r="188" spans="2:65" s="12" customFormat="1" ht="13.5">
      <c r="B188" s="226"/>
      <c r="C188" s="227"/>
      <c r="D188" s="213" t="s">
        <v>185</v>
      </c>
      <c r="E188" s="228" t="s">
        <v>36</v>
      </c>
      <c r="F188" s="229" t="s">
        <v>249</v>
      </c>
      <c r="G188" s="227"/>
      <c r="H188" s="230">
        <v>38.844999999999999</v>
      </c>
      <c r="I188" s="231"/>
      <c r="J188" s="227"/>
      <c r="K188" s="227"/>
      <c r="L188" s="232"/>
      <c r="M188" s="233"/>
      <c r="N188" s="234"/>
      <c r="O188" s="234"/>
      <c r="P188" s="234"/>
      <c r="Q188" s="234"/>
      <c r="R188" s="234"/>
      <c r="S188" s="234"/>
      <c r="T188" s="235"/>
      <c r="AT188" s="236" t="s">
        <v>185</v>
      </c>
      <c r="AU188" s="236" t="s">
        <v>89</v>
      </c>
      <c r="AV188" s="12" t="s">
        <v>158</v>
      </c>
      <c r="AW188" s="12" t="s">
        <v>42</v>
      </c>
      <c r="AX188" s="12" t="s">
        <v>10</v>
      </c>
      <c r="AY188" s="236" t="s">
        <v>134</v>
      </c>
    </row>
    <row r="189" spans="2:65" s="1" customFormat="1" ht="22.5" customHeight="1">
      <c r="B189" s="40"/>
      <c r="C189" s="238" t="s">
        <v>351</v>
      </c>
      <c r="D189" s="238" t="s">
        <v>283</v>
      </c>
      <c r="E189" s="239" t="s">
        <v>352</v>
      </c>
      <c r="F189" s="240" t="s">
        <v>353</v>
      </c>
      <c r="G189" s="241" t="s">
        <v>286</v>
      </c>
      <c r="H189" s="242">
        <v>77.69</v>
      </c>
      <c r="I189" s="243"/>
      <c r="J189" s="244">
        <f>ROUND(I189*H189,0)</f>
        <v>0</v>
      </c>
      <c r="K189" s="240" t="s">
        <v>141</v>
      </c>
      <c r="L189" s="245"/>
      <c r="M189" s="246" t="s">
        <v>36</v>
      </c>
      <c r="N189" s="247" t="s">
        <v>51</v>
      </c>
      <c r="O189" s="41"/>
      <c r="P189" s="201">
        <f>O189*H189</f>
        <v>0</v>
      </c>
      <c r="Q189" s="201">
        <v>0</v>
      </c>
      <c r="R189" s="201">
        <f>Q189*H189</f>
        <v>0</v>
      </c>
      <c r="S189" s="201">
        <v>0</v>
      </c>
      <c r="T189" s="202">
        <f>S189*H189</f>
        <v>0</v>
      </c>
      <c r="AR189" s="22" t="s">
        <v>211</v>
      </c>
      <c r="AT189" s="22" t="s">
        <v>283</v>
      </c>
      <c r="AU189" s="22" t="s">
        <v>89</v>
      </c>
      <c r="AY189" s="22" t="s">
        <v>134</v>
      </c>
      <c r="BE189" s="203">
        <f>IF(N189="základní",J189,0)</f>
        <v>0</v>
      </c>
      <c r="BF189" s="203">
        <f>IF(N189="snížená",J189,0)</f>
        <v>0</v>
      </c>
      <c r="BG189" s="203">
        <f>IF(N189="zákl. přenesená",J189,0)</f>
        <v>0</v>
      </c>
      <c r="BH189" s="203">
        <f>IF(N189="sníž. přenesená",J189,0)</f>
        <v>0</v>
      </c>
      <c r="BI189" s="203">
        <f>IF(N189="nulová",J189,0)</f>
        <v>0</v>
      </c>
      <c r="BJ189" s="22" t="s">
        <v>10</v>
      </c>
      <c r="BK189" s="203">
        <f>ROUND(I189*H189,0)</f>
        <v>0</v>
      </c>
      <c r="BL189" s="22" t="s">
        <v>158</v>
      </c>
      <c r="BM189" s="22" t="s">
        <v>354</v>
      </c>
    </row>
    <row r="190" spans="2:65" s="11" customFormat="1" ht="13.5">
      <c r="B190" s="211"/>
      <c r="C190" s="212"/>
      <c r="D190" s="213" t="s">
        <v>185</v>
      </c>
      <c r="E190" s="212"/>
      <c r="F190" s="215" t="s">
        <v>355</v>
      </c>
      <c r="G190" s="212"/>
      <c r="H190" s="216">
        <v>77.69</v>
      </c>
      <c r="I190" s="217"/>
      <c r="J190" s="212"/>
      <c r="K190" s="212"/>
      <c r="L190" s="218"/>
      <c r="M190" s="219"/>
      <c r="N190" s="220"/>
      <c r="O190" s="220"/>
      <c r="P190" s="220"/>
      <c r="Q190" s="220"/>
      <c r="R190" s="220"/>
      <c r="S190" s="220"/>
      <c r="T190" s="221"/>
      <c r="AT190" s="222" t="s">
        <v>185</v>
      </c>
      <c r="AU190" s="222" t="s">
        <v>89</v>
      </c>
      <c r="AV190" s="11" t="s">
        <v>89</v>
      </c>
      <c r="AW190" s="11" t="s">
        <v>6</v>
      </c>
      <c r="AX190" s="11" t="s">
        <v>10</v>
      </c>
      <c r="AY190" s="222" t="s">
        <v>134</v>
      </c>
    </row>
    <row r="191" spans="2:65" s="1" customFormat="1" ht="22.5" customHeight="1">
      <c r="B191" s="40"/>
      <c r="C191" s="192" t="s">
        <v>356</v>
      </c>
      <c r="D191" s="192" t="s">
        <v>137</v>
      </c>
      <c r="E191" s="193" t="s">
        <v>357</v>
      </c>
      <c r="F191" s="194" t="s">
        <v>358</v>
      </c>
      <c r="G191" s="195" t="s">
        <v>244</v>
      </c>
      <c r="H191" s="196">
        <v>59.222000000000001</v>
      </c>
      <c r="I191" s="197"/>
      <c r="J191" s="198">
        <f>ROUND(I191*H191,0)</f>
        <v>0</v>
      </c>
      <c r="K191" s="194" t="s">
        <v>141</v>
      </c>
      <c r="L191" s="60"/>
      <c r="M191" s="199" t="s">
        <v>36</v>
      </c>
      <c r="N191" s="200" t="s">
        <v>51</v>
      </c>
      <c r="O191" s="41"/>
      <c r="P191" s="201">
        <f>O191*H191</f>
        <v>0</v>
      </c>
      <c r="Q191" s="201">
        <v>0</v>
      </c>
      <c r="R191" s="201">
        <f>Q191*H191</f>
        <v>0</v>
      </c>
      <c r="S191" s="201">
        <v>0</v>
      </c>
      <c r="T191" s="202">
        <f>S191*H191</f>
        <v>0</v>
      </c>
      <c r="AR191" s="22" t="s">
        <v>158</v>
      </c>
      <c r="AT191" s="22" t="s">
        <v>137</v>
      </c>
      <c r="AU191" s="22" t="s">
        <v>89</v>
      </c>
      <c r="AY191" s="22" t="s">
        <v>134</v>
      </c>
      <c r="BE191" s="203">
        <f>IF(N191="základní",J191,0)</f>
        <v>0</v>
      </c>
      <c r="BF191" s="203">
        <f>IF(N191="snížená",J191,0)</f>
        <v>0</v>
      </c>
      <c r="BG191" s="203">
        <f>IF(N191="zákl. přenesená",J191,0)</f>
        <v>0</v>
      </c>
      <c r="BH191" s="203">
        <f>IF(N191="sníž. přenesená",J191,0)</f>
        <v>0</v>
      </c>
      <c r="BI191" s="203">
        <f>IF(N191="nulová",J191,0)</f>
        <v>0</v>
      </c>
      <c r="BJ191" s="22" t="s">
        <v>10</v>
      </c>
      <c r="BK191" s="203">
        <f>ROUND(I191*H191,0)</f>
        <v>0</v>
      </c>
      <c r="BL191" s="22" t="s">
        <v>158</v>
      </c>
      <c r="BM191" s="22" t="s">
        <v>359</v>
      </c>
    </row>
    <row r="192" spans="2:65" s="1" customFormat="1" ht="297">
      <c r="B192" s="40"/>
      <c r="C192" s="62"/>
      <c r="D192" s="213" t="s">
        <v>183</v>
      </c>
      <c r="E192" s="62"/>
      <c r="F192" s="237" t="s">
        <v>298</v>
      </c>
      <c r="G192" s="62"/>
      <c r="H192" s="62"/>
      <c r="I192" s="162"/>
      <c r="J192" s="62"/>
      <c r="K192" s="62"/>
      <c r="L192" s="60"/>
      <c r="M192" s="210"/>
      <c r="N192" s="41"/>
      <c r="O192" s="41"/>
      <c r="P192" s="41"/>
      <c r="Q192" s="41"/>
      <c r="R192" s="41"/>
      <c r="S192" s="41"/>
      <c r="T192" s="77"/>
      <c r="AT192" s="22" t="s">
        <v>183</v>
      </c>
      <c r="AU192" s="22" t="s">
        <v>89</v>
      </c>
    </row>
    <row r="193" spans="2:65" s="1" customFormat="1" ht="22.5" customHeight="1">
      <c r="B193" s="40"/>
      <c r="C193" s="192" t="s">
        <v>360</v>
      </c>
      <c r="D193" s="192" t="s">
        <v>137</v>
      </c>
      <c r="E193" s="193" t="s">
        <v>361</v>
      </c>
      <c r="F193" s="194" t="s">
        <v>362</v>
      </c>
      <c r="G193" s="195" t="s">
        <v>286</v>
      </c>
      <c r="H193" s="196">
        <v>118.444</v>
      </c>
      <c r="I193" s="197"/>
      <c r="J193" s="198">
        <f>ROUND(I193*H193,0)</f>
        <v>0</v>
      </c>
      <c r="K193" s="194" t="s">
        <v>141</v>
      </c>
      <c r="L193" s="60"/>
      <c r="M193" s="199" t="s">
        <v>36</v>
      </c>
      <c r="N193" s="200" t="s">
        <v>51</v>
      </c>
      <c r="O193" s="41"/>
      <c r="P193" s="201">
        <f>O193*H193</f>
        <v>0</v>
      </c>
      <c r="Q193" s="201">
        <v>0</v>
      </c>
      <c r="R193" s="201">
        <f>Q193*H193</f>
        <v>0</v>
      </c>
      <c r="S193" s="201">
        <v>0</v>
      </c>
      <c r="T193" s="202">
        <f>S193*H193</f>
        <v>0</v>
      </c>
      <c r="AR193" s="22" t="s">
        <v>158</v>
      </c>
      <c r="AT193" s="22" t="s">
        <v>137</v>
      </c>
      <c r="AU193" s="22" t="s">
        <v>89</v>
      </c>
      <c r="AY193" s="22" t="s">
        <v>134</v>
      </c>
      <c r="BE193" s="203">
        <f>IF(N193="základní",J193,0)</f>
        <v>0</v>
      </c>
      <c r="BF193" s="203">
        <f>IF(N193="snížená",J193,0)</f>
        <v>0</v>
      </c>
      <c r="BG193" s="203">
        <f>IF(N193="zákl. přenesená",J193,0)</f>
        <v>0</v>
      </c>
      <c r="BH193" s="203">
        <f>IF(N193="sníž. přenesená",J193,0)</f>
        <v>0</v>
      </c>
      <c r="BI193" s="203">
        <f>IF(N193="nulová",J193,0)</f>
        <v>0</v>
      </c>
      <c r="BJ193" s="22" t="s">
        <v>10</v>
      </c>
      <c r="BK193" s="203">
        <f>ROUND(I193*H193,0)</f>
        <v>0</v>
      </c>
      <c r="BL193" s="22" t="s">
        <v>158</v>
      </c>
      <c r="BM193" s="22" t="s">
        <v>363</v>
      </c>
    </row>
    <row r="194" spans="2:65" s="1" customFormat="1" ht="297">
      <c r="B194" s="40"/>
      <c r="C194" s="62"/>
      <c r="D194" s="208" t="s">
        <v>183</v>
      </c>
      <c r="E194" s="62"/>
      <c r="F194" s="209" t="s">
        <v>298</v>
      </c>
      <c r="G194" s="62"/>
      <c r="H194" s="62"/>
      <c r="I194" s="162"/>
      <c r="J194" s="62"/>
      <c r="K194" s="62"/>
      <c r="L194" s="60"/>
      <c r="M194" s="210"/>
      <c r="N194" s="41"/>
      <c r="O194" s="41"/>
      <c r="P194" s="41"/>
      <c r="Q194" s="41"/>
      <c r="R194" s="41"/>
      <c r="S194" s="41"/>
      <c r="T194" s="77"/>
      <c r="AT194" s="22" t="s">
        <v>183</v>
      </c>
      <c r="AU194" s="22" t="s">
        <v>89</v>
      </c>
    </row>
    <row r="195" spans="2:65" s="11" customFormat="1" ht="13.5">
      <c r="B195" s="211"/>
      <c r="C195" s="212"/>
      <c r="D195" s="213" t="s">
        <v>185</v>
      </c>
      <c r="E195" s="212"/>
      <c r="F195" s="215" t="s">
        <v>364</v>
      </c>
      <c r="G195" s="212"/>
      <c r="H195" s="216">
        <v>118.444</v>
      </c>
      <c r="I195" s="217"/>
      <c r="J195" s="212"/>
      <c r="K195" s="212"/>
      <c r="L195" s="218"/>
      <c r="M195" s="219"/>
      <c r="N195" s="220"/>
      <c r="O195" s="220"/>
      <c r="P195" s="220"/>
      <c r="Q195" s="220"/>
      <c r="R195" s="220"/>
      <c r="S195" s="220"/>
      <c r="T195" s="221"/>
      <c r="AT195" s="222" t="s">
        <v>185</v>
      </c>
      <c r="AU195" s="222" t="s">
        <v>89</v>
      </c>
      <c r="AV195" s="11" t="s">
        <v>89</v>
      </c>
      <c r="AW195" s="11" t="s">
        <v>6</v>
      </c>
      <c r="AX195" s="11" t="s">
        <v>10</v>
      </c>
      <c r="AY195" s="222" t="s">
        <v>134</v>
      </c>
    </row>
    <row r="196" spans="2:65" s="1" customFormat="1" ht="31.5" customHeight="1">
      <c r="B196" s="40"/>
      <c r="C196" s="192" t="s">
        <v>365</v>
      </c>
      <c r="D196" s="192" t="s">
        <v>137</v>
      </c>
      <c r="E196" s="193" t="s">
        <v>366</v>
      </c>
      <c r="F196" s="194" t="s">
        <v>367</v>
      </c>
      <c r="G196" s="195" t="s">
        <v>181</v>
      </c>
      <c r="H196" s="196">
        <v>55</v>
      </c>
      <c r="I196" s="197"/>
      <c r="J196" s="198">
        <f>ROUND(I196*H196,0)</f>
        <v>0</v>
      </c>
      <c r="K196" s="194" t="s">
        <v>141</v>
      </c>
      <c r="L196" s="60"/>
      <c r="M196" s="199" t="s">
        <v>36</v>
      </c>
      <c r="N196" s="200" t="s">
        <v>51</v>
      </c>
      <c r="O196" s="41"/>
      <c r="P196" s="201">
        <f>O196*H196</f>
        <v>0</v>
      </c>
      <c r="Q196" s="201">
        <v>0</v>
      </c>
      <c r="R196" s="201">
        <f>Q196*H196</f>
        <v>0</v>
      </c>
      <c r="S196" s="201">
        <v>0</v>
      </c>
      <c r="T196" s="202">
        <f>S196*H196</f>
        <v>0</v>
      </c>
      <c r="AR196" s="22" t="s">
        <v>158</v>
      </c>
      <c r="AT196" s="22" t="s">
        <v>137</v>
      </c>
      <c r="AU196" s="22" t="s">
        <v>89</v>
      </c>
      <c r="AY196" s="22" t="s">
        <v>134</v>
      </c>
      <c r="BE196" s="203">
        <f>IF(N196="základní",J196,0)</f>
        <v>0</v>
      </c>
      <c r="BF196" s="203">
        <f>IF(N196="snížená",J196,0)</f>
        <v>0</v>
      </c>
      <c r="BG196" s="203">
        <f>IF(N196="zákl. přenesená",J196,0)</f>
        <v>0</v>
      </c>
      <c r="BH196" s="203">
        <f>IF(N196="sníž. přenesená",J196,0)</f>
        <v>0</v>
      </c>
      <c r="BI196" s="203">
        <f>IF(N196="nulová",J196,0)</f>
        <v>0</v>
      </c>
      <c r="BJ196" s="22" t="s">
        <v>10</v>
      </c>
      <c r="BK196" s="203">
        <f>ROUND(I196*H196,0)</f>
        <v>0</v>
      </c>
      <c r="BL196" s="22" t="s">
        <v>158</v>
      </c>
      <c r="BM196" s="22" t="s">
        <v>368</v>
      </c>
    </row>
    <row r="197" spans="2:65" s="1" customFormat="1" ht="121.5">
      <c r="B197" s="40"/>
      <c r="C197" s="62"/>
      <c r="D197" s="213" t="s">
        <v>183</v>
      </c>
      <c r="E197" s="62"/>
      <c r="F197" s="237" t="s">
        <v>369</v>
      </c>
      <c r="G197" s="62"/>
      <c r="H197" s="62"/>
      <c r="I197" s="162"/>
      <c r="J197" s="62"/>
      <c r="K197" s="62"/>
      <c r="L197" s="60"/>
      <c r="M197" s="210"/>
      <c r="N197" s="41"/>
      <c r="O197" s="41"/>
      <c r="P197" s="41"/>
      <c r="Q197" s="41"/>
      <c r="R197" s="41"/>
      <c r="S197" s="41"/>
      <c r="T197" s="77"/>
      <c r="AT197" s="22" t="s">
        <v>183</v>
      </c>
      <c r="AU197" s="22" t="s">
        <v>89</v>
      </c>
    </row>
    <row r="198" spans="2:65" s="1" customFormat="1" ht="22.5" customHeight="1">
      <c r="B198" s="40"/>
      <c r="C198" s="238" t="s">
        <v>370</v>
      </c>
      <c r="D198" s="238" t="s">
        <v>283</v>
      </c>
      <c r="E198" s="239" t="s">
        <v>371</v>
      </c>
      <c r="F198" s="240" t="s">
        <v>372</v>
      </c>
      <c r="G198" s="241" t="s">
        <v>373</v>
      </c>
      <c r="H198" s="242">
        <v>0.82499999999999996</v>
      </c>
      <c r="I198" s="243"/>
      <c r="J198" s="244">
        <f>ROUND(I198*H198,0)</f>
        <v>0</v>
      </c>
      <c r="K198" s="240" t="s">
        <v>141</v>
      </c>
      <c r="L198" s="245"/>
      <c r="M198" s="246" t="s">
        <v>36</v>
      </c>
      <c r="N198" s="247" t="s">
        <v>51</v>
      </c>
      <c r="O198" s="41"/>
      <c r="P198" s="201">
        <f>O198*H198</f>
        <v>0</v>
      </c>
      <c r="Q198" s="201">
        <v>1E-3</v>
      </c>
      <c r="R198" s="201">
        <f>Q198*H198</f>
        <v>8.25E-4</v>
      </c>
      <c r="S198" s="201">
        <v>0</v>
      </c>
      <c r="T198" s="202">
        <f>S198*H198</f>
        <v>0</v>
      </c>
      <c r="AR198" s="22" t="s">
        <v>211</v>
      </c>
      <c r="AT198" s="22" t="s">
        <v>283</v>
      </c>
      <c r="AU198" s="22" t="s">
        <v>89</v>
      </c>
      <c r="AY198" s="22" t="s">
        <v>134</v>
      </c>
      <c r="BE198" s="203">
        <f>IF(N198="základní",J198,0)</f>
        <v>0</v>
      </c>
      <c r="BF198" s="203">
        <f>IF(N198="snížená",J198,0)</f>
        <v>0</v>
      </c>
      <c r="BG198" s="203">
        <f>IF(N198="zákl. přenesená",J198,0)</f>
        <v>0</v>
      </c>
      <c r="BH198" s="203">
        <f>IF(N198="sníž. přenesená",J198,0)</f>
        <v>0</v>
      </c>
      <c r="BI198" s="203">
        <f>IF(N198="nulová",J198,0)</f>
        <v>0</v>
      </c>
      <c r="BJ198" s="22" t="s">
        <v>10</v>
      </c>
      <c r="BK198" s="203">
        <f>ROUND(I198*H198,0)</f>
        <v>0</v>
      </c>
      <c r="BL198" s="22" t="s">
        <v>158</v>
      </c>
      <c r="BM198" s="22" t="s">
        <v>374</v>
      </c>
    </row>
    <row r="199" spans="2:65" s="11" customFormat="1" ht="13.5">
      <c r="B199" s="211"/>
      <c r="C199" s="212"/>
      <c r="D199" s="213" t="s">
        <v>185</v>
      </c>
      <c r="E199" s="212"/>
      <c r="F199" s="215" t="s">
        <v>375</v>
      </c>
      <c r="G199" s="212"/>
      <c r="H199" s="216">
        <v>0.82499999999999996</v>
      </c>
      <c r="I199" s="217"/>
      <c r="J199" s="212"/>
      <c r="K199" s="212"/>
      <c r="L199" s="218"/>
      <c r="M199" s="219"/>
      <c r="N199" s="220"/>
      <c r="O199" s="220"/>
      <c r="P199" s="220"/>
      <c r="Q199" s="220"/>
      <c r="R199" s="220"/>
      <c r="S199" s="220"/>
      <c r="T199" s="221"/>
      <c r="AT199" s="222" t="s">
        <v>185</v>
      </c>
      <c r="AU199" s="222" t="s">
        <v>89</v>
      </c>
      <c r="AV199" s="11" t="s">
        <v>89</v>
      </c>
      <c r="AW199" s="11" t="s">
        <v>6</v>
      </c>
      <c r="AX199" s="11" t="s">
        <v>10</v>
      </c>
      <c r="AY199" s="222" t="s">
        <v>134</v>
      </c>
    </row>
    <row r="200" spans="2:65" s="1" customFormat="1" ht="22.5" customHeight="1">
      <c r="B200" s="40"/>
      <c r="C200" s="192" t="s">
        <v>376</v>
      </c>
      <c r="D200" s="192" t="s">
        <v>137</v>
      </c>
      <c r="E200" s="193" t="s">
        <v>377</v>
      </c>
      <c r="F200" s="194" t="s">
        <v>378</v>
      </c>
      <c r="G200" s="195" t="s">
        <v>181</v>
      </c>
      <c r="H200" s="196">
        <v>746.35</v>
      </c>
      <c r="I200" s="197"/>
      <c r="J200" s="198">
        <f>ROUND(I200*H200,0)</f>
        <v>0</v>
      </c>
      <c r="K200" s="194" t="s">
        <v>141</v>
      </c>
      <c r="L200" s="60"/>
      <c r="M200" s="199" t="s">
        <v>36</v>
      </c>
      <c r="N200" s="200" t="s">
        <v>51</v>
      </c>
      <c r="O200" s="41"/>
      <c r="P200" s="201">
        <f>O200*H200</f>
        <v>0</v>
      </c>
      <c r="Q200" s="201">
        <v>0</v>
      </c>
      <c r="R200" s="201">
        <f>Q200*H200</f>
        <v>0</v>
      </c>
      <c r="S200" s="201">
        <v>0</v>
      </c>
      <c r="T200" s="202">
        <f>S200*H200</f>
        <v>0</v>
      </c>
      <c r="AR200" s="22" t="s">
        <v>158</v>
      </c>
      <c r="AT200" s="22" t="s">
        <v>137</v>
      </c>
      <c r="AU200" s="22" t="s">
        <v>89</v>
      </c>
      <c r="AY200" s="22" t="s">
        <v>134</v>
      </c>
      <c r="BE200" s="203">
        <f>IF(N200="základní",J200,0)</f>
        <v>0</v>
      </c>
      <c r="BF200" s="203">
        <f>IF(N200="snížená",J200,0)</f>
        <v>0</v>
      </c>
      <c r="BG200" s="203">
        <f>IF(N200="zákl. přenesená",J200,0)</f>
        <v>0</v>
      </c>
      <c r="BH200" s="203">
        <f>IF(N200="sníž. přenesená",J200,0)</f>
        <v>0</v>
      </c>
      <c r="BI200" s="203">
        <f>IF(N200="nulová",J200,0)</f>
        <v>0</v>
      </c>
      <c r="BJ200" s="22" t="s">
        <v>10</v>
      </c>
      <c r="BK200" s="203">
        <f>ROUND(I200*H200,0)</f>
        <v>0</v>
      </c>
      <c r="BL200" s="22" t="s">
        <v>158</v>
      </c>
      <c r="BM200" s="22" t="s">
        <v>379</v>
      </c>
    </row>
    <row r="201" spans="2:65" s="1" customFormat="1" ht="162">
      <c r="B201" s="40"/>
      <c r="C201" s="62"/>
      <c r="D201" s="208" t="s">
        <v>183</v>
      </c>
      <c r="E201" s="62"/>
      <c r="F201" s="209" t="s">
        <v>380</v>
      </c>
      <c r="G201" s="62"/>
      <c r="H201" s="62"/>
      <c r="I201" s="162"/>
      <c r="J201" s="62"/>
      <c r="K201" s="62"/>
      <c r="L201" s="60"/>
      <c r="M201" s="210"/>
      <c r="N201" s="41"/>
      <c r="O201" s="41"/>
      <c r="P201" s="41"/>
      <c r="Q201" s="41"/>
      <c r="R201" s="41"/>
      <c r="S201" s="41"/>
      <c r="T201" s="77"/>
      <c r="AT201" s="22" t="s">
        <v>183</v>
      </c>
      <c r="AU201" s="22" t="s">
        <v>89</v>
      </c>
    </row>
    <row r="202" spans="2:65" s="11" customFormat="1" ht="13.5">
      <c r="B202" s="211"/>
      <c r="C202" s="212"/>
      <c r="D202" s="213" t="s">
        <v>185</v>
      </c>
      <c r="E202" s="214" t="s">
        <v>36</v>
      </c>
      <c r="F202" s="215" t="s">
        <v>381</v>
      </c>
      <c r="G202" s="212"/>
      <c r="H202" s="216">
        <v>746.35</v>
      </c>
      <c r="I202" s="217"/>
      <c r="J202" s="212"/>
      <c r="K202" s="212"/>
      <c r="L202" s="218"/>
      <c r="M202" s="219"/>
      <c r="N202" s="220"/>
      <c r="O202" s="220"/>
      <c r="P202" s="220"/>
      <c r="Q202" s="220"/>
      <c r="R202" s="220"/>
      <c r="S202" s="220"/>
      <c r="T202" s="221"/>
      <c r="AT202" s="222" t="s">
        <v>185</v>
      </c>
      <c r="AU202" s="222" t="s">
        <v>89</v>
      </c>
      <c r="AV202" s="11" t="s">
        <v>89</v>
      </c>
      <c r="AW202" s="11" t="s">
        <v>42</v>
      </c>
      <c r="AX202" s="11" t="s">
        <v>10</v>
      </c>
      <c r="AY202" s="222" t="s">
        <v>134</v>
      </c>
    </row>
    <row r="203" spans="2:65" s="1" customFormat="1" ht="31.5" customHeight="1">
      <c r="B203" s="40"/>
      <c r="C203" s="192" t="s">
        <v>382</v>
      </c>
      <c r="D203" s="192" t="s">
        <v>137</v>
      </c>
      <c r="E203" s="193" t="s">
        <v>383</v>
      </c>
      <c r="F203" s="194" t="s">
        <v>384</v>
      </c>
      <c r="G203" s="195" t="s">
        <v>181</v>
      </c>
      <c r="H203" s="196">
        <v>50</v>
      </c>
      <c r="I203" s="197"/>
      <c r="J203" s="198">
        <f>ROUND(I203*H203,0)</f>
        <v>0</v>
      </c>
      <c r="K203" s="194" t="s">
        <v>141</v>
      </c>
      <c r="L203" s="60"/>
      <c r="M203" s="199" t="s">
        <v>36</v>
      </c>
      <c r="N203" s="200" t="s">
        <v>51</v>
      </c>
      <c r="O203" s="41"/>
      <c r="P203" s="201">
        <f>O203*H203</f>
        <v>0</v>
      </c>
      <c r="Q203" s="201">
        <v>0</v>
      </c>
      <c r="R203" s="201">
        <f>Q203*H203</f>
        <v>0</v>
      </c>
      <c r="S203" s="201">
        <v>0</v>
      </c>
      <c r="T203" s="202">
        <f>S203*H203</f>
        <v>0</v>
      </c>
      <c r="AR203" s="22" t="s">
        <v>158</v>
      </c>
      <c r="AT203" s="22" t="s">
        <v>137</v>
      </c>
      <c r="AU203" s="22" t="s">
        <v>89</v>
      </c>
      <c r="AY203" s="22" t="s">
        <v>134</v>
      </c>
      <c r="BE203" s="203">
        <f>IF(N203="základní",J203,0)</f>
        <v>0</v>
      </c>
      <c r="BF203" s="203">
        <f>IF(N203="snížená",J203,0)</f>
        <v>0</v>
      </c>
      <c r="BG203" s="203">
        <f>IF(N203="zákl. přenesená",J203,0)</f>
        <v>0</v>
      </c>
      <c r="BH203" s="203">
        <f>IF(N203="sníž. přenesená",J203,0)</f>
        <v>0</v>
      </c>
      <c r="BI203" s="203">
        <f>IF(N203="nulová",J203,0)</f>
        <v>0</v>
      </c>
      <c r="BJ203" s="22" t="s">
        <v>10</v>
      </c>
      <c r="BK203" s="203">
        <f>ROUND(I203*H203,0)</f>
        <v>0</v>
      </c>
      <c r="BL203" s="22" t="s">
        <v>158</v>
      </c>
      <c r="BM203" s="22" t="s">
        <v>385</v>
      </c>
    </row>
    <row r="204" spans="2:65" s="1" customFormat="1" ht="121.5">
      <c r="B204" s="40"/>
      <c r="C204" s="62"/>
      <c r="D204" s="208" t="s">
        <v>183</v>
      </c>
      <c r="E204" s="62"/>
      <c r="F204" s="209" t="s">
        <v>386</v>
      </c>
      <c r="G204" s="62"/>
      <c r="H204" s="62"/>
      <c r="I204" s="162"/>
      <c r="J204" s="62"/>
      <c r="K204" s="62"/>
      <c r="L204" s="60"/>
      <c r="M204" s="210"/>
      <c r="N204" s="41"/>
      <c r="O204" s="41"/>
      <c r="P204" s="41"/>
      <c r="Q204" s="41"/>
      <c r="R204" s="41"/>
      <c r="S204" s="41"/>
      <c r="T204" s="77"/>
      <c r="AT204" s="22" t="s">
        <v>183</v>
      </c>
      <c r="AU204" s="22" t="s">
        <v>89</v>
      </c>
    </row>
    <row r="205" spans="2:65" s="11" customFormat="1" ht="13.5">
      <c r="B205" s="211"/>
      <c r="C205" s="212"/>
      <c r="D205" s="213" t="s">
        <v>185</v>
      </c>
      <c r="E205" s="214" t="s">
        <v>36</v>
      </c>
      <c r="F205" s="215" t="s">
        <v>387</v>
      </c>
      <c r="G205" s="212"/>
      <c r="H205" s="216">
        <v>50</v>
      </c>
      <c r="I205" s="217"/>
      <c r="J205" s="212"/>
      <c r="K205" s="212"/>
      <c r="L205" s="218"/>
      <c r="M205" s="219"/>
      <c r="N205" s="220"/>
      <c r="O205" s="220"/>
      <c r="P205" s="220"/>
      <c r="Q205" s="220"/>
      <c r="R205" s="220"/>
      <c r="S205" s="220"/>
      <c r="T205" s="221"/>
      <c r="AT205" s="222" t="s">
        <v>185</v>
      </c>
      <c r="AU205" s="222" t="s">
        <v>89</v>
      </c>
      <c r="AV205" s="11" t="s">
        <v>89</v>
      </c>
      <c r="AW205" s="11" t="s">
        <v>42</v>
      </c>
      <c r="AX205" s="11" t="s">
        <v>10</v>
      </c>
      <c r="AY205" s="222" t="s">
        <v>134</v>
      </c>
    </row>
    <row r="206" spans="2:65" s="1" customFormat="1" ht="31.5" customHeight="1">
      <c r="B206" s="40"/>
      <c r="C206" s="192" t="s">
        <v>388</v>
      </c>
      <c r="D206" s="192" t="s">
        <v>137</v>
      </c>
      <c r="E206" s="193" t="s">
        <v>389</v>
      </c>
      <c r="F206" s="194" t="s">
        <v>390</v>
      </c>
      <c r="G206" s="195" t="s">
        <v>181</v>
      </c>
      <c r="H206" s="196">
        <v>55</v>
      </c>
      <c r="I206" s="197"/>
      <c r="J206" s="198">
        <f>ROUND(I206*H206,0)</f>
        <v>0</v>
      </c>
      <c r="K206" s="194" t="s">
        <v>141</v>
      </c>
      <c r="L206" s="60"/>
      <c r="M206" s="199" t="s">
        <v>36</v>
      </c>
      <c r="N206" s="200" t="s">
        <v>51</v>
      </c>
      <c r="O206" s="41"/>
      <c r="P206" s="201">
        <f>O206*H206</f>
        <v>0</v>
      </c>
      <c r="Q206" s="201">
        <v>0</v>
      </c>
      <c r="R206" s="201">
        <f>Q206*H206</f>
        <v>0</v>
      </c>
      <c r="S206" s="201">
        <v>0</v>
      </c>
      <c r="T206" s="202">
        <f>S206*H206</f>
        <v>0</v>
      </c>
      <c r="AR206" s="22" t="s">
        <v>158</v>
      </c>
      <c r="AT206" s="22" t="s">
        <v>137</v>
      </c>
      <c r="AU206" s="22" t="s">
        <v>89</v>
      </c>
      <c r="AY206" s="22" t="s">
        <v>134</v>
      </c>
      <c r="BE206" s="203">
        <f>IF(N206="základní",J206,0)</f>
        <v>0</v>
      </c>
      <c r="BF206" s="203">
        <f>IF(N206="snížená",J206,0)</f>
        <v>0</v>
      </c>
      <c r="BG206" s="203">
        <f>IF(N206="zákl. přenesená",J206,0)</f>
        <v>0</v>
      </c>
      <c r="BH206" s="203">
        <f>IF(N206="sníž. přenesená",J206,0)</f>
        <v>0</v>
      </c>
      <c r="BI206" s="203">
        <f>IF(N206="nulová",J206,0)</f>
        <v>0</v>
      </c>
      <c r="BJ206" s="22" t="s">
        <v>10</v>
      </c>
      <c r="BK206" s="203">
        <f>ROUND(I206*H206,0)</f>
        <v>0</v>
      </c>
      <c r="BL206" s="22" t="s">
        <v>158</v>
      </c>
      <c r="BM206" s="22" t="s">
        <v>391</v>
      </c>
    </row>
    <row r="207" spans="2:65" s="1" customFormat="1" ht="121.5">
      <c r="B207" s="40"/>
      <c r="C207" s="62"/>
      <c r="D207" s="208" t="s">
        <v>183</v>
      </c>
      <c r="E207" s="62"/>
      <c r="F207" s="209" t="s">
        <v>392</v>
      </c>
      <c r="G207" s="62"/>
      <c r="H207" s="62"/>
      <c r="I207" s="162"/>
      <c r="J207" s="62"/>
      <c r="K207" s="62"/>
      <c r="L207" s="60"/>
      <c r="M207" s="210"/>
      <c r="N207" s="41"/>
      <c r="O207" s="41"/>
      <c r="P207" s="41"/>
      <c r="Q207" s="41"/>
      <c r="R207" s="41"/>
      <c r="S207" s="41"/>
      <c r="T207" s="77"/>
      <c r="AT207" s="22" t="s">
        <v>183</v>
      </c>
      <c r="AU207" s="22" t="s">
        <v>89</v>
      </c>
    </row>
    <row r="208" spans="2:65" s="11" customFormat="1" ht="13.5">
      <c r="B208" s="211"/>
      <c r="C208" s="212"/>
      <c r="D208" s="208" t="s">
        <v>185</v>
      </c>
      <c r="E208" s="223" t="s">
        <v>36</v>
      </c>
      <c r="F208" s="224" t="s">
        <v>393</v>
      </c>
      <c r="G208" s="212"/>
      <c r="H208" s="225">
        <v>55</v>
      </c>
      <c r="I208" s="217"/>
      <c r="J208" s="212"/>
      <c r="K208" s="212"/>
      <c r="L208" s="218"/>
      <c r="M208" s="219"/>
      <c r="N208" s="220"/>
      <c r="O208" s="220"/>
      <c r="P208" s="220"/>
      <c r="Q208" s="220"/>
      <c r="R208" s="220"/>
      <c r="S208" s="220"/>
      <c r="T208" s="221"/>
      <c r="AT208" s="222" t="s">
        <v>185</v>
      </c>
      <c r="AU208" s="222" t="s">
        <v>89</v>
      </c>
      <c r="AV208" s="11" t="s">
        <v>89</v>
      </c>
      <c r="AW208" s="11" t="s">
        <v>42</v>
      </c>
      <c r="AX208" s="11" t="s">
        <v>10</v>
      </c>
      <c r="AY208" s="222" t="s">
        <v>134</v>
      </c>
    </row>
    <row r="209" spans="2:65" s="10" customFormat="1" ht="29.85" customHeight="1">
      <c r="B209" s="175"/>
      <c r="C209" s="176"/>
      <c r="D209" s="189" t="s">
        <v>79</v>
      </c>
      <c r="E209" s="190" t="s">
        <v>89</v>
      </c>
      <c r="F209" s="190" t="s">
        <v>394</v>
      </c>
      <c r="G209" s="176"/>
      <c r="H209" s="176"/>
      <c r="I209" s="179"/>
      <c r="J209" s="191">
        <f>BK209</f>
        <v>0</v>
      </c>
      <c r="K209" s="176"/>
      <c r="L209" s="181"/>
      <c r="M209" s="182"/>
      <c r="N209" s="183"/>
      <c r="O209" s="183"/>
      <c r="P209" s="184">
        <f>SUM(P210:P212)</f>
        <v>0</v>
      </c>
      <c r="Q209" s="183"/>
      <c r="R209" s="184">
        <f>SUM(R210:R212)</f>
        <v>0</v>
      </c>
      <c r="S209" s="183"/>
      <c r="T209" s="185">
        <f>SUM(T210:T212)</f>
        <v>0</v>
      </c>
      <c r="AR209" s="186" t="s">
        <v>10</v>
      </c>
      <c r="AT209" s="187" t="s">
        <v>79</v>
      </c>
      <c r="AU209" s="187" t="s">
        <v>10</v>
      </c>
      <c r="AY209" s="186" t="s">
        <v>134</v>
      </c>
      <c r="BK209" s="188">
        <f>SUM(BK210:BK212)</f>
        <v>0</v>
      </c>
    </row>
    <row r="210" spans="2:65" s="1" customFormat="1" ht="31.5" customHeight="1">
      <c r="B210" s="40"/>
      <c r="C210" s="192" t="s">
        <v>395</v>
      </c>
      <c r="D210" s="192" t="s">
        <v>137</v>
      </c>
      <c r="E210" s="193" t="s">
        <v>396</v>
      </c>
      <c r="F210" s="194" t="s">
        <v>397</v>
      </c>
      <c r="G210" s="195" t="s">
        <v>181</v>
      </c>
      <c r="H210" s="196">
        <v>16</v>
      </c>
      <c r="I210" s="197"/>
      <c r="J210" s="198">
        <f>ROUND(I210*H210,0)</f>
        <v>0</v>
      </c>
      <c r="K210" s="194" t="s">
        <v>141</v>
      </c>
      <c r="L210" s="60"/>
      <c r="M210" s="199" t="s">
        <v>36</v>
      </c>
      <c r="N210" s="200" t="s">
        <v>51</v>
      </c>
      <c r="O210" s="41"/>
      <c r="P210" s="201">
        <f>O210*H210</f>
        <v>0</v>
      </c>
      <c r="Q210" s="201">
        <v>0</v>
      </c>
      <c r="R210" s="201">
        <f>Q210*H210</f>
        <v>0</v>
      </c>
      <c r="S210" s="201">
        <v>0</v>
      </c>
      <c r="T210" s="202">
        <f>S210*H210</f>
        <v>0</v>
      </c>
      <c r="AR210" s="22" t="s">
        <v>158</v>
      </c>
      <c r="AT210" s="22" t="s">
        <v>137</v>
      </c>
      <c r="AU210" s="22" t="s">
        <v>89</v>
      </c>
      <c r="AY210" s="22" t="s">
        <v>134</v>
      </c>
      <c r="BE210" s="203">
        <f>IF(N210="základní",J210,0)</f>
        <v>0</v>
      </c>
      <c r="BF210" s="203">
        <f>IF(N210="snížená",J210,0)</f>
        <v>0</v>
      </c>
      <c r="BG210" s="203">
        <f>IF(N210="zákl. přenesená",J210,0)</f>
        <v>0</v>
      </c>
      <c r="BH210" s="203">
        <f>IF(N210="sníž. přenesená",J210,0)</f>
        <v>0</v>
      </c>
      <c r="BI210" s="203">
        <f>IF(N210="nulová",J210,0)</f>
        <v>0</v>
      </c>
      <c r="BJ210" s="22" t="s">
        <v>10</v>
      </c>
      <c r="BK210" s="203">
        <f>ROUND(I210*H210,0)</f>
        <v>0</v>
      </c>
      <c r="BL210" s="22" t="s">
        <v>158</v>
      </c>
      <c r="BM210" s="22" t="s">
        <v>398</v>
      </c>
    </row>
    <row r="211" spans="2:65" s="1" customFormat="1" ht="67.5">
      <c r="B211" s="40"/>
      <c r="C211" s="62"/>
      <c r="D211" s="208" t="s">
        <v>183</v>
      </c>
      <c r="E211" s="62"/>
      <c r="F211" s="209" t="s">
        <v>399</v>
      </c>
      <c r="G211" s="62"/>
      <c r="H211" s="62"/>
      <c r="I211" s="162"/>
      <c r="J211" s="62"/>
      <c r="K211" s="62"/>
      <c r="L211" s="60"/>
      <c r="M211" s="210"/>
      <c r="N211" s="41"/>
      <c r="O211" s="41"/>
      <c r="P211" s="41"/>
      <c r="Q211" s="41"/>
      <c r="R211" s="41"/>
      <c r="S211" s="41"/>
      <c r="T211" s="77"/>
      <c r="AT211" s="22" t="s">
        <v>183</v>
      </c>
      <c r="AU211" s="22" t="s">
        <v>89</v>
      </c>
    </row>
    <row r="212" spans="2:65" s="11" customFormat="1" ht="13.5">
      <c r="B212" s="211"/>
      <c r="C212" s="212"/>
      <c r="D212" s="208" t="s">
        <v>185</v>
      </c>
      <c r="E212" s="223" t="s">
        <v>36</v>
      </c>
      <c r="F212" s="224" t="s">
        <v>400</v>
      </c>
      <c r="G212" s="212"/>
      <c r="H212" s="225">
        <v>16</v>
      </c>
      <c r="I212" s="217"/>
      <c r="J212" s="212"/>
      <c r="K212" s="212"/>
      <c r="L212" s="218"/>
      <c r="M212" s="219"/>
      <c r="N212" s="220"/>
      <c r="O212" s="220"/>
      <c r="P212" s="220"/>
      <c r="Q212" s="220"/>
      <c r="R212" s="220"/>
      <c r="S212" s="220"/>
      <c r="T212" s="221"/>
      <c r="AT212" s="222" t="s">
        <v>185</v>
      </c>
      <c r="AU212" s="222" t="s">
        <v>89</v>
      </c>
      <c r="AV212" s="11" t="s">
        <v>89</v>
      </c>
      <c r="AW212" s="11" t="s">
        <v>42</v>
      </c>
      <c r="AX212" s="11" t="s">
        <v>10</v>
      </c>
      <c r="AY212" s="222" t="s">
        <v>134</v>
      </c>
    </row>
    <row r="213" spans="2:65" s="10" customFormat="1" ht="29.85" customHeight="1">
      <c r="B213" s="175"/>
      <c r="C213" s="176"/>
      <c r="D213" s="189" t="s">
        <v>79</v>
      </c>
      <c r="E213" s="190" t="s">
        <v>133</v>
      </c>
      <c r="F213" s="190" t="s">
        <v>401</v>
      </c>
      <c r="G213" s="176"/>
      <c r="H213" s="176"/>
      <c r="I213" s="179"/>
      <c r="J213" s="191">
        <f>BK213</f>
        <v>0</v>
      </c>
      <c r="K213" s="176"/>
      <c r="L213" s="181"/>
      <c r="M213" s="182"/>
      <c r="N213" s="183"/>
      <c r="O213" s="183"/>
      <c r="P213" s="184">
        <f>SUM(P214:P278)</f>
        <v>0</v>
      </c>
      <c r="Q213" s="183"/>
      <c r="R213" s="184">
        <f>SUM(R214:R278)</f>
        <v>151.1236615</v>
      </c>
      <c r="S213" s="183"/>
      <c r="T213" s="185">
        <f>SUM(T214:T278)</f>
        <v>0</v>
      </c>
      <c r="AR213" s="186" t="s">
        <v>10</v>
      </c>
      <c r="AT213" s="187" t="s">
        <v>79</v>
      </c>
      <c r="AU213" s="187" t="s">
        <v>10</v>
      </c>
      <c r="AY213" s="186" t="s">
        <v>134</v>
      </c>
      <c r="BK213" s="188">
        <f>SUM(BK214:BK278)</f>
        <v>0</v>
      </c>
    </row>
    <row r="214" spans="2:65" s="1" customFormat="1" ht="22.5" customHeight="1">
      <c r="B214" s="40"/>
      <c r="C214" s="192" t="s">
        <v>402</v>
      </c>
      <c r="D214" s="192" t="s">
        <v>137</v>
      </c>
      <c r="E214" s="193" t="s">
        <v>403</v>
      </c>
      <c r="F214" s="194" t="s">
        <v>404</v>
      </c>
      <c r="G214" s="195" t="s">
        <v>181</v>
      </c>
      <c r="H214" s="196">
        <v>569.6</v>
      </c>
      <c r="I214" s="197"/>
      <c r="J214" s="198">
        <f>ROUND(I214*H214,0)</f>
        <v>0</v>
      </c>
      <c r="K214" s="194" t="s">
        <v>141</v>
      </c>
      <c r="L214" s="60"/>
      <c r="M214" s="199" t="s">
        <v>36</v>
      </c>
      <c r="N214" s="200" t="s">
        <v>51</v>
      </c>
      <c r="O214" s="41"/>
      <c r="P214" s="201">
        <f>O214*H214</f>
        <v>0</v>
      </c>
      <c r="Q214" s="201">
        <v>0</v>
      </c>
      <c r="R214" s="201">
        <f>Q214*H214</f>
        <v>0</v>
      </c>
      <c r="S214" s="201">
        <v>0</v>
      </c>
      <c r="T214" s="202">
        <f>S214*H214</f>
        <v>0</v>
      </c>
      <c r="AR214" s="22" t="s">
        <v>158</v>
      </c>
      <c r="AT214" s="22" t="s">
        <v>137</v>
      </c>
      <c r="AU214" s="22" t="s">
        <v>89</v>
      </c>
      <c r="AY214" s="22" t="s">
        <v>134</v>
      </c>
      <c r="BE214" s="203">
        <f>IF(N214="základní",J214,0)</f>
        <v>0</v>
      </c>
      <c r="BF214" s="203">
        <f>IF(N214="snížená",J214,0)</f>
        <v>0</v>
      </c>
      <c r="BG214" s="203">
        <f>IF(N214="zákl. přenesená",J214,0)</f>
        <v>0</v>
      </c>
      <c r="BH214" s="203">
        <f>IF(N214="sníž. přenesená",J214,0)</f>
        <v>0</v>
      </c>
      <c r="BI214" s="203">
        <f>IF(N214="nulová",J214,0)</f>
        <v>0</v>
      </c>
      <c r="BJ214" s="22" t="s">
        <v>10</v>
      </c>
      <c r="BK214" s="203">
        <f>ROUND(I214*H214,0)</f>
        <v>0</v>
      </c>
      <c r="BL214" s="22" t="s">
        <v>158</v>
      </c>
      <c r="BM214" s="22" t="s">
        <v>405</v>
      </c>
    </row>
    <row r="215" spans="2:65" s="11" customFormat="1" ht="13.5">
      <c r="B215" s="211"/>
      <c r="C215" s="212"/>
      <c r="D215" s="213" t="s">
        <v>185</v>
      </c>
      <c r="E215" s="214" t="s">
        <v>36</v>
      </c>
      <c r="F215" s="215" t="s">
        <v>406</v>
      </c>
      <c r="G215" s="212"/>
      <c r="H215" s="216">
        <v>569.6</v>
      </c>
      <c r="I215" s="217"/>
      <c r="J215" s="212"/>
      <c r="K215" s="212"/>
      <c r="L215" s="218"/>
      <c r="M215" s="219"/>
      <c r="N215" s="220"/>
      <c r="O215" s="220"/>
      <c r="P215" s="220"/>
      <c r="Q215" s="220"/>
      <c r="R215" s="220"/>
      <c r="S215" s="220"/>
      <c r="T215" s="221"/>
      <c r="AT215" s="222" t="s">
        <v>185</v>
      </c>
      <c r="AU215" s="222" t="s">
        <v>89</v>
      </c>
      <c r="AV215" s="11" t="s">
        <v>89</v>
      </c>
      <c r="AW215" s="11" t="s">
        <v>42</v>
      </c>
      <c r="AX215" s="11" t="s">
        <v>10</v>
      </c>
      <c r="AY215" s="222" t="s">
        <v>134</v>
      </c>
    </row>
    <row r="216" spans="2:65" s="1" customFormat="1" ht="22.5" customHeight="1">
      <c r="B216" s="40"/>
      <c r="C216" s="192" t="s">
        <v>407</v>
      </c>
      <c r="D216" s="192" t="s">
        <v>137</v>
      </c>
      <c r="E216" s="193" t="s">
        <v>408</v>
      </c>
      <c r="F216" s="194" t="s">
        <v>409</v>
      </c>
      <c r="G216" s="195" t="s">
        <v>181</v>
      </c>
      <c r="H216" s="196">
        <v>176.75</v>
      </c>
      <c r="I216" s="197"/>
      <c r="J216" s="198">
        <f>ROUND(I216*H216,0)</f>
        <v>0</v>
      </c>
      <c r="K216" s="194" t="s">
        <v>141</v>
      </c>
      <c r="L216" s="60"/>
      <c r="M216" s="199" t="s">
        <v>36</v>
      </c>
      <c r="N216" s="200" t="s">
        <v>51</v>
      </c>
      <c r="O216" s="41"/>
      <c r="P216" s="201">
        <f>O216*H216</f>
        <v>0</v>
      </c>
      <c r="Q216" s="201">
        <v>0</v>
      </c>
      <c r="R216" s="201">
        <f>Q216*H216</f>
        <v>0</v>
      </c>
      <c r="S216" s="201">
        <v>0</v>
      </c>
      <c r="T216" s="202">
        <f>S216*H216</f>
        <v>0</v>
      </c>
      <c r="AR216" s="22" t="s">
        <v>158</v>
      </c>
      <c r="AT216" s="22" t="s">
        <v>137</v>
      </c>
      <c r="AU216" s="22" t="s">
        <v>89</v>
      </c>
      <c r="AY216" s="22" t="s">
        <v>134</v>
      </c>
      <c r="BE216" s="203">
        <f>IF(N216="základní",J216,0)</f>
        <v>0</v>
      </c>
      <c r="BF216" s="203">
        <f>IF(N216="snížená",J216,0)</f>
        <v>0</v>
      </c>
      <c r="BG216" s="203">
        <f>IF(N216="zákl. přenesená",J216,0)</f>
        <v>0</v>
      </c>
      <c r="BH216" s="203">
        <f>IF(N216="sníž. přenesená",J216,0)</f>
        <v>0</v>
      </c>
      <c r="BI216" s="203">
        <f>IF(N216="nulová",J216,0)</f>
        <v>0</v>
      </c>
      <c r="BJ216" s="22" t="s">
        <v>10</v>
      </c>
      <c r="BK216" s="203">
        <f>ROUND(I216*H216,0)</f>
        <v>0</v>
      </c>
      <c r="BL216" s="22" t="s">
        <v>158</v>
      </c>
      <c r="BM216" s="22" t="s">
        <v>410</v>
      </c>
    </row>
    <row r="217" spans="2:65" s="11" customFormat="1" ht="13.5">
      <c r="B217" s="211"/>
      <c r="C217" s="212"/>
      <c r="D217" s="208" t="s">
        <v>185</v>
      </c>
      <c r="E217" s="223" t="s">
        <v>36</v>
      </c>
      <c r="F217" s="224" t="s">
        <v>411</v>
      </c>
      <c r="G217" s="212"/>
      <c r="H217" s="225">
        <v>47.65</v>
      </c>
      <c r="I217" s="217"/>
      <c r="J217" s="212"/>
      <c r="K217" s="212"/>
      <c r="L217" s="218"/>
      <c r="M217" s="219"/>
      <c r="N217" s="220"/>
      <c r="O217" s="220"/>
      <c r="P217" s="220"/>
      <c r="Q217" s="220"/>
      <c r="R217" s="220"/>
      <c r="S217" s="220"/>
      <c r="T217" s="221"/>
      <c r="AT217" s="222" t="s">
        <v>185</v>
      </c>
      <c r="AU217" s="222" t="s">
        <v>89</v>
      </c>
      <c r="AV217" s="11" t="s">
        <v>89</v>
      </c>
      <c r="AW217" s="11" t="s">
        <v>42</v>
      </c>
      <c r="AX217" s="11" t="s">
        <v>80</v>
      </c>
      <c r="AY217" s="222" t="s">
        <v>134</v>
      </c>
    </row>
    <row r="218" spans="2:65" s="11" customFormat="1" ht="13.5">
      <c r="B218" s="211"/>
      <c r="C218" s="212"/>
      <c r="D218" s="208" t="s">
        <v>185</v>
      </c>
      <c r="E218" s="223" t="s">
        <v>36</v>
      </c>
      <c r="F218" s="224" t="s">
        <v>412</v>
      </c>
      <c r="G218" s="212"/>
      <c r="H218" s="225">
        <v>129.1</v>
      </c>
      <c r="I218" s="217"/>
      <c r="J218" s="212"/>
      <c r="K218" s="212"/>
      <c r="L218" s="218"/>
      <c r="M218" s="219"/>
      <c r="N218" s="220"/>
      <c r="O218" s="220"/>
      <c r="P218" s="220"/>
      <c r="Q218" s="220"/>
      <c r="R218" s="220"/>
      <c r="S218" s="220"/>
      <c r="T218" s="221"/>
      <c r="AT218" s="222" t="s">
        <v>185</v>
      </c>
      <c r="AU218" s="222" t="s">
        <v>89</v>
      </c>
      <c r="AV218" s="11" t="s">
        <v>89</v>
      </c>
      <c r="AW218" s="11" t="s">
        <v>42</v>
      </c>
      <c r="AX218" s="11" t="s">
        <v>80</v>
      </c>
      <c r="AY218" s="222" t="s">
        <v>134</v>
      </c>
    </row>
    <row r="219" spans="2:65" s="12" customFormat="1" ht="13.5">
      <c r="B219" s="226"/>
      <c r="C219" s="227"/>
      <c r="D219" s="213" t="s">
        <v>185</v>
      </c>
      <c r="E219" s="228" t="s">
        <v>36</v>
      </c>
      <c r="F219" s="229" t="s">
        <v>249</v>
      </c>
      <c r="G219" s="227"/>
      <c r="H219" s="230">
        <v>176.75</v>
      </c>
      <c r="I219" s="231"/>
      <c r="J219" s="227"/>
      <c r="K219" s="227"/>
      <c r="L219" s="232"/>
      <c r="M219" s="233"/>
      <c r="N219" s="234"/>
      <c r="O219" s="234"/>
      <c r="P219" s="234"/>
      <c r="Q219" s="234"/>
      <c r="R219" s="234"/>
      <c r="S219" s="234"/>
      <c r="T219" s="235"/>
      <c r="AT219" s="236" t="s">
        <v>185</v>
      </c>
      <c r="AU219" s="236" t="s">
        <v>89</v>
      </c>
      <c r="AV219" s="12" t="s">
        <v>158</v>
      </c>
      <c r="AW219" s="12" t="s">
        <v>42</v>
      </c>
      <c r="AX219" s="12" t="s">
        <v>10</v>
      </c>
      <c r="AY219" s="236" t="s">
        <v>134</v>
      </c>
    </row>
    <row r="220" spans="2:65" s="1" customFormat="1" ht="31.5" customHeight="1">
      <c r="B220" s="40"/>
      <c r="C220" s="192" t="s">
        <v>413</v>
      </c>
      <c r="D220" s="192" t="s">
        <v>137</v>
      </c>
      <c r="E220" s="193" t="s">
        <v>414</v>
      </c>
      <c r="F220" s="194" t="s">
        <v>415</v>
      </c>
      <c r="G220" s="195" t="s">
        <v>181</v>
      </c>
      <c r="H220" s="196">
        <v>129.1</v>
      </c>
      <c r="I220" s="197"/>
      <c r="J220" s="198">
        <f>ROUND(I220*H220,0)</f>
        <v>0</v>
      </c>
      <c r="K220" s="194" t="s">
        <v>141</v>
      </c>
      <c r="L220" s="60"/>
      <c r="M220" s="199" t="s">
        <v>36</v>
      </c>
      <c r="N220" s="200" t="s">
        <v>51</v>
      </c>
      <c r="O220" s="41"/>
      <c r="P220" s="201">
        <f>O220*H220</f>
        <v>0</v>
      </c>
      <c r="Q220" s="201">
        <v>0</v>
      </c>
      <c r="R220" s="201">
        <f>Q220*H220</f>
        <v>0</v>
      </c>
      <c r="S220" s="201">
        <v>0</v>
      </c>
      <c r="T220" s="202">
        <f>S220*H220</f>
        <v>0</v>
      </c>
      <c r="AR220" s="22" t="s">
        <v>158</v>
      </c>
      <c r="AT220" s="22" t="s">
        <v>137</v>
      </c>
      <c r="AU220" s="22" t="s">
        <v>89</v>
      </c>
      <c r="AY220" s="22" t="s">
        <v>134</v>
      </c>
      <c r="BE220" s="203">
        <f>IF(N220="základní",J220,0)</f>
        <v>0</v>
      </c>
      <c r="BF220" s="203">
        <f>IF(N220="snížená",J220,0)</f>
        <v>0</v>
      </c>
      <c r="BG220" s="203">
        <f>IF(N220="zákl. přenesená",J220,0)</f>
        <v>0</v>
      </c>
      <c r="BH220" s="203">
        <f>IF(N220="sníž. přenesená",J220,0)</f>
        <v>0</v>
      </c>
      <c r="BI220" s="203">
        <f>IF(N220="nulová",J220,0)</f>
        <v>0</v>
      </c>
      <c r="BJ220" s="22" t="s">
        <v>10</v>
      </c>
      <c r="BK220" s="203">
        <f>ROUND(I220*H220,0)</f>
        <v>0</v>
      </c>
      <c r="BL220" s="22" t="s">
        <v>158</v>
      </c>
      <c r="BM220" s="22" t="s">
        <v>416</v>
      </c>
    </row>
    <row r="221" spans="2:65" s="1" customFormat="1" ht="27">
      <c r="B221" s="40"/>
      <c r="C221" s="62"/>
      <c r="D221" s="208" t="s">
        <v>183</v>
      </c>
      <c r="E221" s="62"/>
      <c r="F221" s="209" t="s">
        <v>417</v>
      </c>
      <c r="G221" s="62"/>
      <c r="H221" s="62"/>
      <c r="I221" s="162"/>
      <c r="J221" s="62"/>
      <c r="K221" s="62"/>
      <c r="L221" s="60"/>
      <c r="M221" s="210"/>
      <c r="N221" s="41"/>
      <c r="O221" s="41"/>
      <c r="P221" s="41"/>
      <c r="Q221" s="41"/>
      <c r="R221" s="41"/>
      <c r="S221" s="41"/>
      <c r="T221" s="77"/>
      <c r="AT221" s="22" t="s">
        <v>183</v>
      </c>
      <c r="AU221" s="22" t="s">
        <v>89</v>
      </c>
    </row>
    <row r="222" spans="2:65" s="11" customFormat="1" ht="13.5">
      <c r="B222" s="211"/>
      <c r="C222" s="212"/>
      <c r="D222" s="213" t="s">
        <v>185</v>
      </c>
      <c r="E222" s="214" t="s">
        <v>36</v>
      </c>
      <c r="F222" s="215" t="s">
        <v>412</v>
      </c>
      <c r="G222" s="212"/>
      <c r="H222" s="216">
        <v>129.1</v>
      </c>
      <c r="I222" s="217"/>
      <c r="J222" s="212"/>
      <c r="K222" s="212"/>
      <c r="L222" s="218"/>
      <c r="M222" s="219"/>
      <c r="N222" s="220"/>
      <c r="O222" s="220"/>
      <c r="P222" s="220"/>
      <c r="Q222" s="220"/>
      <c r="R222" s="220"/>
      <c r="S222" s="220"/>
      <c r="T222" s="221"/>
      <c r="AT222" s="222" t="s">
        <v>185</v>
      </c>
      <c r="AU222" s="222" t="s">
        <v>89</v>
      </c>
      <c r="AV222" s="11" t="s">
        <v>89</v>
      </c>
      <c r="AW222" s="11" t="s">
        <v>42</v>
      </c>
      <c r="AX222" s="11" t="s">
        <v>10</v>
      </c>
      <c r="AY222" s="222" t="s">
        <v>134</v>
      </c>
    </row>
    <row r="223" spans="2:65" s="1" customFormat="1" ht="31.5" customHeight="1">
      <c r="B223" s="40"/>
      <c r="C223" s="192" t="s">
        <v>418</v>
      </c>
      <c r="D223" s="192" t="s">
        <v>137</v>
      </c>
      <c r="E223" s="193" t="s">
        <v>419</v>
      </c>
      <c r="F223" s="194" t="s">
        <v>420</v>
      </c>
      <c r="G223" s="195" t="s">
        <v>181</v>
      </c>
      <c r="H223" s="196">
        <v>8</v>
      </c>
      <c r="I223" s="197"/>
      <c r="J223" s="198">
        <f>ROUND(I223*H223,0)</f>
        <v>0</v>
      </c>
      <c r="K223" s="194" t="s">
        <v>141</v>
      </c>
      <c r="L223" s="60"/>
      <c r="M223" s="199" t="s">
        <v>36</v>
      </c>
      <c r="N223" s="200" t="s">
        <v>51</v>
      </c>
      <c r="O223" s="41"/>
      <c r="P223" s="201">
        <f>O223*H223</f>
        <v>0</v>
      </c>
      <c r="Q223" s="201">
        <v>0.37080000000000002</v>
      </c>
      <c r="R223" s="201">
        <f>Q223*H223</f>
        <v>2.9664000000000001</v>
      </c>
      <c r="S223" s="201">
        <v>0</v>
      </c>
      <c r="T223" s="202">
        <f>S223*H223</f>
        <v>0</v>
      </c>
      <c r="AR223" s="22" t="s">
        <v>158</v>
      </c>
      <c r="AT223" s="22" t="s">
        <v>137</v>
      </c>
      <c r="AU223" s="22" t="s">
        <v>89</v>
      </c>
      <c r="AY223" s="22" t="s">
        <v>134</v>
      </c>
      <c r="BE223" s="203">
        <f>IF(N223="základní",J223,0)</f>
        <v>0</v>
      </c>
      <c r="BF223" s="203">
        <f>IF(N223="snížená",J223,0)</f>
        <v>0</v>
      </c>
      <c r="BG223" s="203">
        <f>IF(N223="zákl. přenesená",J223,0)</f>
        <v>0</v>
      </c>
      <c r="BH223" s="203">
        <f>IF(N223="sníž. přenesená",J223,0)</f>
        <v>0</v>
      </c>
      <c r="BI223" s="203">
        <f>IF(N223="nulová",J223,0)</f>
        <v>0</v>
      </c>
      <c r="BJ223" s="22" t="s">
        <v>10</v>
      </c>
      <c r="BK223" s="203">
        <f>ROUND(I223*H223,0)</f>
        <v>0</v>
      </c>
      <c r="BL223" s="22" t="s">
        <v>158</v>
      </c>
      <c r="BM223" s="22" t="s">
        <v>421</v>
      </c>
    </row>
    <row r="224" spans="2:65" s="1" customFormat="1" ht="81">
      <c r="B224" s="40"/>
      <c r="C224" s="62"/>
      <c r="D224" s="208" t="s">
        <v>183</v>
      </c>
      <c r="E224" s="62"/>
      <c r="F224" s="209" t="s">
        <v>422</v>
      </c>
      <c r="G224" s="62"/>
      <c r="H224" s="62"/>
      <c r="I224" s="162"/>
      <c r="J224" s="62"/>
      <c r="K224" s="62"/>
      <c r="L224" s="60"/>
      <c r="M224" s="210"/>
      <c r="N224" s="41"/>
      <c r="O224" s="41"/>
      <c r="P224" s="41"/>
      <c r="Q224" s="41"/>
      <c r="R224" s="41"/>
      <c r="S224" s="41"/>
      <c r="T224" s="77"/>
      <c r="AT224" s="22" t="s">
        <v>183</v>
      </c>
      <c r="AU224" s="22" t="s">
        <v>89</v>
      </c>
    </row>
    <row r="225" spans="2:65" s="11" customFormat="1" ht="13.5">
      <c r="B225" s="211"/>
      <c r="C225" s="212"/>
      <c r="D225" s="213" t="s">
        <v>185</v>
      </c>
      <c r="E225" s="214" t="s">
        <v>36</v>
      </c>
      <c r="F225" s="215" t="s">
        <v>186</v>
      </c>
      <c r="G225" s="212"/>
      <c r="H225" s="216">
        <v>8</v>
      </c>
      <c r="I225" s="217"/>
      <c r="J225" s="212"/>
      <c r="K225" s="212"/>
      <c r="L225" s="218"/>
      <c r="M225" s="219"/>
      <c r="N225" s="220"/>
      <c r="O225" s="220"/>
      <c r="P225" s="220"/>
      <c r="Q225" s="220"/>
      <c r="R225" s="220"/>
      <c r="S225" s="220"/>
      <c r="T225" s="221"/>
      <c r="AT225" s="222" t="s">
        <v>185</v>
      </c>
      <c r="AU225" s="222" t="s">
        <v>89</v>
      </c>
      <c r="AV225" s="11" t="s">
        <v>89</v>
      </c>
      <c r="AW225" s="11" t="s">
        <v>42</v>
      </c>
      <c r="AX225" s="11" t="s">
        <v>10</v>
      </c>
      <c r="AY225" s="222" t="s">
        <v>134</v>
      </c>
    </row>
    <row r="226" spans="2:65" s="1" customFormat="1" ht="31.5" customHeight="1">
      <c r="B226" s="40"/>
      <c r="C226" s="192" t="s">
        <v>423</v>
      </c>
      <c r="D226" s="192" t="s">
        <v>137</v>
      </c>
      <c r="E226" s="193" t="s">
        <v>424</v>
      </c>
      <c r="F226" s="194" t="s">
        <v>425</v>
      </c>
      <c r="G226" s="195" t="s">
        <v>181</v>
      </c>
      <c r="H226" s="196">
        <v>8</v>
      </c>
      <c r="I226" s="197"/>
      <c r="J226" s="198">
        <f>ROUND(I226*H226,0)</f>
        <v>0</v>
      </c>
      <c r="K226" s="194" t="s">
        <v>141</v>
      </c>
      <c r="L226" s="60"/>
      <c r="M226" s="199" t="s">
        <v>36</v>
      </c>
      <c r="N226" s="200" t="s">
        <v>51</v>
      </c>
      <c r="O226" s="41"/>
      <c r="P226" s="201">
        <f>O226*H226</f>
        <v>0</v>
      </c>
      <c r="Q226" s="201">
        <v>0.39561000000000002</v>
      </c>
      <c r="R226" s="201">
        <f>Q226*H226</f>
        <v>3.1648800000000001</v>
      </c>
      <c r="S226" s="201">
        <v>0</v>
      </c>
      <c r="T226" s="202">
        <f>S226*H226</f>
        <v>0</v>
      </c>
      <c r="AR226" s="22" t="s">
        <v>158</v>
      </c>
      <c r="AT226" s="22" t="s">
        <v>137</v>
      </c>
      <c r="AU226" s="22" t="s">
        <v>89</v>
      </c>
      <c r="AY226" s="22" t="s">
        <v>134</v>
      </c>
      <c r="BE226" s="203">
        <f>IF(N226="základní",J226,0)</f>
        <v>0</v>
      </c>
      <c r="BF226" s="203">
        <f>IF(N226="snížená",J226,0)</f>
        <v>0</v>
      </c>
      <c r="BG226" s="203">
        <f>IF(N226="zákl. přenesená",J226,0)</f>
        <v>0</v>
      </c>
      <c r="BH226" s="203">
        <f>IF(N226="sníž. přenesená",J226,0)</f>
        <v>0</v>
      </c>
      <c r="BI226" s="203">
        <f>IF(N226="nulová",J226,0)</f>
        <v>0</v>
      </c>
      <c r="BJ226" s="22" t="s">
        <v>10</v>
      </c>
      <c r="BK226" s="203">
        <f>ROUND(I226*H226,0)</f>
        <v>0</v>
      </c>
      <c r="BL226" s="22" t="s">
        <v>158</v>
      </c>
      <c r="BM226" s="22" t="s">
        <v>426</v>
      </c>
    </row>
    <row r="227" spans="2:65" s="1" customFormat="1" ht="81">
      <c r="B227" s="40"/>
      <c r="C227" s="62"/>
      <c r="D227" s="208" t="s">
        <v>183</v>
      </c>
      <c r="E227" s="62"/>
      <c r="F227" s="209" t="s">
        <v>422</v>
      </c>
      <c r="G227" s="62"/>
      <c r="H227" s="62"/>
      <c r="I227" s="162"/>
      <c r="J227" s="62"/>
      <c r="K227" s="62"/>
      <c r="L227" s="60"/>
      <c r="M227" s="210"/>
      <c r="N227" s="41"/>
      <c r="O227" s="41"/>
      <c r="P227" s="41"/>
      <c r="Q227" s="41"/>
      <c r="R227" s="41"/>
      <c r="S227" s="41"/>
      <c r="T227" s="77"/>
      <c r="AT227" s="22" t="s">
        <v>183</v>
      </c>
      <c r="AU227" s="22" t="s">
        <v>89</v>
      </c>
    </row>
    <row r="228" spans="2:65" s="11" customFormat="1" ht="13.5">
      <c r="B228" s="211"/>
      <c r="C228" s="212"/>
      <c r="D228" s="213" t="s">
        <v>185</v>
      </c>
      <c r="E228" s="214" t="s">
        <v>36</v>
      </c>
      <c r="F228" s="215" t="s">
        <v>186</v>
      </c>
      <c r="G228" s="212"/>
      <c r="H228" s="216">
        <v>8</v>
      </c>
      <c r="I228" s="217"/>
      <c r="J228" s="212"/>
      <c r="K228" s="212"/>
      <c r="L228" s="218"/>
      <c r="M228" s="219"/>
      <c r="N228" s="220"/>
      <c r="O228" s="220"/>
      <c r="P228" s="220"/>
      <c r="Q228" s="220"/>
      <c r="R228" s="220"/>
      <c r="S228" s="220"/>
      <c r="T228" s="221"/>
      <c r="AT228" s="222" t="s">
        <v>185</v>
      </c>
      <c r="AU228" s="222" t="s">
        <v>89</v>
      </c>
      <c r="AV228" s="11" t="s">
        <v>89</v>
      </c>
      <c r="AW228" s="11" t="s">
        <v>42</v>
      </c>
      <c r="AX228" s="11" t="s">
        <v>10</v>
      </c>
      <c r="AY228" s="222" t="s">
        <v>134</v>
      </c>
    </row>
    <row r="229" spans="2:65" s="1" customFormat="1" ht="31.5" customHeight="1">
      <c r="B229" s="40"/>
      <c r="C229" s="192" t="s">
        <v>427</v>
      </c>
      <c r="D229" s="192" t="s">
        <v>137</v>
      </c>
      <c r="E229" s="193" t="s">
        <v>428</v>
      </c>
      <c r="F229" s="194" t="s">
        <v>429</v>
      </c>
      <c r="G229" s="195" t="s">
        <v>181</v>
      </c>
      <c r="H229" s="196">
        <v>8</v>
      </c>
      <c r="I229" s="197"/>
      <c r="J229" s="198">
        <f>ROUND(I229*H229,0)</f>
        <v>0</v>
      </c>
      <c r="K229" s="194" t="s">
        <v>141</v>
      </c>
      <c r="L229" s="60"/>
      <c r="M229" s="199" t="s">
        <v>36</v>
      </c>
      <c r="N229" s="200" t="s">
        <v>51</v>
      </c>
      <c r="O229" s="41"/>
      <c r="P229" s="201">
        <f>O229*H229</f>
        <v>0</v>
      </c>
      <c r="Q229" s="201">
        <v>0.25008000000000002</v>
      </c>
      <c r="R229" s="201">
        <f>Q229*H229</f>
        <v>2.0006400000000002</v>
      </c>
      <c r="S229" s="201">
        <v>0</v>
      </c>
      <c r="T229" s="202">
        <f>S229*H229</f>
        <v>0</v>
      </c>
      <c r="AR229" s="22" t="s">
        <v>158</v>
      </c>
      <c r="AT229" s="22" t="s">
        <v>137</v>
      </c>
      <c r="AU229" s="22" t="s">
        <v>89</v>
      </c>
      <c r="AY229" s="22" t="s">
        <v>134</v>
      </c>
      <c r="BE229" s="203">
        <f>IF(N229="základní",J229,0)</f>
        <v>0</v>
      </c>
      <c r="BF229" s="203">
        <f>IF(N229="snížená",J229,0)</f>
        <v>0</v>
      </c>
      <c r="BG229" s="203">
        <f>IF(N229="zákl. přenesená",J229,0)</f>
        <v>0</v>
      </c>
      <c r="BH229" s="203">
        <f>IF(N229="sníž. přenesená",J229,0)</f>
        <v>0</v>
      </c>
      <c r="BI229" s="203">
        <f>IF(N229="nulová",J229,0)</f>
        <v>0</v>
      </c>
      <c r="BJ229" s="22" t="s">
        <v>10</v>
      </c>
      <c r="BK229" s="203">
        <f>ROUND(I229*H229,0)</f>
        <v>0</v>
      </c>
      <c r="BL229" s="22" t="s">
        <v>158</v>
      </c>
      <c r="BM229" s="22" t="s">
        <v>430</v>
      </c>
    </row>
    <row r="230" spans="2:65" s="1" customFormat="1" ht="81">
      <c r="B230" s="40"/>
      <c r="C230" s="62"/>
      <c r="D230" s="208" t="s">
        <v>183</v>
      </c>
      <c r="E230" s="62"/>
      <c r="F230" s="209" t="s">
        <v>422</v>
      </c>
      <c r="G230" s="62"/>
      <c r="H230" s="62"/>
      <c r="I230" s="162"/>
      <c r="J230" s="62"/>
      <c r="K230" s="62"/>
      <c r="L230" s="60"/>
      <c r="M230" s="210"/>
      <c r="N230" s="41"/>
      <c r="O230" s="41"/>
      <c r="P230" s="41"/>
      <c r="Q230" s="41"/>
      <c r="R230" s="41"/>
      <c r="S230" s="41"/>
      <c r="T230" s="77"/>
      <c r="AT230" s="22" t="s">
        <v>183</v>
      </c>
      <c r="AU230" s="22" t="s">
        <v>89</v>
      </c>
    </row>
    <row r="231" spans="2:65" s="11" customFormat="1" ht="13.5">
      <c r="B231" s="211"/>
      <c r="C231" s="212"/>
      <c r="D231" s="213" t="s">
        <v>185</v>
      </c>
      <c r="E231" s="214" t="s">
        <v>36</v>
      </c>
      <c r="F231" s="215" t="s">
        <v>186</v>
      </c>
      <c r="G231" s="212"/>
      <c r="H231" s="216">
        <v>8</v>
      </c>
      <c r="I231" s="217"/>
      <c r="J231" s="212"/>
      <c r="K231" s="212"/>
      <c r="L231" s="218"/>
      <c r="M231" s="219"/>
      <c r="N231" s="220"/>
      <c r="O231" s="220"/>
      <c r="P231" s="220"/>
      <c r="Q231" s="220"/>
      <c r="R231" s="220"/>
      <c r="S231" s="220"/>
      <c r="T231" s="221"/>
      <c r="AT231" s="222" t="s">
        <v>185</v>
      </c>
      <c r="AU231" s="222" t="s">
        <v>89</v>
      </c>
      <c r="AV231" s="11" t="s">
        <v>89</v>
      </c>
      <c r="AW231" s="11" t="s">
        <v>42</v>
      </c>
      <c r="AX231" s="11" t="s">
        <v>10</v>
      </c>
      <c r="AY231" s="222" t="s">
        <v>134</v>
      </c>
    </row>
    <row r="232" spans="2:65" s="1" customFormat="1" ht="31.5" customHeight="1">
      <c r="B232" s="40"/>
      <c r="C232" s="192" t="s">
        <v>431</v>
      </c>
      <c r="D232" s="192" t="s">
        <v>137</v>
      </c>
      <c r="E232" s="193" t="s">
        <v>432</v>
      </c>
      <c r="F232" s="194" t="s">
        <v>433</v>
      </c>
      <c r="G232" s="195" t="s">
        <v>181</v>
      </c>
      <c r="H232" s="196">
        <v>129.1</v>
      </c>
      <c r="I232" s="197"/>
      <c r="J232" s="198">
        <f>ROUND(I232*H232,0)</f>
        <v>0</v>
      </c>
      <c r="K232" s="194" t="s">
        <v>141</v>
      </c>
      <c r="L232" s="60"/>
      <c r="M232" s="199" t="s">
        <v>36</v>
      </c>
      <c r="N232" s="200" t="s">
        <v>51</v>
      </c>
      <c r="O232" s="41"/>
      <c r="P232" s="201">
        <f>O232*H232</f>
        <v>0</v>
      </c>
      <c r="Q232" s="201">
        <v>0</v>
      </c>
      <c r="R232" s="201">
        <f>Q232*H232</f>
        <v>0</v>
      </c>
      <c r="S232" s="201">
        <v>0</v>
      </c>
      <c r="T232" s="202">
        <f>S232*H232</f>
        <v>0</v>
      </c>
      <c r="AR232" s="22" t="s">
        <v>158</v>
      </c>
      <c r="AT232" s="22" t="s">
        <v>137</v>
      </c>
      <c r="AU232" s="22" t="s">
        <v>89</v>
      </c>
      <c r="AY232" s="22" t="s">
        <v>134</v>
      </c>
      <c r="BE232" s="203">
        <f>IF(N232="základní",J232,0)</f>
        <v>0</v>
      </c>
      <c r="BF232" s="203">
        <f>IF(N232="snížená",J232,0)</f>
        <v>0</v>
      </c>
      <c r="BG232" s="203">
        <f>IF(N232="zákl. přenesená",J232,0)</f>
        <v>0</v>
      </c>
      <c r="BH232" s="203">
        <f>IF(N232="sníž. přenesená",J232,0)</f>
        <v>0</v>
      </c>
      <c r="BI232" s="203">
        <f>IF(N232="nulová",J232,0)</f>
        <v>0</v>
      </c>
      <c r="BJ232" s="22" t="s">
        <v>10</v>
      </c>
      <c r="BK232" s="203">
        <f>ROUND(I232*H232,0)</f>
        <v>0</v>
      </c>
      <c r="BL232" s="22" t="s">
        <v>158</v>
      </c>
      <c r="BM232" s="22" t="s">
        <v>434</v>
      </c>
    </row>
    <row r="233" spans="2:65" s="1" customFormat="1" ht="94.5">
      <c r="B233" s="40"/>
      <c r="C233" s="62"/>
      <c r="D233" s="208" t="s">
        <v>183</v>
      </c>
      <c r="E233" s="62"/>
      <c r="F233" s="209" t="s">
        <v>435</v>
      </c>
      <c r="G233" s="62"/>
      <c r="H233" s="62"/>
      <c r="I233" s="162"/>
      <c r="J233" s="62"/>
      <c r="K233" s="62"/>
      <c r="L233" s="60"/>
      <c r="M233" s="210"/>
      <c r="N233" s="41"/>
      <c r="O233" s="41"/>
      <c r="P233" s="41"/>
      <c r="Q233" s="41"/>
      <c r="R233" s="41"/>
      <c r="S233" s="41"/>
      <c r="T233" s="77"/>
      <c r="AT233" s="22" t="s">
        <v>183</v>
      </c>
      <c r="AU233" s="22" t="s">
        <v>89</v>
      </c>
    </row>
    <row r="234" spans="2:65" s="11" customFormat="1" ht="13.5">
      <c r="B234" s="211"/>
      <c r="C234" s="212"/>
      <c r="D234" s="213" t="s">
        <v>185</v>
      </c>
      <c r="E234" s="214" t="s">
        <v>36</v>
      </c>
      <c r="F234" s="215" t="s">
        <v>412</v>
      </c>
      <c r="G234" s="212"/>
      <c r="H234" s="216">
        <v>129.1</v>
      </c>
      <c r="I234" s="217"/>
      <c r="J234" s="212"/>
      <c r="K234" s="212"/>
      <c r="L234" s="218"/>
      <c r="M234" s="219"/>
      <c r="N234" s="220"/>
      <c r="O234" s="220"/>
      <c r="P234" s="220"/>
      <c r="Q234" s="220"/>
      <c r="R234" s="220"/>
      <c r="S234" s="220"/>
      <c r="T234" s="221"/>
      <c r="AT234" s="222" t="s">
        <v>185</v>
      </c>
      <c r="AU234" s="222" t="s">
        <v>89</v>
      </c>
      <c r="AV234" s="11" t="s">
        <v>89</v>
      </c>
      <c r="AW234" s="11" t="s">
        <v>42</v>
      </c>
      <c r="AX234" s="11" t="s">
        <v>10</v>
      </c>
      <c r="AY234" s="222" t="s">
        <v>134</v>
      </c>
    </row>
    <row r="235" spans="2:65" s="1" customFormat="1" ht="22.5" customHeight="1">
      <c r="B235" s="40"/>
      <c r="C235" s="192" t="s">
        <v>436</v>
      </c>
      <c r="D235" s="192" t="s">
        <v>137</v>
      </c>
      <c r="E235" s="193" t="s">
        <v>437</v>
      </c>
      <c r="F235" s="194" t="s">
        <v>438</v>
      </c>
      <c r="G235" s="195" t="s">
        <v>181</v>
      </c>
      <c r="H235" s="196">
        <v>1017.6</v>
      </c>
      <c r="I235" s="197"/>
      <c r="J235" s="198">
        <f>ROUND(I235*H235,0)</f>
        <v>0</v>
      </c>
      <c r="K235" s="194" t="s">
        <v>141</v>
      </c>
      <c r="L235" s="60"/>
      <c r="M235" s="199" t="s">
        <v>36</v>
      </c>
      <c r="N235" s="200" t="s">
        <v>51</v>
      </c>
      <c r="O235" s="41"/>
      <c r="P235" s="201">
        <f>O235*H235</f>
        <v>0</v>
      </c>
      <c r="Q235" s="201">
        <v>0</v>
      </c>
      <c r="R235" s="201">
        <f>Q235*H235</f>
        <v>0</v>
      </c>
      <c r="S235" s="201">
        <v>0</v>
      </c>
      <c r="T235" s="202">
        <f>S235*H235</f>
        <v>0</v>
      </c>
      <c r="AR235" s="22" t="s">
        <v>158</v>
      </c>
      <c r="AT235" s="22" t="s">
        <v>137</v>
      </c>
      <c r="AU235" s="22" t="s">
        <v>89</v>
      </c>
      <c r="AY235" s="22" t="s">
        <v>134</v>
      </c>
      <c r="BE235" s="203">
        <f>IF(N235="základní",J235,0)</f>
        <v>0</v>
      </c>
      <c r="BF235" s="203">
        <f>IF(N235="snížená",J235,0)</f>
        <v>0</v>
      </c>
      <c r="BG235" s="203">
        <f>IF(N235="zákl. přenesená",J235,0)</f>
        <v>0</v>
      </c>
      <c r="BH235" s="203">
        <f>IF(N235="sníž. přenesená",J235,0)</f>
        <v>0</v>
      </c>
      <c r="BI235" s="203">
        <f>IF(N235="nulová",J235,0)</f>
        <v>0</v>
      </c>
      <c r="BJ235" s="22" t="s">
        <v>10</v>
      </c>
      <c r="BK235" s="203">
        <f>ROUND(I235*H235,0)</f>
        <v>0</v>
      </c>
      <c r="BL235" s="22" t="s">
        <v>158</v>
      </c>
      <c r="BM235" s="22" t="s">
        <v>439</v>
      </c>
    </row>
    <row r="236" spans="2:65" s="11" customFormat="1" ht="13.5">
      <c r="B236" s="211"/>
      <c r="C236" s="212"/>
      <c r="D236" s="208" t="s">
        <v>185</v>
      </c>
      <c r="E236" s="223" t="s">
        <v>36</v>
      </c>
      <c r="F236" s="224" t="s">
        <v>412</v>
      </c>
      <c r="G236" s="212"/>
      <c r="H236" s="225">
        <v>129.1</v>
      </c>
      <c r="I236" s="217"/>
      <c r="J236" s="212"/>
      <c r="K236" s="212"/>
      <c r="L236" s="218"/>
      <c r="M236" s="219"/>
      <c r="N236" s="220"/>
      <c r="O236" s="220"/>
      <c r="P236" s="220"/>
      <c r="Q236" s="220"/>
      <c r="R236" s="220"/>
      <c r="S236" s="220"/>
      <c r="T236" s="221"/>
      <c r="AT236" s="222" t="s">
        <v>185</v>
      </c>
      <c r="AU236" s="222" t="s">
        <v>89</v>
      </c>
      <c r="AV236" s="11" t="s">
        <v>89</v>
      </c>
      <c r="AW236" s="11" t="s">
        <v>42</v>
      </c>
      <c r="AX236" s="11" t="s">
        <v>80</v>
      </c>
      <c r="AY236" s="222" t="s">
        <v>134</v>
      </c>
    </row>
    <row r="237" spans="2:65" s="11" customFormat="1" ht="13.5">
      <c r="B237" s="211"/>
      <c r="C237" s="212"/>
      <c r="D237" s="208" t="s">
        <v>185</v>
      </c>
      <c r="E237" s="223" t="s">
        <v>36</v>
      </c>
      <c r="F237" s="224" t="s">
        <v>228</v>
      </c>
      <c r="G237" s="212"/>
      <c r="H237" s="225">
        <v>888.5</v>
      </c>
      <c r="I237" s="217"/>
      <c r="J237" s="212"/>
      <c r="K237" s="212"/>
      <c r="L237" s="218"/>
      <c r="M237" s="219"/>
      <c r="N237" s="220"/>
      <c r="O237" s="220"/>
      <c r="P237" s="220"/>
      <c r="Q237" s="220"/>
      <c r="R237" s="220"/>
      <c r="S237" s="220"/>
      <c r="T237" s="221"/>
      <c r="AT237" s="222" t="s">
        <v>185</v>
      </c>
      <c r="AU237" s="222" t="s">
        <v>89</v>
      </c>
      <c r="AV237" s="11" t="s">
        <v>89</v>
      </c>
      <c r="AW237" s="11" t="s">
        <v>42</v>
      </c>
      <c r="AX237" s="11" t="s">
        <v>80</v>
      </c>
      <c r="AY237" s="222" t="s">
        <v>134</v>
      </c>
    </row>
    <row r="238" spans="2:65" s="12" customFormat="1" ht="13.5">
      <c r="B238" s="226"/>
      <c r="C238" s="227"/>
      <c r="D238" s="213" t="s">
        <v>185</v>
      </c>
      <c r="E238" s="228" t="s">
        <v>36</v>
      </c>
      <c r="F238" s="229" t="s">
        <v>249</v>
      </c>
      <c r="G238" s="227"/>
      <c r="H238" s="230">
        <v>1017.6</v>
      </c>
      <c r="I238" s="231"/>
      <c r="J238" s="227"/>
      <c r="K238" s="227"/>
      <c r="L238" s="232"/>
      <c r="M238" s="233"/>
      <c r="N238" s="234"/>
      <c r="O238" s="234"/>
      <c r="P238" s="234"/>
      <c r="Q238" s="234"/>
      <c r="R238" s="234"/>
      <c r="S238" s="234"/>
      <c r="T238" s="235"/>
      <c r="AT238" s="236" t="s">
        <v>185</v>
      </c>
      <c r="AU238" s="236" t="s">
        <v>89</v>
      </c>
      <c r="AV238" s="12" t="s">
        <v>158</v>
      </c>
      <c r="AW238" s="12" t="s">
        <v>42</v>
      </c>
      <c r="AX238" s="12" t="s">
        <v>10</v>
      </c>
      <c r="AY238" s="236" t="s">
        <v>134</v>
      </c>
    </row>
    <row r="239" spans="2:65" s="1" customFormat="1" ht="31.5" customHeight="1">
      <c r="B239" s="40"/>
      <c r="C239" s="192" t="s">
        <v>440</v>
      </c>
      <c r="D239" s="192" t="s">
        <v>137</v>
      </c>
      <c r="E239" s="193" t="s">
        <v>441</v>
      </c>
      <c r="F239" s="194" t="s">
        <v>442</v>
      </c>
      <c r="G239" s="195" t="s">
        <v>181</v>
      </c>
      <c r="H239" s="196">
        <v>129.1</v>
      </c>
      <c r="I239" s="197"/>
      <c r="J239" s="198">
        <f>ROUND(I239*H239,0)</f>
        <v>0</v>
      </c>
      <c r="K239" s="194" t="s">
        <v>141</v>
      </c>
      <c r="L239" s="60"/>
      <c r="M239" s="199" t="s">
        <v>36</v>
      </c>
      <c r="N239" s="200" t="s">
        <v>51</v>
      </c>
      <c r="O239" s="41"/>
      <c r="P239" s="201">
        <f>O239*H239</f>
        <v>0</v>
      </c>
      <c r="Q239" s="201">
        <v>0</v>
      </c>
      <c r="R239" s="201">
        <f>Q239*H239</f>
        <v>0</v>
      </c>
      <c r="S239" s="201">
        <v>0</v>
      </c>
      <c r="T239" s="202">
        <f>S239*H239</f>
        <v>0</v>
      </c>
      <c r="AR239" s="22" t="s">
        <v>158</v>
      </c>
      <c r="AT239" s="22" t="s">
        <v>137</v>
      </c>
      <c r="AU239" s="22" t="s">
        <v>89</v>
      </c>
      <c r="AY239" s="22" t="s">
        <v>134</v>
      </c>
      <c r="BE239" s="203">
        <f>IF(N239="základní",J239,0)</f>
        <v>0</v>
      </c>
      <c r="BF239" s="203">
        <f>IF(N239="snížená",J239,0)</f>
        <v>0</v>
      </c>
      <c r="BG239" s="203">
        <f>IF(N239="zákl. přenesená",J239,0)</f>
        <v>0</v>
      </c>
      <c r="BH239" s="203">
        <f>IF(N239="sníž. přenesená",J239,0)</f>
        <v>0</v>
      </c>
      <c r="BI239" s="203">
        <f>IF(N239="nulová",J239,0)</f>
        <v>0</v>
      </c>
      <c r="BJ239" s="22" t="s">
        <v>10</v>
      </c>
      <c r="BK239" s="203">
        <f>ROUND(I239*H239,0)</f>
        <v>0</v>
      </c>
      <c r="BL239" s="22" t="s">
        <v>158</v>
      </c>
      <c r="BM239" s="22" t="s">
        <v>443</v>
      </c>
    </row>
    <row r="240" spans="2:65" s="1" customFormat="1" ht="27">
      <c r="B240" s="40"/>
      <c r="C240" s="62"/>
      <c r="D240" s="208" t="s">
        <v>183</v>
      </c>
      <c r="E240" s="62"/>
      <c r="F240" s="209" t="s">
        <v>444</v>
      </c>
      <c r="G240" s="62"/>
      <c r="H240" s="62"/>
      <c r="I240" s="162"/>
      <c r="J240" s="62"/>
      <c r="K240" s="62"/>
      <c r="L240" s="60"/>
      <c r="M240" s="210"/>
      <c r="N240" s="41"/>
      <c r="O240" s="41"/>
      <c r="P240" s="41"/>
      <c r="Q240" s="41"/>
      <c r="R240" s="41"/>
      <c r="S240" s="41"/>
      <c r="T240" s="77"/>
      <c r="AT240" s="22" t="s">
        <v>183</v>
      </c>
      <c r="AU240" s="22" t="s">
        <v>89</v>
      </c>
    </row>
    <row r="241" spans="2:65" s="11" customFormat="1" ht="13.5">
      <c r="B241" s="211"/>
      <c r="C241" s="212"/>
      <c r="D241" s="213" t="s">
        <v>185</v>
      </c>
      <c r="E241" s="214" t="s">
        <v>36</v>
      </c>
      <c r="F241" s="215" t="s">
        <v>412</v>
      </c>
      <c r="G241" s="212"/>
      <c r="H241" s="216">
        <v>129.1</v>
      </c>
      <c r="I241" s="217"/>
      <c r="J241" s="212"/>
      <c r="K241" s="212"/>
      <c r="L241" s="218"/>
      <c r="M241" s="219"/>
      <c r="N241" s="220"/>
      <c r="O241" s="220"/>
      <c r="P241" s="220"/>
      <c r="Q241" s="220"/>
      <c r="R241" s="220"/>
      <c r="S241" s="220"/>
      <c r="T241" s="221"/>
      <c r="AT241" s="222" t="s">
        <v>185</v>
      </c>
      <c r="AU241" s="222" t="s">
        <v>89</v>
      </c>
      <c r="AV241" s="11" t="s">
        <v>89</v>
      </c>
      <c r="AW241" s="11" t="s">
        <v>42</v>
      </c>
      <c r="AX241" s="11" t="s">
        <v>10</v>
      </c>
      <c r="AY241" s="222" t="s">
        <v>134</v>
      </c>
    </row>
    <row r="242" spans="2:65" s="1" customFormat="1" ht="31.5" customHeight="1">
      <c r="B242" s="40"/>
      <c r="C242" s="192" t="s">
        <v>445</v>
      </c>
      <c r="D242" s="192" t="s">
        <v>137</v>
      </c>
      <c r="E242" s="193" t="s">
        <v>446</v>
      </c>
      <c r="F242" s="194" t="s">
        <v>447</v>
      </c>
      <c r="G242" s="195" t="s">
        <v>181</v>
      </c>
      <c r="H242" s="196">
        <v>888.5</v>
      </c>
      <c r="I242" s="197"/>
      <c r="J242" s="198">
        <f>ROUND(I242*H242,0)</f>
        <v>0</v>
      </c>
      <c r="K242" s="194" t="s">
        <v>141</v>
      </c>
      <c r="L242" s="60"/>
      <c r="M242" s="199" t="s">
        <v>36</v>
      </c>
      <c r="N242" s="200" t="s">
        <v>51</v>
      </c>
      <c r="O242" s="41"/>
      <c r="P242" s="201">
        <f>O242*H242</f>
        <v>0</v>
      </c>
      <c r="Q242" s="201">
        <v>0</v>
      </c>
      <c r="R242" s="201">
        <f>Q242*H242</f>
        <v>0</v>
      </c>
      <c r="S242" s="201">
        <v>0</v>
      </c>
      <c r="T242" s="202">
        <f>S242*H242</f>
        <v>0</v>
      </c>
      <c r="AR242" s="22" t="s">
        <v>158</v>
      </c>
      <c r="AT242" s="22" t="s">
        <v>137</v>
      </c>
      <c r="AU242" s="22" t="s">
        <v>89</v>
      </c>
      <c r="AY242" s="22" t="s">
        <v>134</v>
      </c>
      <c r="BE242" s="203">
        <f>IF(N242="základní",J242,0)</f>
        <v>0</v>
      </c>
      <c r="BF242" s="203">
        <f>IF(N242="snížená",J242,0)</f>
        <v>0</v>
      </c>
      <c r="BG242" s="203">
        <f>IF(N242="zákl. přenesená",J242,0)</f>
        <v>0</v>
      </c>
      <c r="BH242" s="203">
        <f>IF(N242="sníž. přenesená",J242,0)</f>
        <v>0</v>
      </c>
      <c r="BI242" s="203">
        <f>IF(N242="nulová",J242,0)</f>
        <v>0</v>
      </c>
      <c r="BJ242" s="22" t="s">
        <v>10</v>
      </c>
      <c r="BK242" s="203">
        <f>ROUND(I242*H242,0)</f>
        <v>0</v>
      </c>
      <c r="BL242" s="22" t="s">
        <v>158</v>
      </c>
      <c r="BM242" s="22" t="s">
        <v>448</v>
      </c>
    </row>
    <row r="243" spans="2:65" s="1" customFormat="1" ht="27">
      <c r="B243" s="40"/>
      <c r="C243" s="62"/>
      <c r="D243" s="208" t="s">
        <v>183</v>
      </c>
      <c r="E243" s="62"/>
      <c r="F243" s="209" t="s">
        <v>444</v>
      </c>
      <c r="G243" s="62"/>
      <c r="H243" s="62"/>
      <c r="I243" s="162"/>
      <c r="J243" s="62"/>
      <c r="K243" s="62"/>
      <c r="L243" s="60"/>
      <c r="M243" s="210"/>
      <c r="N243" s="41"/>
      <c r="O243" s="41"/>
      <c r="P243" s="41"/>
      <c r="Q243" s="41"/>
      <c r="R243" s="41"/>
      <c r="S243" s="41"/>
      <c r="T243" s="77"/>
      <c r="AT243" s="22" t="s">
        <v>183</v>
      </c>
      <c r="AU243" s="22" t="s">
        <v>89</v>
      </c>
    </row>
    <row r="244" spans="2:65" s="11" customFormat="1" ht="13.5">
      <c r="B244" s="211"/>
      <c r="C244" s="212"/>
      <c r="D244" s="213" t="s">
        <v>185</v>
      </c>
      <c r="E244" s="214" t="s">
        <v>36</v>
      </c>
      <c r="F244" s="215" t="s">
        <v>228</v>
      </c>
      <c r="G244" s="212"/>
      <c r="H244" s="216">
        <v>888.5</v>
      </c>
      <c r="I244" s="217"/>
      <c r="J244" s="212"/>
      <c r="K244" s="212"/>
      <c r="L244" s="218"/>
      <c r="M244" s="219"/>
      <c r="N244" s="220"/>
      <c r="O244" s="220"/>
      <c r="P244" s="220"/>
      <c r="Q244" s="220"/>
      <c r="R244" s="220"/>
      <c r="S244" s="220"/>
      <c r="T244" s="221"/>
      <c r="AT244" s="222" t="s">
        <v>185</v>
      </c>
      <c r="AU244" s="222" t="s">
        <v>89</v>
      </c>
      <c r="AV244" s="11" t="s">
        <v>89</v>
      </c>
      <c r="AW244" s="11" t="s">
        <v>42</v>
      </c>
      <c r="AX244" s="11" t="s">
        <v>10</v>
      </c>
      <c r="AY244" s="222" t="s">
        <v>134</v>
      </c>
    </row>
    <row r="245" spans="2:65" s="1" customFormat="1" ht="57" customHeight="1">
      <c r="B245" s="40"/>
      <c r="C245" s="192" t="s">
        <v>449</v>
      </c>
      <c r="D245" s="192" t="s">
        <v>137</v>
      </c>
      <c r="E245" s="193" t="s">
        <v>450</v>
      </c>
      <c r="F245" s="194" t="s">
        <v>451</v>
      </c>
      <c r="G245" s="195" t="s">
        <v>181</v>
      </c>
      <c r="H245" s="196">
        <v>569.6</v>
      </c>
      <c r="I245" s="197"/>
      <c r="J245" s="198">
        <f>ROUND(I245*H245,0)</f>
        <v>0</v>
      </c>
      <c r="K245" s="194" t="s">
        <v>141</v>
      </c>
      <c r="L245" s="60"/>
      <c r="M245" s="199" t="s">
        <v>36</v>
      </c>
      <c r="N245" s="200" t="s">
        <v>51</v>
      </c>
      <c r="O245" s="41"/>
      <c r="P245" s="201">
        <f>O245*H245</f>
        <v>0</v>
      </c>
      <c r="Q245" s="201">
        <v>8.4250000000000005E-2</v>
      </c>
      <c r="R245" s="201">
        <f>Q245*H245</f>
        <v>47.988800000000005</v>
      </c>
      <c r="S245" s="201">
        <v>0</v>
      </c>
      <c r="T245" s="202">
        <f>S245*H245</f>
        <v>0</v>
      </c>
      <c r="AR245" s="22" t="s">
        <v>158</v>
      </c>
      <c r="AT245" s="22" t="s">
        <v>137</v>
      </c>
      <c r="AU245" s="22" t="s">
        <v>89</v>
      </c>
      <c r="AY245" s="22" t="s">
        <v>134</v>
      </c>
      <c r="BE245" s="203">
        <f>IF(N245="základní",J245,0)</f>
        <v>0</v>
      </c>
      <c r="BF245" s="203">
        <f>IF(N245="snížená",J245,0)</f>
        <v>0</v>
      </c>
      <c r="BG245" s="203">
        <f>IF(N245="zákl. přenesená",J245,0)</f>
        <v>0</v>
      </c>
      <c r="BH245" s="203">
        <f>IF(N245="sníž. přenesená",J245,0)</f>
        <v>0</v>
      </c>
      <c r="BI245" s="203">
        <f>IF(N245="nulová",J245,0)</f>
        <v>0</v>
      </c>
      <c r="BJ245" s="22" t="s">
        <v>10</v>
      </c>
      <c r="BK245" s="203">
        <f>ROUND(I245*H245,0)</f>
        <v>0</v>
      </c>
      <c r="BL245" s="22" t="s">
        <v>158</v>
      </c>
      <c r="BM245" s="22" t="s">
        <v>452</v>
      </c>
    </row>
    <row r="246" spans="2:65" s="1" customFormat="1" ht="121.5">
      <c r="B246" s="40"/>
      <c r="C246" s="62"/>
      <c r="D246" s="208" t="s">
        <v>183</v>
      </c>
      <c r="E246" s="62"/>
      <c r="F246" s="209" t="s">
        <v>453</v>
      </c>
      <c r="G246" s="62"/>
      <c r="H246" s="62"/>
      <c r="I246" s="162"/>
      <c r="J246" s="62"/>
      <c r="K246" s="62"/>
      <c r="L246" s="60"/>
      <c r="M246" s="210"/>
      <c r="N246" s="41"/>
      <c r="O246" s="41"/>
      <c r="P246" s="41"/>
      <c r="Q246" s="41"/>
      <c r="R246" s="41"/>
      <c r="S246" s="41"/>
      <c r="T246" s="77"/>
      <c r="AT246" s="22" t="s">
        <v>183</v>
      </c>
      <c r="AU246" s="22" t="s">
        <v>89</v>
      </c>
    </row>
    <row r="247" spans="2:65" s="11" customFormat="1" ht="13.5">
      <c r="B247" s="211"/>
      <c r="C247" s="212"/>
      <c r="D247" s="208" t="s">
        <v>185</v>
      </c>
      <c r="E247" s="223" t="s">
        <v>36</v>
      </c>
      <c r="F247" s="224" t="s">
        <v>454</v>
      </c>
      <c r="G247" s="212"/>
      <c r="H247" s="225">
        <v>24.6</v>
      </c>
      <c r="I247" s="217"/>
      <c r="J247" s="212"/>
      <c r="K247" s="212"/>
      <c r="L247" s="218"/>
      <c r="M247" s="219"/>
      <c r="N247" s="220"/>
      <c r="O247" s="220"/>
      <c r="P247" s="220"/>
      <c r="Q247" s="220"/>
      <c r="R247" s="220"/>
      <c r="S247" s="220"/>
      <c r="T247" s="221"/>
      <c r="AT247" s="222" t="s">
        <v>185</v>
      </c>
      <c r="AU247" s="222" t="s">
        <v>89</v>
      </c>
      <c r="AV247" s="11" t="s">
        <v>89</v>
      </c>
      <c r="AW247" s="11" t="s">
        <v>42</v>
      </c>
      <c r="AX247" s="11" t="s">
        <v>80</v>
      </c>
      <c r="AY247" s="222" t="s">
        <v>134</v>
      </c>
    </row>
    <row r="248" spans="2:65" s="11" customFormat="1" ht="13.5">
      <c r="B248" s="211"/>
      <c r="C248" s="212"/>
      <c r="D248" s="208" t="s">
        <v>185</v>
      </c>
      <c r="E248" s="223" t="s">
        <v>36</v>
      </c>
      <c r="F248" s="224" t="s">
        <v>455</v>
      </c>
      <c r="G248" s="212"/>
      <c r="H248" s="225">
        <v>536</v>
      </c>
      <c r="I248" s="217"/>
      <c r="J248" s="212"/>
      <c r="K248" s="212"/>
      <c r="L248" s="218"/>
      <c r="M248" s="219"/>
      <c r="N248" s="220"/>
      <c r="O248" s="220"/>
      <c r="P248" s="220"/>
      <c r="Q248" s="220"/>
      <c r="R248" s="220"/>
      <c r="S248" s="220"/>
      <c r="T248" s="221"/>
      <c r="AT248" s="222" t="s">
        <v>185</v>
      </c>
      <c r="AU248" s="222" t="s">
        <v>89</v>
      </c>
      <c r="AV248" s="11" t="s">
        <v>89</v>
      </c>
      <c r="AW248" s="11" t="s">
        <v>42</v>
      </c>
      <c r="AX248" s="11" t="s">
        <v>80</v>
      </c>
      <c r="AY248" s="222" t="s">
        <v>134</v>
      </c>
    </row>
    <row r="249" spans="2:65" s="11" customFormat="1" ht="13.5">
      <c r="B249" s="211"/>
      <c r="C249" s="212"/>
      <c r="D249" s="208" t="s">
        <v>185</v>
      </c>
      <c r="E249" s="223" t="s">
        <v>36</v>
      </c>
      <c r="F249" s="224" t="s">
        <v>456</v>
      </c>
      <c r="G249" s="212"/>
      <c r="H249" s="225">
        <v>9</v>
      </c>
      <c r="I249" s="217"/>
      <c r="J249" s="212"/>
      <c r="K249" s="212"/>
      <c r="L249" s="218"/>
      <c r="M249" s="219"/>
      <c r="N249" s="220"/>
      <c r="O249" s="220"/>
      <c r="P249" s="220"/>
      <c r="Q249" s="220"/>
      <c r="R249" s="220"/>
      <c r="S249" s="220"/>
      <c r="T249" s="221"/>
      <c r="AT249" s="222" t="s">
        <v>185</v>
      </c>
      <c r="AU249" s="222" t="s">
        <v>89</v>
      </c>
      <c r="AV249" s="11" t="s">
        <v>89</v>
      </c>
      <c r="AW249" s="11" t="s">
        <v>42</v>
      </c>
      <c r="AX249" s="11" t="s">
        <v>80</v>
      </c>
      <c r="AY249" s="222" t="s">
        <v>134</v>
      </c>
    </row>
    <row r="250" spans="2:65" s="12" customFormat="1" ht="13.5">
      <c r="B250" s="226"/>
      <c r="C250" s="227"/>
      <c r="D250" s="213" t="s">
        <v>185</v>
      </c>
      <c r="E250" s="228" t="s">
        <v>36</v>
      </c>
      <c r="F250" s="229" t="s">
        <v>249</v>
      </c>
      <c r="G250" s="227"/>
      <c r="H250" s="230">
        <v>569.6</v>
      </c>
      <c r="I250" s="231"/>
      <c r="J250" s="227"/>
      <c r="K250" s="227"/>
      <c r="L250" s="232"/>
      <c r="M250" s="233"/>
      <c r="N250" s="234"/>
      <c r="O250" s="234"/>
      <c r="P250" s="234"/>
      <c r="Q250" s="234"/>
      <c r="R250" s="234"/>
      <c r="S250" s="234"/>
      <c r="T250" s="235"/>
      <c r="AT250" s="236" t="s">
        <v>185</v>
      </c>
      <c r="AU250" s="236" t="s">
        <v>89</v>
      </c>
      <c r="AV250" s="12" t="s">
        <v>158</v>
      </c>
      <c r="AW250" s="12" t="s">
        <v>42</v>
      </c>
      <c r="AX250" s="12" t="s">
        <v>10</v>
      </c>
      <c r="AY250" s="236" t="s">
        <v>134</v>
      </c>
    </row>
    <row r="251" spans="2:65" s="1" customFormat="1" ht="22.5" customHeight="1">
      <c r="B251" s="40"/>
      <c r="C251" s="238" t="s">
        <v>457</v>
      </c>
      <c r="D251" s="238" t="s">
        <v>283</v>
      </c>
      <c r="E251" s="239" t="s">
        <v>458</v>
      </c>
      <c r="F251" s="240" t="s">
        <v>459</v>
      </c>
      <c r="G251" s="241" t="s">
        <v>181</v>
      </c>
      <c r="H251" s="242">
        <v>541.36</v>
      </c>
      <c r="I251" s="243"/>
      <c r="J251" s="244">
        <f>ROUND(I251*H251,0)</f>
        <v>0</v>
      </c>
      <c r="K251" s="240" t="s">
        <v>141</v>
      </c>
      <c r="L251" s="245"/>
      <c r="M251" s="246" t="s">
        <v>36</v>
      </c>
      <c r="N251" s="247" t="s">
        <v>51</v>
      </c>
      <c r="O251" s="41"/>
      <c r="P251" s="201">
        <f>O251*H251</f>
        <v>0</v>
      </c>
      <c r="Q251" s="201">
        <v>0.14000000000000001</v>
      </c>
      <c r="R251" s="201">
        <f>Q251*H251</f>
        <v>75.790400000000005</v>
      </c>
      <c r="S251" s="201">
        <v>0</v>
      </c>
      <c r="T251" s="202">
        <f>S251*H251</f>
        <v>0</v>
      </c>
      <c r="AR251" s="22" t="s">
        <v>211</v>
      </c>
      <c r="AT251" s="22" t="s">
        <v>283</v>
      </c>
      <c r="AU251" s="22" t="s">
        <v>89</v>
      </c>
      <c r="AY251" s="22" t="s">
        <v>134</v>
      </c>
      <c r="BE251" s="203">
        <f>IF(N251="základní",J251,0)</f>
        <v>0</v>
      </c>
      <c r="BF251" s="203">
        <f>IF(N251="snížená",J251,0)</f>
        <v>0</v>
      </c>
      <c r="BG251" s="203">
        <f>IF(N251="zákl. přenesená",J251,0)</f>
        <v>0</v>
      </c>
      <c r="BH251" s="203">
        <f>IF(N251="sníž. přenesená",J251,0)</f>
        <v>0</v>
      </c>
      <c r="BI251" s="203">
        <f>IF(N251="nulová",J251,0)</f>
        <v>0</v>
      </c>
      <c r="BJ251" s="22" t="s">
        <v>10</v>
      </c>
      <c r="BK251" s="203">
        <f>ROUND(I251*H251,0)</f>
        <v>0</v>
      </c>
      <c r="BL251" s="22" t="s">
        <v>158</v>
      </c>
      <c r="BM251" s="22" t="s">
        <v>460</v>
      </c>
    </row>
    <row r="252" spans="2:65" s="11" customFormat="1" ht="13.5">
      <c r="B252" s="211"/>
      <c r="C252" s="212"/>
      <c r="D252" s="208" t="s">
        <v>185</v>
      </c>
      <c r="E252" s="223" t="s">
        <v>36</v>
      </c>
      <c r="F252" s="224" t="s">
        <v>461</v>
      </c>
      <c r="G252" s="212"/>
      <c r="H252" s="225">
        <v>536</v>
      </c>
      <c r="I252" s="217"/>
      <c r="J252" s="212"/>
      <c r="K252" s="212"/>
      <c r="L252" s="218"/>
      <c r="M252" s="219"/>
      <c r="N252" s="220"/>
      <c r="O252" s="220"/>
      <c r="P252" s="220"/>
      <c r="Q252" s="220"/>
      <c r="R252" s="220"/>
      <c r="S252" s="220"/>
      <c r="T252" s="221"/>
      <c r="AT252" s="222" t="s">
        <v>185</v>
      </c>
      <c r="AU252" s="222" t="s">
        <v>89</v>
      </c>
      <c r="AV252" s="11" t="s">
        <v>89</v>
      </c>
      <c r="AW252" s="11" t="s">
        <v>42</v>
      </c>
      <c r="AX252" s="11" t="s">
        <v>10</v>
      </c>
      <c r="AY252" s="222" t="s">
        <v>134</v>
      </c>
    </row>
    <row r="253" spans="2:65" s="11" customFormat="1" ht="13.5">
      <c r="B253" s="211"/>
      <c r="C253" s="212"/>
      <c r="D253" s="213" t="s">
        <v>185</v>
      </c>
      <c r="E253" s="212"/>
      <c r="F253" s="215" t="s">
        <v>462</v>
      </c>
      <c r="G253" s="212"/>
      <c r="H253" s="216">
        <v>541.36</v>
      </c>
      <c r="I253" s="217"/>
      <c r="J253" s="212"/>
      <c r="K253" s="212"/>
      <c r="L253" s="218"/>
      <c r="M253" s="219"/>
      <c r="N253" s="220"/>
      <c r="O253" s="220"/>
      <c r="P253" s="220"/>
      <c r="Q253" s="220"/>
      <c r="R253" s="220"/>
      <c r="S253" s="220"/>
      <c r="T253" s="221"/>
      <c r="AT253" s="222" t="s">
        <v>185</v>
      </c>
      <c r="AU253" s="222" t="s">
        <v>89</v>
      </c>
      <c r="AV253" s="11" t="s">
        <v>89</v>
      </c>
      <c r="AW253" s="11" t="s">
        <v>6</v>
      </c>
      <c r="AX253" s="11" t="s">
        <v>10</v>
      </c>
      <c r="AY253" s="222" t="s">
        <v>134</v>
      </c>
    </row>
    <row r="254" spans="2:65" s="1" customFormat="1" ht="22.5" customHeight="1">
      <c r="B254" s="40"/>
      <c r="C254" s="238" t="s">
        <v>463</v>
      </c>
      <c r="D254" s="238" t="s">
        <v>283</v>
      </c>
      <c r="E254" s="239" t="s">
        <v>464</v>
      </c>
      <c r="F254" s="240" t="s">
        <v>465</v>
      </c>
      <c r="G254" s="241" t="s">
        <v>181</v>
      </c>
      <c r="H254" s="242">
        <v>9.27</v>
      </c>
      <c r="I254" s="243"/>
      <c r="J254" s="244">
        <f>ROUND(I254*H254,0)</f>
        <v>0</v>
      </c>
      <c r="K254" s="240" t="s">
        <v>141</v>
      </c>
      <c r="L254" s="245"/>
      <c r="M254" s="246" t="s">
        <v>36</v>
      </c>
      <c r="N254" s="247" t="s">
        <v>51</v>
      </c>
      <c r="O254" s="41"/>
      <c r="P254" s="201">
        <f>O254*H254</f>
        <v>0</v>
      </c>
      <c r="Q254" s="201">
        <v>0.14000000000000001</v>
      </c>
      <c r="R254" s="201">
        <f>Q254*H254</f>
        <v>1.2978000000000001</v>
      </c>
      <c r="S254" s="201">
        <v>0</v>
      </c>
      <c r="T254" s="202">
        <f>S254*H254</f>
        <v>0</v>
      </c>
      <c r="AR254" s="22" t="s">
        <v>211</v>
      </c>
      <c r="AT254" s="22" t="s">
        <v>283</v>
      </c>
      <c r="AU254" s="22" t="s">
        <v>89</v>
      </c>
      <c r="AY254" s="22" t="s">
        <v>134</v>
      </c>
      <c r="BE254" s="203">
        <f>IF(N254="základní",J254,0)</f>
        <v>0</v>
      </c>
      <c r="BF254" s="203">
        <f>IF(N254="snížená",J254,0)</f>
        <v>0</v>
      </c>
      <c r="BG254" s="203">
        <f>IF(N254="zákl. přenesená",J254,0)</f>
        <v>0</v>
      </c>
      <c r="BH254" s="203">
        <f>IF(N254="sníž. přenesená",J254,0)</f>
        <v>0</v>
      </c>
      <c r="BI254" s="203">
        <f>IF(N254="nulová",J254,0)</f>
        <v>0</v>
      </c>
      <c r="BJ254" s="22" t="s">
        <v>10</v>
      </c>
      <c r="BK254" s="203">
        <f>ROUND(I254*H254,0)</f>
        <v>0</v>
      </c>
      <c r="BL254" s="22" t="s">
        <v>158</v>
      </c>
      <c r="BM254" s="22" t="s">
        <v>466</v>
      </c>
    </row>
    <row r="255" spans="2:65" s="11" customFormat="1" ht="13.5">
      <c r="B255" s="211"/>
      <c r="C255" s="212"/>
      <c r="D255" s="208" t="s">
        <v>185</v>
      </c>
      <c r="E255" s="223" t="s">
        <v>36</v>
      </c>
      <c r="F255" s="224" t="s">
        <v>467</v>
      </c>
      <c r="G255" s="212"/>
      <c r="H255" s="225">
        <v>9</v>
      </c>
      <c r="I255" s="217"/>
      <c r="J255" s="212"/>
      <c r="K255" s="212"/>
      <c r="L255" s="218"/>
      <c r="M255" s="219"/>
      <c r="N255" s="220"/>
      <c r="O255" s="220"/>
      <c r="P255" s="220"/>
      <c r="Q255" s="220"/>
      <c r="R255" s="220"/>
      <c r="S255" s="220"/>
      <c r="T255" s="221"/>
      <c r="AT255" s="222" t="s">
        <v>185</v>
      </c>
      <c r="AU255" s="222" t="s">
        <v>89</v>
      </c>
      <c r="AV255" s="11" t="s">
        <v>89</v>
      </c>
      <c r="AW255" s="11" t="s">
        <v>42</v>
      </c>
      <c r="AX255" s="11" t="s">
        <v>10</v>
      </c>
      <c r="AY255" s="222" t="s">
        <v>134</v>
      </c>
    </row>
    <row r="256" spans="2:65" s="11" customFormat="1" ht="13.5">
      <c r="B256" s="211"/>
      <c r="C256" s="212"/>
      <c r="D256" s="213" t="s">
        <v>185</v>
      </c>
      <c r="E256" s="212"/>
      <c r="F256" s="215" t="s">
        <v>468</v>
      </c>
      <c r="G256" s="212"/>
      <c r="H256" s="216">
        <v>9.27</v>
      </c>
      <c r="I256" s="217"/>
      <c r="J256" s="212"/>
      <c r="K256" s="212"/>
      <c r="L256" s="218"/>
      <c r="M256" s="219"/>
      <c r="N256" s="220"/>
      <c r="O256" s="220"/>
      <c r="P256" s="220"/>
      <c r="Q256" s="220"/>
      <c r="R256" s="220"/>
      <c r="S256" s="220"/>
      <c r="T256" s="221"/>
      <c r="AT256" s="222" t="s">
        <v>185</v>
      </c>
      <c r="AU256" s="222" t="s">
        <v>89</v>
      </c>
      <c r="AV256" s="11" t="s">
        <v>89</v>
      </c>
      <c r="AW256" s="11" t="s">
        <v>6</v>
      </c>
      <c r="AX256" s="11" t="s">
        <v>10</v>
      </c>
      <c r="AY256" s="222" t="s">
        <v>134</v>
      </c>
    </row>
    <row r="257" spans="2:65" s="1" customFormat="1" ht="22.5" customHeight="1">
      <c r="B257" s="40"/>
      <c r="C257" s="238" t="s">
        <v>469</v>
      </c>
      <c r="D257" s="238" t="s">
        <v>283</v>
      </c>
      <c r="E257" s="239" t="s">
        <v>470</v>
      </c>
      <c r="F257" s="240" t="s">
        <v>471</v>
      </c>
      <c r="G257" s="241" t="s">
        <v>181</v>
      </c>
      <c r="H257" s="242">
        <v>25.338000000000001</v>
      </c>
      <c r="I257" s="243"/>
      <c r="J257" s="244">
        <f>ROUND(I257*H257,0)</f>
        <v>0</v>
      </c>
      <c r="K257" s="240" t="s">
        <v>141</v>
      </c>
      <c r="L257" s="245"/>
      <c r="M257" s="246" t="s">
        <v>36</v>
      </c>
      <c r="N257" s="247" t="s">
        <v>51</v>
      </c>
      <c r="O257" s="41"/>
      <c r="P257" s="201">
        <f>O257*H257</f>
        <v>0</v>
      </c>
      <c r="Q257" s="201">
        <v>0.14599999999999999</v>
      </c>
      <c r="R257" s="201">
        <f>Q257*H257</f>
        <v>3.6993480000000001</v>
      </c>
      <c r="S257" s="201">
        <v>0</v>
      </c>
      <c r="T257" s="202">
        <f>S257*H257</f>
        <v>0</v>
      </c>
      <c r="AR257" s="22" t="s">
        <v>211</v>
      </c>
      <c r="AT257" s="22" t="s">
        <v>283</v>
      </c>
      <c r="AU257" s="22" t="s">
        <v>89</v>
      </c>
      <c r="AY257" s="22" t="s">
        <v>134</v>
      </c>
      <c r="BE257" s="203">
        <f>IF(N257="základní",J257,0)</f>
        <v>0</v>
      </c>
      <c r="BF257" s="203">
        <f>IF(N257="snížená",J257,0)</f>
        <v>0</v>
      </c>
      <c r="BG257" s="203">
        <f>IF(N257="zákl. přenesená",J257,0)</f>
        <v>0</v>
      </c>
      <c r="BH257" s="203">
        <f>IF(N257="sníž. přenesená",J257,0)</f>
        <v>0</v>
      </c>
      <c r="BI257" s="203">
        <f>IF(N257="nulová",J257,0)</f>
        <v>0</v>
      </c>
      <c r="BJ257" s="22" t="s">
        <v>10</v>
      </c>
      <c r="BK257" s="203">
        <f>ROUND(I257*H257,0)</f>
        <v>0</v>
      </c>
      <c r="BL257" s="22" t="s">
        <v>158</v>
      </c>
      <c r="BM257" s="22" t="s">
        <v>472</v>
      </c>
    </row>
    <row r="258" spans="2:65" s="11" customFormat="1" ht="13.5">
      <c r="B258" s="211"/>
      <c r="C258" s="212"/>
      <c r="D258" s="208" t="s">
        <v>185</v>
      </c>
      <c r="E258" s="223" t="s">
        <v>36</v>
      </c>
      <c r="F258" s="224" t="s">
        <v>473</v>
      </c>
      <c r="G258" s="212"/>
      <c r="H258" s="225">
        <v>24.6</v>
      </c>
      <c r="I258" s="217"/>
      <c r="J258" s="212"/>
      <c r="K258" s="212"/>
      <c r="L258" s="218"/>
      <c r="M258" s="219"/>
      <c r="N258" s="220"/>
      <c r="O258" s="220"/>
      <c r="P258" s="220"/>
      <c r="Q258" s="220"/>
      <c r="R258" s="220"/>
      <c r="S258" s="220"/>
      <c r="T258" s="221"/>
      <c r="AT258" s="222" t="s">
        <v>185</v>
      </c>
      <c r="AU258" s="222" t="s">
        <v>89</v>
      </c>
      <c r="AV258" s="11" t="s">
        <v>89</v>
      </c>
      <c r="AW258" s="11" t="s">
        <v>42</v>
      </c>
      <c r="AX258" s="11" t="s">
        <v>10</v>
      </c>
      <c r="AY258" s="222" t="s">
        <v>134</v>
      </c>
    </row>
    <row r="259" spans="2:65" s="11" customFormat="1" ht="13.5">
      <c r="B259" s="211"/>
      <c r="C259" s="212"/>
      <c r="D259" s="213" t="s">
        <v>185</v>
      </c>
      <c r="E259" s="212"/>
      <c r="F259" s="215" t="s">
        <v>474</v>
      </c>
      <c r="G259" s="212"/>
      <c r="H259" s="216">
        <v>25.338000000000001</v>
      </c>
      <c r="I259" s="217"/>
      <c r="J259" s="212"/>
      <c r="K259" s="212"/>
      <c r="L259" s="218"/>
      <c r="M259" s="219"/>
      <c r="N259" s="220"/>
      <c r="O259" s="220"/>
      <c r="P259" s="220"/>
      <c r="Q259" s="220"/>
      <c r="R259" s="220"/>
      <c r="S259" s="220"/>
      <c r="T259" s="221"/>
      <c r="AT259" s="222" t="s">
        <v>185</v>
      </c>
      <c r="AU259" s="222" t="s">
        <v>89</v>
      </c>
      <c r="AV259" s="11" t="s">
        <v>89</v>
      </c>
      <c r="AW259" s="11" t="s">
        <v>6</v>
      </c>
      <c r="AX259" s="11" t="s">
        <v>10</v>
      </c>
      <c r="AY259" s="222" t="s">
        <v>134</v>
      </c>
    </row>
    <row r="260" spans="2:65" s="1" customFormat="1" ht="57" customHeight="1">
      <c r="B260" s="40"/>
      <c r="C260" s="192" t="s">
        <v>475</v>
      </c>
      <c r="D260" s="192" t="s">
        <v>137</v>
      </c>
      <c r="E260" s="193" t="s">
        <v>476</v>
      </c>
      <c r="F260" s="194" t="s">
        <v>477</v>
      </c>
      <c r="G260" s="195" t="s">
        <v>181</v>
      </c>
      <c r="H260" s="196">
        <v>33.6</v>
      </c>
      <c r="I260" s="197"/>
      <c r="J260" s="198">
        <f>ROUND(I260*H260,0)</f>
        <v>0</v>
      </c>
      <c r="K260" s="194" t="s">
        <v>141</v>
      </c>
      <c r="L260" s="60"/>
      <c r="M260" s="199" t="s">
        <v>36</v>
      </c>
      <c r="N260" s="200" t="s">
        <v>51</v>
      </c>
      <c r="O260" s="41"/>
      <c r="P260" s="201">
        <f>O260*H260</f>
        <v>0</v>
      </c>
      <c r="Q260" s="201">
        <v>0</v>
      </c>
      <c r="R260" s="201">
        <f>Q260*H260</f>
        <v>0</v>
      </c>
      <c r="S260" s="201">
        <v>0</v>
      </c>
      <c r="T260" s="202">
        <f>S260*H260</f>
        <v>0</v>
      </c>
      <c r="AR260" s="22" t="s">
        <v>158</v>
      </c>
      <c r="AT260" s="22" t="s">
        <v>137</v>
      </c>
      <c r="AU260" s="22" t="s">
        <v>89</v>
      </c>
      <c r="AY260" s="22" t="s">
        <v>134</v>
      </c>
      <c r="BE260" s="203">
        <f>IF(N260="základní",J260,0)</f>
        <v>0</v>
      </c>
      <c r="BF260" s="203">
        <f>IF(N260="snížená",J260,0)</f>
        <v>0</v>
      </c>
      <c r="BG260" s="203">
        <f>IF(N260="zákl. přenesená",J260,0)</f>
        <v>0</v>
      </c>
      <c r="BH260" s="203">
        <f>IF(N260="sníž. přenesená",J260,0)</f>
        <v>0</v>
      </c>
      <c r="BI260" s="203">
        <f>IF(N260="nulová",J260,0)</f>
        <v>0</v>
      </c>
      <c r="BJ260" s="22" t="s">
        <v>10</v>
      </c>
      <c r="BK260" s="203">
        <f>ROUND(I260*H260,0)</f>
        <v>0</v>
      </c>
      <c r="BL260" s="22" t="s">
        <v>158</v>
      </c>
      <c r="BM260" s="22" t="s">
        <v>478</v>
      </c>
    </row>
    <row r="261" spans="2:65" s="1" customFormat="1" ht="121.5">
      <c r="B261" s="40"/>
      <c r="C261" s="62"/>
      <c r="D261" s="208" t="s">
        <v>183</v>
      </c>
      <c r="E261" s="62"/>
      <c r="F261" s="209" t="s">
        <v>453</v>
      </c>
      <c r="G261" s="62"/>
      <c r="H261" s="62"/>
      <c r="I261" s="162"/>
      <c r="J261" s="62"/>
      <c r="K261" s="62"/>
      <c r="L261" s="60"/>
      <c r="M261" s="210"/>
      <c r="N261" s="41"/>
      <c r="O261" s="41"/>
      <c r="P261" s="41"/>
      <c r="Q261" s="41"/>
      <c r="R261" s="41"/>
      <c r="S261" s="41"/>
      <c r="T261" s="77"/>
      <c r="AT261" s="22" t="s">
        <v>183</v>
      </c>
      <c r="AU261" s="22" t="s">
        <v>89</v>
      </c>
    </row>
    <row r="262" spans="2:65" s="11" customFormat="1" ht="13.5">
      <c r="B262" s="211"/>
      <c r="C262" s="212"/>
      <c r="D262" s="213" t="s">
        <v>185</v>
      </c>
      <c r="E262" s="214" t="s">
        <v>36</v>
      </c>
      <c r="F262" s="215" t="s">
        <v>479</v>
      </c>
      <c r="G262" s="212"/>
      <c r="H262" s="216">
        <v>33.6</v>
      </c>
      <c r="I262" s="217"/>
      <c r="J262" s="212"/>
      <c r="K262" s="212"/>
      <c r="L262" s="218"/>
      <c r="M262" s="219"/>
      <c r="N262" s="220"/>
      <c r="O262" s="220"/>
      <c r="P262" s="220"/>
      <c r="Q262" s="220"/>
      <c r="R262" s="220"/>
      <c r="S262" s="220"/>
      <c r="T262" s="221"/>
      <c r="AT262" s="222" t="s">
        <v>185</v>
      </c>
      <c r="AU262" s="222" t="s">
        <v>89</v>
      </c>
      <c r="AV262" s="11" t="s">
        <v>89</v>
      </c>
      <c r="AW262" s="11" t="s">
        <v>42</v>
      </c>
      <c r="AX262" s="11" t="s">
        <v>10</v>
      </c>
      <c r="AY262" s="222" t="s">
        <v>134</v>
      </c>
    </row>
    <row r="263" spans="2:65" s="1" customFormat="1" ht="57" customHeight="1">
      <c r="B263" s="40"/>
      <c r="C263" s="192" t="s">
        <v>480</v>
      </c>
      <c r="D263" s="192" t="s">
        <v>137</v>
      </c>
      <c r="E263" s="193" t="s">
        <v>481</v>
      </c>
      <c r="F263" s="194" t="s">
        <v>482</v>
      </c>
      <c r="G263" s="195" t="s">
        <v>181</v>
      </c>
      <c r="H263" s="196">
        <v>47.65</v>
      </c>
      <c r="I263" s="197"/>
      <c r="J263" s="198">
        <f>ROUND(I263*H263,0)</f>
        <v>0</v>
      </c>
      <c r="K263" s="194" t="s">
        <v>141</v>
      </c>
      <c r="L263" s="60"/>
      <c r="M263" s="199" t="s">
        <v>36</v>
      </c>
      <c r="N263" s="200" t="s">
        <v>51</v>
      </c>
      <c r="O263" s="41"/>
      <c r="P263" s="201">
        <f>O263*H263</f>
        <v>0</v>
      </c>
      <c r="Q263" s="201">
        <v>8.5650000000000004E-2</v>
      </c>
      <c r="R263" s="201">
        <f>Q263*H263</f>
        <v>4.0812225</v>
      </c>
      <c r="S263" s="201">
        <v>0</v>
      </c>
      <c r="T263" s="202">
        <f>S263*H263</f>
        <v>0</v>
      </c>
      <c r="AR263" s="22" t="s">
        <v>158</v>
      </c>
      <c r="AT263" s="22" t="s">
        <v>137</v>
      </c>
      <c r="AU263" s="22" t="s">
        <v>89</v>
      </c>
      <c r="AY263" s="22" t="s">
        <v>134</v>
      </c>
      <c r="BE263" s="203">
        <f>IF(N263="základní",J263,0)</f>
        <v>0</v>
      </c>
      <c r="BF263" s="203">
        <f>IF(N263="snížená",J263,0)</f>
        <v>0</v>
      </c>
      <c r="BG263" s="203">
        <f>IF(N263="zákl. přenesená",J263,0)</f>
        <v>0</v>
      </c>
      <c r="BH263" s="203">
        <f>IF(N263="sníž. přenesená",J263,0)</f>
        <v>0</v>
      </c>
      <c r="BI263" s="203">
        <f>IF(N263="nulová",J263,0)</f>
        <v>0</v>
      </c>
      <c r="BJ263" s="22" t="s">
        <v>10</v>
      </c>
      <c r="BK263" s="203">
        <f>ROUND(I263*H263,0)</f>
        <v>0</v>
      </c>
      <c r="BL263" s="22" t="s">
        <v>158</v>
      </c>
      <c r="BM263" s="22" t="s">
        <v>483</v>
      </c>
    </row>
    <row r="264" spans="2:65" s="1" customFormat="1" ht="121.5">
      <c r="B264" s="40"/>
      <c r="C264" s="62"/>
      <c r="D264" s="208" t="s">
        <v>183</v>
      </c>
      <c r="E264" s="62"/>
      <c r="F264" s="209" t="s">
        <v>453</v>
      </c>
      <c r="G264" s="62"/>
      <c r="H264" s="62"/>
      <c r="I264" s="162"/>
      <c r="J264" s="62"/>
      <c r="K264" s="62"/>
      <c r="L264" s="60"/>
      <c r="M264" s="210"/>
      <c r="N264" s="41"/>
      <c r="O264" s="41"/>
      <c r="P264" s="41"/>
      <c r="Q264" s="41"/>
      <c r="R264" s="41"/>
      <c r="S264" s="41"/>
      <c r="T264" s="77"/>
      <c r="AT264" s="22" t="s">
        <v>183</v>
      </c>
      <c r="AU264" s="22" t="s">
        <v>89</v>
      </c>
    </row>
    <row r="265" spans="2:65" s="11" customFormat="1" ht="13.5">
      <c r="B265" s="211"/>
      <c r="C265" s="212"/>
      <c r="D265" s="208" t="s">
        <v>185</v>
      </c>
      <c r="E265" s="223" t="s">
        <v>36</v>
      </c>
      <c r="F265" s="224" t="s">
        <v>484</v>
      </c>
      <c r="G265" s="212"/>
      <c r="H265" s="225">
        <v>7.3</v>
      </c>
      <c r="I265" s="217"/>
      <c r="J265" s="212"/>
      <c r="K265" s="212"/>
      <c r="L265" s="218"/>
      <c r="M265" s="219"/>
      <c r="N265" s="220"/>
      <c r="O265" s="220"/>
      <c r="P265" s="220"/>
      <c r="Q265" s="220"/>
      <c r="R265" s="220"/>
      <c r="S265" s="220"/>
      <c r="T265" s="221"/>
      <c r="AT265" s="222" t="s">
        <v>185</v>
      </c>
      <c r="AU265" s="222" t="s">
        <v>89</v>
      </c>
      <c r="AV265" s="11" t="s">
        <v>89</v>
      </c>
      <c r="AW265" s="11" t="s">
        <v>42</v>
      </c>
      <c r="AX265" s="11" t="s">
        <v>80</v>
      </c>
      <c r="AY265" s="222" t="s">
        <v>134</v>
      </c>
    </row>
    <row r="266" spans="2:65" s="11" customFormat="1" ht="13.5">
      <c r="B266" s="211"/>
      <c r="C266" s="212"/>
      <c r="D266" s="208" t="s">
        <v>185</v>
      </c>
      <c r="E266" s="223" t="s">
        <v>36</v>
      </c>
      <c r="F266" s="224" t="s">
        <v>485</v>
      </c>
      <c r="G266" s="212"/>
      <c r="H266" s="225">
        <v>40.35</v>
      </c>
      <c r="I266" s="217"/>
      <c r="J266" s="212"/>
      <c r="K266" s="212"/>
      <c r="L266" s="218"/>
      <c r="M266" s="219"/>
      <c r="N266" s="220"/>
      <c r="O266" s="220"/>
      <c r="P266" s="220"/>
      <c r="Q266" s="220"/>
      <c r="R266" s="220"/>
      <c r="S266" s="220"/>
      <c r="T266" s="221"/>
      <c r="AT266" s="222" t="s">
        <v>185</v>
      </c>
      <c r="AU266" s="222" t="s">
        <v>89</v>
      </c>
      <c r="AV266" s="11" t="s">
        <v>89</v>
      </c>
      <c r="AW266" s="11" t="s">
        <v>42</v>
      </c>
      <c r="AX266" s="11" t="s">
        <v>80</v>
      </c>
      <c r="AY266" s="222" t="s">
        <v>134</v>
      </c>
    </row>
    <row r="267" spans="2:65" s="12" customFormat="1" ht="13.5">
      <c r="B267" s="226"/>
      <c r="C267" s="227"/>
      <c r="D267" s="213" t="s">
        <v>185</v>
      </c>
      <c r="E267" s="228" t="s">
        <v>36</v>
      </c>
      <c r="F267" s="229" t="s">
        <v>249</v>
      </c>
      <c r="G267" s="227"/>
      <c r="H267" s="230">
        <v>47.65</v>
      </c>
      <c r="I267" s="231"/>
      <c r="J267" s="227"/>
      <c r="K267" s="227"/>
      <c r="L267" s="232"/>
      <c r="M267" s="233"/>
      <c r="N267" s="234"/>
      <c r="O267" s="234"/>
      <c r="P267" s="234"/>
      <c r="Q267" s="234"/>
      <c r="R267" s="234"/>
      <c r="S267" s="234"/>
      <c r="T267" s="235"/>
      <c r="AT267" s="236" t="s">
        <v>185</v>
      </c>
      <c r="AU267" s="236" t="s">
        <v>89</v>
      </c>
      <c r="AV267" s="12" t="s">
        <v>158</v>
      </c>
      <c r="AW267" s="12" t="s">
        <v>42</v>
      </c>
      <c r="AX267" s="12" t="s">
        <v>10</v>
      </c>
      <c r="AY267" s="236" t="s">
        <v>134</v>
      </c>
    </row>
    <row r="268" spans="2:65" s="1" customFormat="1" ht="22.5" customHeight="1">
      <c r="B268" s="40"/>
      <c r="C268" s="238" t="s">
        <v>486</v>
      </c>
      <c r="D268" s="238" t="s">
        <v>283</v>
      </c>
      <c r="E268" s="239" t="s">
        <v>487</v>
      </c>
      <c r="F268" s="240" t="s">
        <v>488</v>
      </c>
      <c r="G268" s="241" t="s">
        <v>181</v>
      </c>
      <c r="H268" s="242">
        <v>41.561</v>
      </c>
      <c r="I268" s="243"/>
      <c r="J268" s="244">
        <f>ROUND(I268*H268,0)</f>
        <v>0</v>
      </c>
      <c r="K268" s="240" t="s">
        <v>141</v>
      </c>
      <c r="L268" s="245"/>
      <c r="M268" s="246" t="s">
        <v>36</v>
      </c>
      <c r="N268" s="247" t="s">
        <v>51</v>
      </c>
      <c r="O268" s="41"/>
      <c r="P268" s="201">
        <f>O268*H268</f>
        <v>0</v>
      </c>
      <c r="Q268" s="201">
        <v>0.19700000000000001</v>
      </c>
      <c r="R268" s="201">
        <f>Q268*H268</f>
        <v>8.1875169999999997</v>
      </c>
      <c r="S268" s="201">
        <v>0</v>
      </c>
      <c r="T268" s="202">
        <f>S268*H268</f>
        <v>0</v>
      </c>
      <c r="AR268" s="22" t="s">
        <v>211</v>
      </c>
      <c r="AT268" s="22" t="s">
        <v>283</v>
      </c>
      <c r="AU268" s="22" t="s">
        <v>89</v>
      </c>
      <c r="AY268" s="22" t="s">
        <v>134</v>
      </c>
      <c r="BE268" s="203">
        <f>IF(N268="základní",J268,0)</f>
        <v>0</v>
      </c>
      <c r="BF268" s="203">
        <f>IF(N268="snížená",J268,0)</f>
        <v>0</v>
      </c>
      <c r="BG268" s="203">
        <f>IF(N268="zákl. přenesená",J268,0)</f>
        <v>0</v>
      </c>
      <c r="BH268" s="203">
        <f>IF(N268="sníž. přenesená",J268,0)</f>
        <v>0</v>
      </c>
      <c r="BI268" s="203">
        <f>IF(N268="nulová",J268,0)</f>
        <v>0</v>
      </c>
      <c r="BJ268" s="22" t="s">
        <v>10</v>
      </c>
      <c r="BK268" s="203">
        <f>ROUND(I268*H268,0)</f>
        <v>0</v>
      </c>
      <c r="BL268" s="22" t="s">
        <v>158</v>
      </c>
      <c r="BM268" s="22" t="s">
        <v>489</v>
      </c>
    </row>
    <row r="269" spans="2:65" s="11" customFormat="1" ht="13.5">
      <c r="B269" s="211"/>
      <c r="C269" s="212"/>
      <c r="D269" s="208" t="s">
        <v>185</v>
      </c>
      <c r="E269" s="223" t="s">
        <v>36</v>
      </c>
      <c r="F269" s="224" t="s">
        <v>490</v>
      </c>
      <c r="G269" s="212"/>
      <c r="H269" s="225">
        <v>40.35</v>
      </c>
      <c r="I269" s="217"/>
      <c r="J269" s="212"/>
      <c r="K269" s="212"/>
      <c r="L269" s="218"/>
      <c r="M269" s="219"/>
      <c r="N269" s="220"/>
      <c r="O269" s="220"/>
      <c r="P269" s="220"/>
      <c r="Q269" s="220"/>
      <c r="R269" s="220"/>
      <c r="S269" s="220"/>
      <c r="T269" s="221"/>
      <c r="AT269" s="222" t="s">
        <v>185</v>
      </c>
      <c r="AU269" s="222" t="s">
        <v>89</v>
      </c>
      <c r="AV269" s="11" t="s">
        <v>89</v>
      </c>
      <c r="AW269" s="11" t="s">
        <v>42</v>
      </c>
      <c r="AX269" s="11" t="s">
        <v>10</v>
      </c>
      <c r="AY269" s="222" t="s">
        <v>134</v>
      </c>
    </row>
    <row r="270" spans="2:65" s="11" customFormat="1" ht="13.5">
      <c r="B270" s="211"/>
      <c r="C270" s="212"/>
      <c r="D270" s="213" t="s">
        <v>185</v>
      </c>
      <c r="E270" s="212"/>
      <c r="F270" s="215" t="s">
        <v>491</v>
      </c>
      <c r="G270" s="212"/>
      <c r="H270" s="216">
        <v>41.561</v>
      </c>
      <c r="I270" s="217"/>
      <c r="J270" s="212"/>
      <c r="K270" s="212"/>
      <c r="L270" s="218"/>
      <c r="M270" s="219"/>
      <c r="N270" s="220"/>
      <c r="O270" s="220"/>
      <c r="P270" s="220"/>
      <c r="Q270" s="220"/>
      <c r="R270" s="220"/>
      <c r="S270" s="220"/>
      <c r="T270" s="221"/>
      <c r="AT270" s="222" t="s">
        <v>185</v>
      </c>
      <c r="AU270" s="222" t="s">
        <v>89</v>
      </c>
      <c r="AV270" s="11" t="s">
        <v>89</v>
      </c>
      <c r="AW270" s="11" t="s">
        <v>6</v>
      </c>
      <c r="AX270" s="11" t="s">
        <v>10</v>
      </c>
      <c r="AY270" s="222" t="s">
        <v>134</v>
      </c>
    </row>
    <row r="271" spans="2:65" s="1" customFormat="1" ht="22.5" customHeight="1">
      <c r="B271" s="40"/>
      <c r="C271" s="238" t="s">
        <v>492</v>
      </c>
      <c r="D271" s="238" t="s">
        <v>283</v>
      </c>
      <c r="E271" s="239" t="s">
        <v>493</v>
      </c>
      <c r="F271" s="240" t="s">
        <v>494</v>
      </c>
      <c r="G271" s="241" t="s">
        <v>181</v>
      </c>
      <c r="H271" s="242">
        <v>7.5190000000000001</v>
      </c>
      <c r="I271" s="243"/>
      <c r="J271" s="244">
        <f>ROUND(I271*H271,0)</f>
        <v>0</v>
      </c>
      <c r="K271" s="240" t="s">
        <v>141</v>
      </c>
      <c r="L271" s="245"/>
      <c r="M271" s="246" t="s">
        <v>36</v>
      </c>
      <c r="N271" s="247" t="s">
        <v>51</v>
      </c>
      <c r="O271" s="41"/>
      <c r="P271" s="201">
        <f>O271*H271</f>
        <v>0</v>
      </c>
      <c r="Q271" s="201">
        <v>0.14599999999999999</v>
      </c>
      <c r="R271" s="201">
        <f>Q271*H271</f>
        <v>1.097774</v>
      </c>
      <c r="S271" s="201">
        <v>0</v>
      </c>
      <c r="T271" s="202">
        <f>S271*H271</f>
        <v>0</v>
      </c>
      <c r="AR271" s="22" t="s">
        <v>211</v>
      </c>
      <c r="AT271" s="22" t="s">
        <v>283</v>
      </c>
      <c r="AU271" s="22" t="s">
        <v>89</v>
      </c>
      <c r="AY271" s="22" t="s">
        <v>134</v>
      </c>
      <c r="BE271" s="203">
        <f>IF(N271="základní",J271,0)</f>
        <v>0</v>
      </c>
      <c r="BF271" s="203">
        <f>IF(N271="snížená",J271,0)</f>
        <v>0</v>
      </c>
      <c r="BG271" s="203">
        <f>IF(N271="zákl. přenesená",J271,0)</f>
        <v>0</v>
      </c>
      <c r="BH271" s="203">
        <f>IF(N271="sníž. přenesená",J271,0)</f>
        <v>0</v>
      </c>
      <c r="BI271" s="203">
        <f>IF(N271="nulová",J271,0)</f>
        <v>0</v>
      </c>
      <c r="BJ271" s="22" t="s">
        <v>10</v>
      </c>
      <c r="BK271" s="203">
        <f>ROUND(I271*H271,0)</f>
        <v>0</v>
      </c>
      <c r="BL271" s="22" t="s">
        <v>158</v>
      </c>
      <c r="BM271" s="22" t="s">
        <v>495</v>
      </c>
    </row>
    <row r="272" spans="2:65" s="11" customFormat="1" ht="13.5">
      <c r="B272" s="211"/>
      <c r="C272" s="212"/>
      <c r="D272" s="208" t="s">
        <v>185</v>
      </c>
      <c r="E272" s="223" t="s">
        <v>36</v>
      </c>
      <c r="F272" s="224" t="s">
        <v>496</v>
      </c>
      <c r="G272" s="212"/>
      <c r="H272" s="225">
        <v>7.3</v>
      </c>
      <c r="I272" s="217"/>
      <c r="J272" s="212"/>
      <c r="K272" s="212"/>
      <c r="L272" s="218"/>
      <c r="M272" s="219"/>
      <c r="N272" s="220"/>
      <c r="O272" s="220"/>
      <c r="P272" s="220"/>
      <c r="Q272" s="220"/>
      <c r="R272" s="220"/>
      <c r="S272" s="220"/>
      <c r="T272" s="221"/>
      <c r="AT272" s="222" t="s">
        <v>185</v>
      </c>
      <c r="AU272" s="222" t="s">
        <v>89</v>
      </c>
      <c r="AV272" s="11" t="s">
        <v>89</v>
      </c>
      <c r="AW272" s="11" t="s">
        <v>42</v>
      </c>
      <c r="AX272" s="11" t="s">
        <v>10</v>
      </c>
      <c r="AY272" s="222" t="s">
        <v>134</v>
      </c>
    </row>
    <row r="273" spans="2:65" s="11" customFormat="1" ht="13.5">
      <c r="B273" s="211"/>
      <c r="C273" s="212"/>
      <c r="D273" s="213" t="s">
        <v>185</v>
      </c>
      <c r="E273" s="212"/>
      <c r="F273" s="215" t="s">
        <v>497</v>
      </c>
      <c r="G273" s="212"/>
      <c r="H273" s="216">
        <v>7.5190000000000001</v>
      </c>
      <c r="I273" s="217"/>
      <c r="J273" s="212"/>
      <c r="K273" s="212"/>
      <c r="L273" s="218"/>
      <c r="M273" s="219"/>
      <c r="N273" s="220"/>
      <c r="O273" s="220"/>
      <c r="P273" s="220"/>
      <c r="Q273" s="220"/>
      <c r="R273" s="220"/>
      <c r="S273" s="220"/>
      <c r="T273" s="221"/>
      <c r="AT273" s="222" t="s">
        <v>185</v>
      </c>
      <c r="AU273" s="222" t="s">
        <v>89</v>
      </c>
      <c r="AV273" s="11" t="s">
        <v>89</v>
      </c>
      <c r="AW273" s="11" t="s">
        <v>6</v>
      </c>
      <c r="AX273" s="11" t="s">
        <v>10</v>
      </c>
      <c r="AY273" s="222" t="s">
        <v>134</v>
      </c>
    </row>
    <row r="274" spans="2:65" s="1" customFormat="1" ht="57" customHeight="1">
      <c r="B274" s="40"/>
      <c r="C274" s="192" t="s">
        <v>498</v>
      </c>
      <c r="D274" s="192" t="s">
        <v>137</v>
      </c>
      <c r="E274" s="193" t="s">
        <v>499</v>
      </c>
      <c r="F274" s="194" t="s">
        <v>500</v>
      </c>
      <c r="G274" s="195" t="s">
        <v>181</v>
      </c>
      <c r="H274" s="196">
        <v>7.3</v>
      </c>
      <c r="I274" s="197"/>
      <c r="J274" s="198">
        <f>ROUND(I274*H274,0)</f>
        <v>0</v>
      </c>
      <c r="K274" s="194" t="s">
        <v>141</v>
      </c>
      <c r="L274" s="60"/>
      <c r="M274" s="199" t="s">
        <v>36</v>
      </c>
      <c r="N274" s="200" t="s">
        <v>51</v>
      </c>
      <c r="O274" s="41"/>
      <c r="P274" s="201">
        <f>O274*H274</f>
        <v>0</v>
      </c>
      <c r="Q274" s="201">
        <v>0</v>
      </c>
      <c r="R274" s="201">
        <f>Q274*H274</f>
        <v>0</v>
      </c>
      <c r="S274" s="201">
        <v>0</v>
      </c>
      <c r="T274" s="202">
        <f>S274*H274</f>
        <v>0</v>
      </c>
      <c r="AR274" s="22" t="s">
        <v>158</v>
      </c>
      <c r="AT274" s="22" t="s">
        <v>137</v>
      </c>
      <c r="AU274" s="22" t="s">
        <v>89</v>
      </c>
      <c r="AY274" s="22" t="s">
        <v>134</v>
      </c>
      <c r="BE274" s="203">
        <f>IF(N274="základní",J274,0)</f>
        <v>0</v>
      </c>
      <c r="BF274" s="203">
        <f>IF(N274="snížená",J274,0)</f>
        <v>0</v>
      </c>
      <c r="BG274" s="203">
        <f>IF(N274="zákl. přenesená",J274,0)</f>
        <v>0</v>
      </c>
      <c r="BH274" s="203">
        <f>IF(N274="sníž. přenesená",J274,0)</f>
        <v>0</v>
      </c>
      <c r="BI274" s="203">
        <f>IF(N274="nulová",J274,0)</f>
        <v>0</v>
      </c>
      <c r="BJ274" s="22" t="s">
        <v>10</v>
      </c>
      <c r="BK274" s="203">
        <f>ROUND(I274*H274,0)</f>
        <v>0</v>
      </c>
      <c r="BL274" s="22" t="s">
        <v>158</v>
      </c>
      <c r="BM274" s="22" t="s">
        <v>501</v>
      </c>
    </row>
    <row r="275" spans="2:65" s="1" customFormat="1" ht="121.5">
      <c r="B275" s="40"/>
      <c r="C275" s="62"/>
      <c r="D275" s="213" t="s">
        <v>183</v>
      </c>
      <c r="E275" s="62"/>
      <c r="F275" s="237" t="s">
        <v>453</v>
      </c>
      <c r="G275" s="62"/>
      <c r="H275" s="62"/>
      <c r="I275" s="162"/>
      <c r="J275" s="62"/>
      <c r="K275" s="62"/>
      <c r="L275" s="60"/>
      <c r="M275" s="210"/>
      <c r="N275" s="41"/>
      <c r="O275" s="41"/>
      <c r="P275" s="41"/>
      <c r="Q275" s="41"/>
      <c r="R275" s="41"/>
      <c r="S275" s="41"/>
      <c r="T275" s="77"/>
      <c r="AT275" s="22" t="s">
        <v>183</v>
      </c>
      <c r="AU275" s="22" t="s">
        <v>89</v>
      </c>
    </row>
    <row r="276" spans="2:65" s="1" customFormat="1" ht="22.5" customHeight="1">
      <c r="B276" s="40"/>
      <c r="C276" s="192" t="s">
        <v>502</v>
      </c>
      <c r="D276" s="192" t="s">
        <v>137</v>
      </c>
      <c r="E276" s="193" t="s">
        <v>503</v>
      </c>
      <c r="F276" s="194" t="s">
        <v>504</v>
      </c>
      <c r="G276" s="195" t="s">
        <v>232</v>
      </c>
      <c r="H276" s="196">
        <v>235.8</v>
      </c>
      <c r="I276" s="197"/>
      <c r="J276" s="198">
        <f>ROUND(I276*H276,0)</f>
        <v>0</v>
      </c>
      <c r="K276" s="194" t="s">
        <v>141</v>
      </c>
      <c r="L276" s="60"/>
      <c r="M276" s="199" t="s">
        <v>36</v>
      </c>
      <c r="N276" s="200" t="s">
        <v>51</v>
      </c>
      <c r="O276" s="41"/>
      <c r="P276" s="201">
        <f>O276*H276</f>
        <v>0</v>
      </c>
      <c r="Q276" s="201">
        <v>3.5999999999999999E-3</v>
      </c>
      <c r="R276" s="201">
        <f>Q276*H276</f>
        <v>0.84887999999999997</v>
      </c>
      <c r="S276" s="201">
        <v>0</v>
      </c>
      <c r="T276" s="202">
        <f>S276*H276</f>
        <v>0</v>
      </c>
      <c r="AR276" s="22" t="s">
        <v>158</v>
      </c>
      <c r="AT276" s="22" t="s">
        <v>137</v>
      </c>
      <c r="AU276" s="22" t="s">
        <v>89</v>
      </c>
      <c r="AY276" s="22" t="s">
        <v>134</v>
      </c>
      <c r="BE276" s="203">
        <f>IF(N276="základní",J276,0)</f>
        <v>0</v>
      </c>
      <c r="BF276" s="203">
        <f>IF(N276="snížená",J276,0)</f>
        <v>0</v>
      </c>
      <c r="BG276" s="203">
        <f>IF(N276="zákl. přenesená",J276,0)</f>
        <v>0</v>
      </c>
      <c r="BH276" s="203">
        <f>IF(N276="sníž. přenesená",J276,0)</f>
        <v>0</v>
      </c>
      <c r="BI276" s="203">
        <f>IF(N276="nulová",J276,0)</f>
        <v>0</v>
      </c>
      <c r="BJ276" s="22" t="s">
        <v>10</v>
      </c>
      <c r="BK276" s="203">
        <f>ROUND(I276*H276,0)</f>
        <v>0</v>
      </c>
      <c r="BL276" s="22" t="s">
        <v>158</v>
      </c>
      <c r="BM276" s="22" t="s">
        <v>505</v>
      </c>
    </row>
    <row r="277" spans="2:65" s="1" customFormat="1" ht="54">
      <c r="B277" s="40"/>
      <c r="C277" s="62"/>
      <c r="D277" s="208" t="s">
        <v>183</v>
      </c>
      <c r="E277" s="62"/>
      <c r="F277" s="209" t="s">
        <v>506</v>
      </c>
      <c r="G277" s="62"/>
      <c r="H277" s="62"/>
      <c r="I277" s="162"/>
      <c r="J277" s="62"/>
      <c r="K277" s="62"/>
      <c r="L277" s="60"/>
      <c r="M277" s="210"/>
      <c r="N277" s="41"/>
      <c r="O277" s="41"/>
      <c r="P277" s="41"/>
      <c r="Q277" s="41"/>
      <c r="R277" s="41"/>
      <c r="S277" s="41"/>
      <c r="T277" s="77"/>
      <c r="AT277" s="22" t="s">
        <v>183</v>
      </c>
      <c r="AU277" s="22" t="s">
        <v>89</v>
      </c>
    </row>
    <row r="278" spans="2:65" s="11" customFormat="1" ht="13.5">
      <c r="B278" s="211"/>
      <c r="C278" s="212"/>
      <c r="D278" s="208" t="s">
        <v>185</v>
      </c>
      <c r="E278" s="223" t="s">
        <v>36</v>
      </c>
      <c r="F278" s="224" t="s">
        <v>507</v>
      </c>
      <c r="G278" s="212"/>
      <c r="H278" s="225">
        <v>235.8</v>
      </c>
      <c r="I278" s="217"/>
      <c r="J278" s="212"/>
      <c r="K278" s="212"/>
      <c r="L278" s="218"/>
      <c r="M278" s="219"/>
      <c r="N278" s="220"/>
      <c r="O278" s="220"/>
      <c r="P278" s="220"/>
      <c r="Q278" s="220"/>
      <c r="R278" s="220"/>
      <c r="S278" s="220"/>
      <c r="T278" s="221"/>
      <c r="AT278" s="222" t="s">
        <v>185</v>
      </c>
      <c r="AU278" s="222" t="s">
        <v>89</v>
      </c>
      <c r="AV278" s="11" t="s">
        <v>89</v>
      </c>
      <c r="AW278" s="11" t="s">
        <v>42</v>
      </c>
      <c r="AX278" s="11" t="s">
        <v>10</v>
      </c>
      <c r="AY278" s="222" t="s">
        <v>134</v>
      </c>
    </row>
    <row r="279" spans="2:65" s="10" customFormat="1" ht="29.85" customHeight="1">
      <c r="B279" s="175"/>
      <c r="C279" s="176"/>
      <c r="D279" s="189" t="s">
        <v>79</v>
      </c>
      <c r="E279" s="190" t="s">
        <v>211</v>
      </c>
      <c r="F279" s="190" t="s">
        <v>508</v>
      </c>
      <c r="G279" s="176"/>
      <c r="H279" s="176"/>
      <c r="I279" s="179"/>
      <c r="J279" s="191">
        <f>BK279</f>
        <v>0</v>
      </c>
      <c r="K279" s="176"/>
      <c r="L279" s="181"/>
      <c r="M279" s="182"/>
      <c r="N279" s="183"/>
      <c r="O279" s="183"/>
      <c r="P279" s="184">
        <f>SUM(P280:P283)</f>
        <v>0</v>
      </c>
      <c r="Q279" s="183"/>
      <c r="R279" s="184">
        <f>SUM(R280:R283)</f>
        <v>1.69184</v>
      </c>
      <c r="S279" s="183"/>
      <c r="T279" s="185">
        <f>SUM(T280:T283)</f>
        <v>0</v>
      </c>
      <c r="AR279" s="186" t="s">
        <v>10</v>
      </c>
      <c r="AT279" s="187" t="s">
        <v>79</v>
      </c>
      <c r="AU279" s="187" t="s">
        <v>10</v>
      </c>
      <c r="AY279" s="186" t="s">
        <v>134</v>
      </c>
      <c r="BK279" s="188">
        <f>SUM(BK280:BK283)</f>
        <v>0</v>
      </c>
    </row>
    <row r="280" spans="2:65" s="1" customFormat="1" ht="22.5" customHeight="1">
      <c r="B280" s="40"/>
      <c r="C280" s="192" t="s">
        <v>509</v>
      </c>
      <c r="D280" s="192" t="s">
        <v>137</v>
      </c>
      <c r="E280" s="193" t="s">
        <v>510</v>
      </c>
      <c r="F280" s="194" t="s">
        <v>511</v>
      </c>
      <c r="G280" s="195" t="s">
        <v>154</v>
      </c>
      <c r="H280" s="196">
        <v>3</v>
      </c>
      <c r="I280" s="197"/>
      <c r="J280" s="198">
        <f>ROUND(I280*H280,0)</f>
        <v>0</v>
      </c>
      <c r="K280" s="194" t="s">
        <v>141</v>
      </c>
      <c r="L280" s="60"/>
      <c r="M280" s="199" t="s">
        <v>36</v>
      </c>
      <c r="N280" s="200" t="s">
        <v>51</v>
      </c>
      <c r="O280" s="41"/>
      <c r="P280" s="201">
        <f>O280*H280</f>
        <v>0</v>
      </c>
      <c r="Q280" s="201">
        <v>0.42368</v>
      </c>
      <c r="R280" s="201">
        <f>Q280*H280</f>
        <v>1.2710399999999999</v>
      </c>
      <c r="S280" s="201">
        <v>0</v>
      </c>
      <c r="T280" s="202">
        <f>S280*H280</f>
        <v>0</v>
      </c>
      <c r="AR280" s="22" t="s">
        <v>158</v>
      </c>
      <c r="AT280" s="22" t="s">
        <v>137</v>
      </c>
      <c r="AU280" s="22" t="s">
        <v>89</v>
      </c>
      <c r="AY280" s="22" t="s">
        <v>134</v>
      </c>
      <c r="BE280" s="203">
        <f>IF(N280="základní",J280,0)</f>
        <v>0</v>
      </c>
      <c r="BF280" s="203">
        <f>IF(N280="snížená",J280,0)</f>
        <v>0</v>
      </c>
      <c r="BG280" s="203">
        <f>IF(N280="zákl. přenesená",J280,0)</f>
        <v>0</v>
      </c>
      <c r="BH280" s="203">
        <f>IF(N280="sníž. přenesená",J280,0)</f>
        <v>0</v>
      </c>
      <c r="BI280" s="203">
        <f>IF(N280="nulová",J280,0)</f>
        <v>0</v>
      </c>
      <c r="BJ280" s="22" t="s">
        <v>10</v>
      </c>
      <c r="BK280" s="203">
        <f>ROUND(I280*H280,0)</f>
        <v>0</v>
      </c>
      <c r="BL280" s="22" t="s">
        <v>158</v>
      </c>
      <c r="BM280" s="22" t="s">
        <v>512</v>
      </c>
    </row>
    <row r="281" spans="2:65" s="1" customFormat="1" ht="108">
      <c r="B281" s="40"/>
      <c r="C281" s="62"/>
      <c r="D281" s="213" t="s">
        <v>183</v>
      </c>
      <c r="E281" s="62"/>
      <c r="F281" s="237" t="s">
        <v>513</v>
      </c>
      <c r="G281" s="62"/>
      <c r="H281" s="62"/>
      <c r="I281" s="162"/>
      <c r="J281" s="62"/>
      <c r="K281" s="62"/>
      <c r="L281" s="60"/>
      <c r="M281" s="210"/>
      <c r="N281" s="41"/>
      <c r="O281" s="41"/>
      <c r="P281" s="41"/>
      <c r="Q281" s="41"/>
      <c r="R281" s="41"/>
      <c r="S281" s="41"/>
      <c r="T281" s="77"/>
      <c r="AT281" s="22" t="s">
        <v>183</v>
      </c>
      <c r="AU281" s="22" t="s">
        <v>89</v>
      </c>
    </row>
    <row r="282" spans="2:65" s="1" customFormat="1" ht="22.5" customHeight="1">
      <c r="B282" s="40"/>
      <c r="C282" s="192" t="s">
        <v>514</v>
      </c>
      <c r="D282" s="192" t="s">
        <v>137</v>
      </c>
      <c r="E282" s="193" t="s">
        <v>515</v>
      </c>
      <c r="F282" s="194" t="s">
        <v>516</v>
      </c>
      <c r="G282" s="195" t="s">
        <v>154</v>
      </c>
      <c r="H282" s="196">
        <v>1</v>
      </c>
      <c r="I282" s="197"/>
      <c r="J282" s="198">
        <f>ROUND(I282*H282,0)</f>
        <v>0</v>
      </c>
      <c r="K282" s="194" t="s">
        <v>141</v>
      </c>
      <c r="L282" s="60"/>
      <c r="M282" s="199" t="s">
        <v>36</v>
      </c>
      <c r="N282" s="200" t="s">
        <v>51</v>
      </c>
      <c r="O282" s="41"/>
      <c r="P282" s="201">
        <f>O282*H282</f>
        <v>0</v>
      </c>
      <c r="Q282" s="201">
        <v>0.42080000000000001</v>
      </c>
      <c r="R282" s="201">
        <f>Q282*H282</f>
        <v>0.42080000000000001</v>
      </c>
      <c r="S282" s="201">
        <v>0</v>
      </c>
      <c r="T282" s="202">
        <f>S282*H282</f>
        <v>0</v>
      </c>
      <c r="AR282" s="22" t="s">
        <v>158</v>
      </c>
      <c r="AT282" s="22" t="s">
        <v>137</v>
      </c>
      <c r="AU282" s="22" t="s">
        <v>89</v>
      </c>
      <c r="AY282" s="22" t="s">
        <v>134</v>
      </c>
      <c r="BE282" s="203">
        <f>IF(N282="základní",J282,0)</f>
        <v>0</v>
      </c>
      <c r="BF282" s="203">
        <f>IF(N282="snížená",J282,0)</f>
        <v>0</v>
      </c>
      <c r="BG282" s="203">
        <f>IF(N282="zákl. přenesená",J282,0)</f>
        <v>0</v>
      </c>
      <c r="BH282" s="203">
        <f>IF(N282="sníž. přenesená",J282,0)</f>
        <v>0</v>
      </c>
      <c r="BI282" s="203">
        <f>IF(N282="nulová",J282,0)</f>
        <v>0</v>
      </c>
      <c r="BJ282" s="22" t="s">
        <v>10</v>
      </c>
      <c r="BK282" s="203">
        <f>ROUND(I282*H282,0)</f>
        <v>0</v>
      </c>
      <c r="BL282" s="22" t="s">
        <v>158</v>
      </c>
      <c r="BM282" s="22" t="s">
        <v>517</v>
      </c>
    </row>
    <row r="283" spans="2:65" s="1" customFormat="1" ht="108">
      <c r="B283" s="40"/>
      <c r="C283" s="62"/>
      <c r="D283" s="208" t="s">
        <v>183</v>
      </c>
      <c r="E283" s="62"/>
      <c r="F283" s="209" t="s">
        <v>513</v>
      </c>
      <c r="G283" s="62"/>
      <c r="H283" s="62"/>
      <c r="I283" s="162"/>
      <c r="J283" s="62"/>
      <c r="K283" s="62"/>
      <c r="L283" s="60"/>
      <c r="M283" s="210"/>
      <c r="N283" s="41"/>
      <c r="O283" s="41"/>
      <c r="P283" s="41"/>
      <c r="Q283" s="41"/>
      <c r="R283" s="41"/>
      <c r="S283" s="41"/>
      <c r="T283" s="77"/>
      <c r="AT283" s="22" t="s">
        <v>183</v>
      </c>
      <c r="AU283" s="22" t="s">
        <v>89</v>
      </c>
    </row>
    <row r="284" spans="2:65" s="10" customFormat="1" ht="29.85" customHeight="1">
      <c r="B284" s="175"/>
      <c r="C284" s="176"/>
      <c r="D284" s="189" t="s">
        <v>79</v>
      </c>
      <c r="E284" s="190" t="s">
        <v>216</v>
      </c>
      <c r="F284" s="190" t="s">
        <v>518</v>
      </c>
      <c r="G284" s="176"/>
      <c r="H284" s="176"/>
      <c r="I284" s="179"/>
      <c r="J284" s="191">
        <f>BK284</f>
        <v>0</v>
      </c>
      <c r="K284" s="176"/>
      <c r="L284" s="181"/>
      <c r="M284" s="182"/>
      <c r="N284" s="183"/>
      <c r="O284" s="183"/>
      <c r="P284" s="184">
        <f>SUM(P285:P351)</f>
        <v>0</v>
      </c>
      <c r="Q284" s="183"/>
      <c r="R284" s="184">
        <f>SUM(R285:R351)</f>
        <v>82.206885</v>
      </c>
      <c r="S284" s="183"/>
      <c r="T284" s="185">
        <f>SUM(T285:T351)</f>
        <v>19.62</v>
      </c>
      <c r="AR284" s="186" t="s">
        <v>10</v>
      </c>
      <c r="AT284" s="187" t="s">
        <v>79</v>
      </c>
      <c r="AU284" s="187" t="s">
        <v>10</v>
      </c>
      <c r="AY284" s="186" t="s">
        <v>134</v>
      </c>
      <c r="BK284" s="188">
        <f>SUM(BK285:BK351)</f>
        <v>0</v>
      </c>
    </row>
    <row r="285" spans="2:65" s="1" customFormat="1" ht="31.5" customHeight="1">
      <c r="B285" s="40"/>
      <c r="C285" s="192" t="s">
        <v>519</v>
      </c>
      <c r="D285" s="192" t="s">
        <v>137</v>
      </c>
      <c r="E285" s="193" t="s">
        <v>520</v>
      </c>
      <c r="F285" s="194" t="s">
        <v>521</v>
      </c>
      <c r="G285" s="195" t="s">
        <v>154</v>
      </c>
      <c r="H285" s="196">
        <v>3</v>
      </c>
      <c r="I285" s="197"/>
      <c r="J285" s="198">
        <f>ROUND(I285*H285,0)</f>
        <v>0</v>
      </c>
      <c r="K285" s="194" t="s">
        <v>141</v>
      </c>
      <c r="L285" s="60"/>
      <c r="M285" s="199" t="s">
        <v>36</v>
      </c>
      <c r="N285" s="200" t="s">
        <v>51</v>
      </c>
      <c r="O285" s="41"/>
      <c r="P285" s="201">
        <f>O285*H285</f>
        <v>0</v>
      </c>
      <c r="Q285" s="201">
        <v>6.9999999999999999E-4</v>
      </c>
      <c r="R285" s="201">
        <f>Q285*H285</f>
        <v>2.0999999999999999E-3</v>
      </c>
      <c r="S285" s="201">
        <v>0</v>
      </c>
      <c r="T285" s="202">
        <f>S285*H285</f>
        <v>0</v>
      </c>
      <c r="AR285" s="22" t="s">
        <v>158</v>
      </c>
      <c r="AT285" s="22" t="s">
        <v>137</v>
      </c>
      <c r="AU285" s="22" t="s">
        <v>89</v>
      </c>
      <c r="AY285" s="22" t="s">
        <v>134</v>
      </c>
      <c r="BE285" s="203">
        <f>IF(N285="základní",J285,0)</f>
        <v>0</v>
      </c>
      <c r="BF285" s="203">
        <f>IF(N285="snížená",J285,0)</f>
        <v>0</v>
      </c>
      <c r="BG285" s="203">
        <f>IF(N285="zákl. přenesená",J285,0)</f>
        <v>0</v>
      </c>
      <c r="BH285" s="203">
        <f>IF(N285="sníž. přenesená",J285,0)</f>
        <v>0</v>
      </c>
      <c r="BI285" s="203">
        <f>IF(N285="nulová",J285,0)</f>
        <v>0</v>
      </c>
      <c r="BJ285" s="22" t="s">
        <v>10</v>
      </c>
      <c r="BK285" s="203">
        <f>ROUND(I285*H285,0)</f>
        <v>0</v>
      </c>
      <c r="BL285" s="22" t="s">
        <v>158</v>
      </c>
      <c r="BM285" s="22" t="s">
        <v>522</v>
      </c>
    </row>
    <row r="286" spans="2:65" s="1" customFormat="1" ht="135">
      <c r="B286" s="40"/>
      <c r="C286" s="62"/>
      <c r="D286" s="213" t="s">
        <v>183</v>
      </c>
      <c r="E286" s="62"/>
      <c r="F286" s="237" t="s">
        <v>523</v>
      </c>
      <c r="G286" s="62"/>
      <c r="H286" s="62"/>
      <c r="I286" s="162"/>
      <c r="J286" s="62"/>
      <c r="K286" s="62"/>
      <c r="L286" s="60"/>
      <c r="M286" s="210"/>
      <c r="N286" s="41"/>
      <c r="O286" s="41"/>
      <c r="P286" s="41"/>
      <c r="Q286" s="41"/>
      <c r="R286" s="41"/>
      <c r="S286" s="41"/>
      <c r="T286" s="77"/>
      <c r="AT286" s="22" t="s">
        <v>183</v>
      </c>
      <c r="AU286" s="22" t="s">
        <v>89</v>
      </c>
    </row>
    <row r="287" spans="2:65" s="1" customFormat="1" ht="22.5" customHeight="1">
      <c r="B287" s="40"/>
      <c r="C287" s="238" t="s">
        <v>524</v>
      </c>
      <c r="D287" s="238" t="s">
        <v>283</v>
      </c>
      <c r="E287" s="239" t="s">
        <v>525</v>
      </c>
      <c r="F287" s="240" t="s">
        <v>526</v>
      </c>
      <c r="G287" s="241" t="s">
        <v>154</v>
      </c>
      <c r="H287" s="242">
        <v>2</v>
      </c>
      <c r="I287" s="243"/>
      <c r="J287" s="244">
        <f>ROUND(I287*H287,0)</f>
        <v>0</v>
      </c>
      <c r="K287" s="240" t="s">
        <v>141</v>
      </c>
      <c r="L287" s="245"/>
      <c r="M287" s="246" t="s">
        <v>36</v>
      </c>
      <c r="N287" s="247" t="s">
        <v>51</v>
      </c>
      <c r="O287" s="41"/>
      <c r="P287" s="201">
        <f>O287*H287</f>
        <v>0</v>
      </c>
      <c r="Q287" s="201">
        <v>1.2999999999999999E-3</v>
      </c>
      <c r="R287" s="201">
        <f>Q287*H287</f>
        <v>2.5999999999999999E-3</v>
      </c>
      <c r="S287" s="201">
        <v>0</v>
      </c>
      <c r="T287" s="202">
        <f>S287*H287</f>
        <v>0</v>
      </c>
      <c r="AR287" s="22" t="s">
        <v>211</v>
      </c>
      <c r="AT287" s="22" t="s">
        <v>283</v>
      </c>
      <c r="AU287" s="22" t="s">
        <v>89</v>
      </c>
      <c r="AY287" s="22" t="s">
        <v>134</v>
      </c>
      <c r="BE287" s="203">
        <f>IF(N287="základní",J287,0)</f>
        <v>0</v>
      </c>
      <c r="BF287" s="203">
        <f>IF(N287="snížená",J287,0)</f>
        <v>0</v>
      </c>
      <c r="BG287" s="203">
        <f>IF(N287="zákl. přenesená",J287,0)</f>
        <v>0</v>
      </c>
      <c r="BH287" s="203">
        <f>IF(N287="sníž. přenesená",J287,0)</f>
        <v>0</v>
      </c>
      <c r="BI287" s="203">
        <f>IF(N287="nulová",J287,0)</f>
        <v>0</v>
      </c>
      <c r="BJ287" s="22" t="s">
        <v>10</v>
      </c>
      <c r="BK287" s="203">
        <f>ROUND(I287*H287,0)</f>
        <v>0</v>
      </c>
      <c r="BL287" s="22" t="s">
        <v>158</v>
      </c>
      <c r="BM287" s="22" t="s">
        <v>527</v>
      </c>
    </row>
    <row r="288" spans="2:65" s="1" customFormat="1" ht="22.5" customHeight="1">
      <c r="B288" s="40"/>
      <c r="C288" s="238" t="s">
        <v>528</v>
      </c>
      <c r="D288" s="238" t="s">
        <v>283</v>
      </c>
      <c r="E288" s="239" t="s">
        <v>529</v>
      </c>
      <c r="F288" s="240" t="s">
        <v>530</v>
      </c>
      <c r="G288" s="241" t="s">
        <v>154</v>
      </c>
      <c r="H288" s="242">
        <v>1</v>
      </c>
      <c r="I288" s="243"/>
      <c r="J288" s="244">
        <f>ROUND(I288*H288,0)</f>
        <v>0</v>
      </c>
      <c r="K288" s="240" t="s">
        <v>141</v>
      </c>
      <c r="L288" s="245"/>
      <c r="M288" s="246" t="s">
        <v>36</v>
      </c>
      <c r="N288" s="247" t="s">
        <v>51</v>
      </c>
      <c r="O288" s="41"/>
      <c r="P288" s="201">
        <f>O288*H288</f>
        <v>0</v>
      </c>
      <c r="Q288" s="201">
        <v>3.8E-3</v>
      </c>
      <c r="R288" s="201">
        <f>Q288*H288</f>
        <v>3.8E-3</v>
      </c>
      <c r="S288" s="201">
        <v>0</v>
      </c>
      <c r="T288" s="202">
        <f>S288*H288</f>
        <v>0</v>
      </c>
      <c r="AR288" s="22" t="s">
        <v>211</v>
      </c>
      <c r="AT288" s="22" t="s">
        <v>283</v>
      </c>
      <c r="AU288" s="22" t="s">
        <v>89</v>
      </c>
      <c r="AY288" s="22" t="s">
        <v>134</v>
      </c>
      <c r="BE288" s="203">
        <f>IF(N288="základní",J288,0)</f>
        <v>0</v>
      </c>
      <c r="BF288" s="203">
        <f>IF(N288="snížená",J288,0)</f>
        <v>0</v>
      </c>
      <c r="BG288" s="203">
        <f>IF(N288="zákl. přenesená",J288,0)</f>
        <v>0</v>
      </c>
      <c r="BH288" s="203">
        <f>IF(N288="sníž. přenesená",J288,0)</f>
        <v>0</v>
      </c>
      <c r="BI288" s="203">
        <f>IF(N288="nulová",J288,0)</f>
        <v>0</v>
      </c>
      <c r="BJ288" s="22" t="s">
        <v>10</v>
      </c>
      <c r="BK288" s="203">
        <f>ROUND(I288*H288,0)</f>
        <v>0</v>
      </c>
      <c r="BL288" s="22" t="s">
        <v>158</v>
      </c>
      <c r="BM288" s="22" t="s">
        <v>531</v>
      </c>
    </row>
    <row r="289" spans="2:65" s="1" customFormat="1" ht="22.5" customHeight="1">
      <c r="B289" s="40"/>
      <c r="C289" s="192" t="s">
        <v>532</v>
      </c>
      <c r="D289" s="192" t="s">
        <v>137</v>
      </c>
      <c r="E289" s="193" t="s">
        <v>533</v>
      </c>
      <c r="F289" s="194" t="s">
        <v>534</v>
      </c>
      <c r="G289" s="195" t="s">
        <v>154</v>
      </c>
      <c r="H289" s="196">
        <v>8</v>
      </c>
      <c r="I289" s="197"/>
      <c r="J289" s="198">
        <f>ROUND(I289*H289,0)</f>
        <v>0</v>
      </c>
      <c r="K289" s="194" t="s">
        <v>141</v>
      </c>
      <c r="L289" s="60"/>
      <c r="M289" s="199" t="s">
        <v>36</v>
      </c>
      <c r="N289" s="200" t="s">
        <v>51</v>
      </c>
      <c r="O289" s="41"/>
      <c r="P289" s="201">
        <f>O289*H289</f>
        <v>0</v>
      </c>
      <c r="Q289" s="201">
        <v>0.10940999999999999</v>
      </c>
      <c r="R289" s="201">
        <f>Q289*H289</f>
        <v>0.87527999999999995</v>
      </c>
      <c r="S289" s="201">
        <v>0</v>
      </c>
      <c r="T289" s="202">
        <f>S289*H289</f>
        <v>0</v>
      </c>
      <c r="AR289" s="22" t="s">
        <v>158</v>
      </c>
      <c r="AT289" s="22" t="s">
        <v>137</v>
      </c>
      <c r="AU289" s="22" t="s">
        <v>89</v>
      </c>
      <c r="AY289" s="22" t="s">
        <v>134</v>
      </c>
      <c r="BE289" s="203">
        <f>IF(N289="základní",J289,0)</f>
        <v>0</v>
      </c>
      <c r="BF289" s="203">
        <f>IF(N289="snížená",J289,0)</f>
        <v>0</v>
      </c>
      <c r="BG289" s="203">
        <f>IF(N289="zákl. přenesená",J289,0)</f>
        <v>0</v>
      </c>
      <c r="BH289" s="203">
        <f>IF(N289="sníž. přenesená",J289,0)</f>
        <v>0</v>
      </c>
      <c r="BI289" s="203">
        <f>IF(N289="nulová",J289,0)</f>
        <v>0</v>
      </c>
      <c r="BJ289" s="22" t="s">
        <v>10</v>
      </c>
      <c r="BK289" s="203">
        <f>ROUND(I289*H289,0)</f>
        <v>0</v>
      </c>
      <c r="BL289" s="22" t="s">
        <v>158</v>
      </c>
      <c r="BM289" s="22" t="s">
        <v>535</v>
      </c>
    </row>
    <row r="290" spans="2:65" s="1" customFormat="1" ht="94.5">
      <c r="B290" s="40"/>
      <c r="C290" s="62"/>
      <c r="D290" s="208" t="s">
        <v>183</v>
      </c>
      <c r="E290" s="62"/>
      <c r="F290" s="209" t="s">
        <v>536</v>
      </c>
      <c r="G290" s="62"/>
      <c r="H290" s="62"/>
      <c r="I290" s="162"/>
      <c r="J290" s="62"/>
      <c r="K290" s="62"/>
      <c r="L290" s="60"/>
      <c r="M290" s="210"/>
      <c r="N290" s="41"/>
      <c r="O290" s="41"/>
      <c r="P290" s="41"/>
      <c r="Q290" s="41"/>
      <c r="R290" s="41"/>
      <c r="S290" s="41"/>
      <c r="T290" s="77"/>
      <c r="AT290" s="22" t="s">
        <v>183</v>
      </c>
      <c r="AU290" s="22" t="s">
        <v>89</v>
      </c>
    </row>
    <row r="291" spans="2:65" s="11" customFormat="1" ht="13.5">
      <c r="B291" s="211"/>
      <c r="C291" s="212"/>
      <c r="D291" s="208" t="s">
        <v>185</v>
      </c>
      <c r="E291" s="223" t="s">
        <v>36</v>
      </c>
      <c r="F291" s="224" t="s">
        <v>537</v>
      </c>
      <c r="G291" s="212"/>
      <c r="H291" s="225">
        <v>3</v>
      </c>
      <c r="I291" s="217"/>
      <c r="J291" s="212"/>
      <c r="K291" s="212"/>
      <c r="L291" s="218"/>
      <c r="M291" s="219"/>
      <c r="N291" s="220"/>
      <c r="O291" s="220"/>
      <c r="P291" s="220"/>
      <c r="Q291" s="220"/>
      <c r="R291" s="220"/>
      <c r="S291" s="220"/>
      <c r="T291" s="221"/>
      <c r="AT291" s="222" t="s">
        <v>185</v>
      </c>
      <c r="AU291" s="222" t="s">
        <v>89</v>
      </c>
      <c r="AV291" s="11" t="s">
        <v>89</v>
      </c>
      <c r="AW291" s="11" t="s">
        <v>42</v>
      </c>
      <c r="AX291" s="11" t="s">
        <v>80</v>
      </c>
      <c r="AY291" s="222" t="s">
        <v>134</v>
      </c>
    </row>
    <row r="292" spans="2:65" s="11" customFormat="1" ht="13.5">
      <c r="B292" s="211"/>
      <c r="C292" s="212"/>
      <c r="D292" s="208" t="s">
        <v>185</v>
      </c>
      <c r="E292" s="223" t="s">
        <v>36</v>
      </c>
      <c r="F292" s="224" t="s">
        <v>538</v>
      </c>
      <c r="G292" s="212"/>
      <c r="H292" s="225">
        <v>5</v>
      </c>
      <c r="I292" s="217"/>
      <c r="J292" s="212"/>
      <c r="K292" s="212"/>
      <c r="L292" s="218"/>
      <c r="M292" s="219"/>
      <c r="N292" s="220"/>
      <c r="O292" s="220"/>
      <c r="P292" s="220"/>
      <c r="Q292" s="220"/>
      <c r="R292" s="220"/>
      <c r="S292" s="220"/>
      <c r="T292" s="221"/>
      <c r="AT292" s="222" t="s">
        <v>185</v>
      </c>
      <c r="AU292" s="222" t="s">
        <v>89</v>
      </c>
      <c r="AV292" s="11" t="s">
        <v>89</v>
      </c>
      <c r="AW292" s="11" t="s">
        <v>42</v>
      </c>
      <c r="AX292" s="11" t="s">
        <v>80</v>
      </c>
      <c r="AY292" s="222" t="s">
        <v>134</v>
      </c>
    </row>
    <row r="293" spans="2:65" s="12" customFormat="1" ht="13.5">
      <c r="B293" s="226"/>
      <c r="C293" s="227"/>
      <c r="D293" s="213" t="s">
        <v>185</v>
      </c>
      <c r="E293" s="228" t="s">
        <v>36</v>
      </c>
      <c r="F293" s="229" t="s">
        <v>249</v>
      </c>
      <c r="G293" s="227"/>
      <c r="H293" s="230">
        <v>8</v>
      </c>
      <c r="I293" s="231"/>
      <c r="J293" s="227"/>
      <c r="K293" s="227"/>
      <c r="L293" s="232"/>
      <c r="M293" s="233"/>
      <c r="N293" s="234"/>
      <c r="O293" s="234"/>
      <c r="P293" s="234"/>
      <c r="Q293" s="234"/>
      <c r="R293" s="234"/>
      <c r="S293" s="234"/>
      <c r="T293" s="235"/>
      <c r="AT293" s="236" t="s">
        <v>185</v>
      </c>
      <c r="AU293" s="236" t="s">
        <v>89</v>
      </c>
      <c r="AV293" s="12" t="s">
        <v>158</v>
      </c>
      <c r="AW293" s="12" t="s">
        <v>42</v>
      </c>
      <c r="AX293" s="12" t="s">
        <v>10</v>
      </c>
      <c r="AY293" s="236" t="s">
        <v>134</v>
      </c>
    </row>
    <row r="294" spans="2:65" s="1" customFormat="1" ht="22.5" customHeight="1">
      <c r="B294" s="40"/>
      <c r="C294" s="238" t="s">
        <v>539</v>
      </c>
      <c r="D294" s="238" t="s">
        <v>283</v>
      </c>
      <c r="E294" s="239" t="s">
        <v>540</v>
      </c>
      <c r="F294" s="240" t="s">
        <v>541</v>
      </c>
      <c r="G294" s="241" t="s">
        <v>154</v>
      </c>
      <c r="H294" s="242">
        <v>3</v>
      </c>
      <c r="I294" s="243"/>
      <c r="J294" s="244">
        <f>ROUND(I294*H294,0)</f>
        <v>0</v>
      </c>
      <c r="K294" s="240" t="s">
        <v>141</v>
      </c>
      <c r="L294" s="245"/>
      <c r="M294" s="246" t="s">
        <v>36</v>
      </c>
      <c r="N294" s="247" t="s">
        <v>51</v>
      </c>
      <c r="O294" s="41"/>
      <c r="P294" s="201">
        <f>O294*H294</f>
        <v>0</v>
      </c>
      <c r="Q294" s="201">
        <v>6.4999999999999997E-3</v>
      </c>
      <c r="R294" s="201">
        <f>Q294*H294</f>
        <v>1.95E-2</v>
      </c>
      <c r="S294" s="201">
        <v>0</v>
      </c>
      <c r="T294" s="202">
        <f>S294*H294</f>
        <v>0</v>
      </c>
      <c r="AR294" s="22" t="s">
        <v>211</v>
      </c>
      <c r="AT294" s="22" t="s">
        <v>283</v>
      </c>
      <c r="AU294" s="22" t="s">
        <v>89</v>
      </c>
      <c r="AY294" s="22" t="s">
        <v>134</v>
      </c>
      <c r="BE294" s="203">
        <f>IF(N294="základní",J294,0)</f>
        <v>0</v>
      </c>
      <c r="BF294" s="203">
        <f>IF(N294="snížená",J294,0)</f>
        <v>0</v>
      </c>
      <c r="BG294" s="203">
        <f>IF(N294="zákl. přenesená",J294,0)</f>
        <v>0</v>
      </c>
      <c r="BH294" s="203">
        <f>IF(N294="sníž. přenesená",J294,0)</f>
        <v>0</v>
      </c>
      <c r="BI294" s="203">
        <f>IF(N294="nulová",J294,0)</f>
        <v>0</v>
      </c>
      <c r="BJ294" s="22" t="s">
        <v>10</v>
      </c>
      <c r="BK294" s="203">
        <f>ROUND(I294*H294,0)</f>
        <v>0</v>
      </c>
      <c r="BL294" s="22" t="s">
        <v>158</v>
      </c>
      <c r="BM294" s="22" t="s">
        <v>542</v>
      </c>
    </row>
    <row r="295" spans="2:65" s="1" customFormat="1" ht="31.5" customHeight="1">
      <c r="B295" s="40"/>
      <c r="C295" s="192" t="s">
        <v>543</v>
      </c>
      <c r="D295" s="192" t="s">
        <v>137</v>
      </c>
      <c r="E295" s="193" t="s">
        <v>544</v>
      </c>
      <c r="F295" s="194" t="s">
        <v>545</v>
      </c>
      <c r="G295" s="195" t="s">
        <v>232</v>
      </c>
      <c r="H295" s="196">
        <v>10</v>
      </c>
      <c r="I295" s="197"/>
      <c r="J295" s="198">
        <f>ROUND(I295*H295,0)</f>
        <v>0</v>
      </c>
      <c r="K295" s="194" t="s">
        <v>141</v>
      </c>
      <c r="L295" s="60"/>
      <c r="M295" s="199" t="s">
        <v>36</v>
      </c>
      <c r="N295" s="200" t="s">
        <v>51</v>
      </c>
      <c r="O295" s="41"/>
      <c r="P295" s="201">
        <f>O295*H295</f>
        <v>0</v>
      </c>
      <c r="Q295" s="201">
        <v>1.1E-4</v>
      </c>
      <c r="R295" s="201">
        <f>Q295*H295</f>
        <v>1.1000000000000001E-3</v>
      </c>
      <c r="S295" s="201">
        <v>0</v>
      </c>
      <c r="T295" s="202">
        <f>S295*H295</f>
        <v>0</v>
      </c>
      <c r="AR295" s="22" t="s">
        <v>158</v>
      </c>
      <c r="AT295" s="22" t="s">
        <v>137</v>
      </c>
      <c r="AU295" s="22" t="s">
        <v>89</v>
      </c>
      <c r="AY295" s="22" t="s">
        <v>134</v>
      </c>
      <c r="BE295" s="203">
        <f>IF(N295="základní",J295,0)</f>
        <v>0</v>
      </c>
      <c r="BF295" s="203">
        <f>IF(N295="snížená",J295,0)</f>
        <v>0</v>
      </c>
      <c r="BG295" s="203">
        <f>IF(N295="zákl. přenesená",J295,0)</f>
        <v>0</v>
      </c>
      <c r="BH295" s="203">
        <f>IF(N295="sníž. přenesená",J295,0)</f>
        <v>0</v>
      </c>
      <c r="BI295" s="203">
        <f>IF(N295="nulová",J295,0)</f>
        <v>0</v>
      </c>
      <c r="BJ295" s="22" t="s">
        <v>10</v>
      </c>
      <c r="BK295" s="203">
        <f>ROUND(I295*H295,0)</f>
        <v>0</v>
      </c>
      <c r="BL295" s="22" t="s">
        <v>158</v>
      </c>
      <c r="BM295" s="22" t="s">
        <v>546</v>
      </c>
    </row>
    <row r="296" spans="2:65" s="1" customFormat="1" ht="108">
      <c r="B296" s="40"/>
      <c r="C296" s="62"/>
      <c r="D296" s="208" t="s">
        <v>183</v>
      </c>
      <c r="E296" s="62"/>
      <c r="F296" s="209" t="s">
        <v>547</v>
      </c>
      <c r="G296" s="62"/>
      <c r="H296" s="62"/>
      <c r="I296" s="162"/>
      <c r="J296" s="62"/>
      <c r="K296" s="62"/>
      <c r="L296" s="60"/>
      <c r="M296" s="210"/>
      <c r="N296" s="41"/>
      <c r="O296" s="41"/>
      <c r="P296" s="41"/>
      <c r="Q296" s="41"/>
      <c r="R296" s="41"/>
      <c r="S296" s="41"/>
      <c r="T296" s="77"/>
      <c r="AT296" s="22" t="s">
        <v>183</v>
      </c>
      <c r="AU296" s="22" t="s">
        <v>89</v>
      </c>
    </row>
    <row r="297" spans="2:65" s="11" customFormat="1" ht="13.5">
      <c r="B297" s="211"/>
      <c r="C297" s="212"/>
      <c r="D297" s="213" t="s">
        <v>185</v>
      </c>
      <c r="E297" s="214" t="s">
        <v>36</v>
      </c>
      <c r="F297" s="215" t="s">
        <v>548</v>
      </c>
      <c r="G297" s="212"/>
      <c r="H297" s="216">
        <v>10</v>
      </c>
      <c r="I297" s="217"/>
      <c r="J297" s="212"/>
      <c r="K297" s="212"/>
      <c r="L297" s="218"/>
      <c r="M297" s="219"/>
      <c r="N297" s="220"/>
      <c r="O297" s="220"/>
      <c r="P297" s="220"/>
      <c r="Q297" s="220"/>
      <c r="R297" s="220"/>
      <c r="S297" s="220"/>
      <c r="T297" s="221"/>
      <c r="AT297" s="222" t="s">
        <v>185</v>
      </c>
      <c r="AU297" s="222" t="s">
        <v>89</v>
      </c>
      <c r="AV297" s="11" t="s">
        <v>89</v>
      </c>
      <c r="AW297" s="11" t="s">
        <v>42</v>
      </c>
      <c r="AX297" s="11" t="s">
        <v>10</v>
      </c>
      <c r="AY297" s="222" t="s">
        <v>134</v>
      </c>
    </row>
    <row r="298" spans="2:65" s="1" customFormat="1" ht="31.5" customHeight="1">
      <c r="B298" s="40"/>
      <c r="C298" s="192" t="s">
        <v>549</v>
      </c>
      <c r="D298" s="192" t="s">
        <v>137</v>
      </c>
      <c r="E298" s="193" t="s">
        <v>550</v>
      </c>
      <c r="F298" s="194" t="s">
        <v>551</v>
      </c>
      <c r="G298" s="195" t="s">
        <v>232</v>
      </c>
      <c r="H298" s="196">
        <v>34</v>
      </c>
      <c r="I298" s="197"/>
      <c r="J298" s="198">
        <f>ROUND(I298*H298,0)</f>
        <v>0</v>
      </c>
      <c r="K298" s="194" t="s">
        <v>141</v>
      </c>
      <c r="L298" s="60"/>
      <c r="M298" s="199" t="s">
        <v>36</v>
      </c>
      <c r="N298" s="200" t="s">
        <v>51</v>
      </c>
      <c r="O298" s="41"/>
      <c r="P298" s="201">
        <f>O298*H298</f>
        <v>0</v>
      </c>
      <c r="Q298" s="201">
        <v>1.1E-4</v>
      </c>
      <c r="R298" s="201">
        <f>Q298*H298</f>
        <v>3.7400000000000003E-3</v>
      </c>
      <c r="S298" s="201">
        <v>0</v>
      </c>
      <c r="T298" s="202">
        <f>S298*H298</f>
        <v>0</v>
      </c>
      <c r="AR298" s="22" t="s">
        <v>158</v>
      </c>
      <c r="AT298" s="22" t="s">
        <v>137</v>
      </c>
      <c r="AU298" s="22" t="s">
        <v>89</v>
      </c>
      <c r="AY298" s="22" t="s">
        <v>134</v>
      </c>
      <c r="BE298" s="203">
        <f>IF(N298="základní",J298,0)</f>
        <v>0</v>
      </c>
      <c r="BF298" s="203">
        <f>IF(N298="snížená",J298,0)</f>
        <v>0</v>
      </c>
      <c r="BG298" s="203">
        <f>IF(N298="zákl. přenesená",J298,0)</f>
        <v>0</v>
      </c>
      <c r="BH298" s="203">
        <f>IF(N298="sníž. přenesená",J298,0)</f>
        <v>0</v>
      </c>
      <c r="BI298" s="203">
        <f>IF(N298="nulová",J298,0)</f>
        <v>0</v>
      </c>
      <c r="BJ298" s="22" t="s">
        <v>10</v>
      </c>
      <c r="BK298" s="203">
        <f>ROUND(I298*H298,0)</f>
        <v>0</v>
      </c>
      <c r="BL298" s="22" t="s">
        <v>158</v>
      </c>
      <c r="BM298" s="22" t="s">
        <v>552</v>
      </c>
    </row>
    <row r="299" spans="2:65" s="1" customFormat="1" ht="108">
      <c r="B299" s="40"/>
      <c r="C299" s="62"/>
      <c r="D299" s="208" t="s">
        <v>183</v>
      </c>
      <c r="E299" s="62"/>
      <c r="F299" s="209" t="s">
        <v>547</v>
      </c>
      <c r="G299" s="62"/>
      <c r="H299" s="62"/>
      <c r="I299" s="162"/>
      <c r="J299" s="62"/>
      <c r="K299" s="62"/>
      <c r="L299" s="60"/>
      <c r="M299" s="210"/>
      <c r="N299" s="41"/>
      <c r="O299" s="41"/>
      <c r="P299" s="41"/>
      <c r="Q299" s="41"/>
      <c r="R299" s="41"/>
      <c r="S299" s="41"/>
      <c r="T299" s="77"/>
      <c r="AT299" s="22" t="s">
        <v>183</v>
      </c>
      <c r="AU299" s="22" t="s">
        <v>89</v>
      </c>
    </row>
    <row r="300" spans="2:65" s="11" customFormat="1" ht="13.5">
      <c r="B300" s="211"/>
      <c r="C300" s="212"/>
      <c r="D300" s="208" t="s">
        <v>185</v>
      </c>
      <c r="E300" s="223" t="s">
        <v>36</v>
      </c>
      <c r="F300" s="224" t="s">
        <v>553</v>
      </c>
      <c r="G300" s="212"/>
      <c r="H300" s="225">
        <v>14</v>
      </c>
      <c r="I300" s="217"/>
      <c r="J300" s="212"/>
      <c r="K300" s="212"/>
      <c r="L300" s="218"/>
      <c r="M300" s="219"/>
      <c r="N300" s="220"/>
      <c r="O300" s="220"/>
      <c r="P300" s="220"/>
      <c r="Q300" s="220"/>
      <c r="R300" s="220"/>
      <c r="S300" s="220"/>
      <c r="T300" s="221"/>
      <c r="AT300" s="222" t="s">
        <v>185</v>
      </c>
      <c r="AU300" s="222" t="s">
        <v>89</v>
      </c>
      <c r="AV300" s="11" t="s">
        <v>89</v>
      </c>
      <c r="AW300" s="11" t="s">
        <v>42</v>
      </c>
      <c r="AX300" s="11" t="s">
        <v>80</v>
      </c>
      <c r="AY300" s="222" t="s">
        <v>134</v>
      </c>
    </row>
    <row r="301" spans="2:65" s="11" customFormat="1" ht="13.5">
      <c r="B301" s="211"/>
      <c r="C301" s="212"/>
      <c r="D301" s="208" t="s">
        <v>185</v>
      </c>
      <c r="E301" s="223" t="s">
        <v>36</v>
      </c>
      <c r="F301" s="224" t="s">
        <v>554</v>
      </c>
      <c r="G301" s="212"/>
      <c r="H301" s="225">
        <v>20</v>
      </c>
      <c r="I301" s="217"/>
      <c r="J301" s="212"/>
      <c r="K301" s="212"/>
      <c r="L301" s="218"/>
      <c r="M301" s="219"/>
      <c r="N301" s="220"/>
      <c r="O301" s="220"/>
      <c r="P301" s="220"/>
      <c r="Q301" s="220"/>
      <c r="R301" s="220"/>
      <c r="S301" s="220"/>
      <c r="T301" s="221"/>
      <c r="AT301" s="222" t="s">
        <v>185</v>
      </c>
      <c r="AU301" s="222" t="s">
        <v>89</v>
      </c>
      <c r="AV301" s="11" t="s">
        <v>89</v>
      </c>
      <c r="AW301" s="11" t="s">
        <v>42</v>
      </c>
      <c r="AX301" s="11" t="s">
        <v>80</v>
      </c>
      <c r="AY301" s="222" t="s">
        <v>134</v>
      </c>
    </row>
    <row r="302" spans="2:65" s="12" customFormat="1" ht="13.5">
      <c r="B302" s="226"/>
      <c r="C302" s="227"/>
      <c r="D302" s="213" t="s">
        <v>185</v>
      </c>
      <c r="E302" s="228" t="s">
        <v>36</v>
      </c>
      <c r="F302" s="229" t="s">
        <v>249</v>
      </c>
      <c r="G302" s="227"/>
      <c r="H302" s="230">
        <v>34</v>
      </c>
      <c r="I302" s="231"/>
      <c r="J302" s="227"/>
      <c r="K302" s="227"/>
      <c r="L302" s="232"/>
      <c r="M302" s="233"/>
      <c r="N302" s="234"/>
      <c r="O302" s="234"/>
      <c r="P302" s="234"/>
      <c r="Q302" s="234"/>
      <c r="R302" s="234"/>
      <c r="S302" s="234"/>
      <c r="T302" s="235"/>
      <c r="AT302" s="236" t="s">
        <v>185</v>
      </c>
      <c r="AU302" s="236" t="s">
        <v>89</v>
      </c>
      <c r="AV302" s="12" t="s">
        <v>158</v>
      </c>
      <c r="AW302" s="12" t="s">
        <v>42</v>
      </c>
      <c r="AX302" s="12" t="s">
        <v>10</v>
      </c>
      <c r="AY302" s="236" t="s">
        <v>134</v>
      </c>
    </row>
    <row r="303" spans="2:65" s="1" customFormat="1" ht="31.5" customHeight="1">
      <c r="B303" s="40"/>
      <c r="C303" s="192" t="s">
        <v>555</v>
      </c>
      <c r="D303" s="192" t="s">
        <v>137</v>
      </c>
      <c r="E303" s="193" t="s">
        <v>556</v>
      </c>
      <c r="F303" s="194" t="s">
        <v>557</v>
      </c>
      <c r="G303" s="195" t="s">
        <v>181</v>
      </c>
      <c r="H303" s="196">
        <v>64</v>
      </c>
      <c r="I303" s="197"/>
      <c r="J303" s="198">
        <f>ROUND(I303*H303,0)</f>
        <v>0</v>
      </c>
      <c r="K303" s="194" t="s">
        <v>141</v>
      </c>
      <c r="L303" s="60"/>
      <c r="M303" s="199" t="s">
        <v>36</v>
      </c>
      <c r="N303" s="200" t="s">
        <v>51</v>
      </c>
      <c r="O303" s="41"/>
      <c r="P303" s="201">
        <f>O303*H303</f>
        <v>0</v>
      </c>
      <c r="Q303" s="201">
        <v>8.4999999999999995E-4</v>
      </c>
      <c r="R303" s="201">
        <f>Q303*H303</f>
        <v>5.4399999999999997E-2</v>
      </c>
      <c r="S303" s="201">
        <v>0</v>
      </c>
      <c r="T303" s="202">
        <f>S303*H303</f>
        <v>0</v>
      </c>
      <c r="AR303" s="22" t="s">
        <v>158</v>
      </c>
      <c r="AT303" s="22" t="s">
        <v>137</v>
      </c>
      <c r="AU303" s="22" t="s">
        <v>89</v>
      </c>
      <c r="AY303" s="22" t="s">
        <v>134</v>
      </c>
      <c r="BE303" s="203">
        <f>IF(N303="základní",J303,0)</f>
        <v>0</v>
      </c>
      <c r="BF303" s="203">
        <f>IF(N303="snížená",J303,0)</f>
        <v>0</v>
      </c>
      <c r="BG303" s="203">
        <f>IF(N303="zákl. přenesená",J303,0)</f>
        <v>0</v>
      </c>
      <c r="BH303" s="203">
        <f>IF(N303="sníž. přenesená",J303,0)</f>
        <v>0</v>
      </c>
      <c r="BI303" s="203">
        <f>IF(N303="nulová",J303,0)</f>
        <v>0</v>
      </c>
      <c r="BJ303" s="22" t="s">
        <v>10</v>
      </c>
      <c r="BK303" s="203">
        <f>ROUND(I303*H303,0)</f>
        <v>0</v>
      </c>
      <c r="BL303" s="22" t="s">
        <v>158</v>
      </c>
      <c r="BM303" s="22" t="s">
        <v>558</v>
      </c>
    </row>
    <row r="304" spans="2:65" s="1" customFormat="1" ht="108">
      <c r="B304" s="40"/>
      <c r="C304" s="62"/>
      <c r="D304" s="208" t="s">
        <v>183</v>
      </c>
      <c r="E304" s="62"/>
      <c r="F304" s="209" t="s">
        <v>547</v>
      </c>
      <c r="G304" s="62"/>
      <c r="H304" s="62"/>
      <c r="I304" s="162"/>
      <c r="J304" s="62"/>
      <c r="K304" s="62"/>
      <c r="L304" s="60"/>
      <c r="M304" s="210"/>
      <c r="N304" s="41"/>
      <c r="O304" s="41"/>
      <c r="P304" s="41"/>
      <c r="Q304" s="41"/>
      <c r="R304" s="41"/>
      <c r="S304" s="41"/>
      <c r="T304" s="77"/>
      <c r="AT304" s="22" t="s">
        <v>183</v>
      </c>
      <c r="AU304" s="22" t="s">
        <v>89</v>
      </c>
    </row>
    <row r="305" spans="2:65" s="11" customFormat="1" ht="13.5">
      <c r="B305" s="211"/>
      <c r="C305" s="212"/>
      <c r="D305" s="213" t="s">
        <v>185</v>
      </c>
      <c r="E305" s="214" t="s">
        <v>36</v>
      </c>
      <c r="F305" s="215" t="s">
        <v>559</v>
      </c>
      <c r="G305" s="212"/>
      <c r="H305" s="216">
        <v>64</v>
      </c>
      <c r="I305" s="217"/>
      <c r="J305" s="212"/>
      <c r="K305" s="212"/>
      <c r="L305" s="218"/>
      <c r="M305" s="219"/>
      <c r="N305" s="220"/>
      <c r="O305" s="220"/>
      <c r="P305" s="220"/>
      <c r="Q305" s="220"/>
      <c r="R305" s="220"/>
      <c r="S305" s="220"/>
      <c r="T305" s="221"/>
      <c r="AT305" s="222" t="s">
        <v>185</v>
      </c>
      <c r="AU305" s="222" t="s">
        <v>89</v>
      </c>
      <c r="AV305" s="11" t="s">
        <v>89</v>
      </c>
      <c r="AW305" s="11" t="s">
        <v>42</v>
      </c>
      <c r="AX305" s="11" t="s">
        <v>10</v>
      </c>
      <c r="AY305" s="222" t="s">
        <v>134</v>
      </c>
    </row>
    <row r="306" spans="2:65" s="1" customFormat="1" ht="31.5" customHeight="1">
      <c r="B306" s="40"/>
      <c r="C306" s="192" t="s">
        <v>560</v>
      </c>
      <c r="D306" s="192" t="s">
        <v>137</v>
      </c>
      <c r="E306" s="193" t="s">
        <v>561</v>
      </c>
      <c r="F306" s="194" t="s">
        <v>562</v>
      </c>
      <c r="G306" s="195" t="s">
        <v>232</v>
      </c>
      <c r="H306" s="196">
        <v>44</v>
      </c>
      <c r="I306" s="197"/>
      <c r="J306" s="198">
        <f>ROUND(I306*H306,0)</f>
        <v>0</v>
      </c>
      <c r="K306" s="194" t="s">
        <v>141</v>
      </c>
      <c r="L306" s="60"/>
      <c r="M306" s="199" t="s">
        <v>36</v>
      </c>
      <c r="N306" s="200" t="s">
        <v>51</v>
      </c>
      <c r="O306" s="41"/>
      <c r="P306" s="201">
        <f>O306*H306</f>
        <v>0</v>
      </c>
      <c r="Q306" s="201">
        <v>0</v>
      </c>
      <c r="R306" s="201">
        <f>Q306*H306</f>
        <v>0</v>
      </c>
      <c r="S306" s="201">
        <v>0</v>
      </c>
      <c r="T306" s="202">
        <f>S306*H306</f>
        <v>0</v>
      </c>
      <c r="AR306" s="22" t="s">
        <v>158</v>
      </c>
      <c r="AT306" s="22" t="s">
        <v>137</v>
      </c>
      <c r="AU306" s="22" t="s">
        <v>89</v>
      </c>
      <c r="AY306" s="22" t="s">
        <v>134</v>
      </c>
      <c r="BE306" s="203">
        <f>IF(N306="základní",J306,0)</f>
        <v>0</v>
      </c>
      <c r="BF306" s="203">
        <f>IF(N306="snížená",J306,0)</f>
        <v>0</v>
      </c>
      <c r="BG306" s="203">
        <f>IF(N306="zákl. přenesená",J306,0)</f>
        <v>0</v>
      </c>
      <c r="BH306" s="203">
        <f>IF(N306="sníž. přenesená",J306,0)</f>
        <v>0</v>
      </c>
      <c r="BI306" s="203">
        <f>IF(N306="nulová",J306,0)</f>
        <v>0</v>
      </c>
      <c r="BJ306" s="22" t="s">
        <v>10</v>
      </c>
      <c r="BK306" s="203">
        <f>ROUND(I306*H306,0)</f>
        <v>0</v>
      </c>
      <c r="BL306" s="22" t="s">
        <v>158</v>
      </c>
      <c r="BM306" s="22" t="s">
        <v>563</v>
      </c>
    </row>
    <row r="307" spans="2:65" s="1" customFormat="1" ht="40.5">
      <c r="B307" s="40"/>
      <c r="C307" s="62"/>
      <c r="D307" s="208" t="s">
        <v>183</v>
      </c>
      <c r="E307" s="62"/>
      <c r="F307" s="209" t="s">
        <v>564</v>
      </c>
      <c r="G307" s="62"/>
      <c r="H307" s="62"/>
      <c r="I307" s="162"/>
      <c r="J307" s="62"/>
      <c r="K307" s="62"/>
      <c r="L307" s="60"/>
      <c r="M307" s="210"/>
      <c r="N307" s="41"/>
      <c r="O307" s="41"/>
      <c r="P307" s="41"/>
      <c r="Q307" s="41"/>
      <c r="R307" s="41"/>
      <c r="S307" s="41"/>
      <c r="T307" s="77"/>
      <c r="AT307" s="22" t="s">
        <v>183</v>
      </c>
      <c r="AU307" s="22" t="s">
        <v>89</v>
      </c>
    </row>
    <row r="308" spans="2:65" s="11" customFormat="1" ht="13.5">
      <c r="B308" s="211"/>
      <c r="C308" s="212"/>
      <c r="D308" s="208" t="s">
        <v>185</v>
      </c>
      <c r="E308" s="223" t="s">
        <v>36</v>
      </c>
      <c r="F308" s="224" t="s">
        <v>548</v>
      </c>
      <c r="G308" s="212"/>
      <c r="H308" s="225">
        <v>10</v>
      </c>
      <c r="I308" s="217"/>
      <c r="J308" s="212"/>
      <c r="K308" s="212"/>
      <c r="L308" s="218"/>
      <c r="M308" s="219"/>
      <c r="N308" s="220"/>
      <c r="O308" s="220"/>
      <c r="P308" s="220"/>
      <c r="Q308" s="220"/>
      <c r="R308" s="220"/>
      <c r="S308" s="220"/>
      <c r="T308" s="221"/>
      <c r="AT308" s="222" t="s">
        <v>185</v>
      </c>
      <c r="AU308" s="222" t="s">
        <v>89</v>
      </c>
      <c r="AV308" s="11" t="s">
        <v>89</v>
      </c>
      <c r="AW308" s="11" t="s">
        <v>42</v>
      </c>
      <c r="AX308" s="11" t="s">
        <v>80</v>
      </c>
      <c r="AY308" s="222" t="s">
        <v>134</v>
      </c>
    </row>
    <row r="309" spans="2:65" s="11" customFormat="1" ht="13.5">
      <c r="B309" s="211"/>
      <c r="C309" s="212"/>
      <c r="D309" s="208" t="s">
        <v>185</v>
      </c>
      <c r="E309" s="223" t="s">
        <v>36</v>
      </c>
      <c r="F309" s="224" t="s">
        <v>553</v>
      </c>
      <c r="G309" s="212"/>
      <c r="H309" s="225">
        <v>14</v>
      </c>
      <c r="I309" s="217"/>
      <c r="J309" s="212"/>
      <c r="K309" s="212"/>
      <c r="L309" s="218"/>
      <c r="M309" s="219"/>
      <c r="N309" s="220"/>
      <c r="O309" s="220"/>
      <c r="P309" s="220"/>
      <c r="Q309" s="220"/>
      <c r="R309" s="220"/>
      <c r="S309" s="220"/>
      <c r="T309" s="221"/>
      <c r="AT309" s="222" t="s">
        <v>185</v>
      </c>
      <c r="AU309" s="222" t="s">
        <v>89</v>
      </c>
      <c r="AV309" s="11" t="s">
        <v>89</v>
      </c>
      <c r="AW309" s="11" t="s">
        <v>42</v>
      </c>
      <c r="AX309" s="11" t="s">
        <v>80</v>
      </c>
      <c r="AY309" s="222" t="s">
        <v>134</v>
      </c>
    </row>
    <row r="310" spans="2:65" s="11" customFormat="1" ht="13.5">
      <c r="B310" s="211"/>
      <c r="C310" s="212"/>
      <c r="D310" s="208" t="s">
        <v>185</v>
      </c>
      <c r="E310" s="223" t="s">
        <v>36</v>
      </c>
      <c r="F310" s="224" t="s">
        <v>554</v>
      </c>
      <c r="G310" s="212"/>
      <c r="H310" s="225">
        <v>20</v>
      </c>
      <c r="I310" s="217"/>
      <c r="J310" s="212"/>
      <c r="K310" s="212"/>
      <c r="L310" s="218"/>
      <c r="M310" s="219"/>
      <c r="N310" s="220"/>
      <c r="O310" s="220"/>
      <c r="P310" s="220"/>
      <c r="Q310" s="220"/>
      <c r="R310" s="220"/>
      <c r="S310" s="220"/>
      <c r="T310" s="221"/>
      <c r="AT310" s="222" t="s">
        <v>185</v>
      </c>
      <c r="AU310" s="222" t="s">
        <v>89</v>
      </c>
      <c r="AV310" s="11" t="s">
        <v>89</v>
      </c>
      <c r="AW310" s="11" t="s">
        <v>42</v>
      </c>
      <c r="AX310" s="11" t="s">
        <v>80</v>
      </c>
      <c r="AY310" s="222" t="s">
        <v>134</v>
      </c>
    </row>
    <row r="311" spans="2:65" s="12" customFormat="1" ht="13.5">
      <c r="B311" s="226"/>
      <c r="C311" s="227"/>
      <c r="D311" s="213" t="s">
        <v>185</v>
      </c>
      <c r="E311" s="228" t="s">
        <v>36</v>
      </c>
      <c r="F311" s="229" t="s">
        <v>249</v>
      </c>
      <c r="G311" s="227"/>
      <c r="H311" s="230">
        <v>44</v>
      </c>
      <c r="I311" s="231"/>
      <c r="J311" s="227"/>
      <c r="K311" s="227"/>
      <c r="L311" s="232"/>
      <c r="M311" s="233"/>
      <c r="N311" s="234"/>
      <c r="O311" s="234"/>
      <c r="P311" s="234"/>
      <c r="Q311" s="234"/>
      <c r="R311" s="234"/>
      <c r="S311" s="234"/>
      <c r="T311" s="235"/>
      <c r="AT311" s="236" t="s">
        <v>185</v>
      </c>
      <c r="AU311" s="236" t="s">
        <v>89</v>
      </c>
      <c r="AV311" s="12" t="s">
        <v>158</v>
      </c>
      <c r="AW311" s="12" t="s">
        <v>42</v>
      </c>
      <c r="AX311" s="12" t="s">
        <v>10</v>
      </c>
      <c r="AY311" s="236" t="s">
        <v>134</v>
      </c>
    </row>
    <row r="312" spans="2:65" s="1" customFormat="1" ht="31.5" customHeight="1">
      <c r="B312" s="40"/>
      <c r="C312" s="192" t="s">
        <v>565</v>
      </c>
      <c r="D312" s="192" t="s">
        <v>137</v>
      </c>
      <c r="E312" s="193" t="s">
        <v>566</v>
      </c>
      <c r="F312" s="194" t="s">
        <v>567</v>
      </c>
      <c r="G312" s="195" t="s">
        <v>181</v>
      </c>
      <c r="H312" s="196">
        <v>64</v>
      </c>
      <c r="I312" s="197"/>
      <c r="J312" s="198">
        <f>ROUND(I312*H312,0)</f>
        <v>0</v>
      </c>
      <c r="K312" s="194" t="s">
        <v>141</v>
      </c>
      <c r="L312" s="60"/>
      <c r="M312" s="199" t="s">
        <v>36</v>
      </c>
      <c r="N312" s="200" t="s">
        <v>51</v>
      </c>
      <c r="O312" s="41"/>
      <c r="P312" s="201">
        <f>O312*H312</f>
        <v>0</v>
      </c>
      <c r="Q312" s="201">
        <v>1.0000000000000001E-5</v>
      </c>
      <c r="R312" s="201">
        <f>Q312*H312</f>
        <v>6.4000000000000005E-4</v>
      </c>
      <c r="S312" s="201">
        <v>0</v>
      </c>
      <c r="T312" s="202">
        <f>S312*H312</f>
        <v>0</v>
      </c>
      <c r="AR312" s="22" t="s">
        <v>158</v>
      </c>
      <c r="AT312" s="22" t="s">
        <v>137</v>
      </c>
      <c r="AU312" s="22" t="s">
        <v>89</v>
      </c>
      <c r="AY312" s="22" t="s">
        <v>134</v>
      </c>
      <c r="BE312" s="203">
        <f>IF(N312="základní",J312,0)</f>
        <v>0</v>
      </c>
      <c r="BF312" s="203">
        <f>IF(N312="snížená",J312,0)</f>
        <v>0</v>
      </c>
      <c r="BG312" s="203">
        <f>IF(N312="zákl. přenesená",J312,0)</f>
        <v>0</v>
      </c>
      <c r="BH312" s="203">
        <f>IF(N312="sníž. přenesená",J312,0)</f>
        <v>0</v>
      </c>
      <c r="BI312" s="203">
        <f>IF(N312="nulová",J312,0)</f>
        <v>0</v>
      </c>
      <c r="BJ312" s="22" t="s">
        <v>10</v>
      </c>
      <c r="BK312" s="203">
        <f>ROUND(I312*H312,0)</f>
        <v>0</v>
      </c>
      <c r="BL312" s="22" t="s">
        <v>158</v>
      </c>
      <c r="BM312" s="22" t="s">
        <v>568</v>
      </c>
    </row>
    <row r="313" spans="2:65" s="1" customFormat="1" ht="40.5">
      <c r="B313" s="40"/>
      <c r="C313" s="62"/>
      <c r="D313" s="208" t="s">
        <v>183</v>
      </c>
      <c r="E313" s="62"/>
      <c r="F313" s="209" t="s">
        <v>564</v>
      </c>
      <c r="G313" s="62"/>
      <c r="H313" s="62"/>
      <c r="I313" s="162"/>
      <c r="J313" s="62"/>
      <c r="K313" s="62"/>
      <c r="L313" s="60"/>
      <c r="M313" s="210"/>
      <c r="N313" s="41"/>
      <c r="O313" s="41"/>
      <c r="P313" s="41"/>
      <c r="Q313" s="41"/>
      <c r="R313" s="41"/>
      <c r="S313" s="41"/>
      <c r="T313" s="77"/>
      <c r="AT313" s="22" t="s">
        <v>183</v>
      </c>
      <c r="AU313" s="22" t="s">
        <v>89</v>
      </c>
    </row>
    <row r="314" spans="2:65" s="11" customFormat="1" ht="13.5">
      <c r="B314" s="211"/>
      <c r="C314" s="212"/>
      <c r="D314" s="213" t="s">
        <v>185</v>
      </c>
      <c r="E314" s="214" t="s">
        <v>36</v>
      </c>
      <c r="F314" s="215" t="s">
        <v>559</v>
      </c>
      <c r="G314" s="212"/>
      <c r="H314" s="216">
        <v>64</v>
      </c>
      <c r="I314" s="217"/>
      <c r="J314" s="212"/>
      <c r="K314" s="212"/>
      <c r="L314" s="218"/>
      <c r="M314" s="219"/>
      <c r="N314" s="220"/>
      <c r="O314" s="220"/>
      <c r="P314" s="220"/>
      <c r="Q314" s="220"/>
      <c r="R314" s="220"/>
      <c r="S314" s="220"/>
      <c r="T314" s="221"/>
      <c r="AT314" s="222" t="s">
        <v>185</v>
      </c>
      <c r="AU314" s="222" t="s">
        <v>89</v>
      </c>
      <c r="AV314" s="11" t="s">
        <v>89</v>
      </c>
      <c r="AW314" s="11" t="s">
        <v>42</v>
      </c>
      <c r="AX314" s="11" t="s">
        <v>10</v>
      </c>
      <c r="AY314" s="222" t="s">
        <v>134</v>
      </c>
    </row>
    <row r="315" spans="2:65" s="1" customFormat="1" ht="44.25" customHeight="1">
      <c r="B315" s="40"/>
      <c r="C315" s="192" t="s">
        <v>569</v>
      </c>
      <c r="D315" s="192" t="s">
        <v>137</v>
      </c>
      <c r="E315" s="193" t="s">
        <v>570</v>
      </c>
      <c r="F315" s="194" t="s">
        <v>571</v>
      </c>
      <c r="G315" s="195" t="s">
        <v>232</v>
      </c>
      <c r="H315" s="196">
        <v>257.5</v>
      </c>
      <c r="I315" s="197"/>
      <c r="J315" s="198">
        <f>ROUND(I315*H315,0)</f>
        <v>0</v>
      </c>
      <c r="K315" s="194" t="s">
        <v>141</v>
      </c>
      <c r="L315" s="60"/>
      <c r="M315" s="199" t="s">
        <v>36</v>
      </c>
      <c r="N315" s="200" t="s">
        <v>51</v>
      </c>
      <c r="O315" s="41"/>
      <c r="P315" s="201">
        <f>O315*H315</f>
        <v>0</v>
      </c>
      <c r="Q315" s="201">
        <v>0.15540000000000001</v>
      </c>
      <c r="R315" s="201">
        <f>Q315*H315</f>
        <v>40.015500000000003</v>
      </c>
      <c r="S315" s="201">
        <v>0</v>
      </c>
      <c r="T315" s="202">
        <f>S315*H315</f>
        <v>0</v>
      </c>
      <c r="AR315" s="22" t="s">
        <v>158</v>
      </c>
      <c r="AT315" s="22" t="s">
        <v>137</v>
      </c>
      <c r="AU315" s="22" t="s">
        <v>89</v>
      </c>
      <c r="AY315" s="22" t="s">
        <v>134</v>
      </c>
      <c r="BE315" s="203">
        <f>IF(N315="základní",J315,0)</f>
        <v>0</v>
      </c>
      <c r="BF315" s="203">
        <f>IF(N315="snížená",J315,0)</f>
        <v>0</v>
      </c>
      <c r="BG315" s="203">
        <f>IF(N315="zákl. přenesená",J315,0)</f>
        <v>0</v>
      </c>
      <c r="BH315" s="203">
        <f>IF(N315="sníž. přenesená",J315,0)</f>
        <v>0</v>
      </c>
      <c r="BI315" s="203">
        <f>IF(N315="nulová",J315,0)</f>
        <v>0</v>
      </c>
      <c r="BJ315" s="22" t="s">
        <v>10</v>
      </c>
      <c r="BK315" s="203">
        <f>ROUND(I315*H315,0)</f>
        <v>0</v>
      </c>
      <c r="BL315" s="22" t="s">
        <v>158</v>
      </c>
      <c r="BM315" s="22" t="s">
        <v>572</v>
      </c>
    </row>
    <row r="316" spans="2:65" s="1" customFormat="1" ht="94.5">
      <c r="B316" s="40"/>
      <c r="C316" s="62"/>
      <c r="D316" s="208" t="s">
        <v>183</v>
      </c>
      <c r="E316" s="62"/>
      <c r="F316" s="209" t="s">
        <v>573</v>
      </c>
      <c r="G316" s="62"/>
      <c r="H316" s="62"/>
      <c r="I316" s="162"/>
      <c r="J316" s="62"/>
      <c r="K316" s="62"/>
      <c r="L316" s="60"/>
      <c r="M316" s="210"/>
      <c r="N316" s="41"/>
      <c r="O316" s="41"/>
      <c r="P316" s="41"/>
      <c r="Q316" s="41"/>
      <c r="R316" s="41"/>
      <c r="S316" s="41"/>
      <c r="T316" s="77"/>
      <c r="AT316" s="22" t="s">
        <v>183</v>
      </c>
      <c r="AU316" s="22" t="s">
        <v>89</v>
      </c>
    </row>
    <row r="317" spans="2:65" s="11" customFormat="1" ht="13.5">
      <c r="B317" s="211"/>
      <c r="C317" s="212"/>
      <c r="D317" s="208" t="s">
        <v>185</v>
      </c>
      <c r="E317" s="223" t="s">
        <v>36</v>
      </c>
      <c r="F317" s="224" t="s">
        <v>574</v>
      </c>
      <c r="G317" s="212"/>
      <c r="H317" s="225">
        <v>239.5</v>
      </c>
      <c r="I317" s="217"/>
      <c r="J317" s="212"/>
      <c r="K317" s="212"/>
      <c r="L317" s="218"/>
      <c r="M317" s="219"/>
      <c r="N317" s="220"/>
      <c r="O317" s="220"/>
      <c r="P317" s="220"/>
      <c r="Q317" s="220"/>
      <c r="R317" s="220"/>
      <c r="S317" s="220"/>
      <c r="T317" s="221"/>
      <c r="AT317" s="222" t="s">
        <v>185</v>
      </c>
      <c r="AU317" s="222" t="s">
        <v>89</v>
      </c>
      <c r="AV317" s="11" t="s">
        <v>89</v>
      </c>
      <c r="AW317" s="11" t="s">
        <v>42</v>
      </c>
      <c r="AX317" s="11" t="s">
        <v>80</v>
      </c>
      <c r="AY317" s="222" t="s">
        <v>134</v>
      </c>
    </row>
    <row r="318" spans="2:65" s="11" customFormat="1" ht="13.5">
      <c r="B318" s="211"/>
      <c r="C318" s="212"/>
      <c r="D318" s="208" t="s">
        <v>185</v>
      </c>
      <c r="E318" s="223" t="s">
        <v>36</v>
      </c>
      <c r="F318" s="224" t="s">
        <v>575</v>
      </c>
      <c r="G318" s="212"/>
      <c r="H318" s="225">
        <v>18</v>
      </c>
      <c r="I318" s="217"/>
      <c r="J318" s="212"/>
      <c r="K318" s="212"/>
      <c r="L318" s="218"/>
      <c r="M318" s="219"/>
      <c r="N318" s="220"/>
      <c r="O318" s="220"/>
      <c r="P318" s="220"/>
      <c r="Q318" s="220"/>
      <c r="R318" s="220"/>
      <c r="S318" s="220"/>
      <c r="T318" s="221"/>
      <c r="AT318" s="222" t="s">
        <v>185</v>
      </c>
      <c r="AU318" s="222" t="s">
        <v>89</v>
      </c>
      <c r="AV318" s="11" t="s">
        <v>89</v>
      </c>
      <c r="AW318" s="11" t="s">
        <v>42</v>
      </c>
      <c r="AX318" s="11" t="s">
        <v>80</v>
      </c>
      <c r="AY318" s="222" t="s">
        <v>134</v>
      </c>
    </row>
    <row r="319" spans="2:65" s="12" customFormat="1" ht="13.5">
      <c r="B319" s="226"/>
      <c r="C319" s="227"/>
      <c r="D319" s="213" t="s">
        <v>185</v>
      </c>
      <c r="E319" s="228" t="s">
        <v>36</v>
      </c>
      <c r="F319" s="229" t="s">
        <v>249</v>
      </c>
      <c r="G319" s="227"/>
      <c r="H319" s="230">
        <v>257.5</v>
      </c>
      <c r="I319" s="231"/>
      <c r="J319" s="227"/>
      <c r="K319" s="227"/>
      <c r="L319" s="232"/>
      <c r="M319" s="233"/>
      <c r="N319" s="234"/>
      <c r="O319" s="234"/>
      <c r="P319" s="234"/>
      <c r="Q319" s="234"/>
      <c r="R319" s="234"/>
      <c r="S319" s="234"/>
      <c r="T319" s="235"/>
      <c r="AT319" s="236" t="s">
        <v>185</v>
      </c>
      <c r="AU319" s="236" t="s">
        <v>89</v>
      </c>
      <c r="AV319" s="12" t="s">
        <v>158</v>
      </c>
      <c r="AW319" s="12" t="s">
        <v>42</v>
      </c>
      <c r="AX319" s="12" t="s">
        <v>10</v>
      </c>
      <c r="AY319" s="236" t="s">
        <v>134</v>
      </c>
    </row>
    <row r="320" spans="2:65" s="1" customFormat="1" ht="22.5" customHeight="1">
      <c r="B320" s="40"/>
      <c r="C320" s="238" t="s">
        <v>576</v>
      </c>
      <c r="D320" s="238" t="s">
        <v>283</v>
      </c>
      <c r="E320" s="239" t="s">
        <v>577</v>
      </c>
      <c r="F320" s="240" t="s">
        <v>578</v>
      </c>
      <c r="G320" s="241" t="s">
        <v>154</v>
      </c>
      <c r="H320" s="242">
        <v>18</v>
      </c>
      <c r="I320" s="243"/>
      <c r="J320" s="244">
        <f>ROUND(I320*H320,0)</f>
        <v>0</v>
      </c>
      <c r="K320" s="240" t="s">
        <v>141</v>
      </c>
      <c r="L320" s="245"/>
      <c r="M320" s="246" t="s">
        <v>36</v>
      </c>
      <c r="N320" s="247" t="s">
        <v>51</v>
      </c>
      <c r="O320" s="41"/>
      <c r="P320" s="201">
        <f>O320*H320</f>
        <v>0</v>
      </c>
      <c r="Q320" s="201">
        <v>0.10199999999999999</v>
      </c>
      <c r="R320" s="201">
        <f>Q320*H320</f>
        <v>1.8359999999999999</v>
      </c>
      <c r="S320" s="201">
        <v>0</v>
      </c>
      <c r="T320" s="202">
        <f>S320*H320</f>
        <v>0</v>
      </c>
      <c r="AR320" s="22" t="s">
        <v>211</v>
      </c>
      <c r="AT320" s="22" t="s">
        <v>283</v>
      </c>
      <c r="AU320" s="22" t="s">
        <v>89</v>
      </c>
      <c r="AY320" s="22" t="s">
        <v>134</v>
      </c>
      <c r="BE320" s="203">
        <f>IF(N320="základní",J320,0)</f>
        <v>0</v>
      </c>
      <c r="BF320" s="203">
        <f>IF(N320="snížená",J320,0)</f>
        <v>0</v>
      </c>
      <c r="BG320" s="203">
        <f>IF(N320="zákl. přenesená",J320,0)</f>
        <v>0</v>
      </c>
      <c r="BH320" s="203">
        <f>IF(N320="sníž. přenesená",J320,0)</f>
        <v>0</v>
      </c>
      <c r="BI320" s="203">
        <f>IF(N320="nulová",J320,0)</f>
        <v>0</v>
      </c>
      <c r="BJ320" s="22" t="s">
        <v>10</v>
      </c>
      <c r="BK320" s="203">
        <f>ROUND(I320*H320,0)</f>
        <v>0</v>
      </c>
      <c r="BL320" s="22" t="s">
        <v>158</v>
      </c>
      <c r="BM320" s="22" t="s">
        <v>579</v>
      </c>
    </row>
    <row r="321" spans="2:65" s="11" customFormat="1" ht="13.5">
      <c r="B321" s="211"/>
      <c r="C321" s="212"/>
      <c r="D321" s="213" t="s">
        <v>185</v>
      </c>
      <c r="E321" s="214" t="s">
        <v>36</v>
      </c>
      <c r="F321" s="215" t="s">
        <v>575</v>
      </c>
      <c r="G321" s="212"/>
      <c r="H321" s="216">
        <v>18</v>
      </c>
      <c r="I321" s="217"/>
      <c r="J321" s="212"/>
      <c r="K321" s="212"/>
      <c r="L321" s="218"/>
      <c r="M321" s="219"/>
      <c r="N321" s="220"/>
      <c r="O321" s="220"/>
      <c r="P321" s="220"/>
      <c r="Q321" s="220"/>
      <c r="R321" s="220"/>
      <c r="S321" s="220"/>
      <c r="T321" s="221"/>
      <c r="AT321" s="222" t="s">
        <v>185</v>
      </c>
      <c r="AU321" s="222" t="s">
        <v>89</v>
      </c>
      <c r="AV321" s="11" t="s">
        <v>89</v>
      </c>
      <c r="AW321" s="11" t="s">
        <v>42</v>
      </c>
      <c r="AX321" s="11" t="s">
        <v>10</v>
      </c>
      <c r="AY321" s="222" t="s">
        <v>134</v>
      </c>
    </row>
    <row r="322" spans="2:65" s="1" customFormat="1" ht="22.5" customHeight="1">
      <c r="B322" s="40"/>
      <c r="C322" s="238" t="s">
        <v>580</v>
      </c>
      <c r="D322" s="238" t="s">
        <v>283</v>
      </c>
      <c r="E322" s="239" t="s">
        <v>581</v>
      </c>
      <c r="F322" s="240" t="s">
        <v>582</v>
      </c>
      <c r="G322" s="241" t="s">
        <v>154</v>
      </c>
      <c r="H322" s="242">
        <v>239.5</v>
      </c>
      <c r="I322" s="243"/>
      <c r="J322" s="244">
        <f>ROUND(I322*H322,0)</f>
        <v>0</v>
      </c>
      <c r="K322" s="240" t="s">
        <v>141</v>
      </c>
      <c r="L322" s="245"/>
      <c r="M322" s="246" t="s">
        <v>36</v>
      </c>
      <c r="N322" s="247" t="s">
        <v>51</v>
      </c>
      <c r="O322" s="41"/>
      <c r="P322" s="201">
        <f>O322*H322</f>
        <v>0</v>
      </c>
      <c r="Q322" s="201">
        <v>8.5999999999999993E-2</v>
      </c>
      <c r="R322" s="201">
        <f>Q322*H322</f>
        <v>20.596999999999998</v>
      </c>
      <c r="S322" s="201">
        <v>0</v>
      </c>
      <c r="T322" s="202">
        <f>S322*H322</f>
        <v>0</v>
      </c>
      <c r="AR322" s="22" t="s">
        <v>211</v>
      </c>
      <c r="AT322" s="22" t="s">
        <v>283</v>
      </c>
      <c r="AU322" s="22" t="s">
        <v>89</v>
      </c>
      <c r="AY322" s="22" t="s">
        <v>134</v>
      </c>
      <c r="BE322" s="203">
        <f>IF(N322="základní",J322,0)</f>
        <v>0</v>
      </c>
      <c r="BF322" s="203">
        <f>IF(N322="snížená",J322,0)</f>
        <v>0</v>
      </c>
      <c r="BG322" s="203">
        <f>IF(N322="zákl. přenesená",J322,0)</f>
        <v>0</v>
      </c>
      <c r="BH322" s="203">
        <f>IF(N322="sníž. přenesená",J322,0)</f>
        <v>0</v>
      </c>
      <c r="BI322" s="203">
        <f>IF(N322="nulová",J322,0)</f>
        <v>0</v>
      </c>
      <c r="BJ322" s="22" t="s">
        <v>10</v>
      </c>
      <c r="BK322" s="203">
        <f>ROUND(I322*H322,0)</f>
        <v>0</v>
      </c>
      <c r="BL322" s="22" t="s">
        <v>158</v>
      </c>
      <c r="BM322" s="22" t="s">
        <v>583</v>
      </c>
    </row>
    <row r="323" spans="2:65" s="11" customFormat="1" ht="13.5">
      <c r="B323" s="211"/>
      <c r="C323" s="212"/>
      <c r="D323" s="213" t="s">
        <v>185</v>
      </c>
      <c r="E323" s="214" t="s">
        <v>36</v>
      </c>
      <c r="F323" s="215" t="s">
        <v>574</v>
      </c>
      <c r="G323" s="212"/>
      <c r="H323" s="216">
        <v>239.5</v>
      </c>
      <c r="I323" s="217"/>
      <c r="J323" s="212"/>
      <c r="K323" s="212"/>
      <c r="L323" s="218"/>
      <c r="M323" s="219"/>
      <c r="N323" s="220"/>
      <c r="O323" s="220"/>
      <c r="P323" s="220"/>
      <c r="Q323" s="220"/>
      <c r="R323" s="220"/>
      <c r="S323" s="220"/>
      <c r="T323" s="221"/>
      <c r="AT323" s="222" t="s">
        <v>185</v>
      </c>
      <c r="AU323" s="222" t="s">
        <v>89</v>
      </c>
      <c r="AV323" s="11" t="s">
        <v>89</v>
      </c>
      <c r="AW323" s="11" t="s">
        <v>42</v>
      </c>
      <c r="AX323" s="11" t="s">
        <v>10</v>
      </c>
      <c r="AY323" s="222" t="s">
        <v>134</v>
      </c>
    </row>
    <row r="324" spans="2:65" s="1" customFormat="1" ht="31.5" customHeight="1">
      <c r="B324" s="40"/>
      <c r="C324" s="192" t="s">
        <v>584</v>
      </c>
      <c r="D324" s="192" t="s">
        <v>137</v>
      </c>
      <c r="E324" s="193" t="s">
        <v>585</v>
      </c>
      <c r="F324" s="194" t="s">
        <v>586</v>
      </c>
      <c r="G324" s="195" t="s">
        <v>232</v>
      </c>
      <c r="H324" s="196">
        <v>145.5</v>
      </c>
      <c r="I324" s="197"/>
      <c r="J324" s="198">
        <f>ROUND(I324*H324,0)</f>
        <v>0</v>
      </c>
      <c r="K324" s="194" t="s">
        <v>141</v>
      </c>
      <c r="L324" s="60"/>
      <c r="M324" s="199" t="s">
        <v>36</v>
      </c>
      <c r="N324" s="200" t="s">
        <v>51</v>
      </c>
      <c r="O324" s="41"/>
      <c r="P324" s="201">
        <f>O324*H324</f>
        <v>0</v>
      </c>
      <c r="Q324" s="201">
        <v>0.10095</v>
      </c>
      <c r="R324" s="201">
        <f>Q324*H324</f>
        <v>14.688224999999999</v>
      </c>
      <c r="S324" s="201">
        <v>0</v>
      </c>
      <c r="T324" s="202">
        <f>S324*H324</f>
        <v>0</v>
      </c>
      <c r="AR324" s="22" t="s">
        <v>158</v>
      </c>
      <c r="AT324" s="22" t="s">
        <v>137</v>
      </c>
      <c r="AU324" s="22" t="s">
        <v>89</v>
      </c>
      <c r="AY324" s="22" t="s">
        <v>134</v>
      </c>
      <c r="BE324" s="203">
        <f>IF(N324="základní",J324,0)</f>
        <v>0</v>
      </c>
      <c r="BF324" s="203">
        <f>IF(N324="snížená",J324,0)</f>
        <v>0</v>
      </c>
      <c r="BG324" s="203">
        <f>IF(N324="zákl. přenesená",J324,0)</f>
        <v>0</v>
      </c>
      <c r="BH324" s="203">
        <f>IF(N324="sníž. přenesená",J324,0)</f>
        <v>0</v>
      </c>
      <c r="BI324" s="203">
        <f>IF(N324="nulová",J324,0)</f>
        <v>0</v>
      </c>
      <c r="BJ324" s="22" t="s">
        <v>10</v>
      </c>
      <c r="BK324" s="203">
        <f>ROUND(I324*H324,0)</f>
        <v>0</v>
      </c>
      <c r="BL324" s="22" t="s">
        <v>158</v>
      </c>
      <c r="BM324" s="22" t="s">
        <v>587</v>
      </c>
    </row>
    <row r="325" spans="2:65" s="1" customFormat="1" ht="67.5">
      <c r="B325" s="40"/>
      <c r="C325" s="62"/>
      <c r="D325" s="208" t="s">
        <v>183</v>
      </c>
      <c r="E325" s="62"/>
      <c r="F325" s="209" t="s">
        <v>588</v>
      </c>
      <c r="G325" s="62"/>
      <c r="H325" s="62"/>
      <c r="I325" s="162"/>
      <c r="J325" s="62"/>
      <c r="K325" s="62"/>
      <c r="L325" s="60"/>
      <c r="M325" s="210"/>
      <c r="N325" s="41"/>
      <c r="O325" s="41"/>
      <c r="P325" s="41"/>
      <c r="Q325" s="41"/>
      <c r="R325" s="41"/>
      <c r="S325" s="41"/>
      <c r="T325" s="77"/>
      <c r="AT325" s="22" t="s">
        <v>183</v>
      </c>
      <c r="AU325" s="22" t="s">
        <v>89</v>
      </c>
    </row>
    <row r="326" spans="2:65" s="11" customFormat="1" ht="13.5">
      <c r="B326" s="211"/>
      <c r="C326" s="212"/>
      <c r="D326" s="213" t="s">
        <v>185</v>
      </c>
      <c r="E326" s="214" t="s">
        <v>36</v>
      </c>
      <c r="F326" s="215" t="s">
        <v>589</v>
      </c>
      <c r="G326" s="212"/>
      <c r="H326" s="216">
        <v>145.5</v>
      </c>
      <c r="I326" s="217"/>
      <c r="J326" s="212"/>
      <c r="K326" s="212"/>
      <c r="L326" s="218"/>
      <c r="M326" s="219"/>
      <c r="N326" s="220"/>
      <c r="O326" s="220"/>
      <c r="P326" s="220"/>
      <c r="Q326" s="220"/>
      <c r="R326" s="220"/>
      <c r="S326" s="220"/>
      <c r="T326" s="221"/>
      <c r="AT326" s="222" t="s">
        <v>185</v>
      </c>
      <c r="AU326" s="222" t="s">
        <v>89</v>
      </c>
      <c r="AV326" s="11" t="s">
        <v>89</v>
      </c>
      <c r="AW326" s="11" t="s">
        <v>42</v>
      </c>
      <c r="AX326" s="11" t="s">
        <v>10</v>
      </c>
      <c r="AY326" s="222" t="s">
        <v>134</v>
      </c>
    </row>
    <row r="327" spans="2:65" s="1" customFormat="1" ht="22.5" customHeight="1">
      <c r="B327" s="40"/>
      <c r="C327" s="238" t="s">
        <v>590</v>
      </c>
      <c r="D327" s="238" t="s">
        <v>283</v>
      </c>
      <c r="E327" s="239" t="s">
        <v>591</v>
      </c>
      <c r="F327" s="240" t="s">
        <v>592</v>
      </c>
      <c r="G327" s="241" t="s">
        <v>154</v>
      </c>
      <c r="H327" s="242">
        <v>291</v>
      </c>
      <c r="I327" s="243"/>
      <c r="J327" s="244">
        <f>ROUND(I327*H327,0)</f>
        <v>0</v>
      </c>
      <c r="K327" s="240" t="s">
        <v>141</v>
      </c>
      <c r="L327" s="245"/>
      <c r="M327" s="246" t="s">
        <v>36</v>
      </c>
      <c r="N327" s="247" t="s">
        <v>51</v>
      </c>
      <c r="O327" s="41"/>
      <c r="P327" s="201">
        <f>O327*H327</f>
        <v>0</v>
      </c>
      <c r="Q327" s="201">
        <v>1.4E-2</v>
      </c>
      <c r="R327" s="201">
        <f>Q327*H327</f>
        <v>4.0739999999999998</v>
      </c>
      <c r="S327" s="201">
        <v>0</v>
      </c>
      <c r="T327" s="202">
        <f>S327*H327</f>
        <v>0</v>
      </c>
      <c r="AR327" s="22" t="s">
        <v>211</v>
      </c>
      <c r="AT327" s="22" t="s">
        <v>283</v>
      </c>
      <c r="AU327" s="22" t="s">
        <v>89</v>
      </c>
      <c r="AY327" s="22" t="s">
        <v>134</v>
      </c>
      <c r="BE327" s="203">
        <f>IF(N327="základní",J327,0)</f>
        <v>0</v>
      </c>
      <c r="BF327" s="203">
        <f>IF(N327="snížená",J327,0)</f>
        <v>0</v>
      </c>
      <c r="BG327" s="203">
        <f>IF(N327="zákl. přenesená",J327,0)</f>
        <v>0</v>
      </c>
      <c r="BH327" s="203">
        <f>IF(N327="sníž. přenesená",J327,0)</f>
        <v>0</v>
      </c>
      <c r="BI327" s="203">
        <f>IF(N327="nulová",J327,0)</f>
        <v>0</v>
      </c>
      <c r="BJ327" s="22" t="s">
        <v>10</v>
      </c>
      <c r="BK327" s="203">
        <f>ROUND(I327*H327,0)</f>
        <v>0</v>
      </c>
      <c r="BL327" s="22" t="s">
        <v>158</v>
      </c>
      <c r="BM327" s="22" t="s">
        <v>593</v>
      </c>
    </row>
    <row r="328" spans="2:65" s="11" customFormat="1" ht="13.5">
      <c r="B328" s="211"/>
      <c r="C328" s="212"/>
      <c r="D328" s="213" t="s">
        <v>185</v>
      </c>
      <c r="E328" s="212"/>
      <c r="F328" s="215" t="s">
        <v>594</v>
      </c>
      <c r="G328" s="212"/>
      <c r="H328" s="216">
        <v>291</v>
      </c>
      <c r="I328" s="217"/>
      <c r="J328" s="212"/>
      <c r="K328" s="212"/>
      <c r="L328" s="218"/>
      <c r="M328" s="219"/>
      <c r="N328" s="220"/>
      <c r="O328" s="220"/>
      <c r="P328" s="220"/>
      <c r="Q328" s="220"/>
      <c r="R328" s="220"/>
      <c r="S328" s="220"/>
      <c r="T328" s="221"/>
      <c r="AT328" s="222" t="s">
        <v>185</v>
      </c>
      <c r="AU328" s="222" t="s">
        <v>89</v>
      </c>
      <c r="AV328" s="11" t="s">
        <v>89</v>
      </c>
      <c r="AW328" s="11" t="s">
        <v>6</v>
      </c>
      <c r="AX328" s="11" t="s">
        <v>10</v>
      </c>
      <c r="AY328" s="222" t="s">
        <v>134</v>
      </c>
    </row>
    <row r="329" spans="2:65" s="1" customFormat="1" ht="31.5" customHeight="1">
      <c r="B329" s="40"/>
      <c r="C329" s="192" t="s">
        <v>595</v>
      </c>
      <c r="D329" s="192" t="s">
        <v>137</v>
      </c>
      <c r="E329" s="193" t="s">
        <v>596</v>
      </c>
      <c r="F329" s="194" t="s">
        <v>597</v>
      </c>
      <c r="G329" s="195" t="s">
        <v>181</v>
      </c>
      <c r="H329" s="196">
        <v>16</v>
      </c>
      <c r="I329" s="197"/>
      <c r="J329" s="198">
        <f>ROUND(I329*H329,0)</f>
        <v>0</v>
      </c>
      <c r="K329" s="194" t="s">
        <v>141</v>
      </c>
      <c r="L329" s="60"/>
      <c r="M329" s="199" t="s">
        <v>36</v>
      </c>
      <c r="N329" s="200" t="s">
        <v>51</v>
      </c>
      <c r="O329" s="41"/>
      <c r="P329" s="201">
        <f>O329*H329</f>
        <v>0</v>
      </c>
      <c r="Q329" s="201">
        <v>6.8999999999999997E-4</v>
      </c>
      <c r="R329" s="201">
        <f>Q329*H329</f>
        <v>1.1039999999999999E-2</v>
      </c>
      <c r="S329" s="201">
        <v>0</v>
      </c>
      <c r="T329" s="202">
        <f>S329*H329</f>
        <v>0</v>
      </c>
      <c r="AR329" s="22" t="s">
        <v>158</v>
      </c>
      <c r="AT329" s="22" t="s">
        <v>137</v>
      </c>
      <c r="AU329" s="22" t="s">
        <v>89</v>
      </c>
      <c r="AY329" s="22" t="s">
        <v>134</v>
      </c>
      <c r="BE329" s="203">
        <f>IF(N329="základní",J329,0)</f>
        <v>0</v>
      </c>
      <c r="BF329" s="203">
        <f>IF(N329="snížená",J329,0)</f>
        <v>0</v>
      </c>
      <c r="BG329" s="203">
        <f>IF(N329="zákl. přenesená",J329,0)</f>
        <v>0</v>
      </c>
      <c r="BH329" s="203">
        <f>IF(N329="sníž. přenesená",J329,0)</f>
        <v>0</v>
      </c>
      <c r="BI329" s="203">
        <f>IF(N329="nulová",J329,0)</f>
        <v>0</v>
      </c>
      <c r="BJ329" s="22" t="s">
        <v>10</v>
      </c>
      <c r="BK329" s="203">
        <f>ROUND(I329*H329,0)</f>
        <v>0</v>
      </c>
      <c r="BL329" s="22" t="s">
        <v>158</v>
      </c>
      <c r="BM329" s="22" t="s">
        <v>598</v>
      </c>
    </row>
    <row r="330" spans="2:65" s="1" customFormat="1" ht="27">
      <c r="B330" s="40"/>
      <c r="C330" s="62"/>
      <c r="D330" s="208" t="s">
        <v>183</v>
      </c>
      <c r="E330" s="62"/>
      <c r="F330" s="209" t="s">
        <v>599</v>
      </c>
      <c r="G330" s="62"/>
      <c r="H330" s="62"/>
      <c r="I330" s="162"/>
      <c r="J330" s="62"/>
      <c r="K330" s="62"/>
      <c r="L330" s="60"/>
      <c r="M330" s="210"/>
      <c r="N330" s="41"/>
      <c r="O330" s="41"/>
      <c r="P330" s="41"/>
      <c r="Q330" s="41"/>
      <c r="R330" s="41"/>
      <c r="S330" s="41"/>
      <c r="T330" s="77"/>
      <c r="AT330" s="22" t="s">
        <v>183</v>
      </c>
      <c r="AU330" s="22" t="s">
        <v>89</v>
      </c>
    </row>
    <row r="331" spans="2:65" s="11" customFormat="1" ht="13.5">
      <c r="B331" s="211"/>
      <c r="C331" s="212"/>
      <c r="D331" s="213" t="s">
        <v>185</v>
      </c>
      <c r="E331" s="214" t="s">
        <v>36</v>
      </c>
      <c r="F331" s="215" t="s">
        <v>400</v>
      </c>
      <c r="G331" s="212"/>
      <c r="H331" s="216">
        <v>16</v>
      </c>
      <c r="I331" s="217"/>
      <c r="J331" s="212"/>
      <c r="K331" s="212"/>
      <c r="L331" s="218"/>
      <c r="M331" s="219"/>
      <c r="N331" s="220"/>
      <c r="O331" s="220"/>
      <c r="P331" s="220"/>
      <c r="Q331" s="220"/>
      <c r="R331" s="220"/>
      <c r="S331" s="220"/>
      <c r="T331" s="221"/>
      <c r="AT331" s="222" t="s">
        <v>185</v>
      </c>
      <c r="AU331" s="222" t="s">
        <v>89</v>
      </c>
      <c r="AV331" s="11" t="s">
        <v>89</v>
      </c>
      <c r="AW331" s="11" t="s">
        <v>42</v>
      </c>
      <c r="AX331" s="11" t="s">
        <v>10</v>
      </c>
      <c r="AY331" s="222" t="s">
        <v>134</v>
      </c>
    </row>
    <row r="332" spans="2:65" s="1" customFormat="1" ht="44.25" customHeight="1">
      <c r="B332" s="40"/>
      <c r="C332" s="192" t="s">
        <v>600</v>
      </c>
      <c r="D332" s="192" t="s">
        <v>137</v>
      </c>
      <c r="E332" s="193" t="s">
        <v>601</v>
      </c>
      <c r="F332" s="194" t="s">
        <v>602</v>
      </c>
      <c r="G332" s="195" t="s">
        <v>232</v>
      </c>
      <c r="H332" s="196">
        <v>36</v>
      </c>
      <c r="I332" s="197"/>
      <c r="J332" s="198">
        <f>ROUND(I332*H332,0)</f>
        <v>0</v>
      </c>
      <c r="K332" s="194" t="s">
        <v>141</v>
      </c>
      <c r="L332" s="60"/>
      <c r="M332" s="199" t="s">
        <v>36</v>
      </c>
      <c r="N332" s="200" t="s">
        <v>51</v>
      </c>
      <c r="O332" s="41"/>
      <c r="P332" s="201">
        <f>O332*H332</f>
        <v>0</v>
      </c>
      <c r="Q332" s="201">
        <v>6.0999999999999997E-4</v>
      </c>
      <c r="R332" s="201">
        <f>Q332*H332</f>
        <v>2.196E-2</v>
      </c>
      <c r="S332" s="201">
        <v>0</v>
      </c>
      <c r="T332" s="202">
        <f>S332*H332</f>
        <v>0</v>
      </c>
      <c r="AR332" s="22" t="s">
        <v>158</v>
      </c>
      <c r="AT332" s="22" t="s">
        <v>137</v>
      </c>
      <c r="AU332" s="22" t="s">
        <v>89</v>
      </c>
      <c r="AY332" s="22" t="s">
        <v>134</v>
      </c>
      <c r="BE332" s="203">
        <f>IF(N332="základní",J332,0)</f>
        <v>0</v>
      </c>
      <c r="BF332" s="203">
        <f>IF(N332="snížená",J332,0)</f>
        <v>0</v>
      </c>
      <c r="BG332" s="203">
        <f>IF(N332="zákl. přenesená",J332,0)</f>
        <v>0</v>
      </c>
      <c r="BH332" s="203">
        <f>IF(N332="sníž. přenesená",J332,0)</f>
        <v>0</v>
      </c>
      <c r="BI332" s="203">
        <f>IF(N332="nulová",J332,0)</f>
        <v>0</v>
      </c>
      <c r="BJ332" s="22" t="s">
        <v>10</v>
      </c>
      <c r="BK332" s="203">
        <f>ROUND(I332*H332,0)</f>
        <v>0</v>
      </c>
      <c r="BL332" s="22" t="s">
        <v>158</v>
      </c>
      <c r="BM332" s="22" t="s">
        <v>603</v>
      </c>
    </row>
    <row r="333" spans="2:65" s="1" customFormat="1" ht="40.5">
      <c r="B333" s="40"/>
      <c r="C333" s="62"/>
      <c r="D333" s="208" t="s">
        <v>183</v>
      </c>
      <c r="E333" s="62"/>
      <c r="F333" s="209" t="s">
        <v>604</v>
      </c>
      <c r="G333" s="62"/>
      <c r="H333" s="62"/>
      <c r="I333" s="162"/>
      <c r="J333" s="62"/>
      <c r="K333" s="62"/>
      <c r="L333" s="60"/>
      <c r="M333" s="210"/>
      <c r="N333" s="41"/>
      <c r="O333" s="41"/>
      <c r="P333" s="41"/>
      <c r="Q333" s="41"/>
      <c r="R333" s="41"/>
      <c r="S333" s="41"/>
      <c r="T333" s="77"/>
      <c r="AT333" s="22" t="s">
        <v>183</v>
      </c>
      <c r="AU333" s="22" t="s">
        <v>89</v>
      </c>
    </row>
    <row r="334" spans="2:65" s="11" customFormat="1" ht="13.5">
      <c r="B334" s="211"/>
      <c r="C334" s="212"/>
      <c r="D334" s="213" t="s">
        <v>185</v>
      </c>
      <c r="E334" s="214" t="s">
        <v>36</v>
      </c>
      <c r="F334" s="215" t="s">
        <v>605</v>
      </c>
      <c r="G334" s="212"/>
      <c r="H334" s="216">
        <v>36</v>
      </c>
      <c r="I334" s="217"/>
      <c r="J334" s="212"/>
      <c r="K334" s="212"/>
      <c r="L334" s="218"/>
      <c r="M334" s="219"/>
      <c r="N334" s="220"/>
      <c r="O334" s="220"/>
      <c r="P334" s="220"/>
      <c r="Q334" s="220"/>
      <c r="R334" s="220"/>
      <c r="S334" s="220"/>
      <c r="T334" s="221"/>
      <c r="AT334" s="222" t="s">
        <v>185</v>
      </c>
      <c r="AU334" s="222" t="s">
        <v>89</v>
      </c>
      <c r="AV334" s="11" t="s">
        <v>89</v>
      </c>
      <c r="AW334" s="11" t="s">
        <v>42</v>
      </c>
      <c r="AX334" s="11" t="s">
        <v>10</v>
      </c>
      <c r="AY334" s="222" t="s">
        <v>134</v>
      </c>
    </row>
    <row r="335" spans="2:65" s="1" customFormat="1" ht="22.5" customHeight="1">
      <c r="B335" s="40"/>
      <c r="C335" s="192" t="s">
        <v>606</v>
      </c>
      <c r="D335" s="192" t="s">
        <v>137</v>
      </c>
      <c r="E335" s="193" t="s">
        <v>607</v>
      </c>
      <c r="F335" s="194" t="s">
        <v>608</v>
      </c>
      <c r="G335" s="195" t="s">
        <v>232</v>
      </c>
      <c r="H335" s="196">
        <v>4</v>
      </c>
      <c r="I335" s="197"/>
      <c r="J335" s="198">
        <f>ROUND(I335*H335,0)</f>
        <v>0</v>
      </c>
      <c r="K335" s="194" t="s">
        <v>141</v>
      </c>
      <c r="L335" s="60"/>
      <c r="M335" s="199" t="s">
        <v>36</v>
      </c>
      <c r="N335" s="200" t="s">
        <v>51</v>
      </c>
      <c r="O335" s="41"/>
      <c r="P335" s="201">
        <f>O335*H335</f>
        <v>0</v>
      </c>
      <c r="Q335" s="201">
        <v>0</v>
      </c>
      <c r="R335" s="201">
        <f>Q335*H335</f>
        <v>0</v>
      </c>
      <c r="S335" s="201">
        <v>0</v>
      </c>
      <c r="T335" s="202">
        <f>S335*H335</f>
        <v>0</v>
      </c>
      <c r="AR335" s="22" t="s">
        <v>158</v>
      </c>
      <c r="AT335" s="22" t="s">
        <v>137</v>
      </c>
      <c r="AU335" s="22" t="s">
        <v>89</v>
      </c>
      <c r="AY335" s="22" t="s">
        <v>134</v>
      </c>
      <c r="BE335" s="203">
        <f>IF(N335="základní",J335,0)</f>
        <v>0</v>
      </c>
      <c r="BF335" s="203">
        <f>IF(N335="snížená",J335,0)</f>
        <v>0</v>
      </c>
      <c r="BG335" s="203">
        <f>IF(N335="zákl. přenesená",J335,0)</f>
        <v>0</v>
      </c>
      <c r="BH335" s="203">
        <f>IF(N335="sníž. přenesená",J335,0)</f>
        <v>0</v>
      </c>
      <c r="BI335" s="203">
        <f>IF(N335="nulová",J335,0)</f>
        <v>0</v>
      </c>
      <c r="BJ335" s="22" t="s">
        <v>10</v>
      </c>
      <c r="BK335" s="203">
        <f>ROUND(I335*H335,0)</f>
        <v>0</v>
      </c>
      <c r="BL335" s="22" t="s">
        <v>158</v>
      </c>
      <c r="BM335" s="22" t="s">
        <v>609</v>
      </c>
    </row>
    <row r="336" spans="2:65" s="1" customFormat="1" ht="27">
      <c r="B336" s="40"/>
      <c r="C336" s="62"/>
      <c r="D336" s="208" t="s">
        <v>183</v>
      </c>
      <c r="E336" s="62"/>
      <c r="F336" s="209" t="s">
        <v>610</v>
      </c>
      <c r="G336" s="62"/>
      <c r="H336" s="62"/>
      <c r="I336" s="162"/>
      <c r="J336" s="62"/>
      <c r="K336" s="62"/>
      <c r="L336" s="60"/>
      <c r="M336" s="210"/>
      <c r="N336" s="41"/>
      <c r="O336" s="41"/>
      <c r="P336" s="41"/>
      <c r="Q336" s="41"/>
      <c r="R336" s="41"/>
      <c r="S336" s="41"/>
      <c r="T336" s="77"/>
      <c r="AT336" s="22" t="s">
        <v>183</v>
      </c>
      <c r="AU336" s="22" t="s">
        <v>89</v>
      </c>
    </row>
    <row r="337" spans="2:65" s="11" customFormat="1" ht="13.5">
      <c r="B337" s="211"/>
      <c r="C337" s="212"/>
      <c r="D337" s="213" t="s">
        <v>185</v>
      </c>
      <c r="E337" s="214" t="s">
        <v>36</v>
      </c>
      <c r="F337" s="215" t="s">
        <v>611</v>
      </c>
      <c r="G337" s="212"/>
      <c r="H337" s="216">
        <v>4</v>
      </c>
      <c r="I337" s="217"/>
      <c r="J337" s="212"/>
      <c r="K337" s="212"/>
      <c r="L337" s="218"/>
      <c r="M337" s="219"/>
      <c r="N337" s="220"/>
      <c r="O337" s="220"/>
      <c r="P337" s="220"/>
      <c r="Q337" s="220"/>
      <c r="R337" s="220"/>
      <c r="S337" s="220"/>
      <c r="T337" s="221"/>
      <c r="AT337" s="222" t="s">
        <v>185</v>
      </c>
      <c r="AU337" s="222" t="s">
        <v>89</v>
      </c>
      <c r="AV337" s="11" t="s">
        <v>89</v>
      </c>
      <c r="AW337" s="11" t="s">
        <v>42</v>
      </c>
      <c r="AX337" s="11" t="s">
        <v>10</v>
      </c>
      <c r="AY337" s="222" t="s">
        <v>134</v>
      </c>
    </row>
    <row r="338" spans="2:65" s="1" customFormat="1" ht="22.5" customHeight="1">
      <c r="B338" s="40"/>
      <c r="C338" s="192" t="s">
        <v>612</v>
      </c>
      <c r="D338" s="192" t="s">
        <v>137</v>
      </c>
      <c r="E338" s="193" t="s">
        <v>613</v>
      </c>
      <c r="F338" s="194" t="s">
        <v>614</v>
      </c>
      <c r="G338" s="195" t="s">
        <v>232</v>
      </c>
      <c r="H338" s="196">
        <v>235.8</v>
      </c>
      <c r="I338" s="197"/>
      <c r="J338" s="198">
        <f>ROUND(I338*H338,0)</f>
        <v>0</v>
      </c>
      <c r="K338" s="194" t="s">
        <v>141</v>
      </c>
      <c r="L338" s="60"/>
      <c r="M338" s="199" t="s">
        <v>36</v>
      </c>
      <c r="N338" s="200" t="s">
        <v>51</v>
      </c>
      <c r="O338" s="41"/>
      <c r="P338" s="201">
        <f>O338*H338</f>
        <v>0</v>
      </c>
      <c r="Q338" s="201">
        <v>0</v>
      </c>
      <c r="R338" s="201">
        <f>Q338*H338</f>
        <v>0</v>
      </c>
      <c r="S338" s="201">
        <v>0</v>
      </c>
      <c r="T338" s="202">
        <f>S338*H338</f>
        <v>0</v>
      </c>
      <c r="AR338" s="22" t="s">
        <v>158</v>
      </c>
      <c r="AT338" s="22" t="s">
        <v>137</v>
      </c>
      <c r="AU338" s="22" t="s">
        <v>89</v>
      </c>
      <c r="AY338" s="22" t="s">
        <v>134</v>
      </c>
      <c r="BE338" s="203">
        <f>IF(N338="základní",J338,0)</f>
        <v>0</v>
      </c>
      <c r="BF338" s="203">
        <f>IF(N338="snížená",J338,0)</f>
        <v>0</v>
      </c>
      <c r="BG338" s="203">
        <f>IF(N338="zákl. přenesená",J338,0)</f>
        <v>0</v>
      </c>
      <c r="BH338" s="203">
        <f>IF(N338="sníž. přenesená",J338,0)</f>
        <v>0</v>
      </c>
      <c r="BI338" s="203">
        <f>IF(N338="nulová",J338,0)</f>
        <v>0</v>
      </c>
      <c r="BJ338" s="22" t="s">
        <v>10</v>
      </c>
      <c r="BK338" s="203">
        <f>ROUND(I338*H338,0)</f>
        <v>0</v>
      </c>
      <c r="BL338" s="22" t="s">
        <v>158</v>
      </c>
      <c r="BM338" s="22" t="s">
        <v>615</v>
      </c>
    </row>
    <row r="339" spans="2:65" s="1" customFormat="1" ht="27">
      <c r="B339" s="40"/>
      <c r="C339" s="62"/>
      <c r="D339" s="208" t="s">
        <v>183</v>
      </c>
      <c r="E339" s="62"/>
      <c r="F339" s="209" t="s">
        <v>610</v>
      </c>
      <c r="G339" s="62"/>
      <c r="H339" s="62"/>
      <c r="I339" s="162"/>
      <c r="J339" s="62"/>
      <c r="K339" s="62"/>
      <c r="L339" s="60"/>
      <c r="M339" s="210"/>
      <c r="N339" s="41"/>
      <c r="O339" s="41"/>
      <c r="P339" s="41"/>
      <c r="Q339" s="41"/>
      <c r="R339" s="41"/>
      <c r="S339" s="41"/>
      <c r="T339" s="77"/>
      <c r="AT339" s="22" t="s">
        <v>183</v>
      </c>
      <c r="AU339" s="22" t="s">
        <v>89</v>
      </c>
    </row>
    <row r="340" spans="2:65" s="11" customFormat="1" ht="13.5">
      <c r="B340" s="211"/>
      <c r="C340" s="212"/>
      <c r="D340" s="213" t="s">
        <v>185</v>
      </c>
      <c r="E340" s="214" t="s">
        <v>36</v>
      </c>
      <c r="F340" s="215" t="s">
        <v>616</v>
      </c>
      <c r="G340" s="212"/>
      <c r="H340" s="216">
        <v>235.8</v>
      </c>
      <c r="I340" s="217"/>
      <c r="J340" s="212"/>
      <c r="K340" s="212"/>
      <c r="L340" s="218"/>
      <c r="M340" s="219"/>
      <c r="N340" s="220"/>
      <c r="O340" s="220"/>
      <c r="P340" s="220"/>
      <c r="Q340" s="220"/>
      <c r="R340" s="220"/>
      <c r="S340" s="220"/>
      <c r="T340" s="221"/>
      <c r="AT340" s="222" t="s">
        <v>185</v>
      </c>
      <c r="AU340" s="222" t="s">
        <v>89</v>
      </c>
      <c r="AV340" s="11" t="s">
        <v>89</v>
      </c>
      <c r="AW340" s="11" t="s">
        <v>42</v>
      </c>
      <c r="AX340" s="11" t="s">
        <v>10</v>
      </c>
      <c r="AY340" s="222" t="s">
        <v>134</v>
      </c>
    </row>
    <row r="341" spans="2:65" s="1" customFormat="1" ht="44.25" customHeight="1">
      <c r="B341" s="40"/>
      <c r="C341" s="192" t="s">
        <v>617</v>
      </c>
      <c r="D341" s="192" t="s">
        <v>137</v>
      </c>
      <c r="E341" s="193" t="s">
        <v>618</v>
      </c>
      <c r="F341" s="194" t="s">
        <v>619</v>
      </c>
      <c r="G341" s="195" t="s">
        <v>181</v>
      </c>
      <c r="H341" s="196">
        <v>888.5</v>
      </c>
      <c r="I341" s="197"/>
      <c r="J341" s="198">
        <f>ROUND(I341*H341,0)</f>
        <v>0</v>
      </c>
      <c r="K341" s="194" t="s">
        <v>141</v>
      </c>
      <c r="L341" s="60"/>
      <c r="M341" s="199" t="s">
        <v>36</v>
      </c>
      <c r="N341" s="200" t="s">
        <v>51</v>
      </c>
      <c r="O341" s="41"/>
      <c r="P341" s="201">
        <f>O341*H341</f>
        <v>0</v>
      </c>
      <c r="Q341" s="201">
        <v>0</v>
      </c>
      <c r="R341" s="201">
        <f>Q341*H341</f>
        <v>0</v>
      </c>
      <c r="S341" s="201">
        <v>0.02</v>
      </c>
      <c r="T341" s="202">
        <f>S341*H341</f>
        <v>17.77</v>
      </c>
      <c r="AR341" s="22" t="s">
        <v>158</v>
      </c>
      <c r="AT341" s="22" t="s">
        <v>137</v>
      </c>
      <c r="AU341" s="22" t="s">
        <v>89</v>
      </c>
      <c r="AY341" s="22" t="s">
        <v>134</v>
      </c>
      <c r="BE341" s="203">
        <f>IF(N341="základní",J341,0)</f>
        <v>0</v>
      </c>
      <c r="BF341" s="203">
        <f>IF(N341="snížená",J341,0)</f>
        <v>0</v>
      </c>
      <c r="BG341" s="203">
        <f>IF(N341="zákl. přenesená",J341,0)</f>
        <v>0</v>
      </c>
      <c r="BH341" s="203">
        <f>IF(N341="sníž. přenesená",J341,0)</f>
        <v>0</v>
      </c>
      <c r="BI341" s="203">
        <f>IF(N341="nulová",J341,0)</f>
        <v>0</v>
      </c>
      <c r="BJ341" s="22" t="s">
        <v>10</v>
      </c>
      <c r="BK341" s="203">
        <f>ROUND(I341*H341,0)</f>
        <v>0</v>
      </c>
      <c r="BL341" s="22" t="s">
        <v>158</v>
      </c>
      <c r="BM341" s="22" t="s">
        <v>620</v>
      </c>
    </row>
    <row r="342" spans="2:65" s="1" customFormat="1" ht="67.5">
      <c r="B342" s="40"/>
      <c r="C342" s="62"/>
      <c r="D342" s="208" t="s">
        <v>183</v>
      </c>
      <c r="E342" s="62"/>
      <c r="F342" s="209" t="s">
        <v>621</v>
      </c>
      <c r="G342" s="62"/>
      <c r="H342" s="62"/>
      <c r="I342" s="162"/>
      <c r="J342" s="62"/>
      <c r="K342" s="62"/>
      <c r="L342" s="60"/>
      <c r="M342" s="210"/>
      <c r="N342" s="41"/>
      <c r="O342" s="41"/>
      <c r="P342" s="41"/>
      <c r="Q342" s="41"/>
      <c r="R342" s="41"/>
      <c r="S342" s="41"/>
      <c r="T342" s="77"/>
      <c r="AT342" s="22" t="s">
        <v>183</v>
      </c>
      <c r="AU342" s="22" t="s">
        <v>89</v>
      </c>
    </row>
    <row r="343" spans="2:65" s="11" customFormat="1" ht="13.5">
      <c r="B343" s="211"/>
      <c r="C343" s="212"/>
      <c r="D343" s="213" t="s">
        <v>185</v>
      </c>
      <c r="E343" s="214" t="s">
        <v>36</v>
      </c>
      <c r="F343" s="215" t="s">
        <v>228</v>
      </c>
      <c r="G343" s="212"/>
      <c r="H343" s="216">
        <v>888.5</v>
      </c>
      <c r="I343" s="217"/>
      <c r="J343" s="212"/>
      <c r="K343" s="212"/>
      <c r="L343" s="218"/>
      <c r="M343" s="219"/>
      <c r="N343" s="220"/>
      <c r="O343" s="220"/>
      <c r="P343" s="220"/>
      <c r="Q343" s="220"/>
      <c r="R343" s="220"/>
      <c r="S343" s="220"/>
      <c r="T343" s="221"/>
      <c r="AT343" s="222" t="s">
        <v>185</v>
      </c>
      <c r="AU343" s="222" t="s">
        <v>89</v>
      </c>
      <c r="AV343" s="11" t="s">
        <v>89</v>
      </c>
      <c r="AW343" s="11" t="s">
        <v>42</v>
      </c>
      <c r="AX343" s="11" t="s">
        <v>10</v>
      </c>
      <c r="AY343" s="222" t="s">
        <v>134</v>
      </c>
    </row>
    <row r="344" spans="2:65" s="1" customFormat="1" ht="44.25" customHeight="1">
      <c r="B344" s="40"/>
      <c r="C344" s="192" t="s">
        <v>622</v>
      </c>
      <c r="D344" s="192" t="s">
        <v>137</v>
      </c>
      <c r="E344" s="193" t="s">
        <v>623</v>
      </c>
      <c r="F344" s="194" t="s">
        <v>624</v>
      </c>
      <c r="G344" s="195" t="s">
        <v>181</v>
      </c>
      <c r="H344" s="196">
        <v>72</v>
      </c>
      <c r="I344" s="197"/>
      <c r="J344" s="198">
        <f>ROUND(I344*H344,0)</f>
        <v>0</v>
      </c>
      <c r="K344" s="194" t="s">
        <v>141</v>
      </c>
      <c r="L344" s="60"/>
      <c r="M344" s="199" t="s">
        <v>36</v>
      </c>
      <c r="N344" s="200" t="s">
        <v>51</v>
      </c>
      <c r="O344" s="41"/>
      <c r="P344" s="201">
        <f>O344*H344</f>
        <v>0</v>
      </c>
      <c r="Q344" s="201">
        <v>0</v>
      </c>
      <c r="R344" s="201">
        <f>Q344*H344</f>
        <v>0</v>
      </c>
      <c r="S344" s="201">
        <v>0.02</v>
      </c>
      <c r="T344" s="202">
        <f>S344*H344</f>
        <v>1.44</v>
      </c>
      <c r="AR344" s="22" t="s">
        <v>158</v>
      </c>
      <c r="AT344" s="22" t="s">
        <v>137</v>
      </c>
      <c r="AU344" s="22" t="s">
        <v>89</v>
      </c>
      <c r="AY344" s="22" t="s">
        <v>134</v>
      </c>
      <c r="BE344" s="203">
        <f>IF(N344="základní",J344,0)</f>
        <v>0</v>
      </c>
      <c r="BF344" s="203">
        <f>IF(N344="snížená",J344,0)</f>
        <v>0</v>
      </c>
      <c r="BG344" s="203">
        <f>IF(N344="zákl. přenesená",J344,0)</f>
        <v>0</v>
      </c>
      <c r="BH344" s="203">
        <f>IF(N344="sníž. přenesená",J344,0)</f>
        <v>0</v>
      </c>
      <c r="BI344" s="203">
        <f>IF(N344="nulová",J344,0)</f>
        <v>0</v>
      </c>
      <c r="BJ344" s="22" t="s">
        <v>10</v>
      </c>
      <c r="BK344" s="203">
        <f>ROUND(I344*H344,0)</f>
        <v>0</v>
      </c>
      <c r="BL344" s="22" t="s">
        <v>158</v>
      </c>
      <c r="BM344" s="22" t="s">
        <v>625</v>
      </c>
    </row>
    <row r="345" spans="2:65" s="1" customFormat="1" ht="67.5">
      <c r="B345" s="40"/>
      <c r="C345" s="62"/>
      <c r="D345" s="208" t="s">
        <v>183</v>
      </c>
      <c r="E345" s="62"/>
      <c r="F345" s="209" t="s">
        <v>621</v>
      </c>
      <c r="G345" s="62"/>
      <c r="H345" s="62"/>
      <c r="I345" s="162"/>
      <c r="J345" s="62"/>
      <c r="K345" s="62"/>
      <c r="L345" s="60"/>
      <c r="M345" s="210"/>
      <c r="N345" s="41"/>
      <c r="O345" s="41"/>
      <c r="P345" s="41"/>
      <c r="Q345" s="41"/>
      <c r="R345" s="41"/>
      <c r="S345" s="41"/>
      <c r="T345" s="77"/>
      <c r="AT345" s="22" t="s">
        <v>183</v>
      </c>
      <c r="AU345" s="22" t="s">
        <v>89</v>
      </c>
    </row>
    <row r="346" spans="2:65" s="11" customFormat="1" ht="13.5">
      <c r="B346" s="211"/>
      <c r="C346" s="212"/>
      <c r="D346" s="208" t="s">
        <v>185</v>
      </c>
      <c r="E346" s="223" t="s">
        <v>36</v>
      </c>
      <c r="F346" s="224" t="s">
        <v>626</v>
      </c>
      <c r="G346" s="212"/>
      <c r="H346" s="225">
        <v>28</v>
      </c>
      <c r="I346" s="217"/>
      <c r="J346" s="212"/>
      <c r="K346" s="212"/>
      <c r="L346" s="218"/>
      <c r="M346" s="219"/>
      <c r="N346" s="220"/>
      <c r="O346" s="220"/>
      <c r="P346" s="220"/>
      <c r="Q346" s="220"/>
      <c r="R346" s="220"/>
      <c r="S346" s="220"/>
      <c r="T346" s="221"/>
      <c r="AT346" s="222" t="s">
        <v>185</v>
      </c>
      <c r="AU346" s="222" t="s">
        <v>89</v>
      </c>
      <c r="AV346" s="11" t="s">
        <v>89</v>
      </c>
      <c r="AW346" s="11" t="s">
        <v>42</v>
      </c>
      <c r="AX346" s="11" t="s">
        <v>80</v>
      </c>
      <c r="AY346" s="222" t="s">
        <v>134</v>
      </c>
    </row>
    <row r="347" spans="2:65" s="11" customFormat="1" ht="13.5">
      <c r="B347" s="211"/>
      <c r="C347" s="212"/>
      <c r="D347" s="208" t="s">
        <v>185</v>
      </c>
      <c r="E347" s="223" t="s">
        <v>36</v>
      </c>
      <c r="F347" s="224" t="s">
        <v>627</v>
      </c>
      <c r="G347" s="212"/>
      <c r="H347" s="225">
        <v>44</v>
      </c>
      <c r="I347" s="217"/>
      <c r="J347" s="212"/>
      <c r="K347" s="212"/>
      <c r="L347" s="218"/>
      <c r="M347" s="219"/>
      <c r="N347" s="220"/>
      <c r="O347" s="220"/>
      <c r="P347" s="220"/>
      <c r="Q347" s="220"/>
      <c r="R347" s="220"/>
      <c r="S347" s="220"/>
      <c r="T347" s="221"/>
      <c r="AT347" s="222" t="s">
        <v>185</v>
      </c>
      <c r="AU347" s="222" t="s">
        <v>89</v>
      </c>
      <c r="AV347" s="11" t="s">
        <v>89</v>
      </c>
      <c r="AW347" s="11" t="s">
        <v>42</v>
      </c>
      <c r="AX347" s="11" t="s">
        <v>80</v>
      </c>
      <c r="AY347" s="222" t="s">
        <v>134</v>
      </c>
    </row>
    <row r="348" spans="2:65" s="12" customFormat="1" ht="13.5">
      <c r="B348" s="226"/>
      <c r="C348" s="227"/>
      <c r="D348" s="213" t="s">
        <v>185</v>
      </c>
      <c r="E348" s="228" t="s">
        <v>36</v>
      </c>
      <c r="F348" s="229" t="s">
        <v>249</v>
      </c>
      <c r="G348" s="227"/>
      <c r="H348" s="230">
        <v>72</v>
      </c>
      <c r="I348" s="231"/>
      <c r="J348" s="227"/>
      <c r="K348" s="227"/>
      <c r="L348" s="232"/>
      <c r="M348" s="233"/>
      <c r="N348" s="234"/>
      <c r="O348" s="234"/>
      <c r="P348" s="234"/>
      <c r="Q348" s="234"/>
      <c r="R348" s="234"/>
      <c r="S348" s="234"/>
      <c r="T348" s="235"/>
      <c r="AT348" s="236" t="s">
        <v>185</v>
      </c>
      <c r="AU348" s="236" t="s">
        <v>89</v>
      </c>
      <c r="AV348" s="12" t="s">
        <v>158</v>
      </c>
      <c r="AW348" s="12" t="s">
        <v>42</v>
      </c>
      <c r="AX348" s="12" t="s">
        <v>10</v>
      </c>
      <c r="AY348" s="236" t="s">
        <v>134</v>
      </c>
    </row>
    <row r="349" spans="2:65" s="1" customFormat="1" ht="44.25" customHeight="1">
      <c r="B349" s="40"/>
      <c r="C349" s="192" t="s">
        <v>628</v>
      </c>
      <c r="D349" s="192" t="s">
        <v>137</v>
      </c>
      <c r="E349" s="193" t="s">
        <v>629</v>
      </c>
      <c r="F349" s="194" t="s">
        <v>630</v>
      </c>
      <c r="G349" s="195" t="s">
        <v>154</v>
      </c>
      <c r="H349" s="196">
        <v>5</v>
      </c>
      <c r="I349" s="197"/>
      <c r="J349" s="198">
        <f>ROUND(I349*H349,0)</f>
        <v>0</v>
      </c>
      <c r="K349" s="194" t="s">
        <v>141</v>
      </c>
      <c r="L349" s="60"/>
      <c r="M349" s="199" t="s">
        <v>36</v>
      </c>
      <c r="N349" s="200" t="s">
        <v>51</v>
      </c>
      <c r="O349" s="41"/>
      <c r="P349" s="201">
        <f>O349*H349</f>
        <v>0</v>
      </c>
      <c r="Q349" s="201">
        <v>0</v>
      </c>
      <c r="R349" s="201">
        <f>Q349*H349</f>
        <v>0</v>
      </c>
      <c r="S349" s="201">
        <v>8.2000000000000003E-2</v>
      </c>
      <c r="T349" s="202">
        <f>S349*H349</f>
        <v>0.41000000000000003</v>
      </c>
      <c r="AR349" s="22" t="s">
        <v>158</v>
      </c>
      <c r="AT349" s="22" t="s">
        <v>137</v>
      </c>
      <c r="AU349" s="22" t="s">
        <v>89</v>
      </c>
      <c r="AY349" s="22" t="s">
        <v>134</v>
      </c>
      <c r="BE349" s="203">
        <f>IF(N349="základní",J349,0)</f>
        <v>0</v>
      </c>
      <c r="BF349" s="203">
        <f>IF(N349="snížená",J349,0)</f>
        <v>0</v>
      </c>
      <c r="BG349" s="203">
        <f>IF(N349="zákl. přenesená",J349,0)</f>
        <v>0</v>
      </c>
      <c r="BH349" s="203">
        <f>IF(N349="sníž. přenesená",J349,0)</f>
        <v>0</v>
      </c>
      <c r="BI349" s="203">
        <f>IF(N349="nulová",J349,0)</f>
        <v>0</v>
      </c>
      <c r="BJ349" s="22" t="s">
        <v>10</v>
      </c>
      <c r="BK349" s="203">
        <f>ROUND(I349*H349,0)</f>
        <v>0</v>
      </c>
      <c r="BL349" s="22" t="s">
        <v>158</v>
      </c>
      <c r="BM349" s="22" t="s">
        <v>631</v>
      </c>
    </row>
    <row r="350" spans="2:65" s="1" customFormat="1" ht="67.5">
      <c r="B350" s="40"/>
      <c r="C350" s="62"/>
      <c r="D350" s="208" t="s">
        <v>183</v>
      </c>
      <c r="E350" s="62"/>
      <c r="F350" s="209" t="s">
        <v>632</v>
      </c>
      <c r="G350" s="62"/>
      <c r="H350" s="62"/>
      <c r="I350" s="162"/>
      <c r="J350" s="62"/>
      <c r="K350" s="62"/>
      <c r="L350" s="60"/>
      <c r="M350" s="210"/>
      <c r="N350" s="41"/>
      <c r="O350" s="41"/>
      <c r="P350" s="41"/>
      <c r="Q350" s="41"/>
      <c r="R350" s="41"/>
      <c r="S350" s="41"/>
      <c r="T350" s="77"/>
      <c r="AT350" s="22" t="s">
        <v>183</v>
      </c>
      <c r="AU350" s="22" t="s">
        <v>89</v>
      </c>
    </row>
    <row r="351" spans="2:65" s="11" customFormat="1" ht="13.5">
      <c r="B351" s="211"/>
      <c r="C351" s="212"/>
      <c r="D351" s="208" t="s">
        <v>185</v>
      </c>
      <c r="E351" s="223" t="s">
        <v>36</v>
      </c>
      <c r="F351" s="224" t="s">
        <v>538</v>
      </c>
      <c r="G351" s="212"/>
      <c r="H351" s="225">
        <v>5</v>
      </c>
      <c r="I351" s="217"/>
      <c r="J351" s="212"/>
      <c r="K351" s="212"/>
      <c r="L351" s="218"/>
      <c r="M351" s="219"/>
      <c r="N351" s="220"/>
      <c r="O351" s="220"/>
      <c r="P351" s="220"/>
      <c r="Q351" s="220"/>
      <c r="R351" s="220"/>
      <c r="S351" s="220"/>
      <c r="T351" s="221"/>
      <c r="AT351" s="222" t="s">
        <v>185</v>
      </c>
      <c r="AU351" s="222" t="s">
        <v>89</v>
      </c>
      <c r="AV351" s="11" t="s">
        <v>89</v>
      </c>
      <c r="AW351" s="11" t="s">
        <v>42</v>
      </c>
      <c r="AX351" s="11" t="s">
        <v>10</v>
      </c>
      <c r="AY351" s="222" t="s">
        <v>134</v>
      </c>
    </row>
    <row r="352" spans="2:65" s="10" customFormat="1" ht="29.85" customHeight="1">
      <c r="B352" s="175"/>
      <c r="C352" s="176"/>
      <c r="D352" s="189" t="s">
        <v>79</v>
      </c>
      <c r="E352" s="190" t="s">
        <v>633</v>
      </c>
      <c r="F352" s="190" t="s">
        <v>634</v>
      </c>
      <c r="G352" s="176"/>
      <c r="H352" s="176"/>
      <c r="I352" s="179"/>
      <c r="J352" s="191">
        <f>BK352</f>
        <v>0</v>
      </c>
      <c r="K352" s="176"/>
      <c r="L352" s="181"/>
      <c r="M352" s="182"/>
      <c r="N352" s="183"/>
      <c r="O352" s="183"/>
      <c r="P352" s="184">
        <f>SUM(P353:P381)</f>
        <v>0</v>
      </c>
      <c r="Q352" s="183"/>
      <c r="R352" s="184">
        <f>SUM(R353:R381)</f>
        <v>0</v>
      </c>
      <c r="S352" s="183"/>
      <c r="T352" s="185">
        <f>SUM(T353:T381)</f>
        <v>0</v>
      </c>
      <c r="AR352" s="186" t="s">
        <v>10</v>
      </c>
      <c r="AT352" s="187" t="s">
        <v>79</v>
      </c>
      <c r="AU352" s="187" t="s">
        <v>10</v>
      </c>
      <c r="AY352" s="186" t="s">
        <v>134</v>
      </c>
      <c r="BK352" s="188">
        <f>SUM(BK353:BK381)</f>
        <v>0</v>
      </c>
    </row>
    <row r="353" spans="2:65" s="1" customFormat="1" ht="31.5" customHeight="1">
      <c r="B353" s="40"/>
      <c r="C353" s="192" t="s">
        <v>635</v>
      </c>
      <c r="D353" s="192" t="s">
        <v>137</v>
      </c>
      <c r="E353" s="193" t="s">
        <v>636</v>
      </c>
      <c r="F353" s="194" t="s">
        <v>637</v>
      </c>
      <c r="G353" s="195" t="s">
        <v>286</v>
      </c>
      <c r="H353" s="196">
        <v>129.745</v>
      </c>
      <c r="I353" s="197"/>
      <c r="J353" s="198">
        <f>ROUND(I353*H353,0)</f>
        <v>0</v>
      </c>
      <c r="K353" s="194" t="s">
        <v>141</v>
      </c>
      <c r="L353" s="60"/>
      <c r="M353" s="199" t="s">
        <v>36</v>
      </c>
      <c r="N353" s="200" t="s">
        <v>51</v>
      </c>
      <c r="O353" s="41"/>
      <c r="P353" s="201">
        <f>O353*H353</f>
        <v>0</v>
      </c>
      <c r="Q353" s="201">
        <v>0</v>
      </c>
      <c r="R353" s="201">
        <f>Q353*H353</f>
        <v>0</v>
      </c>
      <c r="S353" s="201">
        <v>0</v>
      </c>
      <c r="T353" s="202">
        <f>S353*H353</f>
        <v>0</v>
      </c>
      <c r="AR353" s="22" t="s">
        <v>158</v>
      </c>
      <c r="AT353" s="22" t="s">
        <v>137</v>
      </c>
      <c r="AU353" s="22" t="s">
        <v>89</v>
      </c>
      <c r="AY353" s="22" t="s">
        <v>134</v>
      </c>
      <c r="BE353" s="203">
        <f>IF(N353="základní",J353,0)</f>
        <v>0</v>
      </c>
      <c r="BF353" s="203">
        <f>IF(N353="snížená",J353,0)</f>
        <v>0</v>
      </c>
      <c r="BG353" s="203">
        <f>IF(N353="zákl. přenesená",J353,0)</f>
        <v>0</v>
      </c>
      <c r="BH353" s="203">
        <f>IF(N353="sníž. přenesená",J353,0)</f>
        <v>0</v>
      </c>
      <c r="BI353" s="203">
        <f>IF(N353="nulová",J353,0)</f>
        <v>0</v>
      </c>
      <c r="BJ353" s="22" t="s">
        <v>10</v>
      </c>
      <c r="BK353" s="203">
        <f>ROUND(I353*H353,0)</f>
        <v>0</v>
      </c>
      <c r="BL353" s="22" t="s">
        <v>158</v>
      </c>
      <c r="BM353" s="22" t="s">
        <v>638</v>
      </c>
    </row>
    <row r="354" spans="2:65" s="1" customFormat="1" ht="94.5">
      <c r="B354" s="40"/>
      <c r="C354" s="62"/>
      <c r="D354" s="208" t="s">
        <v>183</v>
      </c>
      <c r="E354" s="62"/>
      <c r="F354" s="209" t="s">
        <v>639</v>
      </c>
      <c r="G354" s="62"/>
      <c r="H354" s="62"/>
      <c r="I354" s="162"/>
      <c r="J354" s="62"/>
      <c r="K354" s="62"/>
      <c r="L354" s="60"/>
      <c r="M354" s="210"/>
      <c r="N354" s="41"/>
      <c r="O354" s="41"/>
      <c r="P354" s="41"/>
      <c r="Q354" s="41"/>
      <c r="R354" s="41"/>
      <c r="S354" s="41"/>
      <c r="T354" s="77"/>
      <c r="AT354" s="22" t="s">
        <v>183</v>
      </c>
      <c r="AU354" s="22" t="s">
        <v>89</v>
      </c>
    </row>
    <row r="355" spans="2:65" s="11" customFormat="1" ht="13.5">
      <c r="B355" s="211"/>
      <c r="C355" s="212"/>
      <c r="D355" s="213" t="s">
        <v>185</v>
      </c>
      <c r="E355" s="214" t="s">
        <v>36</v>
      </c>
      <c r="F355" s="215" t="s">
        <v>640</v>
      </c>
      <c r="G355" s="212"/>
      <c r="H355" s="216">
        <v>129.745</v>
      </c>
      <c r="I355" s="217"/>
      <c r="J355" s="212"/>
      <c r="K355" s="212"/>
      <c r="L355" s="218"/>
      <c r="M355" s="219"/>
      <c r="N355" s="220"/>
      <c r="O355" s="220"/>
      <c r="P355" s="220"/>
      <c r="Q355" s="220"/>
      <c r="R355" s="220"/>
      <c r="S355" s="220"/>
      <c r="T355" s="221"/>
      <c r="AT355" s="222" t="s">
        <v>185</v>
      </c>
      <c r="AU355" s="222" t="s">
        <v>89</v>
      </c>
      <c r="AV355" s="11" t="s">
        <v>89</v>
      </c>
      <c r="AW355" s="11" t="s">
        <v>42</v>
      </c>
      <c r="AX355" s="11" t="s">
        <v>10</v>
      </c>
      <c r="AY355" s="222" t="s">
        <v>134</v>
      </c>
    </row>
    <row r="356" spans="2:65" s="1" customFormat="1" ht="31.5" customHeight="1">
      <c r="B356" s="40"/>
      <c r="C356" s="192" t="s">
        <v>641</v>
      </c>
      <c r="D356" s="192" t="s">
        <v>137</v>
      </c>
      <c r="E356" s="193" t="s">
        <v>642</v>
      </c>
      <c r="F356" s="194" t="s">
        <v>643</v>
      </c>
      <c r="G356" s="195" t="s">
        <v>286</v>
      </c>
      <c r="H356" s="196">
        <v>4800.5649999999996</v>
      </c>
      <c r="I356" s="197"/>
      <c r="J356" s="198">
        <f>ROUND(I356*H356,0)</f>
        <v>0</v>
      </c>
      <c r="K356" s="194" t="s">
        <v>141</v>
      </c>
      <c r="L356" s="60"/>
      <c r="M356" s="199" t="s">
        <v>36</v>
      </c>
      <c r="N356" s="200" t="s">
        <v>51</v>
      </c>
      <c r="O356" s="41"/>
      <c r="P356" s="201">
        <f>O356*H356</f>
        <v>0</v>
      </c>
      <c r="Q356" s="201">
        <v>0</v>
      </c>
      <c r="R356" s="201">
        <f>Q356*H356</f>
        <v>0</v>
      </c>
      <c r="S356" s="201">
        <v>0</v>
      </c>
      <c r="T356" s="202">
        <f>S356*H356</f>
        <v>0</v>
      </c>
      <c r="AR356" s="22" t="s">
        <v>158</v>
      </c>
      <c r="AT356" s="22" t="s">
        <v>137</v>
      </c>
      <c r="AU356" s="22" t="s">
        <v>89</v>
      </c>
      <c r="AY356" s="22" t="s">
        <v>134</v>
      </c>
      <c r="BE356" s="203">
        <f>IF(N356="základní",J356,0)</f>
        <v>0</v>
      </c>
      <c r="BF356" s="203">
        <f>IF(N356="snížená",J356,0)</f>
        <v>0</v>
      </c>
      <c r="BG356" s="203">
        <f>IF(N356="zákl. přenesená",J356,0)</f>
        <v>0</v>
      </c>
      <c r="BH356" s="203">
        <f>IF(N356="sníž. přenesená",J356,0)</f>
        <v>0</v>
      </c>
      <c r="BI356" s="203">
        <f>IF(N356="nulová",J356,0)</f>
        <v>0</v>
      </c>
      <c r="BJ356" s="22" t="s">
        <v>10</v>
      </c>
      <c r="BK356" s="203">
        <f>ROUND(I356*H356,0)</f>
        <v>0</v>
      </c>
      <c r="BL356" s="22" t="s">
        <v>158</v>
      </c>
      <c r="BM356" s="22" t="s">
        <v>644</v>
      </c>
    </row>
    <row r="357" spans="2:65" s="1" customFormat="1" ht="94.5">
      <c r="B357" s="40"/>
      <c r="C357" s="62"/>
      <c r="D357" s="208" t="s">
        <v>183</v>
      </c>
      <c r="E357" s="62"/>
      <c r="F357" s="209" t="s">
        <v>639</v>
      </c>
      <c r="G357" s="62"/>
      <c r="H357" s="62"/>
      <c r="I357" s="162"/>
      <c r="J357" s="62"/>
      <c r="K357" s="62"/>
      <c r="L357" s="60"/>
      <c r="M357" s="210"/>
      <c r="N357" s="41"/>
      <c r="O357" s="41"/>
      <c r="P357" s="41"/>
      <c r="Q357" s="41"/>
      <c r="R357" s="41"/>
      <c r="S357" s="41"/>
      <c r="T357" s="77"/>
      <c r="AT357" s="22" t="s">
        <v>183</v>
      </c>
      <c r="AU357" s="22" t="s">
        <v>89</v>
      </c>
    </row>
    <row r="358" spans="2:65" s="11" customFormat="1" ht="13.5">
      <c r="B358" s="211"/>
      <c r="C358" s="212"/>
      <c r="D358" s="208" t="s">
        <v>185</v>
      </c>
      <c r="E358" s="223" t="s">
        <v>36</v>
      </c>
      <c r="F358" s="224" t="s">
        <v>640</v>
      </c>
      <c r="G358" s="212"/>
      <c r="H358" s="225">
        <v>129.745</v>
      </c>
      <c r="I358" s="217"/>
      <c r="J358" s="212"/>
      <c r="K358" s="212"/>
      <c r="L358" s="218"/>
      <c r="M358" s="219"/>
      <c r="N358" s="220"/>
      <c r="O358" s="220"/>
      <c r="P358" s="220"/>
      <c r="Q358" s="220"/>
      <c r="R358" s="220"/>
      <c r="S358" s="220"/>
      <c r="T358" s="221"/>
      <c r="AT358" s="222" t="s">
        <v>185</v>
      </c>
      <c r="AU358" s="222" t="s">
        <v>89</v>
      </c>
      <c r="AV358" s="11" t="s">
        <v>89</v>
      </c>
      <c r="AW358" s="11" t="s">
        <v>42</v>
      </c>
      <c r="AX358" s="11" t="s">
        <v>10</v>
      </c>
      <c r="AY358" s="222" t="s">
        <v>134</v>
      </c>
    </row>
    <row r="359" spans="2:65" s="11" customFormat="1" ht="13.5">
      <c r="B359" s="211"/>
      <c r="C359" s="212"/>
      <c r="D359" s="213" t="s">
        <v>185</v>
      </c>
      <c r="E359" s="212"/>
      <c r="F359" s="215" t="s">
        <v>645</v>
      </c>
      <c r="G359" s="212"/>
      <c r="H359" s="216">
        <v>4800.5649999999996</v>
      </c>
      <c r="I359" s="217"/>
      <c r="J359" s="212"/>
      <c r="K359" s="212"/>
      <c r="L359" s="218"/>
      <c r="M359" s="219"/>
      <c r="N359" s="220"/>
      <c r="O359" s="220"/>
      <c r="P359" s="220"/>
      <c r="Q359" s="220"/>
      <c r="R359" s="220"/>
      <c r="S359" s="220"/>
      <c r="T359" s="221"/>
      <c r="AT359" s="222" t="s">
        <v>185</v>
      </c>
      <c r="AU359" s="222" t="s">
        <v>89</v>
      </c>
      <c r="AV359" s="11" t="s">
        <v>89</v>
      </c>
      <c r="AW359" s="11" t="s">
        <v>6</v>
      </c>
      <c r="AX359" s="11" t="s">
        <v>10</v>
      </c>
      <c r="AY359" s="222" t="s">
        <v>134</v>
      </c>
    </row>
    <row r="360" spans="2:65" s="1" customFormat="1" ht="31.5" customHeight="1">
      <c r="B360" s="40"/>
      <c r="C360" s="192" t="s">
        <v>646</v>
      </c>
      <c r="D360" s="192" t="s">
        <v>137</v>
      </c>
      <c r="E360" s="193" t="s">
        <v>647</v>
      </c>
      <c r="F360" s="194" t="s">
        <v>648</v>
      </c>
      <c r="G360" s="195" t="s">
        <v>286</v>
      </c>
      <c r="H360" s="196">
        <v>522.82100000000003</v>
      </c>
      <c r="I360" s="197"/>
      <c r="J360" s="198">
        <f>ROUND(I360*H360,0)</f>
        <v>0</v>
      </c>
      <c r="K360" s="194" t="s">
        <v>141</v>
      </c>
      <c r="L360" s="60"/>
      <c r="M360" s="199" t="s">
        <v>36</v>
      </c>
      <c r="N360" s="200" t="s">
        <v>51</v>
      </c>
      <c r="O360" s="41"/>
      <c r="P360" s="201">
        <f>O360*H360</f>
        <v>0</v>
      </c>
      <c r="Q360" s="201">
        <v>0</v>
      </c>
      <c r="R360" s="201">
        <f>Q360*H360</f>
        <v>0</v>
      </c>
      <c r="S360" s="201">
        <v>0</v>
      </c>
      <c r="T360" s="202">
        <f>S360*H360</f>
        <v>0</v>
      </c>
      <c r="AR360" s="22" t="s">
        <v>158</v>
      </c>
      <c r="AT360" s="22" t="s">
        <v>137</v>
      </c>
      <c r="AU360" s="22" t="s">
        <v>89</v>
      </c>
      <c r="AY360" s="22" t="s">
        <v>134</v>
      </c>
      <c r="BE360" s="203">
        <f>IF(N360="základní",J360,0)</f>
        <v>0</v>
      </c>
      <c r="BF360" s="203">
        <f>IF(N360="snížená",J360,0)</f>
        <v>0</v>
      </c>
      <c r="BG360" s="203">
        <f>IF(N360="zákl. přenesená",J360,0)</f>
        <v>0</v>
      </c>
      <c r="BH360" s="203">
        <f>IF(N360="sníž. přenesená",J360,0)</f>
        <v>0</v>
      </c>
      <c r="BI360" s="203">
        <f>IF(N360="nulová",J360,0)</f>
        <v>0</v>
      </c>
      <c r="BJ360" s="22" t="s">
        <v>10</v>
      </c>
      <c r="BK360" s="203">
        <f>ROUND(I360*H360,0)</f>
        <v>0</v>
      </c>
      <c r="BL360" s="22" t="s">
        <v>158</v>
      </c>
      <c r="BM360" s="22" t="s">
        <v>649</v>
      </c>
    </row>
    <row r="361" spans="2:65" s="1" customFormat="1" ht="94.5">
      <c r="B361" s="40"/>
      <c r="C361" s="62"/>
      <c r="D361" s="208" t="s">
        <v>183</v>
      </c>
      <c r="E361" s="62"/>
      <c r="F361" s="209" t="s">
        <v>639</v>
      </c>
      <c r="G361" s="62"/>
      <c r="H361" s="62"/>
      <c r="I361" s="162"/>
      <c r="J361" s="62"/>
      <c r="K361" s="62"/>
      <c r="L361" s="60"/>
      <c r="M361" s="210"/>
      <c r="N361" s="41"/>
      <c r="O361" s="41"/>
      <c r="P361" s="41"/>
      <c r="Q361" s="41"/>
      <c r="R361" s="41"/>
      <c r="S361" s="41"/>
      <c r="T361" s="77"/>
      <c r="AT361" s="22" t="s">
        <v>183</v>
      </c>
      <c r="AU361" s="22" t="s">
        <v>89</v>
      </c>
    </row>
    <row r="362" spans="2:65" s="11" customFormat="1" ht="13.5">
      <c r="B362" s="211"/>
      <c r="C362" s="212"/>
      <c r="D362" s="208" t="s">
        <v>185</v>
      </c>
      <c r="E362" s="223" t="s">
        <v>36</v>
      </c>
      <c r="F362" s="224" t="s">
        <v>650</v>
      </c>
      <c r="G362" s="212"/>
      <c r="H362" s="225">
        <v>329.30700000000002</v>
      </c>
      <c r="I362" s="217"/>
      <c r="J362" s="212"/>
      <c r="K362" s="212"/>
      <c r="L362" s="218"/>
      <c r="M362" s="219"/>
      <c r="N362" s="220"/>
      <c r="O362" s="220"/>
      <c r="P362" s="220"/>
      <c r="Q362" s="220"/>
      <c r="R362" s="220"/>
      <c r="S362" s="220"/>
      <c r="T362" s="221"/>
      <c r="AT362" s="222" t="s">
        <v>185</v>
      </c>
      <c r="AU362" s="222" t="s">
        <v>89</v>
      </c>
      <c r="AV362" s="11" t="s">
        <v>89</v>
      </c>
      <c r="AW362" s="11" t="s">
        <v>42</v>
      </c>
      <c r="AX362" s="11" t="s">
        <v>80</v>
      </c>
      <c r="AY362" s="222" t="s">
        <v>134</v>
      </c>
    </row>
    <row r="363" spans="2:65" s="11" customFormat="1" ht="13.5">
      <c r="B363" s="211"/>
      <c r="C363" s="212"/>
      <c r="D363" s="208" t="s">
        <v>185</v>
      </c>
      <c r="E363" s="223" t="s">
        <v>36</v>
      </c>
      <c r="F363" s="224" t="s">
        <v>651</v>
      </c>
      <c r="G363" s="212"/>
      <c r="H363" s="225">
        <v>193.51400000000001</v>
      </c>
      <c r="I363" s="217"/>
      <c r="J363" s="212"/>
      <c r="K363" s="212"/>
      <c r="L363" s="218"/>
      <c r="M363" s="219"/>
      <c r="N363" s="220"/>
      <c r="O363" s="220"/>
      <c r="P363" s="220"/>
      <c r="Q363" s="220"/>
      <c r="R363" s="220"/>
      <c r="S363" s="220"/>
      <c r="T363" s="221"/>
      <c r="AT363" s="222" t="s">
        <v>185</v>
      </c>
      <c r="AU363" s="222" t="s">
        <v>89</v>
      </c>
      <c r="AV363" s="11" t="s">
        <v>89</v>
      </c>
      <c r="AW363" s="11" t="s">
        <v>42</v>
      </c>
      <c r="AX363" s="11" t="s">
        <v>80</v>
      </c>
      <c r="AY363" s="222" t="s">
        <v>134</v>
      </c>
    </row>
    <row r="364" spans="2:65" s="12" customFormat="1" ht="13.5">
      <c r="B364" s="226"/>
      <c r="C364" s="227"/>
      <c r="D364" s="213" t="s">
        <v>185</v>
      </c>
      <c r="E364" s="228" t="s">
        <v>36</v>
      </c>
      <c r="F364" s="229" t="s">
        <v>249</v>
      </c>
      <c r="G364" s="227"/>
      <c r="H364" s="230">
        <v>522.82100000000003</v>
      </c>
      <c r="I364" s="231"/>
      <c r="J364" s="227"/>
      <c r="K364" s="227"/>
      <c r="L364" s="232"/>
      <c r="M364" s="233"/>
      <c r="N364" s="234"/>
      <c r="O364" s="234"/>
      <c r="P364" s="234"/>
      <c r="Q364" s="234"/>
      <c r="R364" s="234"/>
      <c r="S364" s="234"/>
      <c r="T364" s="235"/>
      <c r="AT364" s="236" t="s">
        <v>185</v>
      </c>
      <c r="AU364" s="236" t="s">
        <v>89</v>
      </c>
      <c r="AV364" s="12" t="s">
        <v>158</v>
      </c>
      <c r="AW364" s="12" t="s">
        <v>42</v>
      </c>
      <c r="AX364" s="12" t="s">
        <v>10</v>
      </c>
      <c r="AY364" s="236" t="s">
        <v>134</v>
      </c>
    </row>
    <row r="365" spans="2:65" s="1" customFormat="1" ht="31.5" customHeight="1">
      <c r="B365" s="40"/>
      <c r="C365" s="192" t="s">
        <v>652</v>
      </c>
      <c r="D365" s="192" t="s">
        <v>137</v>
      </c>
      <c r="E365" s="193" t="s">
        <v>653</v>
      </c>
      <c r="F365" s="194" t="s">
        <v>643</v>
      </c>
      <c r="G365" s="195" t="s">
        <v>286</v>
      </c>
      <c r="H365" s="196">
        <v>19344.377</v>
      </c>
      <c r="I365" s="197"/>
      <c r="J365" s="198">
        <f>ROUND(I365*H365,0)</f>
        <v>0</v>
      </c>
      <c r="K365" s="194" t="s">
        <v>141</v>
      </c>
      <c r="L365" s="60"/>
      <c r="M365" s="199" t="s">
        <v>36</v>
      </c>
      <c r="N365" s="200" t="s">
        <v>51</v>
      </c>
      <c r="O365" s="41"/>
      <c r="P365" s="201">
        <f>O365*H365</f>
        <v>0</v>
      </c>
      <c r="Q365" s="201">
        <v>0</v>
      </c>
      <c r="R365" s="201">
        <f>Q365*H365</f>
        <v>0</v>
      </c>
      <c r="S365" s="201">
        <v>0</v>
      </c>
      <c r="T365" s="202">
        <f>S365*H365</f>
        <v>0</v>
      </c>
      <c r="AR365" s="22" t="s">
        <v>158</v>
      </c>
      <c r="AT365" s="22" t="s">
        <v>137</v>
      </c>
      <c r="AU365" s="22" t="s">
        <v>89</v>
      </c>
      <c r="AY365" s="22" t="s">
        <v>134</v>
      </c>
      <c r="BE365" s="203">
        <f>IF(N365="základní",J365,0)</f>
        <v>0</v>
      </c>
      <c r="BF365" s="203">
        <f>IF(N365="snížená",J365,0)</f>
        <v>0</v>
      </c>
      <c r="BG365" s="203">
        <f>IF(N365="zákl. přenesená",J365,0)</f>
        <v>0</v>
      </c>
      <c r="BH365" s="203">
        <f>IF(N365="sníž. přenesená",J365,0)</f>
        <v>0</v>
      </c>
      <c r="BI365" s="203">
        <f>IF(N365="nulová",J365,0)</f>
        <v>0</v>
      </c>
      <c r="BJ365" s="22" t="s">
        <v>10</v>
      </c>
      <c r="BK365" s="203">
        <f>ROUND(I365*H365,0)</f>
        <v>0</v>
      </c>
      <c r="BL365" s="22" t="s">
        <v>158</v>
      </c>
      <c r="BM365" s="22" t="s">
        <v>654</v>
      </c>
    </row>
    <row r="366" spans="2:65" s="1" customFormat="1" ht="94.5">
      <c r="B366" s="40"/>
      <c r="C366" s="62"/>
      <c r="D366" s="208" t="s">
        <v>183</v>
      </c>
      <c r="E366" s="62"/>
      <c r="F366" s="209" t="s">
        <v>639</v>
      </c>
      <c r="G366" s="62"/>
      <c r="H366" s="62"/>
      <c r="I366" s="162"/>
      <c r="J366" s="62"/>
      <c r="K366" s="62"/>
      <c r="L366" s="60"/>
      <c r="M366" s="210"/>
      <c r="N366" s="41"/>
      <c r="O366" s="41"/>
      <c r="P366" s="41"/>
      <c r="Q366" s="41"/>
      <c r="R366" s="41"/>
      <c r="S366" s="41"/>
      <c r="T366" s="77"/>
      <c r="AT366" s="22" t="s">
        <v>183</v>
      </c>
      <c r="AU366" s="22" t="s">
        <v>89</v>
      </c>
    </row>
    <row r="367" spans="2:65" s="11" customFormat="1" ht="13.5">
      <c r="B367" s="211"/>
      <c r="C367" s="212"/>
      <c r="D367" s="208" t="s">
        <v>185</v>
      </c>
      <c r="E367" s="223" t="s">
        <v>36</v>
      </c>
      <c r="F367" s="224" t="s">
        <v>650</v>
      </c>
      <c r="G367" s="212"/>
      <c r="H367" s="225">
        <v>329.30700000000002</v>
      </c>
      <c r="I367" s="217"/>
      <c r="J367" s="212"/>
      <c r="K367" s="212"/>
      <c r="L367" s="218"/>
      <c r="M367" s="219"/>
      <c r="N367" s="220"/>
      <c r="O367" s="220"/>
      <c r="P367" s="220"/>
      <c r="Q367" s="220"/>
      <c r="R367" s="220"/>
      <c r="S367" s="220"/>
      <c r="T367" s="221"/>
      <c r="AT367" s="222" t="s">
        <v>185</v>
      </c>
      <c r="AU367" s="222" t="s">
        <v>89</v>
      </c>
      <c r="AV367" s="11" t="s">
        <v>89</v>
      </c>
      <c r="AW367" s="11" t="s">
        <v>42</v>
      </c>
      <c r="AX367" s="11" t="s">
        <v>80</v>
      </c>
      <c r="AY367" s="222" t="s">
        <v>134</v>
      </c>
    </row>
    <row r="368" spans="2:65" s="11" customFormat="1" ht="13.5">
      <c r="B368" s="211"/>
      <c r="C368" s="212"/>
      <c r="D368" s="208" t="s">
        <v>185</v>
      </c>
      <c r="E368" s="223" t="s">
        <v>36</v>
      </c>
      <c r="F368" s="224" t="s">
        <v>651</v>
      </c>
      <c r="G368" s="212"/>
      <c r="H368" s="225">
        <v>193.51400000000001</v>
      </c>
      <c r="I368" s="217"/>
      <c r="J368" s="212"/>
      <c r="K368" s="212"/>
      <c r="L368" s="218"/>
      <c r="M368" s="219"/>
      <c r="N368" s="220"/>
      <c r="O368" s="220"/>
      <c r="P368" s="220"/>
      <c r="Q368" s="220"/>
      <c r="R368" s="220"/>
      <c r="S368" s="220"/>
      <c r="T368" s="221"/>
      <c r="AT368" s="222" t="s">
        <v>185</v>
      </c>
      <c r="AU368" s="222" t="s">
        <v>89</v>
      </c>
      <c r="AV368" s="11" t="s">
        <v>89</v>
      </c>
      <c r="AW368" s="11" t="s">
        <v>42</v>
      </c>
      <c r="AX368" s="11" t="s">
        <v>80</v>
      </c>
      <c r="AY368" s="222" t="s">
        <v>134</v>
      </c>
    </row>
    <row r="369" spans="2:65" s="12" customFormat="1" ht="13.5">
      <c r="B369" s="226"/>
      <c r="C369" s="227"/>
      <c r="D369" s="208" t="s">
        <v>185</v>
      </c>
      <c r="E369" s="248" t="s">
        <v>36</v>
      </c>
      <c r="F369" s="249" t="s">
        <v>249</v>
      </c>
      <c r="G369" s="227"/>
      <c r="H369" s="250">
        <v>522.82100000000003</v>
      </c>
      <c r="I369" s="231"/>
      <c r="J369" s="227"/>
      <c r="K369" s="227"/>
      <c r="L369" s="232"/>
      <c r="M369" s="233"/>
      <c r="N369" s="234"/>
      <c r="O369" s="234"/>
      <c r="P369" s="234"/>
      <c r="Q369" s="234"/>
      <c r="R369" s="234"/>
      <c r="S369" s="234"/>
      <c r="T369" s="235"/>
      <c r="AT369" s="236" t="s">
        <v>185</v>
      </c>
      <c r="AU369" s="236" t="s">
        <v>89</v>
      </c>
      <c r="AV369" s="12" t="s">
        <v>158</v>
      </c>
      <c r="AW369" s="12" t="s">
        <v>42</v>
      </c>
      <c r="AX369" s="12" t="s">
        <v>10</v>
      </c>
      <c r="AY369" s="236" t="s">
        <v>134</v>
      </c>
    </row>
    <row r="370" spans="2:65" s="11" customFormat="1" ht="13.5">
      <c r="B370" s="211"/>
      <c r="C370" s="212"/>
      <c r="D370" s="213" t="s">
        <v>185</v>
      </c>
      <c r="E370" s="212"/>
      <c r="F370" s="215" t="s">
        <v>655</v>
      </c>
      <c r="G370" s="212"/>
      <c r="H370" s="216">
        <v>19344.377</v>
      </c>
      <c r="I370" s="217"/>
      <c r="J370" s="212"/>
      <c r="K370" s="212"/>
      <c r="L370" s="218"/>
      <c r="M370" s="219"/>
      <c r="N370" s="220"/>
      <c r="O370" s="220"/>
      <c r="P370" s="220"/>
      <c r="Q370" s="220"/>
      <c r="R370" s="220"/>
      <c r="S370" s="220"/>
      <c r="T370" s="221"/>
      <c r="AT370" s="222" t="s">
        <v>185</v>
      </c>
      <c r="AU370" s="222" t="s">
        <v>89</v>
      </c>
      <c r="AV370" s="11" t="s">
        <v>89</v>
      </c>
      <c r="AW370" s="11" t="s">
        <v>6</v>
      </c>
      <c r="AX370" s="11" t="s">
        <v>10</v>
      </c>
      <c r="AY370" s="222" t="s">
        <v>134</v>
      </c>
    </row>
    <row r="371" spans="2:65" s="1" customFormat="1" ht="22.5" customHeight="1">
      <c r="B371" s="40"/>
      <c r="C371" s="192" t="s">
        <v>656</v>
      </c>
      <c r="D371" s="192" t="s">
        <v>137</v>
      </c>
      <c r="E371" s="193" t="s">
        <v>657</v>
      </c>
      <c r="F371" s="194" t="s">
        <v>658</v>
      </c>
      <c r="G371" s="195" t="s">
        <v>286</v>
      </c>
      <c r="H371" s="196">
        <v>726.33900000000006</v>
      </c>
      <c r="I371" s="197"/>
      <c r="J371" s="198">
        <f>ROUND(I371*H371,0)</f>
        <v>0</v>
      </c>
      <c r="K371" s="194" t="s">
        <v>141</v>
      </c>
      <c r="L371" s="60"/>
      <c r="M371" s="199" t="s">
        <v>36</v>
      </c>
      <c r="N371" s="200" t="s">
        <v>51</v>
      </c>
      <c r="O371" s="41"/>
      <c r="P371" s="201">
        <f>O371*H371</f>
        <v>0</v>
      </c>
      <c r="Q371" s="201">
        <v>0</v>
      </c>
      <c r="R371" s="201">
        <f>Q371*H371</f>
        <v>0</v>
      </c>
      <c r="S371" s="201">
        <v>0</v>
      </c>
      <c r="T371" s="202">
        <f>S371*H371</f>
        <v>0</v>
      </c>
      <c r="AR371" s="22" t="s">
        <v>158</v>
      </c>
      <c r="AT371" s="22" t="s">
        <v>137</v>
      </c>
      <c r="AU371" s="22" t="s">
        <v>89</v>
      </c>
      <c r="AY371" s="22" t="s">
        <v>134</v>
      </c>
      <c r="BE371" s="203">
        <f>IF(N371="základní",J371,0)</f>
        <v>0</v>
      </c>
      <c r="BF371" s="203">
        <f>IF(N371="snížená",J371,0)</f>
        <v>0</v>
      </c>
      <c r="BG371" s="203">
        <f>IF(N371="zákl. přenesená",J371,0)</f>
        <v>0</v>
      </c>
      <c r="BH371" s="203">
        <f>IF(N371="sníž. přenesená",J371,0)</f>
        <v>0</v>
      </c>
      <c r="BI371" s="203">
        <f>IF(N371="nulová",J371,0)</f>
        <v>0</v>
      </c>
      <c r="BJ371" s="22" t="s">
        <v>10</v>
      </c>
      <c r="BK371" s="203">
        <f>ROUND(I371*H371,0)</f>
        <v>0</v>
      </c>
      <c r="BL371" s="22" t="s">
        <v>158</v>
      </c>
      <c r="BM371" s="22" t="s">
        <v>659</v>
      </c>
    </row>
    <row r="372" spans="2:65" s="1" customFormat="1" ht="40.5">
      <c r="B372" s="40"/>
      <c r="C372" s="62"/>
      <c r="D372" s="213" t="s">
        <v>183</v>
      </c>
      <c r="E372" s="62"/>
      <c r="F372" s="237" t="s">
        <v>660</v>
      </c>
      <c r="G372" s="62"/>
      <c r="H372" s="62"/>
      <c r="I372" s="162"/>
      <c r="J372" s="62"/>
      <c r="K372" s="62"/>
      <c r="L372" s="60"/>
      <c r="M372" s="210"/>
      <c r="N372" s="41"/>
      <c r="O372" s="41"/>
      <c r="P372" s="41"/>
      <c r="Q372" s="41"/>
      <c r="R372" s="41"/>
      <c r="S372" s="41"/>
      <c r="T372" s="77"/>
      <c r="AT372" s="22" t="s">
        <v>183</v>
      </c>
      <c r="AU372" s="22" t="s">
        <v>89</v>
      </c>
    </row>
    <row r="373" spans="2:65" s="1" customFormat="1" ht="22.5" customHeight="1">
      <c r="B373" s="40"/>
      <c r="C373" s="192" t="s">
        <v>661</v>
      </c>
      <c r="D373" s="192" t="s">
        <v>137</v>
      </c>
      <c r="E373" s="193" t="s">
        <v>662</v>
      </c>
      <c r="F373" s="194" t="s">
        <v>663</v>
      </c>
      <c r="G373" s="195" t="s">
        <v>286</v>
      </c>
      <c r="H373" s="196">
        <v>329.30700000000002</v>
      </c>
      <c r="I373" s="197"/>
      <c r="J373" s="198">
        <f>ROUND(I373*H373,0)</f>
        <v>0</v>
      </c>
      <c r="K373" s="194" t="s">
        <v>141</v>
      </c>
      <c r="L373" s="60"/>
      <c r="M373" s="199" t="s">
        <v>36</v>
      </c>
      <c r="N373" s="200" t="s">
        <v>51</v>
      </c>
      <c r="O373" s="41"/>
      <c r="P373" s="201">
        <f>O373*H373</f>
        <v>0</v>
      </c>
      <c r="Q373" s="201">
        <v>0</v>
      </c>
      <c r="R373" s="201">
        <f>Q373*H373</f>
        <v>0</v>
      </c>
      <c r="S373" s="201">
        <v>0</v>
      </c>
      <c r="T373" s="202">
        <f>S373*H373</f>
        <v>0</v>
      </c>
      <c r="AR373" s="22" t="s">
        <v>158</v>
      </c>
      <c r="AT373" s="22" t="s">
        <v>137</v>
      </c>
      <c r="AU373" s="22" t="s">
        <v>89</v>
      </c>
      <c r="AY373" s="22" t="s">
        <v>134</v>
      </c>
      <c r="BE373" s="203">
        <f>IF(N373="základní",J373,0)</f>
        <v>0</v>
      </c>
      <c r="BF373" s="203">
        <f>IF(N373="snížená",J373,0)</f>
        <v>0</v>
      </c>
      <c r="BG373" s="203">
        <f>IF(N373="zákl. přenesená",J373,0)</f>
        <v>0</v>
      </c>
      <c r="BH373" s="203">
        <f>IF(N373="sníž. přenesená",J373,0)</f>
        <v>0</v>
      </c>
      <c r="BI373" s="203">
        <f>IF(N373="nulová",J373,0)</f>
        <v>0</v>
      </c>
      <c r="BJ373" s="22" t="s">
        <v>10</v>
      </c>
      <c r="BK373" s="203">
        <f>ROUND(I373*H373,0)</f>
        <v>0</v>
      </c>
      <c r="BL373" s="22" t="s">
        <v>158</v>
      </c>
      <c r="BM373" s="22" t="s">
        <v>664</v>
      </c>
    </row>
    <row r="374" spans="2:65" s="1" customFormat="1" ht="67.5">
      <c r="B374" s="40"/>
      <c r="C374" s="62"/>
      <c r="D374" s="208" t="s">
        <v>183</v>
      </c>
      <c r="E374" s="62"/>
      <c r="F374" s="209" t="s">
        <v>665</v>
      </c>
      <c r="G374" s="62"/>
      <c r="H374" s="62"/>
      <c r="I374" s="162"/>
      <c r="J374" s="62"/>
      <c r="K374" s="62"/>
      <c r="L374" s="60"/>
      <c r="M374" s="210"/>
      <c r="N374" s="41"/>
      <c r="O374" s="41"/>
      <c r="P374" s="41"/>
      <c r="Q374" s="41"/>
      <c r="R374" s="41"/>
      <c r="S374" s="41"/>
      <c r="T374" s="77"/>
      <c r="AT374" s="22" t="s">
        <v>183</v>
      </c>
      <c r="AU374" s="22" t="s">
        <v>89</v>
      </c>
    </row>
    <row r="375" spans="2:65" s="11" customFormat="1" ht="13.5">
      <c r="B375" s="211"/>
      <c r="C375" s="212"/>
      <c r="D375" s="213" t="s">
        <v>185</v>
      </c>
      <c r="E375" s="214" t="s">
        <v>36</v>
      </c>
      <c r="F375" s="215" t="s">
        <v>650</v>
      </c>
      <c r="G375" s="212"/>
      <c r="H375" s="216">
        <v>329.30700000000002</v>
      </c>
      <c r="I375" s="217"/>
      <c r="J375" s="212"/>
      <c r="K375" s="212"/>
      <c r="L375" s="218"/>
      <c r="M375" s="219"/>
      <c r="N375" s="220"/>
      <c r="O375" s="220"/>
      <c r="P375" s="220"/>
      <c r="Q375" s="220"/>
      <c r="R375" s="220"/>
      <c r="S375" s="220"/>
      <c r="T375" s="221"/>
      <c r="AT375" s="222" t="s">
        <v>185</v>
      </c>
      <c r="AU375" s="222" t="s">
        <v>89</v>
      </c>
      <c r="AV375" s="11" t="s">
        <v>89</v>
      </c>
      <c r="AW375" s="11" t="s">
        <v>42</v>
      </c>
      <c r="AX375" s="11" t="s">
        <v>10</v>
      </c>
      <c r="AY375" s="222" t="s">
        <v>134</v>
      </c>
    </row>
    <row r="376" spans="2:65" s="1" customFormat="1" ht="22.5" customHeight="1">
      <c r="B376" s="40"/>
      <c r="C376" s="192" t="s">
        <v>666</v>
      </c>
      <c r="D376" s="192" t="s">
        <v>137</v>
      </c>
      <c r="E376" s="193" t="s">
        <v>667</v>
      </c>
      <c r="F376" s="194" t="s">
        <v>668</v>
      </c>
      <c r="G376" s="195" t="s">
        <v>286</v>
      </c>
      <c r="H376" s="196">
        <v>193.51400000000001</v>
      </c>
      <c r="I376" s="197"/>
      <c r="J376" s="198">
        <f>ROUND(I376*H376,0)</f>
        <v>0</v>
      </c>
      <c r="K376" s="194" t="s">
        <v>141</v>
      </c>
      <c r="L376" s="60"/>
      <c r="M376" s="199" t="s">
        <v>36</v>
      </c>
      <c r="N376" s="200" t="s">
        <v>51</v>
      </c>
      <c r="O376" s="41"/>
      <c r="P376" s="201">
        <f>O376*H376</f>
        <v>0</v>
      </c>
      <c r="Q376" s="201">
        <v>0</v>
      </c>
      <c r="R376" s="201">
        <f>Q376*H376</f>
        <v>0</v>
      </c>
      <c r="S376" s="201">
        <v>0</v>
      </c>
      <c r="T376" s="202">
        <f>S376*H376</f>
        <v>0</v>
      </c>
      <c r="AR376" s="22" t="s">
        <v>158</v>
      </c>
      <c r="AT376" s="22" t="s">
        <v>137</v>
      </c>
      <c r="AU376" s="22" t="s">
        <v>89</v>
      </c>
      <c r="AY376" s="22" t="s">
        <v>134</v>
      </c>
      <c r="BE376" s="203">
        <f>IF(N376="základní",J376,0)</f>
        <v>0</v>
      </c>
      <c r="BF376" s="203">
        <f>IF(N376="snížená",J376,0)</f>
        <v>0</v>
      </c>
      <c r="BG376" s="203">
        <f>IF(N376="zákl. přenesená",J376,0)</f>
        <v>0</v>
      </c>
      <c r="BH376" s="203">
        <f>IF(N376="sníž. přenesená",J376,0)</f>
        <v>0</v>
      </c>
      <c r="BI376" s="203">
        <f>IF(N376="nulová",J376,0)</f>
        <v>0</v>
      </c>
      <c r="BJ376" s="22" t="s">
        <v>10</v>
      </c>
      <c r="BK376" s="203">
        <f>ROUND(I376*H376,0)</f>
        <v>0</v>
      </c>
      <c r="BL376" s="22" t="s">
        <v>158</v>
      </c>
      <c r="BM376" s="22" t="s">
        <v>669</v>
      </c>
    </row>
    <row r="377" spans="2:65" s="1" customFormat="1" ht="67.5">
      <c r="B377" s="40"/>
      <c r="C377" s="62"/>
      <c r="D377" s="208" t="s">
        <v>183</v>
      </c>
      <c r="E377" s="62"/>
      <c r="F377" s="209" t="s">
        <v>665</v>
      </c>
      <c r="G377" s="62"/>
      <c r="H377" s="62"/>
      <c r="I377" s="162"/>
      <c r="J377" s="62"/>
      <c r="K377" s="62"/>
      <c r="L377" s="60"/>
      <c r="M377" s="210"/>
      <c r="N377" s="41"/>
      <c r="O377" s="41"/>
      <c r="P377" s="41"/>
      <c r="Q377" s="41"/>
      <c r="R377" s="41"/>
      <c r="S377" s="41"/>
      <c r="T377" s="77"/>
      <c r="AT377" s="22" t="s">
        <v>183</v>
      </c>
      <c r="AU377" s="22" t="s">
        <v>89</v>
      </c>
    </row>
    <row r="378" spans="2:65" s="11" customFormat="1" ht="13.5">
      <c r="B378" s="211"/>
      <c r="C378" s="212"/>
      <c r="D378" s="213" t="s">
        <v>185</v>
      </c>
      <c r="E378" s="214" t="s">
        <v>36</v>
      </c>
      <c r="F378" s="215" t="s">
        <v>651</v>
      </c>
      <c r="G378" s="212"/>
      <c r="H378" s="216">
        <v>193.51400000000001</v>
      </c>
      <c r="I378" s="217"/>
      <c r="J378" s="212"/>
      <c r="K378" s="212"/>
      <c r="L378" s="218"/>
      <c r="M378" s="219"/>
      <c r="N378" s="220"/>
      <c r="O378" s="220"/>
      <c r="P378" s="220"/>
      <c r="Q378" s="220"/>
      <c r="R378" s="220"/>
      <c r="S378" s="220"/>
      <c r="T378" s="221"/>
      <c r="AT378" s="222" t="s">
        <v>185</v>
      </c>
      <c r="AU378" s="222" t="s">
        <v>89</v>
      </c>
      <c r="AV378" s="11" t="s">
        <v>89</v>
      </c>
      <c r="AW378" s="11" t="s">
        <v>42</v>
      </c>
      <c r="AX378" s="11" t="s">
        <v>10</v>
      </c>
      <c r="AY378" s="222" t="s">
        <v>134</v>
      </c>
    </row>
    <row r="379" spans="2:65" s="1" customFormat="1" ht="22.5" customHeight="1">
      <c r="B379" s="40"/>
      <c r="C379" s="192" t="s">
        <v>670</v>
      </c>
      <c r="D379" s="192" t="s">
        <v>137</v>
      </c>
      <c r="E379" s="193" t="s">
        <v>671</v>
      </c>
      <c r="F379" s="194" t="s">
        <v>672</v>
      </c>
      <c r="G379" s="195" t="s">
        <v>286</v>
      </c>
      <c r="H379" s="196">
        <v>129.745</v>
      </c>
      <c r="I379" s="197"/>
      <c r="J379" s="198">
        <f>ROUND(I379*H379,0)</f>
        <v>0</v>
      </c>
      <c r="K379" s="194" t="s">
        <v>141</v>
      </c>
      <c r="L379" s="60"/>
      <c r="M379" s="199" t="s">
        <v>36</v>
      </c>
      <c r="N379" s="200" t="s">
        <v>51</v>
      </c>
      <c r="O379" s="41"/>
      <c r="P379" s="201">
        <f>O379*H379</f>
        <v>0</v>
      </c>
      <c r="Q379" s="201">
        <v>0</v>
      </c>
      <c r="R379" s="201">
        <f>Q379*H379</f>
        <v>0</v>
      </c>
      <c r="S379" s="201">
        <v>0</v>
      </c>
      <c r="T379" s="202">
        <f>S379*H379</f>
        <v>0</v>
      </c>
      <c r="AR379" s="22" t="s">
        <v>158</v>
      </c>
      <c r="AT379" s="22" t="s">
        <v>137</v>
      </c>
      <c r="AU379" s="22" t="s">
        <v>89</v>
      </c>
      <c r="AY379" s="22" t="s">
        <v>134</v>
      </c>
      <c r="BE379" s="203">
        <f>IF(N379="základní",J379,0)</f>
        <v>0</v>
      </c>
      <c r="BF379" s="203">
        <f>IF(N379="snížená",J379,0)</f>
        <v>0</v>
      </c>
      <c r="BG379" s="203">
        <f>IF(N379="zákl. přenesená",J379,0)</f>
        <v>0</v>
      </c>
      <c r="BH379" s="203">
        <f>IF(N379="sníž. přenesená",J379,0)</f>
        <v>0</v>
      </c>
      <c r="BI379" s="203">
        <f>IF(N379="nulová",J379,0)</f>
        <v>0</v>
      </c>
      <c r="BJ379" s="22" t="s">
        <v>10</v>
      </c>
      <c r="BK379" s="203">
        <f>ROUND(I379*H379,0)</f>
        <v>0</v>
      </c>
      <c r="BL379" s="22" t="s">
        <v>158</v>
      </c>
      <c r="BM379" s="22" t="s">
        <v>673</v>
      </c>
    </row>
    <row r="380" spans="2:65" s="1" customFormat="1" ht="67.5">
      <c r="B380" s="40"/>
      <c r="C380" s="62"/>
      <c r="D380" s="208" t="s">
        <v>183</v>
      </c>
      <c r="E380" s="62"/>
      <c r="F380" s="209" t="s">
        <v>665</v>
      </c>
      <c r="G380" s="62"/>
      <c r="H380" s="62"/>
      <c r="I380" s="162"/>
      <c r="J380" s="62"/>
      <c r="K380" s="62"/>
      <c r="L380" s="60"/>
      <c r="M380" s="210"/>
      <c r="N380" s="41"/>
      <c r="O380" s="41"/>
      <c r="P380" s="41"/>
      <c r="Q380" s="41"/>
      <c r="R380" s="41"/>
      <c r="S380" s="41"/>
      <c r="T380" s="77"/>
      <c r="AT380" s="22" t="s">
        <v>183</v>
      </c>
      <c r="AU380" s="22" t="s">
        <v>89</v>
      </c>
    </row>
    <row r="381" spans="2:65" s="11" customFormat="1" ht="13.5">
      <c r="B381" s="211"/>
      <c r="C381" s="212"/>
      <c r="D381" s="208" t="s">
        <v>185</v>
      </c>
      <c r="E381" s="223" t="s">
        <v>36</v>
      </c>
      <c r="F381" s="224" t="s">
        <v>640</v>
      </c>
      <c r="G381" s="212"/>
      <c r="H381" s="225">
        <v>129.745</v>
      </c>
      <c r="I381" s="217"/>
      <c r="J381" s="212"/>
      <c r="K381" s="212"/>
      <c r="L381" s="218"/>
      <c r="M381" s="219"/>
      <c r="N381" s="220"/>
      <c r="O381" s="220"/>
      <c r="P381" s="220"/>
      <c r="Q381" s="220"/>
      <c r="R381" s="220"/>
      <c r="S381" s="220"/>
      <c r="T381" s="221"/>
      <c r="AT381" s="222" t="s">
        <v>185</v>
      </c>
      <c r="AU381" s="222" t="s">
        <v>89</v>
      </c>
      <c r="AV381" s="11" t="s">
        <v>89</v>
      </c>
      <c r="AW381" s="11" t="s">
        <v>42</v>
      </c>
      <c r="AX381" s="11" t="s">
        <v>10</v>
      </c>
      <c r="AY381" s="222" t="s">
        <v>134</v>
      </c>
    </row>
    <row r="382" spans="2:65" s="10" customFormat="1" ht="29.85" customHeight="1">
      <c r="B382" s="175"/>
      <c r="C382" s="176"/>
      <c r="D382" s="189" t="s">
        <v>79</v>
      </c>
      <c r="E382" s="190" t="s">
        <v>674</v>
      </c>
      <c r="F382" s="190" t="s">
        <v>675</v>
      </c>
      <c r="G382" s="176"/>
      <c r="H382" s="176"/>
      <c r="I382" s="179"/>
      <c r="J382" s="191">
        <f>BK382</f>
        <v>0</v>
      </c>
      <c r="K382" s="176"/>
      <c r="L382" s="181"/>
      <c r="M382" s="182"/>
      <c r="N382" s="183"/>
      <c r="O382" s="183"/>
      <c r="P382" s="184">
        <f>P383</f>
        <v>0</v>
      </c>
      <c r="Q382" s="183"/>
      <c r="R382" s="184">
        <f>R383</f>
        <v>0</v>
      </c>
      <c r="S382" s="183"/>
      <c r="T382" s="185">
        <f>T383</f>
        <v>0</v>
      </c>
      <c r="AR382" s="186" t="s">
        <v>10</v>
      </c>
      <c r="AT382" s="187" t="s">
        <v>79</v>
      </c>
      <c r="AU382" s="187" t="s">
        <v>10</v>
      </c>
      <c r="AY382" s="186" t="s">
        <v>134</v>
      </c>
      <c r="BK382" s="188">
        <f>BK383</f>
        <v>0</v>
      </c>
    </row>
    <row r="383" spans="2:65" s="1" customFormat="1" ht="31.5" customHeight="1">
      <c r="B383" s="40"/>
      <c r="C383" s="192" t="s">
        <v>676</v>
      </c>
      <c r="D383" s="192" t="s">
        <v>137</v>
      </c>
      <c r="E383" s="193" t="s">
        <v>677</v>
      </c>
      <c r="F383" s="194" t="s">
        <v>678</v>
      </c>
      <c r="G383" s="195" t="s">
        <v>286</v>
      </c>
      <c r="H383" s="196">
        <v>251.10300000000001</v>
      </c>
      <c r="I383" s="197"/>
      <c r="J383" s="198">
        <f>ROUND(I383*H383,0)</f>
        <v>0</v>
      </c>
      <c r="K383" s="194" t="s">
        <v>141</v>
      </c>
      <c r="L383" s="60"/>
      <c r="M383" s="199" t="s">
        <v>36</v>
      </c>
      <c r="N383" s="200" t="s">
        <v>51</v>
      </c>
      <c r="O383" s="41"/>
      <c r="P383" s="201">
        <f>O383*H383</f>
        <v>0</v>
      </c>
      <c r="Q383" s="201">
        <v>0</v>
      </c>
      <c r="R383" s="201">
        <f>Q383*H383</f>
        <v>0</v>
      </c>
      <c r="S383" s="201">
        <v>0</v>
      </c>
      <c r="T383" s="202">
        <f>S383*H383</f>
        <v>0</v>
      </c>
      <c r="AR383" s="22" t="s">
        <v>158</v>
      </c>
      <c r="AT383" s="22" t="s">
        <v>137</v>
      </c>
      <c r="AU383" s="22" t="s">
        <v>89</v>
      </c>
      <c r="AY383" s="22" t="s">
        <v>134</v>
      </c>
      <c r="BE383" s="203">
        <f>IF(N383="základní",J383,0)</f>
        <v>0</v>
      </c>
      <c r="BF383" s="203">
        <f>IF(N383="snížená",J383,0)</f>
        <v>0</v>
      </c>
      <c r="BG383" s="203">
        <f>IF(N383="zákl. přenesená",J383,0)</f>
        <v>0</v>
      </c>
      <c r="BH383" s="203">
        <f>IF(N383="sníž. přenesená",J383,0)</f>
        <v>0</v>
      </c>
      <c r="BI383" s="203">
        <f>IF(N383="nulová",J383,0)</f>
        <v>0</v>
      </c>
      <c r="BJ383" s="22" t="s">
        <v>10</v>
      </c>
      <c r="BK383" s="203">
        <f>ROUND(I383*H383,0)</f>
        <v>0</v>
      </c>
      <c r="BL383" s="22" t="s">
        <v>158</v>
      </c>
      <c r="BM383" s="22" t="s">
        <v>679</v>
      </c>
    </row>
    <row r="384" spans="2:65" s="10" customFormat="1" ht="37.35" customHeight="1">
      <c r="B384" s="175"/>
      <c r="C384" s="176"/>
      <c r="D384" s="177" t="s">
        <v>79</v>
      </c>
      <c r="E384" s="178" t="s">
        <v>680</v>
      </c>
      <c r="F384" s="178" t="s">
        <v>681</v>
      </c>
      <c r="G384" s="176"/>
      <c r="H384" s="176"/>
      <c r="I384" s="179"/>
      <c r="J384" s="180">
        <f>BK384</f>
        <v>0</v>
      </c>
      <c r="K384" s="176"/>
      <c r="L384" s="181"/>
      <c r="M384" s="182"/>
      <c r="N384" s="183"/>
      <c r="O384" s="183"/>
      <c r="P384" s="184">
        <f>P385</f>
        <v>0</v>
      </c>
      <c r="Q384" s="183"/>
      <c r="R384" s="184">
        <f>R385</f>
        <v>3.4799999999999998E-2</v>
      </c>
      <c r="S384" s="183"/>
      <c r="T384" s="185">
        <f>T385</f>
        <v>0</v>
      </c>
      <c r="AR384" s="186" t="s">
        <v>89</v>
      </c>
      <c r="AT384" s="187" t="s">
        <v>79</v>
      </c>
      <c r="AU384" s="187" t="s">
        <v>80</v>
      </c>
      <c r="AY384" s="186" t="s">
        <v>134</v>
      </c>
      <c r="BK384" s="188">
        <f>BK385</f>
        <v>0</v>
      </c>
    </row>
    <row r="385" spans="2:65" s="10" customFormat="1" ht="19.899999999999999" customHeight="1">
      <c r="B385" s="175"/>
      <c r="C385" s="176"/>
      <c r="D385" s="189" t="s">
        <v>79</v>
      </c>
      <c r="E385" s="190" t="s">
        <v>682</v>
      </c>
      <c r="F385" s="190" t="s">
        <v>683</v>
      </c>
      <c r="G385" s="176"/>
      <c r="H385" s="176"/>
      <c r="I385" s="179"/>
      <c r="J385" s="191">
        <f>BK385</f>
        <v>0</v>
      </c>
      <c r="K385" s="176"/>
      <c r="L385" s="181"/>
      <c r="M385" s="182"/>
      <c r="N385" s="183"/>
      <c r="O385" s="183"/>
      <c r="P385" s="184">
        <f>SUM(P386:P394)</f>
        <v>0</v>
      </c>
      <c r="Q385" s="183"/>
      <c r="R385" s="184">
        <f>SUM(R386:R394)</f>
        <v>3.4799999999999998E-2</v>
      </c>
      <c r="S385" s="183"/>
      <c r="T385" s="185">
        <f>SUM(T386:T394)</f>
        <v>0</v>
      </c>
      <c r="AR385" s="186" t="s">
        <v>89</v>
      </c>
      <c r="AT385" s="187" t="s">
        <v>79</v>
      </c>
      <c r="AU385" s="187" t="s">
        <v>10</v>
      </c>
      <c r="AY385" s="186" t="s">
        <v>134</v>
      </c>
      <c r="BK385" s="188">
        <f>SUM(BK386:BK394)</f>
        <v>0</v>
      </c>
    </row>
    <row r="386" spans="2:65" s="1" customFormat="1" ht="22.5" customHeight="1">
      <c r="B386" s="40"/>
      <c r="C386" s="192" t="s">
        <v>684</v>
      </c>
      <c r="D386" s="192" t="s">
        <v>137</v>
      </c>
      <c r="E386" s="193" t="s">
        <v>685</v>
      </c>
      <c r="F386" s="194" t="s">
        <v>686</v>
      </c>
      <c r="G386" s="195" t="s">
        <v>181</v>
      </c>
      <c r="H386" s="196">
        <v>58</v>
      </c>
      <c r="I386" s="197"/>
      <c r="J386" s="198">
        <f>ROUND(I386*H386,0)</f>
        <v>0</v>
      </c>
      <c r="K386" s="194" t="s">
        <v>141</v>
      </c>
      <c r="L386" s="60"/>
      <c r="M386" s="199" t="s">
        <v>36</v>
      </c>
      <c r="N386" s="200" t="s">
        <v>51</v>
      </c>
      <c r="O386" s="41"/>
      <c r="P386" s="201">
        <f>O386*H386</f>
        <v>0</v>
      </c>
      <c r="Q386" s="201">
        <v>0</v>
      </c>
      <c r="R386" s="201">
        <f>Q386*H386</f>
        <v>0</v>
      </c>
      <c r="S386" s="201">
        <v>0</v>
      </c>
      <c r="T386" s="202">
        <f>S386*H386</f>
        <v>0</v>
      </c>
      <c r="AR386" s="22" t="s">
        <v>253</v>
      </c>
      <c r="AT386" s="22" t="s">
        <v>137</v>
      </c>
      <c r="AU386" s="22" t="s">
        <v>89</v>
      </c>
      <c r="AY386" s="22" t="s">
        <v>134</v>
      </c>
      <c r="BE386" s="203">
        <f>IF(N386="základní",J386,0)</f>
        <v>0</v>
      </c>
      <c r="BF386" s="203">
        <f>IF(N386="snížená",J386,0)</f>
        <v>0</v>
      </c>
      <c r="BG386" s="203">
        <f>IF(N386="zákl. přenesená",J386,0)</f>
        <v>0</v>
      </c>
      <c r="BH386" s="203">
        <f>IF(N386="sníž. přenesená",J386,0)</f>
        <v>0</v>
      </c>
      <c r="BI386" s="203">
        <f>IF(N386="nulová",J386,0)</f>
        <v>0</v>
      </c>
      <c r="BJ386" s="22" t="s">
        <v>10</v>
      </c>
      <c r="BK386" s="203">
        <f>ROUND(I386*H386,0)</f>
        <v>0</v>
      </c>
      <c r="BL386" s="22" t="s">
        <v>253</v>
      </c>
      <c r="BM386" s="22" t="s">
        <v>687</v>
      </c>
    </row>
    <row r="387" spans="2:65" s="1" customFormat="1" ht="40.5">
      <c r="B387" s="40"/>
      <c r="C387" s="62"/>
      <c r="D387" s="208" t="s">
        <v>183</v>
      </c>
      <c r="E387" s="62"/>
      <c r="F387" s="209" t="s">
        <v>688</v>
      </c>
      <c r="G387" s="62"/>
      <c r="H387" s="62"/>
      <c r="I387" s="162"/>
      <c r="J387" s="62"/>
      <c r="K387" s="62"/>
      <c r="L387" s="60"/>
      <c r="M387" s="210"/>
      <c r="N387" s="41"/>
      <c r="O387" s="41"/>
      <c r="P387" s="41"/>
      <c r="Q387" s="41"/>
      <c r="R387" s="41"/>
      <c r="S387" s="41"/>
      <c r="T387" s="77"/>
      <c r="AT387" s="22" t="s">
        <v>183</v>
      </c>
      <c r="AU387" s="22" t="s">
        <v>89</v>
      </c>
    </row>
    <row r="388" spans="2:65" s="11" customFormat="1" ht="13.5">
      <c r="B388" s="211"/>
      <c r="C388" s="212"/>
      <c r="D388" s="208" t="s">
        <v>185</v>
      </c>
      <c r="E388" s="223" t="s">
        <v>36</v>
      </c>
      <c r="F388" s="224" t="s">
        <v>689</v>
      </c>
      <c r="G388" s="212"/>
      <c r="H388" s="225">
        <v>26.5</v>
      </c>
      <c r="I388" s="217"/>
      <c r="J388" s="212"/>
      <c r="K388" s="212"/>
      <c r="L388" s="218"/>
      <c r="M388" s="219"/>
      <c r="N388" s="220"/>
      <c r="O388" s="220"/>
      <c r="P388" s="220"/>
      <c r="Q388" s="220"/>
      <c r="R388" s="220"/>
      <c r="S388" s="220"/>
      <c r="T388" s="221"/>
      <c r="AT388" s="222" t="s">
        <v>185</v>
      </c>
      <c r="AU388" s="222" t="s">
        <v>89</v>
      </c>
      <c r="AV388" s="11" t="s">
        <v>89</v>
      </c>
      <c r="AW388" s="11" t="s">
        <v>42</v>
      </c>
      <c r="AX388" s="11" t="s">
        <v>80</v>
      </c>
      <c r="AY388" s="222" t="s">
        <v>134</v>
      </c>
    </row>
    <row r="389" spans="2:65" s="11" customFormat="1" ht="13.5">
      <c r="B389" s="211"/>
      <c r="C389" s="212"/>
      <c r="D389" s="208" t="s">
        <v>185</v>
      </c>
      <c r="E389" s="223" t="s">
        <v>36</v>
      </c>
      <c r="F389" s="224" t="s">
        <v>690</v>
      </c>
      <c r="G389" s="212"/>
      <c r="H389" s="225">
        <v>31.5</v>
      </c>
      <c r="I389" s="217"/>
      <c r="J389" s="212"/>
      <c r="K389" s="212"/>
      <c r="L389" s="218"/>
      <c r="M389" s="219"/>
      <c r="N389" s="220"/>
      <c r="O389" s="220"/>
      <c r="P389" s="220"/>
      <c r="Q389" s="220"/>
      <c r="R389" s="220"/>
      <c r="S389" s="220"/>
      <c r="T389" s="221"/>
      <c r="AT389" s="222" t="s">
        <v>185</v>
      </c>
      <c r="AU389" s="222" t="s">
        <v>89</v>
      </c>
      <c r="AV389" s="11" t="s">
        <v>89</v>
      </c>
      <c r="AW389" s="11" t="s">
        <v>42</v>
      </c>
      <c r="AX389" s="11" t="s">
        <v>80</v>
      </c>
      <c r="AY389" s="222" t="s">
        <v>134</v>
      </c>
    </row>
    <row r="390" spans="2:65" s="12" customFormat="1" ht="13.5">
      <c r="B390" s="226"/>
      <c r="C390" s="227"/>
      <c r="D390" s="213" t="s">
        <v>185</v>
      </c>
      <c r="E390" s="228" t="s">
        <v>36</v>
      </c>
      <c r="F390" s="229" t="s">
        <v>249</v>
      </c>
      <c r="G390" s="227"/>
      <c r="H390" s="230">
        <v>58</v>
      </c>
      <c r="I390" s="231"/>
      <c r="J390" s="227"/>
      <c r="K390" s="227"/>
      <c r="L390" s="232"/>
      <c r="M390" s="233"/>
      <c r="N390" s="234"/>
      <c r="O390" s="234"/>
      <c r="P390" s="234"/>
      <c r="Q390" s="234"/>
      <c r="R390" s="234"/>
      <c r="S390" s="234"/>
      <c r="T390" s="235"/>
      <c r="AT390" s="236" t="s">
        <v>185</v>
      </c>
      <c r="AU390" s="236" t="s">
        <v>89</v>
      </c>
      <c r="AV390" s="12" t="s">
        <v>158</v>
      </c>
      <c r="AW390" s="12" t="s">
        <v>42</v>
      </c>
      <c r="AX390" s="12" t="s">
        <v>10</v>
      </c>
      <c r="AY390" s="236" t="s">
        <v>134</v>
      </c>
    </row>
    <row r="391" spans="2:65" s="1" customFormat="1" ht="22.5" customHeight="1">
      <c r="B391" s="40"/>
      <c r="C391" s="238" t="s">
        <v>691</v>
      </c>
      <c r="D391" s="238" t="s">
        <v>283</v>
      </c>
      <c r="E391" s="239" t="s">
        <v>692</v>
      </c>
      <c r="F391" s="240" t="s">
        <v>693</v>
      </c>
      <c r="G391" s="241" t="s">
        <v>181</v>
      </c>
      <c r="H391" s="242">
        <v>69.599999999999994</v>
      </c>
      <c r="I391" s="243"/>
      <c r="J391" s="244">
        <f>ROUND(I391*H391,0)</f>
        <v>0</v>
      </c>
      <c r="K391" s="240" t="s">
        <v>141</v>
      </c>
      <c r="L391" s="245"/>
      <c r="M391" s="246" t="s">
        <v>36</v>
      </c>
      <c r="N391" s="247" t="s">
        <v>51</v>
      </c>
      <c r="O391" s="41"/>
      <c r="P391" s="201">
        <f>O391*H391</f>
        <v>0</v>
      </c>
      <c r="Q391" s="201">
        <v>5.0000000000000001E-4</v>
      </c>
      <c r="R391" s="201">
        <f>Q391*H391</f>
        <v>3.4799999999999998E-2</v>
      </c>
      <c r="S391" s="201">
        <v>0</v>
      </c>
      <c r="T391" s="202">
        <f>S391*H391</f>
        <v>0</v>
      </c>
      <c r="AR391" s="22" t="s">
        <v>340</v>
      </c>
      <c r="AT391" s="22" t="s">
        <v>283</v>
      </c>
      <c r="AU391" s="22" t="s">
        <v>89</v>
      </c>
      <c r="AY391" s="22" t="s">
        <v>134</v>
      </c>
      <c r="BE391" s="203">
        <f>IF(N391="základní",J391,0)</f>
        <v>0</v>
      </c>
      <c r="BF391" s="203">
        <f>IF(N391="snížená",J391,0)</f>
        <v>0</v>
      </c>
      <c r="BG391" s="203">
        <f>IF(N391="zákl. přenesená",J391,0)</f>
        <v>0</v>
      </c>
      <c r="BH391" s="203">
        <f>IF(N391="sníž. přenesená",J391,0)</f>
        <v>0</v>
      </c>
      <c r="BI391" s="203">
        <f>IF(N391="nulová",J391,0)</f>
        <v>0</v>
      </c>
      <c r="BJ391" s="22" t="s">
        <v>10</v>
      </c>
      <c r="BK391" s="203">
        <f>ROUND(I391*H391,0)</f>
        <v>0</v>
      </c>
      <c r="BL391" s="22" t="s">
        <v>253</v>
      </c>
      <c r="BM391" s="22" t="s">
        <v>694</v>
      </c>
    </row>
    <row r="392" spans="2:65" s="11" customFormat="1" ht="13.5">
      <c r="B392" s="211"/>
      <c r="C392" s="212"/>
      <c r="D392" s="213" t="s">
        <v>185</v>
      </c>
      <c r="E392" s="212"/>
      <c r="F392" s="215" t="s">
        <v>695</v>
      </c>
      <c r="G392" s="212"/>
      <c r="H392" s="216">
        <v>69.599999999999994</v>
      </c>
      <c r="I392" s="217"/>
      <c r="J392" s="212"/>
      <c r="K392" s="212"/>
      <c r="L392" s="218"/>
      <c r="M392" s="219"/>
      <c r="N392" s="220"/>
      <c r="O392" s="220"/>
      <c r="P392" s="220"/>
      <c r="Q392" s="220"/>
      <c r="R392" s="220"/>
      <c r="S392" s="220"/>
      <c r="T392" s="221"/>
      <c r="AT392" s="222" t="s">
        <v>185</v>
      </c>
      <c r="AU392" s="222" t="s">
        <v>89</v>
      </c>
      <c r="AV392" s="11" t="s">
        <v>89</v>
      </c>
      <c r="AW392" s="11" t="s">
        <v>6</v>
      </c>
      <c r="AX392" s="11" t="s">
        <v>10</v>
      </c>
      <c r="AY392" s="222" t="s">
        <v>134</v>
      </c>
    </row>
    <row r="393" spans="2:65" s="1" customFormat="1" ht="44.25" customHeight="1">
      <c r="B393" s="40"/>
      <c r="C393" s="192" t="s">
        <v>696</v>
      </c>
      <c r="D393" s="192" t="s">
        <v>137</v>
      </c>
      <c r="E393" s="193" t="s">
        <v>697</v>
      </c>
      <c r="F393" s="194" t="s">
        <v>698</v>
      </c>
      <c r="G393" s="195" t="s">
        <v>286</v>
      </c>
      <c r="H393" s="196">
        <v>3.5000000000000003E-2</v>
      </c>
      <c r="I393" s="197"/>
      <c r="J393" s="198">
        <f>ROUND(I393*H393,0)</f>
        <v>0</v>
      </c>
      <c r="K393" s="194" t="s">
        <v>141</v>
      </c>
      <c r="L393" s="60"/>
      <c r="M393" s="199" t="s">
        <v>36</v>
      </c>
      <c r="N393" s="200" t="s">
        <v>51</v>
      </c>
      <c r="O393" s="41"/>
      <c r="P393" s="201">
        <f>O393*H393</f>
        <v>0</v>
      </c>
      <c r="Q393" s="201">
        <v>0</v>
      </c>
      <c r="R393" s="201">
        <f>Q393*H393</f>
        <v>0</v>
      </c>
      <c r="S393" s="201">
        <v>0</v>
      </c>
      <c r="T393" s="202">
        <f>S393*H393</f>
        <v>0</v>
      </c>
      <c r="AR393" s="22" t="s">
        <v>253</v>
      </c>
      <c r="AT393" s="22" t="s">
        <v>137</v>
      </c>
      <c r="AU393" s="22" t="s">
        <v>89</v>
      </c>
      <c r="AY393" s="22" t="s">
        <v>134</v>
      </c>
      <c r="BE393" s="203">
        <f>IF(N393="základní",J393,0)</f>
        <v>0</v>
      </c>
      <c r="BF393" s="203">
        <f>IF(N393="snížená",J393,0)</f>
        <v>0</v>
      </c>
      <c r="BG393" s="203">
        <f>IF(N393="zákl. přenesená",J393,0)</f>
        <v>0</v>
      </c>
      <c r="BH393" s="203">
        <f>IF(N393="sníž. přenesená",J393,0)</f>
        <v>0</v>
      </c>
      <c r="BI393" s="203">
        <f>IF(N393="nulová",J393,0)</f>
        <v>0</v>
      </c>
      <c r="BJ393" s="22" t="s">
        <v>10</v>
      </c>
      <c r="BK393" s="203">
        <f>ROUND(I393*H393,0)</f>
        <v>0</v>
      </c>
      <c r="BL393" s="22" t="s">
        <v>253</v>
      </c>
      <c r="BM393" s="22" t="s">
        <v>699</v>
      </c>
    </row>
    <row r="394" spans="2:65" s="1" customFormat="1" ht="121.5">
      <c r="B394" s="40"/>
      <c r="C394" s="62"/>
      <c r="D394" s="208" t="s">
        <v>183</v>
      </c>
      <c r="E394" s="62"/>
      <c r="F394" s="209" t="s">
        <v>700</v>
      </c>
      <c r="G394" s="62"/>
      <c r="H394" s="62"/>
      <c r="I394" s="162"/>
      <c r="J394" s="62"/>
      <c r="K394" s="62"/>
      <c r="L394" s="60"/>
      <c r="M394" s="251"/>
      <c r="N394" s="205"/>
      <c r="O394" s="205"/>
      <c r="P394" s="205"/>
      <c r="Q394" s="205"/>
      <c r="R394" s="205"/>
      <c r="S394" s="205"/>
      <c r="T394" s="252"/>
      <c r="AT394" s="22" t="s">
        <v>183</v>
      </c>
      <c r="AU394" s="22" t="s">
        <v>89</v>
      </c>
    </row>
    <row r="395" spans="2:65" s="1" customFormat="1" ht="6.95" customHeight="1">
      <c r="B395" s="55"/>
      <c r="C395" s="56"/>
      <c r="D395" s="56"/>
      <c r="E395" s="56"/>
      <c r="F395" s="56"/>
      <c r="G395" s="56"/>
      <c r="H395" s="56"/>
      <c r="I395" s="138"/>
      <c r="J395" s="56"/>
      <c r="K395" s="56"/>
      <c r="L395" s="60"/>
    </row>
  </sheetData>
  <sheetProtection password="CC35" sheet="1" objects="1" scenarios="1" formatCells="0" formatColumns="0" formatRows="0" sort="0" autoFilter="0"/>
  <autoFilter ref="C85:K394"/>
  <mergeCells count="9">
    <mergeCell ref="E76:H76"/>
    <mergeCell ref="E78:H78"/>
    <mergeCell ref="G1:H1"/>
    <mergeCell ref="L2:V2"/>
    <mergeCell ref="E7:H7"/>
    <mergeCell ref="E9:H9"/>
    <mergeCell ref="E24:H24"/>
    <mergeCell ref="E45:H45"/>
    <mergeCell ref="E47:H47"/>
  </mergeCells>
  <hyperlinks>
    <hyperlink ref="F1:G1" location="C2" display="1) Krycí list soupisu"/>
    <hyperlink ref="G1:H1" location="C54" display="2) Rekapitulace"/>
    <hyperlink ref="J1" location="C85" display="3) Soupis prací"/>
    <hyperlink ref="L1:V1" location="'Rekapitulace zakázky'!C2" display="Rekapitulace zakázky"/>
  </hyperlinks>
  <pageMargins left="0.58333330000000005" right="0.58333330000000005" top="0.58333330000000005" bottom="0.58333330000000005" header="0" footer="0"/>
  <pageSetup paperSize="9" fitToHeight="100" orientation="landscape" blackAndWhite="1" r:id="rId1"/>
  <headerFooter>
    <oddFooter>&amp;CStrana &amp;P z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150"/>
  <sheetViews>
    <sheetView showGridLines="0" workbookViewId="0">
      <pane ySplit="1" topLeftCell="A2" activePane="bottomLeft" state="frozen"/>
      <selection pane="bottomLeft"/>
    </sheetView>
  </sheetViews>
  <sheetFormatPr defaultRowHeight="15"/>
  <cols>
    <col min="1" max="1" width="8.33203125" customWidth="1"/>
    <col min="2" max="2" width="1.6640625" customWidth="1"/>
    <col min="3" max="3" width="4.1640625" customWidth="1"/>
    <col min="4" max="4" width="4.33203125" customWidth="1"/>
    <col min="5" max="5" width="17.1640625" customWidth="1"/>
    <col min="6" max="6" width="75" customWidth="1"/>
    <col min="7" max="7" width="8.6640625" customWidth="1"/>
    <col min="8" max="8" width="11.1640625" customWidth="1"/>
    <col min="9" max="9" width="12.6640625" style="110" customWidth="1"/>
    <col min="10" max="10" width="23.5" customWidth="1"/>
    <col min="11" max="11" width="15.5" customWidth="1"/>
    <col min="13" max="18" width="9.33203125" hidden="1"/>
    <col min="19" max="19" width="8.1640625" hidden="1" customWidth="1"/>
    <col min="20" max="20" width="29.6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1" spans="1:70" ht="21.75" customHeight="1">
      <c r="A1" s="19"/>
      <c r="B1" s="111"/>
      <c r="C1" s="111"/>
      <c r="D1" s="112" t="s">
        <v>1</v>
      </c>
      <c r="E1" s="111"/>
      <c r="F1" s="113" t="s">
        <v>99</v>
      </c>
      <c r="G1" s="376" t="s">
        <v>100</v>
      </c>
      <c r="H1" s="376"/>
      <c r="I1" s="114"/>
      <c r="J1" s="113" t="s">
        <v>101</v>
      </c>
      <c r="K1" s="112" t="s">
        <v>102</v>
      </c>
      <c r="L1" s="113" t="s">
        <v>103</v>
      </c>
      <c r="M1" s="113"/>
      <c r="N1" s="113"/>
      <c r="O1" s="113"/>
      <c r="P1" s="113"/>
      <c r="Q1" s="113"/>
      <c r="R1" s="113"/>
      <c r="S1" s="113"/>
      <c r="T1" s="113"/>
      <c r="U1" s="18"/>
      <c r="V1" s="18"/>
      <c r="W1" s="19"/>
      <c r="X1" s="19"/>
      <c r="Y1" s="19"/>
      <c r="Z1" s="19"/>
      <c r="AA1" s="19"/>
      <c r="AB1" s="19"/>
      <c r="AC1" s="19"/>
      <c r="AD1" s="19"/>
      <c r="AE1" s="19"/>
      <c r="AF1" s="19"/>
      <c r="AG1" s="19"/>
      <c r="AH1" s="19"/>
      <c r="AI1" s="19"/>
      <c r="AJ1" s="19"/>
      <c r="AK1" s="19"/>
      <c r="AL1" s="19"/>
      <c r="AM1" s="19"/>
      <c r="AN1" s="19"/>
      <c r="AO1" s="19"/>
      <c r="AP1" s="19"/>
      <c r="AQ1" s="19"/>
      <c r="AR1" s="19"/>
      <c r="AS1" s="19"/>
      <c r="AT1" s="19"/>
      <c r="AU1" s="19"/>
      <c r="AV1" s="19"/>
      <c r="AW1" s="19"/>
      <c r="AX1" s="19"/>
      <c r="AY1" s="19"/>
      <c r="AZ1" s="19"/>
      <c r="BA1" s="19"/>
      <c r="BB1" s="19"/>
      <c r="BC1" s="19"/>
      <c r="BD1" s="19"/>
      <c r="BE1" s="19"/>
      <c r="BF1" s="19"/>
      <c r="BG1" s="19"/>
      <c r="BH1" s="19"/>
      <c r="BI1" s="19"/>
      <c r="BJ1" s="19"/>
      <c r="BK1" s="19"/>
      <c r="BL1" s="19"/>
      <c r="BM1" s="19"/>
      <c r="BN1" s="19"/>
      <c r="BO1" s="19"/>
      <c r="BP1" s="19"/>
      <c r="BQ1" s="19"/>
      <c r="BR1" s="19"/>
    </row>
    <row r="2" spans="1:70" ht="36.950000000000003" customHeight="1">
      <c r="L2" s="368"/>
      <c r="M2" s="368"/>
      <c r="N2" s="368"/>
      <c r="O2" s="368"/>
      <c r="P2" s="368"/>
      <c r="Q2" s="368"/>
      <c r="R2" s="368"/>
      <c r="S2" s="368"/>
      <c r="T2" s="368"/>
      <c r="U2" s="368"/>
      <c r="V2" s="368"/>
      <c r="AT2" s="22" t="s">
        <v>95</v>
      </c>
    </row>
    <row r="3" spans="1:70" ht="6.95" customHeight="1">
      <c r="B3" s="23"/>
      <c r="C3" s="24"/>
      <c r="D3" s="24"/>
      <c r="E3" s="24"/>
      <c r="F3" s="24"/>
      <c r="G3" s="24"/>
      <c r="H3" s="24"/>
      <c r="I3" s="115"/>
      <c r="J3" s="24"/>
      <c r="K3" s="25"/>
      <c r="AT3" s="22" t="s">
        <v>89</v>
      </c>
    </row>
    <row r="4" spans="1:70" ht="36.950000000000003" customHeight="1">
      <c r="B4" s="26"/>
      <c r="C4" s="27"/>
      <c r="D4" s="28" t="s">
        <v>104</v>
      </c>
      <c r="E4" s="27"/>
      <c r="F4" s="27"/>
      <c r="G4" s="27"/>
      <c r="H4" s="27"/>
      <c r="I4" s="116"/>
      <c r="J4" s="27"/>
      <c r="K4" s="29"/>
      <c r="M4" s="30" t="s">
        <v>13</v>
      </c>
      <c r="AT4" s="22" t="s">
        <v>6</v>
      </c>
    </row>
    <row r="5" spans="1:70" ht="6.95" customHeight="1">
      <c r="B5" s="26"/>
      <c r="C5" s="27"/>
      <c r="D5" s="27"/>
      <c r="E5" s="27"/>
      <c r="F5" s="27"/>
      <c r="G5" s="27"/>
      <c r="H5" s="27"/>
      <c r="I5" s="116"/>
      <c r="J5" s="27"/>
      <c r="K5" s="29"/>
    </row>
    <row r="6" spans="1:70">
      <c r="B6" s="26"/>
      <c r="C6" s="27"/>
      <c r="D6" s="35" t="s">
        <v>19</v>
      </c>
      <c r="E6" s="27"/>
      <c r="F6" s="27"/>
      <c r="G6" s="27"/>
      <c r="H6" s="27"/>
      <c r="I6" s="116"/>
      <c r="J6" s="27"/>
      <c r="K6" s="29"/>
    </row>
    <row r="7" spans="1:70" ht="22.5" customHeight="1">
      <c r="B7" s="26"/>
      <c r="C7" s="27"/>
      <c r="D7" s="27"/>
      <c r="E7" s="369" t="str">
        <f>'Rekapitulace zakázky'!K6</f>
        <v>Úprava autobusové zastávky a parkování - Východní ul., Varnsdorf</v>
      </c>
      <c r="F7" s="370"/>
      <c r="G7" s="370"/>
      <c r="H7" s="370"/>
      <c r="I7" s="116"/>
      <c r="J7" s="27"/>
      <c r="K7" s="29"/>
    </row>
    <row r="8" spans="1:70" s="1" customFormat="1">
      <c r="B8" s="40"/>
      <c r="C8" s="41"/>
      <c r="D8" s="35" t="s">
        <v>105</v>
      </c>
      <c r="E8" s="41"/>
      <c r="F8" s="41"/>
      <c r="G8" s="41"/>
      <c r="H8" s="41"/>
      <c r="I8" s="117"/>
      <c r="J8" s="41"/>
      <c r="K8" s="44"/>
    </row>
    <row r="9" spans="1:70" s="1" customFormat="1" ht="36.950000000000003" customHeight="1">
      <c r="B9" s="40"/>
      <c r="C9" s="41"/>
      <c r="D9" s="41"/>
      <c r="E9" s="371" t="s">
        <v>701</v>
      </c>
      <c r="F9" s="372"/>
      <c r="G9" s="372"/>
      <c r="H9" s="372"/>
      <c r="I9" s="117"/>
      <c r="J9" s="41"/>
      <c r="K9" s="44"/>
    </row>
    <row r="10" spans="1:70" s="1" customFormat="1" ht="13.5">
      <c r="B10" s="40"/>
      <c r="C10" s="41"/>
      <c r="D10" s="41"/>
      <c r="E10" s="41"/>
      <c r="F10" s="41"/>
      <c r="G10" s="41"/>
      <c r="H10" s="41"/>
      <c r="I10" s="117"/>
      <c r="J10" s="41"/>
      <c r="K10" s="44"/>
    </row>
    <row r="11" spans="1:70" s="1" customFormat="1" ht="14.45" customHeight="1">
      <c r="B11" s="40"/>
      <c r="C11" s="41"/>
      <c r="D11" s="35" t="s">
        <v>22</v>
      </c>
      <c r="E11" s="41"/>
      <c r="F11" s="33" t="s">
        <v>23</v>
      </c>
      <c r="G11" s="41"/>
      <c r="H11" s="41"/>
      <c r="I11" s="118" t="s">
        <v>24</v>
      </c>
      <c r="J11" s="33" t="s">
        <v>36</v>
      </c>
      <c r="K11" s="44"/>
    </row>
    <row r="12" spans="1:70" s="1" customFormat="1" ht="14.45" customHeight="1">
      <c r="B12" s="40"/>
      <c r="C12" s="41"/>
      <c r="D12" s="35" t="s">
        <v>26</v>
      </c>
      <c r="E12" s="41"/>
      <c r="F12" s="33" t="s">
        <v>27</v>
      </c>
      <c r="G12" s="41"/>
      <c r="H12" s="41"/>
      <c r="I12" s="118" t="s">
        <v>28</v>
      </c>
      <c r="J12" s="119" t="str">
        <f>'Rekapitulace zakázky'!AN8</f>
        <v>15.5.2017</v>
      </c>
      <c r="K12" s="44"/>
    </row>
    <row r="13" spans="1:70" s="1" customFormat="1" ht="10.9" customHeight="1">
      <c r="B13" s="40"/>
      <c r="C13" s="41"/>
      <c r="D13" s="41"/>
      <c r="E13" s="41"/>
      <c r="F13" s="41"/>
      <c r="G13" s="41"/>
      <c r="H13" s="41"/>
      <c r="I13" s="117"/>
      <c r="J13" s="41"/>
      <c r="K13" s="44"/>
    </row>
    <row r="14" spans="1:70" s="1" customFormat="1" ht="14.45" customHeight="1">
      <c r="B14" s="40"/>
      <c r="C14" s="41"/>
      <c r="D14" s="35" t="s">
        <v>34</v>
      </c>
      <c r="E14" s="41"/>
      <c r="F14" s="41"/>
      <c r="G14" s="41"/>
      <c r="H14" s="41"/>
      <c r="I14" s="118" t="s">
        <v>35</v>
      </c>
      <c r="J14" s="33" t="s">
        <v>36</v>
      </c>
      <c r="K14" s="44"/>
    </row>
    <row r="15" spans="1:70" s="1" customFormat="1" ht="18" customHeight="1">
      <c r="B15" s="40"/>
      <c r="C15" s="41"/>
      <c r="D15" s="41"/>
      <c r="E15" s="33" t="s">
        <v>37</v>
      </c>
      <c r="F15" s="41"/>
      <c r="G15" s="41"/>
      <c r="H15" s="41"/>
      <c r="I15" s="118" t="s">
        <v>38</v>
      </c>
      <c r="J15" s="33" t="s">
        <v>36</v>
      </c>
      <c r="K15" s="44"/>
    </row>
    <row r="16" spans="1:70" s="1" customFormat="1" ht="6.95" customHeight="1">
      <c r="B16" s="40"/>
      <c r="C16" s="41"/>
      <c r="D16" s="41"/>
      <c r="E16" s="41"/>
      <c r="F16" s="41"/>
      <c r="G16" s="41"/>
      <c r="H16" s="41"/>
      <c r="I16" s="117"/>
      <c r="J16" s="41"/>
      <c r="K16" s="44"/>
    </row>
    <row r="17" spans="2:11" s="1" customFormat="1" ht="14.45" customHeight="1">
      <c r="B17" s="40"/>
      <c r="C17" s="41"/>
      <c r="D17" s="35" t="s">
        <v>39</v>
      </c>
      <c r="E17" s="41"/>
      <c r="F17" s="41"/>
      <c r="G17" s="41"/>
      <c r="H17" s="41"/>
      <c r="I17" s="118" t="s">
        <v>35</v>
      </c>
      <c r="J17" s="33" t="str">
        <f>IF('Rekapitulace zakázky'!AN13="Vyplň údaj","",IF('Rekapitulace zakázky'!AN13="","",'Rekapitulace zakázky'!AN13))</f>
        <v/>
      </c>
      <c r="K17" s="44"/>
    </row>
    <row r="18" spans="2:11" s="1" customFormat="1" ht="18" customHeight="1">
      <c r="B18" s="40"/>
      <c r="C18" s="41"/>
      <c r="D18" s="41"/>
      <c r="E18" s="33" t="str">
        <f>IF('Rekapitulace zakázky'!E14="Vyplň údaj","",IF('Rekapitulace zakázky'!E14="","",'Rekapitulace zakázky'!E14))</f>
        <v/>
      </c>
      <c r="F18" s="41"/>
      <c r="G18" s="41"/>
      <c r="H18" s="41"/>
      <c r="I18" s="118" t="s">
        <v>38</v>
      </c>
      <c r="J18" s="33" t="str">
        <f>IF('Rekapitulace zakázky'!AN14="Vyplň údaj","",IF('Rekapitulace zakázky'!AN14="","",'Rekapitulace zakázky'!AN14))</f>
        <v/>
      </c>
      <c r="K18" s="44"/>
    </row>
    <row r="19" spans="2:11" s="1" customFormat="1" ht="6.95" customHeight="1">
      <c r="B19" s="40"/>
      <c r="C19" s="41"/>
      <c r="D19" s="41"/>
      <c r="E19" s="41"/>
      <c r="F19" s="41"/>
      <c r="G19" s="41"/>
      <c r="H19" s="41"/>
      <c r="I19" s="117"/>
      <c r="J19" s="41"/>
      <c r="K19" s="44"/>
    </row>
    <row r="20" spans="2:11" s="1" customFormat="1" ht="14.45" customHeight="1">
      <c r="B20" s="40"/>
      <c r="C20" s="41"/>
      <c r="D20" s="35" t="s">
        <v>41</v>
      </c>
      <c r="E20" s="41"/>
      <c r="F20" s="41"/>
      <c r="G20" s="41"/>
      <c r="H20" s="41"/>
      <c r="I20" s="118" t="s">
        <v>35</v>
      </c>
      <c r="J20" s="33" t="s">
        <v>36</v>
      </c>
      <c r="K20" s="44"/>
    </row>
    <row r="21" spans="2:11" s="1" customFormat="1" ht="18" customHeight="1">
      <c r="B21" s="40"/>
      <c r="C21" s="41"/>
      <c r="D21" s="41"/>
      <c r="E21" s="33" t="s">
        <v>43</v>
      </c>
      <c r="F21" s="41"/>
      <c r="G21" s="41"/>
      <c r="H21" s="41"/>
      <c r="I21" s="118" t="s">
        <v>38</v>
      </c>
      <c r="J21" s="33" t="s">
        <v>36</v>
      </c>
      <c r="K21" s="44"/>
    </row>
    <row r="22" spans="2:11" s="1" customFormat="1" ht="6.95" customHeight="1">
      <c r="B22" s="40"/>
      <c r="C22" s="41"/>
      <c r="D22" s="41"/>
      <c r="E22" s="41"/>
      <c r="F22" s="41"/>
      <c r="G22" s="41"/>
      <c r="H22" s="41"/>
      <c r="I22" s="117"/>
      <c r="J22" s="41"/>
      <c r="K22" s="44"/>
    </row>
    <row r="23" spans="2:11" s="1" customFormat="1" ht="14.45" customHeight="1">
      <c r="B23" s="40"/>
      <c r="C23" s="41"/>
      <c r="D23" s="35" t="s">
        <v>44</v>
      </c>
      <c r="E23" s="41"/>
      <c r="F23" s="41"/>
      <c r="G23" s="41"/>
      <c r="H23" s="41"/>
      <c r="I23" s="117"/>
      <c r="J23" s="41"/>
      <c r="K23" s="44"/>
    </row>
    <row r="24" spans="2:11" s="6" customFormat="1" ht="22.5" customHeight="1">
      <c r="B24" s="120"/>
      <c r="C24" s="121"/>
      <c r="D24" s="121"/>
      <c r="E24" s="338" t="s">
        <v>36</v>
      </c>
      <c r="F24" s="338"/>
      <c r="G24" s="338"/>
      <c r="H24" s="338"/>
      <c r="I24" s="122"/>
      <c r="J24" s="121"/>
      <c r="K24" s="123"/>
    </row>
    <row r="25" spans="2:11" s="1" customFormat="1" ht="6.95" customHeight="1">
      <c r="B25" s="40"/>
      <c r="C25" s="41"/>
      <c r="D25" s="41"/>
      <c r="E25" s="41"/>
      <c r="F25" s="41"/>
      <c r="G25" s="41"/>
      <c r="H25" s="41"/>
      <c r="I25" s="117"/>
      <c r="J25" s="41"/>
      <c r="K25" s="44"/>
    </row>
    <row r="26" spans="2:11" s="1" customFormat="1" ht="6.95" customHeight="1">
      <c r="B26" s="40"/>
      <c r="C26" s="41"/>
      <c r="D26" s="84"/>
      <c r="E26" s="84"/>
      <c r="F26" s="84"/>
      <c r="G26" s="84"/>
      <c r="H26" s="84"/>
      <c r="I26" s="124"/>
      <c r="J26" s="84"/>
      <c r="K26" s="125"/>
    </row>
    <row r="27" spans="2:11" s="1" customFormat="1" ht="25.35" customHeight="1">
      <c r="B27" s="40"/>
      <c r="C27" s="41"/>
      <c r="D27" s="126" t="s">
        <v>46</v>
      </c>
      <c r="E27" s="41"/>
      <c r="F27" s="41"/>
      <c r="G27" s="41"/>
      <c r="H27" s="41"/>
      <c r="I27" s="117"/>
      <c r="J27" s="127">
        <f>ROUND(J81,2)</f>
        <v>0</v>
      </c>
      <c r="K27" s="44"/>
    </row>
    <row r="28" spans="2:11" s="1" customFormat="1" ht="6.95" customHeight="1">
      <c r="B28" s="40"/>
      <c r="C28" s="41"/>
      <c r="D28" s="84"/>
      <c r="E28" s="84"/>
      <c r="F28" s="84"/>
      <c r="G28" s="84"/>
      <c r="H28" s="84"/>
      <c r="I28" s="124"/>
      <c r="J28" s="84"/>
      <c r="K28" s="125"/>
    </row>
    <row r="29" spans="2:11" s="1" customFormat="1" ht="14.45" customHeight="1">
      <c r="B29" s="40"/>
      <c r="C29" s="41"/>
      <c r="D29" s="41"/>
      <c r="E29" s="41"/>
      <c r="F29" s="45" t="s">
        <v>48</v>
      </c>
      <c r="G29" s="41"/>
      <c r="H29" s="41"/>
      <c r="I29" s="128" t="s">
        <v>47</v>
      </c>
      <c r="J29" s="45" t="s">
        <v>49</v>
      </c>
      <c r="K29" s="44"/>
    </row>
    <row r="30" spans="2:11" s="1" customFormat="1" ht="14.45" customHeight="1">
      <c r="B30" s="40"/>
      <c r="C30" s="41"/>
      <c r="D30" s="48" t="s">
        <v>50</v>
      </c>
      <c r="E30" s="48" t="s">
        <v>51</v>
      </c>
      <c r="F30" s="129">
        <f>ROUND(SUM(BE81:BE149), 2)</f>
        <v>0</v>
      </c>
      <c r="G30" s="41"/>
      <c r="H30" s="41"/>
      <c r="I30" s="130">
        <v>0.21</v>
      </c>
      <c r="J30" s="129">
        <f>ROUND(ROUND((SUM(BE81:BE149)), 2)*I30, 2)</f>
        <v>0</v>
      </c>
      <c r="K30" s="44"/>
    </row>
    <row r="31" spans="2:11" s="1" customFormat="1" ht="14.45" customHeight="1">
      <c r="B31" s="40"/>
      <c r="C31" s="41"/>
      <c r="D31" s="41"/>
      <c r="E31" s="48" t="s">
        <v>52</v>
      </c>
      <c r="F31" s="129">
        <f>ROUND(SUM(BF81:BF149), 2)</f>
        <v>0</v>
      </c>
      <c r="G31" s="41"/>
      <c r="H31" s="41"/>
      <c r="I31" s="130">
        <v>0.15</v>
      </c>
      <c r="J31" s="129">
        <f>ROUND(ROUND((SUM(BF81:BF149)), 2)*I31, 2)</f>
        <v>0</v>
      </c>
      <c r="K31" s="44"/>
    </row>
    <row r="32" spans="2:11" s="1" customFormat="1" ht="14.45" hidden="1" customHeight="1">
      <c r="B32" s="40"/>
      <c r="C32" s="41"/>
      <c r="D32" s="41"/>
      <c r="E32" s="48" t="s">
        <v>53</v>
      </c>
      <c r="F32" s="129">
        <f>ROUND(SUM(BG81:BG149), 2)</f>
        <v>0</v>
      </c>
      <c r="G32" s="41"/>
      <c r="H32" s="41"/>
      <c r="I32" s="130">
        <v>0.21</v>
      </c>
      <c r="J32" s="129">
        <v>0</v>
      </c>
      <c r="K32" s="44"/>
    </row>
    <row r="33" spans="2:11" s="1" customFormat="1" ht="14.45" hidden="1" customHeight="1">
      <c r="B33" s="40"/>
      <c r="C33" s="41"/>
      <c r="D33" s="41"/>
      <c r="E33" s="48" t="s">
        <v>54</v>
      </c>
      <c r="F33" s="129">
        <f>ROUND(SUM(BH81:BH149), 2)</f>
        <v>0</v>
      </c>
      <c r="G33" s="41"/>
      <c r="H33" s="41"/>
      <c r="I33" s="130">
        <v>0.15</v>
      </c>
      <c r="J33" s="129">
        <v>0</v>
      </c>
      <c r="K33" s="44"/>
    </row>
    <row r="34" spans="2:11" s="1" customFormat="1" ht="14.45" hidden="1" customHeight="1">
      <c r="B34" s="40"/>
      <c r="C34" s="41"/>
      <c r="D34" s="41"/>
      <c r="E34" s="48" t="s">
        <v>55</v>
      </c>
      <c r="F34" s="129">
        <f>ROUND(SUM(BI81:BI149), 2)</f>
        <v>0</v>
      </c>
      <c r="G34" s="41"/>
      <c r="H34" s="41"/>
      <c r="I34" s="130">
        <v>0</v>
      </c>
      <c r="J34" s="129">
        <v>0</v>
      </c>
      <c r="K34" s="44"/>
    </row>
    <row r="35" spans="2:11" s="1" customFormat="1" ht="6.95" customHeight="1">
      <c r="B35" s="40"/>
      <c r="C35" s="41"/>
      <c r="D35" s="41"/>
      <c r="E35" s="41"/>
      <c r="F35" s="41"/>
      <c r="G35" s="41"/>
      <c r="H35" s="41"/>
      <c r="I35" s="117"/>
      <c r="J35" s="41"/>
      <c r="K35" s="44"/>
    </row>
    <row r="36" spans="2:11" s="1" customFormat="1" ht="25.35" customHeight="1">
      <c r="B36" s="40"/>
      <c r="C36" s="131"/>
      <c r="D36" s="132" t="s">
        <v>56</v>
      </c>
      <c r="E36" s="78"/>
      <c r="F36" s="78"/>
      <c r="G36" s="133" t="s">
        <v>57</v>
      </c>
      <c r="H36" s="134" t="s">
        <v>58</v>
      </c>
      <c r="I36" s="135"/>
      <c r="J36" s="136">
        <f>SUM(J27:J34)</f>
        <v>0</v>
      </c>
      <c r="K36" s="137"/>
    </row>
    <row r="37" spans="2:11" s="1" customFormat="1" ht="14.45" customHeight="1">
      <c r="B37" s="55"/>
      <c r="C37" s="56"/>
      <c r="D37" s="56"/>
      <c r="E37" s="56"/>
      <c r="F37" s="56"/>
      <c r="G37" s="56"/>
      <c r="H37" s="56"/>
      <c r="I37" s="138"/>
      <c r="J37" s="56"/>
      <c r="K37" s="57"/>
    </row>
    <row r="41" spans="2:11" s="1" customFormat="1" ht="6.95" customHeight="1">
      <c r="B41" s="139"/>
      <c r="C41" s="140"/>
      <c r="D41" s="140"/>
      <c r="E41" s="140"/>
      <c r="F41" s="140"/>
      <c r="G41" s="140"/>
      <c r="H41" s="140"/>
      <c r="I41" s="141"/>
      <c r="J41" s="140"/>
      <c r="K41" s="142"/>
    </row>
    <row r="42" spans="2:11" s="1" customFormat="1" ht="36.950000000000003" customHeight="1">
      <c r="B42" s="40"/>
      <c r="C42" s="28" t="s">
        <v>107</v>
      </c>
      <c r="D42" s="41"/>
      <c r="E42" s="41"/>
      <c r="F42" s="41"/>
      <c r="G42" s="41"/>
      <c r="H42" s="41"/>
      <c r="I42" s="117"/>
      <c r="J42" s="41"/>
      <c r="K42" s="44"/>
    </row>
    <row r="43" spans="2:11" s="1" customFormat="1" ht="6.95" customHeight="1">
      <c r="B43" s="40"/>
      <c r="C43" s="41"/>
      <c r="D43" s="41"/>
      <c r="E43" s="41"/>
      <c r="F43" s="41"/>
      <c r="G43" s="41"/>
      <c r="H43" s="41"/>
      <c r="I43" s="117"/>
      <c r="J43" s="41"/>
      <c r="K43" s="44"/>
    </row>
    <row r="44" spans="2:11" s="1" customFormat="1" ht="14.45" customHeight="1">
      <c r="B44" s="40"/>
      <c r="C44" s="35" t="s">
        <v>19</v>
      </c>
      <c r="D44" s="41"/>
      <c r="E44" s="41"/>
      <c r="F44" s="41"/>
      <c r="G44" s="41"/>
      <c r="H44" s="41"/>
      <c r="I44" s="117"/>
      <c r="J44" s="41"/>
      <c r="K44" s="44"/>
    </row>
    <row r="45" spans="2:11" s="1" customFormat="1" ht="22.5" customHeight="1">
      <c r="B45" s="40"/>
      <c r="C45" s="41"/>
      <c r="D45" s="41"/>
      <c r="E45" s="369" t="str">
        <f>E7</f>
        <v>Úprava autobusové zastávky a parkování - Východní ul., Varnsdorf</v>
      </c>
      <c r="F45" s="370"/>
      <c r="G45" s="370"/>
      <c r="H45" s="370"/>
      <c r="I45" s="117"/>
      <c r="J45" s="41"/>
      <c r="K45" s="44"/>
    </row>
    <row r="46" spans="2:11" s="1" customFormat="1" ht="14.45" customHeight="1">
      <c r="B46" s="40"/>
      <c r="C46" s="35" t="s">
        <v>105</v>
      </c>
      <c r="D46" s="41"/>
      <c r="E46" s="41"/>
      <c r="F46" s="41"/>
      <c r="G46" s="41"/>
      <c r="H46" s="41"/>
      <c r="I46" s="117"/>
      <c r="J46" s="41"/>
      <c r="K46" s="44"/>
    </row>
    <row r="47" spans="2:11" s="1" customFormat="1" ht="23.25" customHeight="1">
      <c r="B47" s="40"/>
      <c r="C47" s="41"/>
      <c r="D47" s="41"/>
      <c r="E47" s="371" t="str">
        <f>E9</f>
        <v>SO 2 - Úprava svislého a vodorovného dopravního značení</v>
      </c>
      <c r="F47" s="372"/>
      <c r="G47" s="372"/>
      <c r="H47" s="372"/>
      <c r="I47" s="117"/>
      <c r="J47" s="41"/>
      <c r="K47" s="44"/>
    </row>
    <row r="48" spans="2:11" s="1" customFormat="1" ht="6.95" customHeight="1">
      <c r="B48" s="40"/>
      <c r="C48" s="41"/>
      <c r="D48" s="41"/>
      <c r="E48" s="41"/>
      <c r="F48" s="41"/>
      <c r="G48" s="41"/>
      <c r="H48" s="41"/>
      <c r="I48" s="117"/>
      <c r="J48" s="41"/>
      <c r="K48" s="44"/>
    </row>
    <row r="49" spans="2:47" s="1" customFormat="1" ht="18" customHeight="1">
      <c r="B49" s="40"/>
      <c r="C49" s="35" t="s">
        <v>26</v>
      </c>
      <c r="D49" s="41"/>
      <c r="E49" s="41"/>
      <c r="F49" s="33" t="str">
        <f>F12</f>
        <v>k.ú. Varnsdorf</v>
      </c>
      <c r="G49" s="41"/>
      <c r="H49" s="41"/>
      <c r="I49" s="118" t="s">
        <v>28</v>
      </c>
      <c r="J49" s="119" t="str">
        <f>IF(J12="","",J12)</f>
        <v>15.5.2017</v>
      </c>
      <c r="K49" s="44"/>
    </row>
    <row r="50" spans="2:47" s="1" customFormat="1" ht="6.95" customHeight="1">
      <c r="B50" s="40"/>
      <c r="C50" s="41"/>
      <c r="D50" s="41"/>
      <c r="E50" s="41"/>
      <c r="F50" s="41"/>
      <c r="G50" s="41"/>
      <c r="H50" s="41"/>
      <c r="I50" s="117"/>
      <c r="J50" s="41"/>
      <c r="K50" s="44"/>
    </row>
    <row r="51" spans="2:47" s="1" customFormat="1">
      <c r="B51" s="40"/>
      <c r="C51" s="35" t="s">
        <v>34</v>
      </c>
      <c r="D51" s="41"/>
      <c r="E51" s="41"/>
      <c r="F51" s="33" t="str">
        <f>E15</f>
        <v>Město Varnsdorf</v>
      </c>
      <c r="G51" s="41"/>
      <c r="H51" s="41"/>
      <c r="I51" s="118" t="s">
        <v>41</v>
      </c>
      <c r="J51" s="33" t="str">
        <f>E21</f>
        <v>ProProjekt, s.r.o.</v>
      </c>
      <c r="K51" s="44"/>
    </row>
    <row r="52" spans="2:47" s="1" customFormat="1" ht="14.45" customHeight="1">
      <c r="B52" s="40"/>
      <c r="C52" s="35" t="s">
        <v>39</v>
      </c>
      <c r="D52" s="41"/>
      <c r="E52" s="41"/>
      <c r="F52" s="33" t="str">
        <f>IF(E18="","",E18)</f>
        <v/>
      </c>
      <c r="G52" s="41"/>
      <c r="H52" s="41"/>
      <c r="I52" s="117"/>
      <c r="J52" s="41"/>
      <c r="K52" s="44"/>
    </row>
    <row r="53" spans="2:47" s="1" customFormat="1" ht="10.35" customHeight="1">
      <c r="B53" s="40"/>
      <c r="C53" s="41"/>
      <c r="D53" s="41"/>
      <c r="E53" s="41"/>
      <c r="F53" s="41"/>
      <c r="G53" s="41"/>
      <c r="H53" s="41"/>
      <c r="I53" s="117"/>
      <c r="J53" s="41"/>
      <c r="K53" s="44"/>
    </row>
    <row r="54" spans="2:47" s="1" customFormat="1" ht="29.25" customHeight="1">
      <c r="B54" s="40"/>
      <c r="C54" s="143" t="s">
        <v>108</v>
      </c>
      <c r="D54" s="131"/>
      <c r="E54" s="131"/>
      <c r="F54" s="131"/>
      <c r="G54" s="131"/>
      <c r="H54" s="131"/>
      <c r="I54" s="144"/>
      <c r="J54" s="145" t="s">
        <v>109</v>
      </c>
      <c r="K54" s="146"/>
    </row>
    <row r="55" spans="2:47" s="1" customFormat="1" ht="10.35" customHeight="1">
      <c r="B55" s="40"/>
      <c r="C55" s="41"/>
      <c r="D55" s="41"/>
      <c r="E55" s="41"/>
      <c r="F55" s="41"/>
      <c r="G55" s="41"/>
      <c r="H55" s="41"/>
      <c r="I55" s="117"/>
      <c r="J55" s="41"/>
      <c r="K55" s="44"/>
    </row>
    <row r="56" spans="2:47" s="1" customFormat="1" ht="29.25" customHeight="1">
      <c r="B56" s="40"/>
      <c r="C56" s="147" t="s">
        <v>110</v>
      </c>
      <c r="D56" s="41"/>
      <c r="E56" s="41"/>
      <c r="F56" s="41"/>
      <c r="G56" s="41"/>
      <c r="H56" s="41"/>
      <c r="I56" s="117"/>
      <c r="J56" s="127">
        <f>J81</f>
        <v>0</v>
      </c>
      <c r="K56" s="44"/>
      <c r="AU56" s="22" t="s">
        <v>111</v>
      </c>
    </row>
    <row r="57" spans="2:47" s="7" customFormat="1" ht="24.95" customHeight="1">
      <c r="B57" s="148"/>
      <c r="C57" s="149"/>
      <c r="D57" s="150" t="s">
        <v>166</v>
      </c>
      <c r="E57" s="151"/>
      <c r="F57" s="151"/>
      <c r="G57" s="151"/>
      <c r="H57" s="151"/>
      <c r="I57" s="152"/>
      <c r="J57" s="153">
        <f>J82</f>
        <v>0</v>
      </c>
      <c r="K57" s="154"/>
    </row>
    <row r="58" spans="2:47" s="8" customFormat="1" ht="19.899999999999999" customHeight="1">
      <c r="B58" s="155"/>
      <c r="C58" s="156"/>
      <c r="D58" s="157" t="s">
        <v>167</v>
      </c>
      <c r="E58" s="158"/>
      <c r="F58" s="158"/>
      <c r="G58" s="158"/>
      <c r="H58" s="158"/>
      <c r="I58" s="159"/>
      <c r="J58" s="160">
        <f>J83</f>
        <v>0</v>
      </c>
      <c r="K58" s="161"/>
    </row>
    <row r="59" spans="2:47" s="8" customFormat="1" ht="19.899999999999999" customHeight="1">
      <c r="B59" s="155"/>
      <c r="C59" s="156"/>
      <c r="D59" s="157" t="s">
        <v>171</v>
      </c>
      <c r="E59" s="158"/>
      <c r="F59" s="158"/>
      <c r="G59" s="158"/>
      <c r="H59" s="158"/>
      <c r="I59" s="159"/>
      <c r="J59" s="160">
        <f>J101</f>
        <v>0</v>
      </c>
      <c r="K59" s="161"/>
    </row>
    <row r="60" spans="2:47" s="8" customFormat="1" ht="19.899999999999999" customHeight="1">
      <c r="B60" s="155"/>
      <c r="C60" s="156"/>
      <c r="D60" s="157" t="s">
        <v>172</v>
      </c>
      <c r="E60" s="158"/>
      <c r="F60" s="158"/>
      <c r="G60" s="158"/>
      <c r="H60" s="158"/>
      <c r="I60" s="159"/>
      <c r="J60" s="160">
        <f>J137</f>
        <v>0</v>
      </c>
      <c r="K60" s="161"/>
    </row>
    <row r="61" spans="2:47" s="8" customFormat="1" ht="19.899999999999999" customHeight="1">
      <c r="B61" s="155"/>
      <c r="C61" s="156"/>
      <c r="D61" s="157" t="s">
        <v>173</v>
      </c>
      <c r="E61" s="158"/>
      <c r="F61" s="158"/>
      <c r="G61" s="158"/>
      <c r="H61" s="158"/>
      <c r="I61" s="159"/>
      <c r="J61" s="160">
        <f>J147</f>
        <v>0</v>
      </c>
      <c r="K61" s="161"/>
    </row>
    <row r="62" spans="2:47" s="1" customFormat="1" ht="21.75" customHeight="1">
      <c r="B62" s="40"/>
      <c r="C62" s="41"/>
      <c r="D62" s="41"/>
      <c r="E62" s="41"/>
      <c r="F62" s="41"/>
      <c r="G62" s="41"/>
      <c r="H62" s="41"/>
      <c r="I62" s="117"/>
      <c r="J62" s="41"/>
      <c r="K62" s="44"/>
    </row>
    <row r="63" spans="2:47" s="1" customFormat="1" ht="6.95" customHeight="1">
      <c r="B63" s="55"/>
      <c r="C63" s="56"/>
      <c r="D63" s="56"/>
      <c r="E63" s="56"/>
      <c r="F63" s="56"/>
      <c r="G63" s="56"/>
      <c r="H63" s="56"/>
      <c r="I63" s="138"/>
      <c r="J63" s="56"/>
      <c r="K63" s="57"/>
    </row>
    <row r="67" spans="2:20" s="1" customFormat="1" ht="6.95" customHeight="1">
      <c r="B67" s="58"/>
      <c r="C67" s="59"/>
      <c r="D67" s="59"/>
      <c r="E67" s="59"/>
      <c r="F67" s="59"/>
      <c r="G67" s="59"/>
      <c r="H67" s="59"/>
      <c r="I67" s="141"/>
      <c r="J67" s="59"/>
      <c r="K67" s="59"/>
      <c r="L67" s="60"/>
    </row>
    <row r="68" spans="2:20" s="1" customFormat="1" ht="36.950000000000003" customHeight="1">
      <c r="B68" s="40"/>
      <c r="C68" s="61" t="s">
        <v>117</v>
      </c>
      <c r="D68" s="62"/>
      <c r="E68" s="62"/>
      <c r="F68" s="62"/>
      <c r="G68" s="62"/>
      <c r="H68" s="62"/>
      <c r="I68" s="162"/>
      <c r="J68" s="62"/>
      <c r="K68" s="62"/>
      <c r="L68" s="60"/>
    </row>
    <row r="69" spans="2:20" s="1" customFormat="1" ht="6.95" customHeight="1">
      <c r="B69" s="40"/>
      <c r="C69" s="62"/>
      <c r="D69" s="62"/>
      <c r="E69" s="62"/>
      <c r="F69" s="62"/>
      <c r="G69" s="62"/>
      <c r="H69" s="62"/>
      <c r="I69" s="162"/>
      <c r="J69" s="62"/>
      <c r="K69" s="62"/>
      <c r="L69" s="60"/>
    </row>
    <row r="70" spans="2:20" s="1" customFormat="1" ht="14.45" customHeight="1">
      <c r="B70" s="40"/>
      <c r="C70" s="64" t="s">
        <v>19</v>
      </c>
      <c r="D70" s="62"/>
      <c r="E70" s="62"/>
      <c r="F70" s="62"/>
      <c r="G70" s="62"/>
      <c r="H70" s="62"/>
      <c r="I70" s="162"/>
      <c r="J70" s="62"/>
      <c r="K70" s="62"/>
      <c r="L70" s="60"/>
    </row>
    <row r="71" spans="2:20" s="1" customFormat="1" ht="22.5" customHeight="1">
      <c r="B71" s="40"/>
      <c r="C71" s="62"/>
      <c r="D71" s="62"/>
      <c r="E71" s="373" t="str">
        <f>E7</f>
        <v>Úprava autobusové zastávky a parkování - Východní ul., Varnsdorf</v>
      </c>
      <c r="F71" s="374"/>
      <c r="G71" s="374"/>
      <c r="H71" s="374"/>
      <c r="I71" s="162"/>
      <c r="J71" s="62"/>
      <c r="K71" s="62"/>
      <c r="L71" s="60"/>
    </row>
    <row r="72" spans="2:20" s="1" customFormat="1" ht="14.45" customHeight="1">
      <c r="B72" s="40"/>
      <c r="C72" s="64" t="s">
        <v>105</v>
      </c>
      <c r="D72" s="62"/>
      <c r="E72" s="62"/>
      <c r="F72" s="62"/>
      <c r="G72" s="62"/>
      <c r="H72" s="62"/>
      <c r="I72" s="162"/>
      <c r="J72" s="62"/>
      <c r="K72" s="62"/>
      <c r="L72" s="60"/>
    </row>
    <row r="73" spans="2:20" s="1" customFormat="1" ht="23.25" customHeight="1">
      <c r="B73" s="40"/>
      <c r="C73" s="62"/>
      <c r="D73" s="62"/>
      <c r="E73" s="349" t="str">
        <f>E9</f>
        <v>SO 2 - Úprava svislého a vodorovného dopravního značení</v>
      </c>
      <c r="F73" s="375"/>
      <c r="G73" s="375"/>
      <c r="H73" s="375"/>
      <c r="I73" s="162"/>
      <c r="J73" s="62"/>
      <c r="K73" s="62"/>
      <c r="L73" s="60"/>
    </row>
    <row r="74" spans="2:20" s="1" customFormat="1" ht="6.95" customHeight="1">
      <c r="B74" s="40"/>
      <c r="C74" s="62"/>
      <c r="D74" s="62"/>
      <c r="E74" s="62"/>
      <c r="F74" s="62"/>
      <c r="G74" s="62"/>
      <c r="H74" s="62"/>
      <c r="I74" s="162"/>
      <c r="J74" s="62"/>
      <c r="K74" s="62"/>
      <c r="L74" s="60"/>
    </row>
    <row r="75" spans="2:20" s="1" customFormat="1" ht="18" customHeight="1">
      <c r="B75" s="40"/>
      <c r="C75" s="64" t="s">
        <v>26</v>
      </c>
      <c r="D75" s="62"/>
      <c r="E75" s="62"/>
      <c r="F75" s="163" t="str">
        <f>F12</f>
        <v>k.ú. Varnsdorf</v>
      </c>
      <c r="G75" s="62"/>
      <c r="H75" s="62"/>
      <c r="I75" s="164" t="s">
        <v>28</v>
      </c>
      <c r="J75" s="72" t="str">
        <f>IF(J12="","",J12)</f>
        <v>15.5.2017</v>
      </c>
      <c r="K75" s="62"/>
      <c r="L75" s="60"/>
    </row>
    <row r="76" spans="2:20" s="1" customFormat="1" ht="6.95" customHeight="1">
      <c r="B76" s="40"/>
      <c r="C76" s="62"/>
      <c r="D76" s="62"/>
      <c r="E76" s="62"/>
      <c r="F76" s="62"/>
      <c r="G76" s="62"/>
      <c r="H76" s="62"/>
      <c r="I76" s="162"/>
      <c r="J76" s="62"/>
      <c r="K76" s="62"/>
      <c r="L76" s="60"/>
    </row>
    <row r="77" spans="2:20" s="1" customFormat="1">
      <c r="B77" s="40"/>
      <c r="C77" s="64" t="s">
        <v>34</v>
      </c>
      <c r="D77" s="62"/>
      <c r="E77" s="62"/>
      <c r="F77" s="163" t="str">
        <f>E15</f>
        <v>Město Varnsdorf</v>
      </c>
      <c r="G77" s="62"/>
      <c r="H77" s="62"/>
      <c r="I77" s="164" t="s">
        <v>41</v>
      </c>
      <c r="J77" s="163" t="str">
        <f>E21</f>
        <v>ProProjekt, s.r.o.</v>
      </c>
      <c r="K77" s="62"/>
      <c r="L77" s="60"/>
    </row>
    <row r="78" spans="2:20" s="1" customFormat="1" ht="14.45" customHeight="1">
      <c r="B78" s="40"/>
      <c r="C78" s="64" t="s">
        <v>39</v>
      </c>
      <c r="D78" s="62"/>
      <c r="E78" s="62"/>
      <c r="F78" s="163" t="str">
        <f>IF(E18="","",E18)</f>
        <v/>
      </c>
      <c r="G78" s="62"/>
      <c r="H78" s="62"/>
      <c r="I78" s="162"/>
      <c r="J78" s="62"/>
      <c r="K78" s="62"/>
      <c r="L78" s="60"/>
    </row>
    <row r="79" spans="2:20" s="1" customFormat="1" ht="10.35" customHeight="1">
      <c r="B79" s="40"/>
      <c r="C79" s="62"/>
      <c r="D79" s="62"/>
      <c r="E79" s="62"/>
      <c r="F79" s="62"/>
      <c r="G79" s="62"/>
      <c r="H79" s="62"/>
      <c r="I79" s="162"/>
      <c r="J79" s="62"/>
      <c r="K79" s="62"/>
      <c r="L79" s="60"/>
    </row>
    <row r="80" spans="2:20" s="9" customFormat="1" ht="29.25" customHeight="1">
      <c r="B80" s="165"/>
      <c r="C80" s="166" t="s">
        <v>118</v>
      </c>
      <c r="D80" s="167" t="s">
        <v>65</v>
      </c>
      <c r="E80" s="167" t="s">
        <v>61</v>
      </c>
      <c r="F80" s="167" t="s">
        <v>119</v>
      </c>
      <c r="G80" s="167" t="s">
        <v>120</v>
      </c>
      <c r="H80" s="167" t="s">
        <v>121</v>
      </c>
      <c r="I80" s="168" t="s">
        <v>122</v>
      </c>
      <c r="J80" s="167" t="s">
        <v>109</v>
      </c>
      <c r="K80" s="169" t="s">
        <v>123</v>
      </c>
      <c r="L80" s="170"/>
      <c r="M80" s="80" t="s">
        <v>124</v>
      </c>
      <c r="N80" s="81" t="s">
        <v>50</v>
      </c>
      <c r="O80" s="81" t="s">
        <v>125</v>
      </c>
      <c r="P80" s="81" t="s">
        <v>126</v>
      </c>
      <c r="Q80" s="81" t="s">
        <v>127</v>
      </c>
      <c r="R80" s="81" t="s">
        <v>128</v>
      </c>
      <c r="S80" s="81" t="s">
        <v>129</v>
      </c>
      <c r="T80" s="82" t="s">
        <v>130</v>
      </c>
    </row>
    <row r="81" spans="2:65" s="1" customFormat="1" ht="29.25" customHeight="1">
      <c r="B81" s="40"/>
      <c r="C81" s="86" t="s">
        <v>110</v>
      </c>
      <c r="D81" s="62"/>
      <c r="E81" s="62"/>
      <c r="F81" s="62"/>
      <c r="G81" s="62"/>
      <c r="H81" s="62"/>
      <c r="I81" s="162"/>
      <c r="J81" s="171">
        <f>BK81</f>
        <v>0</v>
      </c>
      <c r="K81" s="62"/>
      <c r="L81" s="60"/>
      <c r="M81" s="83"/>
      <c r="N81" s="84"/>
      <c r="O81" s="84"/>
      <c r="P81" s="172">
        <f>P82</f>
        <v>0</v>
      </c>
      <c r="Q81" s="84"/>
      <c r="R81" s="172">
        <f>R82</f>
        <v>0.76423449999999993</v>
      </c>
      <c r="S81" s="84"/>
      <c r="T81" s="173">
        <f>T82</f>
        <v>10.8</v>
      </c>
      <c r="AT81" s="22" t="s">
        <v>79</v>
      </c>
      <c r="AU81" s="22" t="s">
        <v>111</v>
      </c>
      <c r="BK81" s="174">
        <f>BK82</f>
        <v>0</v>
      </c>
    </row>
    <row r="82" spans="2:65" s="10" customFormat="1" ht="37.35" customHeight="1">
      <c r="B82" s="175"/>
      <c r="C82" s="176"/>
      <c r="D82" s="177" t="s">
        <v>79</v>
      </c>
      <c r="E82" s="178" t="s">
        <v>176</v>
      </c>
      <c r="F82" s="178" t="s">
        <v>177</v>
      </c>
      <c r="G82" s="176"/>
      <c r="H82" s="176"/>
      <c r="I82" s="179"/>
      <c r="J82" s="180">
        <f>BK82</f>
        <v>0</v>
      </c>
      <c r="K82" s="176"/>
      <c r="L82" s="181"/>
      <c r="M82" s="182"/>
      <c r="N82" s="183"/>
      <c r="O82" s="183"/>
      <c r="P82" s="184">
        <f>P83+P101+P137+P147</f>
        <v>0</v>
      </c>
      <c r="Q82" s="183"/>
      <c r="R82" s="184">
        <f>R83+R101+R137+R147</f>
        <v>0.76423449999999993</v>
      </c>
      <c r="S82" s="183"/>
      <c r="T82" s="185">
        <f>T83+T101+T137+T147</f>
        <v>10.8</v>
      </c>
      <c r="AR82" s="186" t="s">
        <v>10</v>
      </c>
      <c r="AT82" s="187" t="s">
        <v>79</v>
      </c>
      <c r="AU82" s="187" t="s">
        <v>80</v>
      </c>
      <c r="AY82" s="186" t="s">
        <v>134</v>
      </c>
      <c r="BK82" s="188">
        <f>BK83+BK101+BK137+BK147</f>
        <v>0</v>
      </c>
    </row>
    <row r="83" spans="2:65" s="10" customFormat="1" ht="19.899999999999999" customHeight="1">
      <c r="B83" s="175"/>
      <c r="C83" s="176"/>
      <c r="D83" s="189" t="s">
        <v>79</v>
      </c>
      <c r="E83" s="190" t="s">
        <v>10</v>
      </c>
      <c r="F83" s="190" t="s">
        <v>178</v>
      </c>
      <c r="G83" s="176"/>
      <c r="H83" s="176"/>
      <c r="I83" s="179"/>
      <c r="J83" s="191">
        <f>BK83</f>
        <v>0</v>
      </c>
      <c r="K83" s="176"/>
      <c r="L83" s="181"/>
      <c r="M83" s="182"/>
      <c r="N83" s="183"/>
      <c r="O83" s="183"/>
      <c r="P83" s="184">
        <f>SUM(P84:P100)</f>
        <v>0</v>
      </c>
      <c r="Q83" s="183"/>
      <c r="R83" s="184">
        <f>SUM(R84:R100)</f>
        <v>0</v>
      </c>
      <c r="S83" s="183"/>
      <c r="T83" s="185">
        <f>SUM(T84:T100)</f>
        <v>0</v>
      </c>
      <c r="AR83" s="186" t="s">
        <v>10</v>
      </c>
      <c r="AT83" s="187" t="s">
        <v>79</v>
      </c>
      <c r="AU83" s="187" t="s">
        <v>10</v>
      </c>
      <c r="AY83" s="186" t="s">
        <v>134</v>
      </c>
      <c r="BK83" s="188">
        <f>SUM(BK84:BK100)</f>
        <v>0</v>
      </c>
    </row>
    <row r="84" spans="2:65" s="1" customFormat="1" ht="44.25" customHeight="1">
      <c r="B84" s="40"/>
      <c r="C84" s="192" t="s">
        <v>10</v>
      </c>
      <c r="D84" s="192" t="s">
        <v>137</v>
      </c>
      <c r="E84" s="193" t="s">
        <v>331</v>
      </c>
      <c r="F84" s="194" t="s">
        <v>332</v>
      </c>
      <c r="G84" s="195" t="s">
        <v>244</v>
      </c>
      <c r="H84" s="196">
        <v>0.89600000000000002</v>
      </c>
      <c r="I84" s="197"/>
      <c r="J84" s="198">
        <f>ROUND(I84*H84,0)</f>
        <v>0</v>
      </c>
      <c r="K84" s="194" t="s">
        <v>141</v>
      </c>
      <c r="L84" s="60"/>
      <c r="M84" s="199" t="s">
        <v>36</v>
      </c>
      <c r="N84" s="200" t="s">
        <v>51</v>
      </c>
      <c r="O84" s="41"/>
      <c r="P84" s="201">
        <f>O84*H84</f>
        <v>0</v>
      </c>
      <c r="Q84" s="201">
        <v>0</v>
      </c>
      <c r="R84" s="201">
        <f>Q84*H84</f>
        <v>0</v>
      </c>
      <c r="S84" s="201">
        <v>0</v>
      </c>
      <c r="T84" s="202">
        <f>S84*H84</f>
        <v>0</v>
      </c>
      <c r="AR84" s="22" t="s">
        <v>158</v>
      </c>
      <c r="AT84" s="22" t="s">
        <v>137</v>
      </c>
      <c r="AU84" s="22" t="s">
        <v>89</v>
      </c>
      <c r="AY84" s="22" t="s">
        <v>134</v>
      </c>
      <c r="BE84" s="203">
        <f>IF(N84="základní",J84,0)</f>
        <v>0</v>
      </c>
      <c r="BF84" s="203">
        <f>IF(N84="snížená",J84,0)</f>
        <v>0</v>
      </c>
      <c r="BG84" s="203">
        <f>IF(N84="zákl. přenesená",J84,0)</f>
        <v>0</v>
      </c>
      <c r="BH84" s="203">
        <f>IF(N84="sníž. přenesená",J84,0)</f>
        <v>0</v>
      </c>
      <c r="BI84" s="203">
        <f>IF(N84="nulová",J84,0)</f>
        <v>0</v>
      </c>
      <c r="BJ84" s="22" t="s">
        <v>10</v>
      </c>
      <c r="BK84" s="203">
        <f>ROUND(I84*H84,0)</f>
        <v>0</v>
      </c>
      <c r="BL84" s="22" t="s">
        <v>158</v>
      </c>
      <c r="BM84" s="22" t="s">
        <v>702</v>
      </c>
    </row>
    <row r="85" spans="2:65" s="1" customFormat="1" ht="189">
      <c r="B85" s="40"/>
      <c r="C85" s="62"/>
      <c r="D85" s="208" t="s">
        <v>183</v>
      </c>
      <c r="E85" s="62"/>
      <c r="F85" s="209" t="s">
        <v>328</v>
      </c>
      <c r="G85" s="62"/>
      <c r="H85" s="62"/>
      <c r="I85" s="162"/>
      <c r="J85" s="62"/>
      <c r="K85" s="62"/>
      <c r="L85" s="60"/>
      <c r="M85" s="210"/>
      <c r="N85" s="41"/>
      <c r="O85" s="41"/>
      <c r="P85" s="41"/>
      <c r="Q85" s="41"/>
      <c r="R85" s="41"/>
      <c r="S85" s="41"/>
      <c r="T85" s="77"/>
      <c r="AT85" s="22" t="s">
        <v>183</v>
      </c>
      <c r="AU85" s="22" t="s">
        <v>89</v>
      </c>
    </row>
    <row r="86" spans="2:65" s="11" customFormat="1" ht="13.5">
      <c r="B86" s="211"/>
      <c r="C86" s="212"/>
      <c r="D86" s="213" t="s">
        <v>185</v>
      </c>
      <c r="E86" s="214" t="s">
        <v>36</v>
      </c>
      <c r="F86" s="215" t="s">
        <v>703</v>
      </c>
      <c r="G86" s="212"/>
      <c r="H86" s="216">
        <v>0.89600000000000002</v>
      </c>
      <c r="I86" s="217"/>
      <c r="J86" s="212"/>
      <c r="K86" s="212"/>
      <c r="L86" s="218"/>
      <c r="M86" s="219"/>
      <c r="N86" s="220"/>
      <c r="O86" s="220"/>
      <c r="P86" s="220"/>
      <c r="Q86" s="220"/>
      <c r="R86" s="220"/>
      <c r="S86" s="220"/>
      <c r="T86" s="221"/>
      <c r="AT86" s="222" t="s">
        <v>185</v>
      </c>
      <c r="AU86" s="222" t="s">
        <v>89</v>
      </c>
      <c r="AV86" s="11" t="s">
        <v>89</v>
      </c>
      <c r="AW86" s="11" t="s">
        <v>42</v>
      </c>
      <c r="AX86" s="11" t="s">
        <v>10</v>
      </c>
      <c r="AY86" s="222" t="s">
        <v>134</v>
      </c>
    </row>
    <row r="87" spans="2:65" s="1" customFormat="1" ht="44.25" customHeight="1">
      <c r="B87" s="40"/>
      <c r="C87" s="192" t="s">
        <v>89</v>
      </c>
      <c r="D87" s="192" t="s">
        <v>137</v>
      </c>
      <c r="E87" s="193" t="s">
        <v>336</v>
      </c>
      <c r="F87" s="194" t="s">
        <v>337</v>
      </c>
      <c r="G87" s="195" t="s">
        <v>244</v>
      </c>
      <c r="H87" s="196">
        <v>25.088000000000001</v>
      </c>
      <c r="I87" s="197"/>
      <c r="J87" s="198">
        <f>ROUND(I87*H87,0)</f>
        <v>0</v>
      </c>
      <c r="K87" s="194" t="s">
        <v>141</v>
      </c>
      <c r="L87" s="60"/>
      <c r="M87" s="199" t="s">
        <v>36</v>
      </c>
      <c r="N87" s="200" t="s">
        <v>51</v>
      </c>
      <c r="O87" s="41"/>
      <c r="P87" s="201">
        <f>O87*H87</f>
        <v>0</v>
      </c>
      <c r="Q87" s="201">
        <v>0</v>
      </c>
      <c r="R87" s="201">
        <f>Q87*H87</f>
        <v>0</v>
      </c>
      <c r="S87" s="201">
        <v>0</v>
      </c>
      <c r="T87" s="202">
        <f>S87*H87</f>
        <v>0</v>
      </c>
      <c r="AR87" s="22" t="s">
        <v>158</v>
      </c>
      <c r="AT87" s="22" t="s">
        <v>137</v>
      </c>
      <c r="AU87" s="22" t="s">
        <v>89</v>
      </c>
      <c r="AY87" s="22" t="s">
        <v>134</v>
      </c>
      <c r="BE87" s="203">
        <f>IF(N87="základní",J87,0)</f>
        <v>0</v>
      </c>
      <c r="BF87" s="203">
        <f>IF(N87="snížená",J87,0)</f>
        <v>0</v>
      </c>
      <c r="BG87" s="203">
        <f>IF(N87="zákl. přenesená",J87,0)</f>
        <v>0</v>
      </c>
      <c r="BH87" s="203">
        <f>IF(N87="sníž. přenesená",J87,0)</f>
        <v>0</v>
      </c>
      <c r="BI87" s="203">
        <f>IF(N87="nulová",J87,0)</f>
        <v>0</v>
      </c>
      <c r="BJ87" s="22" t="s">
        <v>10</v>
      </c>
      <c r="BK87" s="203">
        <f>ROUND(I87*H87,0)</f>
        <v>0</v>
      </c>
      <c r="BL87" s="22" t="s">
        <v>158</v>
      </c>
      <c r="BM87" s="22" t="s">
        <v>704</v>
      </c>
    </row>
    <row r="88" spans="2:65" s="1" customFormat="1" ht="189">
      <c r="B88" s="40"/>
      <c r="C88" s="62"/>
      <c r="D88" s="208" t="s">
        <v>183</v>
      </c>
      <c r="E88" s="62"/>
      <c r="F88" s="209" t="s">
        <v>328</v>
      </c>
      <c r="G88" s="62"/>
      <c r="H88" s="62"/>
      <c r="I88" s="162"/>
      <c r="J88" s="62"/>
      <c r="K88" s="62"/>
      <c r="L88" s="60"/>
      <c r="M88" s="210"/>
      <c r="N88" s="41"/>
      <c r="O88" s="41"/>
      <c r="P88" s="41"/>
      <c r="Q88" s="41"/>
      <c r="R88" s="41"/>
      <c r="S88" s="41"/>
      <c r="T88" s="77"/>
      <c r="AT88" s="22" t="s">
        <v>183</v>
      </c>
      <c r="AU88" s="22" t="s">
        <v>89</v>
      </c>
    </row>
    <row r="89" spans="2:65" s="11" customFormat="1" ht="13.5">
      <c r="B89" s="211"/>
      <c r="C89" s="212"/>
      <c r="D89" s="208" t="s">
        <v>185</v>
      </c>
      <c r="E89" s="223" t="s">
        <v>36</v>
      </c>
      <c r="F89" s="224" t="s">
        <v>703</v>
      </c>
      <c r="G89" s="212"/>
      <c r="H89" s="225">
        <v>0.89600000000000002</v>
      </c>
      <c r="I89" s="217"/>
      <c r="J89" s="212"/>
      <c r="K89" s="212"/>
      <c r="L89" s="218"/>
      <c r="M89" s="219"/>
      <c r="N89" s="220"/>
      <c r="O89" s="220"/>
      <c r="P89" s="220"/>
      <c r="Q89" s="220"/>
      <c r="R89" s="220"/>
      <c r="S89" s="220"/>
      <c r="T89" s="221"/>
      <c r="AT89" s="222" t="s">
        <v>185</v>
      </c>
      <c r="AU89" s="222" t="s">
        <v>89</v>
      </c>
      <c r="AV89" s="11" t="s">
        <v>89</v>
      </c>
      <c r="AW89" s="11" t="s">
        <v>42</v>
      </c>
      <c r="AX89" s="11" t="s">
        <v>10</v>
      </c>
      <c r="AY89" s="222" t="s">
        <v>134</v>
      </c>
    </row>
    <row r="90" spans="2:65" s="11" customFormat="1" ht="13.5">
      <c r="B90" s="211"/>
      <c r="C90" s="212"/>
      <c r="D90" s="213" t="s">
        <v>185</v>
      </c>
      <c r="E90" s="212"/>
      <c r="F90" s="215" t="s">
        <v>705</v>
      </c>
      <c r="G90" s="212"/>
      <c r="H90" s="216">
        <v>25.088000000000001</v>
      </c>
      <c r="I90" s="217"/>
      <c r="J90" s="212"/>
      <c r="K90" s="212"/>
      <c r="L90" s="218"/>
      <c r="M90" s="219"/>
      <c r="N90" s="220"/>
      <c r="O90" s="220"/>
      <c r="P90" s="220"/>
      <c r="Q90" s="220"/>
      <c r="R90" s="220"/>
      <c r="S90" s="220"/>
      <c r="T90" s="221"/>
      <c r="AT90" s="222" t="s">
        <v>185</v>
      </c>
      <c r="AU90" s="222" t="s">
        <v>89</v>
      </c>
      <c r="AV90" s="11" t="s">
        <v>89</v>
      </c>
      <c r="AW90" s="11" t="s">
        <v>6</v>
      </c>
      <c r="AX90" s="11" t="s">
        <v>10</v>
      </c>
      <c r="AY90" s="222" t="s">
        <v>134</v>
      </c>
    </row>
    <row r="91" spans="2:65" s="1" customFormat="1" ht="31.5" customHeight="1">
      <c r="B91" s="40"/>
      <c r="C91" s="192" t="s">
        <v>151</v>
      </c>
      <c r="D91" s="192" t="s">
        <v>137</v>
      </c>
      <c r="E91" s="193" t="s">
        <v>341</v>
      </c>
      <c r="F91" s="194" t="s">
        <v>342</v>
      </c>
      <c r="G91" s="195" t="s">
        <v>244</v>
      </c>
      <c r="H91" s="196">
        <v>0.89600000000000002</v>
      </c>
      <c r="I91" s="197"/>
      <c r="J91" s="198">
        <f>ROUND(I91*H91,0)</f>
        <v>0</v>
      </c>
      <c r="K91" s="194" t="s">
        <v>141</v>
      </c>
      <c r="L91" s="60"/>
      <c r="M91" s="199" t="s">
        <v>36</v>
      </c>
      <c r="N91" s="200" t="s">
        <v>51</v>
      </c>
      <c r="O91" s="41"/>
      <c r="P91" s="201">
        <f>O91*H91</f>
        <v>0</v>
      </c>
      <c r="Q91" s="201">
        <v>0</v>
      </c>
      <c r="R91" s="201">
        <f>Q91*H91</f>
        <v>0</v>
      </c>
      <c r="S91" s="201">
        <v>0</v>
      </c>
      <c r="T91" s="202">
        <f>S91*H91</f>
        <v>0</v>
      </c>
      <c r="AR91" s="22" t="s">
        <v>158</v>
      </c>
      <c r="AT91" s="22" t="s">
        <v>137</v>
      </c>
      <c r="AU91" s="22" t="s">
        <v>89</v>
      </c>
      <c r="AY91" s="22" t="s">
        <v>134</v>
      </c>
      <c r="BE91" s="203">
        <f>IF(N91="základní",J91,0)</f>
        <v>0</v>
      </c>
      <c r="BF91" s="203">
        <f>IF(N91="snížená",J91,0)</f>
        <v>0</v>
      </c>
      <c r="BG91" s="203">
        <f>IF(N91="zákl. přenesená",J91,0)</f>
        <v>0</v>
      </c>
      <c r="BH91" s="203">
        <f>IF(N91="sníž. přenesená",J91,0)</f>
        <v>0</v>
      </c>
      <c r="BI91" s="203">
        <f>IF(N91="nulová",J91,0)</f>
        <v>0</v>
      </c>
      <c r="BJ91" s="22" t="s">
        <v>10</v>
      </c>
      <c r="BK91" s="203">
        <f>ROUND(I91*H91,0)</f>
        <v>0</v>
      </c>
      <c r="BL91" s="22" t="s">
        <v>158</v>
      </c>
      <c r="BM91" s="22" t="s">
        <v>706</v>
      </c>
    </row>
    <row r="92" spans="2:65" s="1" customFormat="1" ht="148.5">
      <c r="B92" s="40"/>
      <c r="C92" s="62"/>
      <c r="D92" s="208" t="s">
        <v>183</v>
      </c>
      <c r="E92" s="62"/>
      <c r="F92" s="209" t="s">
        <v>277</v>
      </c>
      <c r="G92" s="62"/>
      <c r="H92" s="62"/>
      <c r="I92" s="162"/>
      <c r="J92" s="62"/>
      <c r="K92" s="62"/>
      <c r="L92" s="60"/>
      <c r="M92" s="210"/>
      <c r="N92" s="41"/>
      <c r="O92" s="41"/>
      <c r="P92" s="41"/>
      <c r="Q92" s="41"/>
      <c r="R92" s="41"/>
      <c r="S92" s="41"/>
      <c r="T92" s="77"/>
      <c r="AT92" s="22" t="s">
        <v>183</v>
      </c>
      <c r="AU92" s="22" t="s">
        <v>89</v>
      </c>
    </row>
    <row r="93" spans="2:65" s="11" customFormat="1" ht="13.5">
      <c r="B93" s="211"/>
      <c r="C93" s="212"/>
      <c r="D93" s="213" t="s">
        <v>185</v>
      </c>
      <c r="E93" s="214" t="s">
        <v>36</v>
      </c>
      <c r="F93" s="215" t="s">
        <v>703</v>
      </c>
      <c r="G93" s="212"/>
      <c r="H93" s="216">
        <v>0.89600000000000002</v>
      </c>
      <c r="I93" s="217"/>
      <c r="J93" s="212"/>
      <c r="K93" s="212"/>
      <c r="L93" s="218"/>
      <c r="M93" s="219"/>
      <c r="N93" s="220"/>
      <c r="O93" s="220"/>
      <c r="P93" s="220"/>
      <c r="Q93" s="220"/>
      <c r="R93" s="220"/>
      <c r="S93" s="220"/>
      <c r="T93" s="221"/>
      <c r="AT93" s="222" t="s">
        <v>185</v>
      </c>
      <c r="AU93" s="222" t="s">
        <v>89</v>
      </c>
      <c r="AV93" s="11" t="s">
        <v>89</v>
      </c>
      <c r="AW93" s="11" t="s">
        <v>42</v>
      </c>
      <c r="AX93" s="11" t="s">
        <v>10</v>
      </c>
      <c r="AY93" s="222" t="s">
        <v>134</v>
      </c>
    </row>
    <row r="94" spans="2:65" s="1" customFormat="1" ht="22.5" customHeight="1">
      <c r="B94" s="40"/>
      <c r="C94" s="192" t="s">
        <v>158</v>
      </c>
      <c r="D94" s="192" t="s">
        <v>137</v>
      </c>
      <c r="E94" s="193" t="s">
        <v>357</v>
      </c>
      <c r="F94" s="194" t="s">
        <v>358</v>
      </c>
      <c r="G94" s="195" t="s">
        <v>244</v>
      </c>
      <c r="H94" s="196">
        <v>0.89600000000000002</v>
      </c>
      <c r="I94" s="197"/>
      <c r="J94" s="198">
        <f>ROUND(I94*H94,0)</f>
        <v>0</v>
      </c>
      <c r="K94" s="194" t="s">
        <v>141</v>
      </c>
      <c r="L94" s="60"/>
      <c r="M94" s="199" t="s">
        <v>36</v>
      </c>
      <c r="N94" s="200" t="s">
        <v>51</v>
      </c>
      <c r="O94" s="41"/>
      <c r="P94" s="201">
        <f>O94*H94</f>
        <v>0</v>
      </c>
      <c r="Q94" s="201">
        <v>0</v>
      </c>
      <c r="R94" s="201">
        <f>Q94*H94</f>
        <v>0</v>
      </c>
      <c r="S94" s="201">
        <v>0</v>
      </c>
      <c r="T94" s="202">
        <f>S94*H94</f>
        <v>0</v>
      </c>
      <c r="AR94" s="22" t="s">
        <v>158</v>
      </c>
      <c r="AT94" s="22" t="s">
        <v>137</v>
      </c>
      <c r="AU94" s="22" t="s">
        <v>89</v>
      </c>
      <c r="AY94" s="22" t="s">
        <v>134</v>
      </c>
      <c r="BE94" s="203">
        <f>IF(N94="základní",J94,0)</f>
        <v>0</v>
      </c>
      <c r="BF94" s="203">
        <f>IF(N94="snížená",J94,0)</f>
        <v>0</v>
      </c>
      <c r="BG94" s="203">
        <f>IF(N94="zákl. přenesená",J94,0)</f>
        <v>0</v>
      </c>
      <c r="BH94" s="203">
        <f>IF(N94="sníž. přenesená",J94,0)</f>
        <v>0</v>
      </c>
      <c r="BI94" s="203">
        <f>IF(N94="nulová",J94,0)</f>
        <v>0</v>
      </c>
      <c r="BJ94" s="22" t="s">
        <v>10</v>
      </c>
      <c r="BK94" s="203">
        <f>ROUND(I94*H94,0)</f>
        <v>0</v>
      </c>
      <c r="BL94" s="22" t="s">
        <v>158</v>
      </c>
      <c r="BM94" s="22" t="s">
        <v>707</v>
      </c>
    </row>
    <row r="95" spans="2:65" s="1" customFormat="1" ht="297">
      <c r="B95" s="40"/>
      <c r="C95" s="62"/>
      <c r="D95" s="208" t="s">
        <v>183</v>
      </c>
      <c r="E95" s="62"/>
      <c r="F95" s="209" t="s">
        <v>298</v>
      </c>
      <c r="G95" s="62"/>
      <c r="H95" s="62"/>
      <c r="I95" s="162"/>
      <c r="J95" s="62"/>
      <c r="K95" s="62"/>
      <c r="L95" s="60"/>
      <c r="M95" s="210"/>
      <c r="N95" s="41"/>
      <c r="O95" s="41"/>
      <c r="P95" s="41"/>
      <c r="Q95" s="41"/>
      <c r="R95" s="41"/>
      <c r="S95" s="41"/>
      <c r="T95" s="77"/>
      <c r="AT95" s="22" t="s">
        <v>183</v>
      </c>
      <c r="AU95" s="22" t="s">
        <v>89</v>
      </c>
    </row>
    <row r="96" spans="2:65" s="11" customFormat="1" ht="13.5">
      <c r="B96" s="211"/>
      <c r="C96" s="212"/>
      <c r="D96" s="213" t="s">
        <v>185</v>
      </c>
      <c r="E96" s="214" t="s">
        <v>36</v>
      </c>
      <c r="F96" s="215" t="s">
        <v>703</v>
      </c>
      <c r="G96" s="212"/>
      <c r="H96" s="216">
        <v>0.89600000000000002</v>
      </c>
      <c r="I96" s="217"/>
      <c r="J96" s="212"/>
      <c r="K96" s="212"/>
      <c r="L96" s="218"/>
      <c r="M96" s="219"/>
      <c r="N96" s="220"/>
      <c r="O96" s="220"/>
      <c r="P96" s="220"/>
      <c r="Q96" s="220"/>
      <c r="R96" s="220"/>
      <c r="S96" s="220"/>
      <c r="T96" s="221"/>
      <c r="AT96" s="222" t="s">
        <v>185</v>
      </c>
      <c r="AU96" s="222" t="s">
        <v>89</v>
      </c>
      <c r="AV96" s="11" t="s">
        <v>89</v>
      </c>
      <c r="AW96" s="11" t="s">
        <v>42</v>
      </c>
      <c r="AX96" s="11" t="s">
        <v>10</v>
      </c>
      <c r="AY96" s="222" t="s">
        <v>134</v>
      </c>
    </row>
    <row r="97" spans="2:65" s="1" customFormat="1" ht="22.5" customHeight="1">
      <c r="B97" s="40"/>
      <c r="C97" s="192" t="s">
        <v>133</v>
      </c>
      <c r="D97" s="192" t="s">
        <v>137</v>
      </c>
      <c r="E97" s="193" t="s">
        <v>361</v>
      </c>
      <c r="F97" s="194" t="s">
        <v>362</v>
      </c>
      <c r="G97" s="195" t="s">
        <v>286</v>
      </c>
      <c r="H97" s="196">
        <v>1.792</v>
      </c>
      <c r="I97" s="197"/>
      <c r="J97" s="198">
        <f>ROUND(I97*H97,0)</f>
        <v>0</v>
      </c>
      <c r="K97" s="194" t="s">
        <v>141</v>
      </c>
      <c r="L97" s="60"/>
      <c r="M97" s="199" t="s">
        <v>36</v>
      </c>
      <c r="N97" s="200" t="s">
        <v>51</v>
      </c>
      <c r="O97" s="41"/>
      <c r="P97" s="201">
        <f>O97*H97</f>
        <v>0</v>
      </c>
      <c r="Q97" s="201">
        <v>0</v>
      </c>
      <c r="R97" s="201">
        <f>Q97*H97</f>
        <v>0</v>
      </c>
      <c r="S97" s="201">
        <v>0</v>
      </c>
      <c r="T97" s="202">
        <f>S97*H97</f>
        <v>0</v>
      </c>
      <c r="AR97" s="22" t="s">
        <v>158</v>
      </c>
      <c r="AT97" s="22" t="s">
        <v>137</v>
      </c>
      <c r="AU97" s="22" t="s">
        <v>89</v>
      </c>
      <c r="AY97" s="22" t="s">
        <v>134</v>
      </c>
      <c r="BE97" s="203">
        <f>IF(N97="základní",J97,0)</f>
        <v>0</v>
      </c>
      <c r="BF97" s="203">
        <f>IF(N97="snížená",J97,0)</f>
        <v>0</v>
      </c>
      <c r="BG97" s="203">
        <f>IF(N97="zákl. přenesená",J97,0)</f>
        <v>0</v>
      </c>
      <c r="BH97" s="203">
        <f>IF(N97="sníž. přenesená",J97,0)</f>
        <v>0</v>
      </c>
      <c r="BI97" s="203">
        <f>IF(N97="nulová",J97,0)</f>
        <v>0</v>
      </c>
      <c r="BJ97" s="22" t="s">
        <v>10</v>
      </c>
      <c r="BK97" s="203">
        <f>ROUND(I97*H97,0)</f>
        <v>0</v>
      </c>
      <c r="BL97" s="22" t="s">
        <v>158</v>
      </c>
      <c r="BM97" s="22" t="s">
        <v>708</v>
      </c>
    </row>
    <row r="98" spans="2:65" s="1" customFormat="1" ht="297">
      <c r="B98" s="40"/>
      <c r="C98" s="62"/>
      <c r="D98" s="208" t="s">
        <v>183</v>
      </c>
      <c r="E98" s="62"/>
      <c r="F98" s="209" t="s">
        <v>298</v>
      </c>
      <c r="G98" s="62"/>
      <c r="H98" s="62"/>
      <c r="I98" s="162"/>
      <c r="J98" s="62"/>
      <c r="K98" s="62"/>
      <c r="L98" s="60"/>
      <c r="M98" s="210"/>
      <c r="N98" s="41"/>
      <c r="O98" s="41"/>
      <c r="P98" s="41"/>
      <c r="Q98" s="41"/>
      <c r="R98" s="41"/>
      <c r="S98" s="41"/>
      <c r="T98" s="77"/>
      <c r="AT98" s="22" t="s">
        <v>183</v>
      </c>
      <c r="AU98" s="22" t="s">
        <v>89</v>
      </c>
    </row>
    <row r="99" spans="2:65" s="11" customFormat="1" ht="13.5">
      <c r="B99" s="211"/>
      <c r="C99" s="212"/>
      <c r="D99" s="208" t="s">
        <v>185</v>
      </c>
      <c r="E99" s="223" t="s">
        <v>36</v>
      </c>
      <c r="F99" s="224" t="s">
        <v>703</v>
      </c>
      <c r="G99" s="212"/>
      <c r="H99" s="225">
        <v>0.89600000000000002</v>
      </c>
      <c r="I99" s="217"/>
      <c r="J99" s="212"/>
      <c r="K99" s="212"/>
      <c r="L99" s="218"/>
      <c r="M99" s="219"/>
      <c r="N99" s="220"/>
      <c r="O99" s="220"/>
      <c r="P99" s="220"/>
      <c r="Q99" s="220"/>
      <c r="R99" s="220"/>
      <c r="S99" s="220"/>
      <c r="T99" s="221"/>
      <c r="AT99" s="222" t="s">
        <v>185</v>
      </c>
      <c r="AU99" s="222" t="s">
        <v>89</v>
      </c>
      <c r="AV99" s="11" t="s">
        <v>89</v>
      </c>
      <c r="AW99" s="11" t="s">
        <v>42</v>
      </c>
      <c r="AX99" s="11" t="s">
        <v>10</v>
      </c>
      <c r="AY99" s="222" t="s">
        <v>134</v>
      </c>
    </row>
    <row r="100" spans="2:65" s="11" customFormat="1" ht="13.5">
      <c r="B100" s="211"/>
      <c r="C100" s="212"/>
      <c r="D100" s="208" t="s">
        <v>185</v>
      </c>
      <c r="E100" s="212"/>
      <c r="F100" s="224" t="s">
        <v>709</v>
      </c>
      <c r="G100" s="212"/>
      <c r="H100" s="225">
        <v>1.792</v>
      </c>
      <c r="I100" s="217"/>
      <c r="J100" s="212"/>
      <c r="K100" s="212"/>
      <c r="L100" s="218"/>
      <c r="M100" s="219"/>
      <c r="N100" s="220"/>
      <c r="O100" s="220"/>
      <c r="P100" s="220"/>
      <c r="Q100" s="220"/>
      <c r="R100" s="220"/>
      <c r="S100" s="220"/>
      <c r="T100" s="221"/>
      <c r="AT100" s="222" t="s">
        <v>185</v>
      </c>
      <c r="AU100" s="222" t="s">
        <v>89</v>
      </c>
      <c r="AV100" s="11" t="s">
        <v>89</v>
      </c>
      <c r="AW100" s="11" t="s">
        <v>6</v>
      </c>
      <c r="AX100" s="11" t="s">
        <v>10</v>
      </c>
      <c r="AY100" s="222" t="s">
        <v>134</v>
      </c>
    </row>
    <row r="101" spans="2:65" s="10" customFormat="1" ht="29.85" customHeight="1">
      <c r="B101" s="175"/>
      <c r="C101" s="176"/>
      <c r="D101" s="189" t="s">
        <v>79</v>
      </c>
      <c r="E101" s="190" t="s">
        <v>216</v>
      </c>
      <c r="F101" s="190" t="s">
        <v>518</v>
      </c>
      <c r="G101" s="176"/>
      <c r="H101" s="176"/>
      <c r="I101" s="179"/>
      <c r="J101" s="191">
        <f>BK101</f>
        <v>0</v>
      </c>
      <c r="K101" s="176"/>
      <c r="L101" s="181"/>
      <c r="M101" s="182"/>
      <c r="N101" s="183"/>
      <c r="O101" s="183"/>
      <c r="P101" s="184">
        <f>SUM(P102:P136)</f>
        <v>0</v>
      </c>
      <c r="Q101" s="183"/>
      <c r="R101" s="184">
        <f>SUM(R102:R136)</f>
        <v>0.76423449999999993</v>
      </c>
      <c r="S101" s="183"/>
      <c r="T101" s="185">
        <f>SUM(T102:T136)</f>
        <v>10.8</v>
      </c>
      <c r="AR101" s="186" t="s">
        <v>10</v>
      </c>
      <c r="AT101" s="187" t="s">
        <v>79</v>
      </c>
      <c r="AU101" s="187" t="s">
        <v>10</v>
      </c>
      <c r="AY101" s="186" t="s">
        <v>134</v>
      </c>
      <c r="BK101" s="188">
        <f>SUM(BK102:BK136)</f>
        <v>0</v>
      </c>
    </row>
    <row r="102" spans="2:65" s="1" customFormat="1" ht="31.5" customHeight="1">
      <c r="B102" s="40"/>
      <c r="C102" s="192" t="s">
        <v>203</v>
      </c>
      <c r="D102" s="192" t="s">
        <v>137</v>
      </c>
      <c r="E102" s="193" t="s">
        <v>520</v>
      </c>
      <c r="F102" s="194" t="s">
        <v>521</v>
      </c>
      <c r="G102" s="195" t="s">
        <v>154</v>
      </c>
      <c r="H102" s="196">
        <v>7</v>
      </c>
      <c r="I102" s="197"/>
      <c r="J102" s="198">
        <f>ROUND(I102*H102,0)</f>
        <v>0</v>
      </c>
      <c r="K102" s="194" t="s">
        <v>141</v>
      </c>
      <c r="L102" s="60"/>
      <c r="M102" s="199" t="s">
        <v>36</v>
      </c>
      <c r="N102" s="200" t="s">
        <v>51</v>
      </c>
      <c r="O102" s="41"/>
      <c r="P102" s="201">
        <f>O102*H102</f>
        <v>0</v>
      </c>
      <c r="Q102" s="201">
        <v>6.9999999999999999E-4</v>
      </c>
      <c r="R102" s="201">
        <f>Q102*H102</f>
        <v>4.8999999999999998E-3</v>
      </c>
      <c r="S102" s="201">
        <v>0</v>
      </c>
      <c r="T102" s="202">
        <f>S102*H102</f>
        <v>0</v>
      </c>
      <c r="AR102" s="22" t="s">
        <v>158</v>
      </c>
      <c r="AT102" s="22" t="s">
        <v>137</v>
      </c>
      <c r="AU102" s="22" t="s">
        <v>89</v>
      </c>
      <c r="AY102" s="22" t="s">
        <v>134</v>
      </c>
      <c r="BE102" s="203">
        <f>IF(N102="základní",J102,0)</f>
        <v>0</v>
      </c>
      <c r="BF102" s="203">
        <f>IF(N102="snížená",J102,0)</f>
        <v>0</v>
      </c>
      <c r="BG102" s="203">
        <f>IF(N102="zákl. přenesená",J102,0)</f>
        <v>0</v>
      </c>
      <c r="BH102" s="203">
        <f>IF(N102="sníž. přenesená",J102,0)</f>
        <v>0</v>
      </c>
      <c r="BI102" s="203">
        <f>IF(N102="nulová",J102,0)</f>
        <v>0</v>
      </c>
      <c r="BJ102" s="22" t="s">
        <v>10</v>
      </c>
      <c r="BK102" s="203">
        <f>ROUND(I102*H102,0)</f>
        <v>0</v>
      </c>
      <c r="BL102" s="22" t="s">
        <v>158</v>
      </c>
      <c r="BM102" s="22" t="s">
        <v>710</v>
      </c>
    </row>
    <row r="103" spans="2:65" s="1" customFormat="1" ht="135">
      <c r="B103" s="40"/>
      <c r="C103" s="62"/>
      <c r="D103" s="213" t="s">
        <v>183</v>
      </c>
      <c r="E103" s="62"/>
      <c r="F103" s="237" t="s">
        <v>523</v>
      </c>
      <c r="G103" s="62"/>
      <c r="H103" s="62"/>
      <c r="I103" s="162"/>
      <c r="J103" s="62"/>
      <c r="K103" s="62"/>
      <c r="L103" s="60"/>
      <c r="M103" s="210"/>
      <c r="N103" s="41"/>
      <c r="O103" s="41"/>
      <c r="P103" s="41"/>
      <c r="Q103" s="41"/>
      <c r="R103" s="41"/>
      <c r="S103" s="41"/>
      <c r="T103" s="77"/>
      <c r="AT103" s="22" t="s">
        <v>183</v>
      </c>
      <c r="AU103" s="22" t="s">
        <v>89</v>
      </c>
    </row>
    <row r="104" spans="2:65" s="1" customFormat="1" ht="22.5" customHeight="1">
      <c r="B104" s="40"/>
      <c r="C104" s="238" t="s">
        <v>207</v>
      </c>
      <c r="D104" s="238" t="s">
        <v>283</v>
      </c>
      <c r="E104" s="239" t="s">
        <v>711</v>
      </c>
      <c r="F104" s="240" t="s">
        <v>712</v>
      </c>
      <c r="G104" s="241" t="s">
        <v>154</v>
      </c>
      <c r="H104" s="242">
        <v>1</v>
      </c>
      <c r="I104" s="243"/>
      <c r="J104" s="244">
        <f>ROUND(I104*H104,0)</f>
        <v>0</v>
      </c>
      <c r="K104" s="240" t="s">
        <v>141</v>
      </c>
      <c r="L104" s="245"/>
      <c r="M104" s="246" t="s">
        <v>36</v>
      </c>
      <c r="N104" s="247" t="s">
        <v>51</v>
      </c>
      <c r="O104" s="41"/>
      <c r="P104" s="201">
        <f>O104*H104</f>
        <v>0</v>
      </c>
      <c r="Q104" s="201">
        <v>4.4000000000000003E-3</v>
      </c>
      <c r="R104" s="201">
        <f>Q104*H104</f>
        <v>4.4000000000000003E-3</v>
      </c>
      <c r="S104" s="201">
        <v>0</v>
      </c>
      <c r="T104" s="202">
        <f>S104*H104</f>
        <v>0</v>
      </c>
      <c r="AR104" s="22" t="s">
        <v>211</v>
      </c>
      <c r="AT104" s="22" t="s">
        <v>283</v>
      </c>
      <c r="AU104" s="22" t="s">
        <v>89</v>
      </c>
      <c r="AY104" s="22" t="s">
        <v>134</v>
      </c>
      <c r="BE104" s="203">
        <f>IF(N104="základní",J104,0)</f>
        <v>0</v>
      </c>
      <c r="BF104" s="203">
        <f>IF(N104="snížená",J104,0)</f>
        <v>0</v>
      </c>
      <c r="BG104" s="203">
        <f>IF(N104="zákl. přenesená",J104,0)</f>
        <v>0</v>
      </c>
      <c r="BH104" s="203">
        <f>IF(N104="sníž. přenesená",J104,0)</f>
        <v>0</v>
      </c>
      <c r="BI104" s="203">
        <f>IF(N104="nulová",J104,0)</f>
        <v>0</v>
      </c>
      <c r="BJ104" s="22" t="s">
        <v>10</v>
      </c>
      <c r="BK104" s="203">
        <f>ROUND(I104*H104,0)</f>
        <v>0</v>
      </c>
      <c r="BL104" s="22" t="s">
        <v>158</v>
      </c>
      <c r="BM104" s="22" t="s">
        <v>713</v>
      </c>
    </row>
    <row r="105" spans="2:65" s="1" customFormat="1" ht="22.5" customHeight="1">
      <c r="B105" s="40"/>
      <c r="C105" s="238" t="s">
        <v>211</v>
      </c>
      <c r="D105" s="238" t="s">
        <v>283</v>
      </c>
      <c r="E105" s="239" t="s">
        <v>714</v>
      </c>
      <c r="F105" s="240" t="s">
        <v>715</v>
      </c>
      <c r="G105" s="241" t="s">
        <v>154</v>
      </c>
      <c r="H105" s="242">
        <v>1</v>
      </c>
      <c r="I105" s="243"/>
      <c r="J105" s="244">
        <f>ROUND(I105*H105,0)</f>
        <v>0</v>
      </c>
      <c r="K105" s="240" t="s">
        <v>141</v>
      </c>
      <c r="L105" s="245"/>
      <c r="M105" s="246" t="s">
        <v>36</v>
      </c>
      <c r="N105" s="247" t="s">
        <v>51</v>
      </c>
      <c r="O105" s="41"/>
      <c r="P105" s="201">
        <f>O105*H105</f>
        <v>0</v>
      </c>
      <c r="Q105" s="201">
        <v>2.8E-3</v>
      </c>
      <c r="R105" s="201">
        <f>Q105*H105</f>
        <v>2.8E-3</v>
      </c>
      <c r="S105" s="201">
        <v>0</v>
      </c>
      <c r="T105" s="202">
        <f>S105*H105</f>
        <v>0</v>
      </c>
      <c r="AR105" s="22" t="s">
        <v>211</v>
      </c>
      <c r="AT105" s="22" t="s">
        <v>283</v>
      </c>
      <c r="AU105" s="22" t="s">
        <v>89</v>
      </c>
      <c r="AY105" s="22" t="s">
        <v>134</v>
      </c>
      <c r="BE105" s="203">
        <f>IF(N105="základní",J105,0)</f>
        <v>0</v>
      </c>
      <c r="BF105" s="203">
        <f>IF(N105="snížená",J105,0)</f>
        <v>0</v>
      </c>
      <c r="BG105" s="203">
        <f>IF(N105="zákl. přenesená",J105,0)</f>
        <v>0</v>
      </c>
      <c r="BH105" s="203">
        <f>IF(N105="sníž. přenesená",J105,0)</f>
        <v>0</v>
      </c>
      <c r="BI105" s="203">
        <f>IF(N105="nulová",J105,0)</f>
        <v>0</v>
      </c>
      <c r="BJ105" s="22" t="s">
        <v>10</v>
      </c>
      <c r="BK105" s="203">
        <f>ROUND(I105*H105,0)</f>
        <v>0</v>
      </c>
      <c r="BL105" s="22" t="s">
        <v>158</v>
      </c>
      <c r="BM105" s="22" t="s">
        <v>716</v>
      </c>
    </row>
    <row r="106" spans="2:65" s="1" customFormat="1" ht="22.5" customHeight="1">
      <c r="B106" s="40"/>
      <c r="C106" s="238" t="s">
        <v>216</v>
      </c>
      <c r="D106" s="238" t="s">
        <v>283</v>
      </c>
      <c r="E106" s="239" t="s">
        <v>717</v>
      </c>
      <c r="F106" s="240" t="s">
        <v>718</v>
      </c>
      <c r="G106" s="241" t="s">
        <v>154</v>
      </c>
      <c r="H106" s="242">
        <v>4</v>
      </c>
      <c r="I106" s="243"/>
      <c r="J106" s="244">
        <f>ROUND(I106*H106,0)</f>
        <v>0</v>
      </c>
      <c r="K106" s="240" t="s">
        <v>141</v>
      </c>
      <c r="L106" s="245"/>
      <c r="M106" s="246" t="s">
        <v>36</v>
      </c>
      <c r="N106" s="247" t="s">
        <v>51</v>
      </c>
      <c r="O106" s="41"/>
      <c r="P106" s="201">
        <f>O106*H106</f>
        <v>0</v>
      </c>
      <c r="Q106" s="201">
        <v>2.5999999999999999E-3</v>
      </c>
      <c r="R106" s="201">
        <f>Q106*H106</f>
        <v>1.04E-2</v>
      </c>
      <c r="S106" s="201">
        <v>0</v>
      </c>
      <c r="T106" s="202">
        <f>S106*H106</f>
        <v>0</v>
      </c>
      <c r="AR106" s="22" t="s">
        <v>211</v>
      </c>
      <c r="AT106" s="22" t="s">
        <v>283</v>
      </c>
      <c r="AU106" s="22" t="s">
        <v>89</v>
      </c>
      <c r="AY106" s="22" t="s">
        <v>134</v>
      </c>
      <c r="BE106" s="203">
        <f>IF(N106="základní",J106,0)</f>
        <v>0</v>
      </c>
      <c r="BF106" s="203">
        <f>IF(N106="snížená",J106,0)</f>
        <v>0</v>
      </c>
      <c r="BG106" s="203">
        <f>IF(N106="zákl. přenesená",J106,0)</f>
        <v>0</v>
      </c>
      <c r="BH106" s="203">
        <f>IF(N106="sníž. přenesená",J106,0)</f>
        <v>0</v>
      </c>
      <c r="BI106" s="203">
        <f>IF(N106="nulová",J106,0)</f>
        <v>0</v>
      </c>
      <c r="BJ106" s="22" t="s">
        <v>10</v>
      </c>
      <c r="BK106" s="203">
        <f>ROUND(I106*H106,0)</f>
        <v>0</v>
      </c>
      <c r="BL106" s="22" t="s">
        <v>158</v>
      </c>
      <c r="BM106" s="22" t="s">
        <v>719</v>
      </c>
    </row>
    <row r="107" spans="2:65" s="1" customFormat="1" ht="22.5" customHeight="1">
      <c r="B107" s="40"/>
      <c r="C107" s="238" t="s">
        <v>30</v>
      </c>
      <c r="D107" s="238" t="s">
        <v>283</v>
      </c>
      <c r="E107" s="239" t="s">
        <v>529</v>
      </c>
      <c r="F107" s="240" t="s">
        <v>530</v>
      </c>
      <c r="G107" s="241" t="s">
        <v>154</v>
      </c>
      <c r="H107" s="242">
        <v>1</v>
      </c>
      <c r="I107" s="243"/>
      <c r="J107" s="244">
        <f>ROUND(I107*H107,0)</f>
        <v>0</v>
      </c>
      <c r="K107" s="240" t="s">
        <v>141</v>
      </c>
      <c r="L107" s="245"/>
      <c r="M107" s="246" t="s">
        <v>36</v>
      </c>
      <c r="N107" s="247" t="s">
        <v>51</v>
      </c>
      <c r="O107" s="41"/>
      <c r="P107" s="201">
        <f>O107*H107</f>
        <v>0</v>
      </c>
      <c r="Q107" s="201">
        <v>3.8E-3</v>
      </c>
      <c r="R107" s="201">
        <f>Q107*H107</f>
        <v>3.8E-3</v>
      </c>
      <c r="S107" s="201">
        <v>0</v>
      </c>
      <c r="T107" s="202">
        <f>S107*H107</f>
        <v>0</v>
      </c>
      <c r="AR107" s="22" t="s">
        <v>211</v>
      </c>
      <c r="AT107" s="22" t="s">
        <v>283</v>
      </c>
      <c r="AU107" s="22" t="s">
        <v>89</v>
      </c>
      <c r="AY107" s="22" t="s">
        <v>134</v>
      </c>
      <c r="BE107" s="203">
        <f>IF(N107="základní",J107,0)</f>
        <v>0</v>
      </c>
      <c r="BF107" s="203">
        <f>IF(N107="snížená",J107,0)</f>
        <v>0</v>
      </c>
      <c r="BG107" s="203">
        <f>IF(N107="zákl. přenesená",J107,0)</f>
        <v>0</v>
      </c>
      <c r="BH107" s="203">
        <f>IF(N107="sníž. přenesená",J107,0)</f>
        <v>0</v>
      </c>
      <c r="BI107" s="203">
        <f>IF(N107="nulová",J107,0)</f>
        <v>0</v>
      </c>
      <c r="BJ107" s="22" t="s">
        <v>10</v>
      </c>
      <c r="BK107" s="203">
        <f>ROUND(I107*H107,0)</f>
        <v>0</v>
      </c>
      <c r="BL107" s="22" t="s">
        <v>158</v>
      </c>
      <c r="BM107" s="22" t="s">
        <v>720</v>
      </c>
    </row>
    <row r="108" spans="2:65" s="1" customFormat="1" ht="22.5" customHeight="1">
      <c r="B108" s="40"/>
      <c r="C108" s="192" t="s">
        <v>223</v>
      </c>
      <c r="D108" s="192" t="s">
        <v>137</v>
      </c>
      <c r="E108" s="193" t="s">
        <v>533</v>
      </c>
      <c r="F108" s="194" t="s">
        <v>534</v>
      </c>
      <c r="G108" s="195" t="s">
        <v>154</v>
      </c>
      <c r="H108" s="196">
        <v>6</v>
      </c>
      <c r="I108" s="197"/>
      <c r="J108" s="198">
        <f>ROUND(I108*H108,0)</f>
        <v>0</v>
      </c>
      <c r="K108" s="194" t="s">
        <v>141</v>
      </c>
      <c r="L108" s="60"/>
      <c r="M108" s="199" t="s">
        <v>36</v>
      </c>
      <c r="N108" s="200" t="s">
        <v>51</v>
      </c>
      <c r="O108" s="41"/>
      <c r="P108" s="201">
        <f>O108*H108</f>
        <v>0</v>
      </c>
      <c r="Q108" s="201">
        <v>0.10940999999999999</v>
      </c>
      <c r="R108" s="201">
        <f>Q108*H108</f>
        <v>0.65645999999999993</v>
      </c>
      <c r="S108" s="201">
        <v>0</v>
      </c>
      <c r="T108" s="202">
        <f>S108*H108</f>
        <v>0</v>
      </c>
      <c r="AR108" s="22" t="s">
        <v>158</v>
      </c>
      <c r="AT108" s="22" t="s">
        <v>137</v>
      </c>
      <c r="AU108" s="22" t="s">
        <v>89</v>
      </c>
      <c r="AY108" s="22" t="s">
        <v>134</v>
      </c>
      <c r="BE108" s="203">
        <f>IF(N108="základní",J108,0)</f>
        <v>0</v>
      </c>
      <c r="BF108" s="203">
        <f>IF(N108="snížená",J108,0)</f>
        <v>0</v>
      </c>
      <c r="BG108" s="203">
        <f>IF(N108="zákl. přenesená",J108,0)</f>
        <v>0</v>
      </c>
      <c r="BH108" s="203">
        <f>IF(N108="sníž. přenesená",J108,0)</f>
        <v>0</v>
      </c>
      <c r="BI108" s="203">
        <f>IF(N108="nulová",J108,0)</f>
        <v>0</v>
      </c>
      <c r="BJ108" s="22" t="s">
        <v>10</v>
      </c>
      <c r="BK108" s="203">
        <f>ROUND(I108*H108,0)</f>
        <v>0</v>
      </c>
      <c r="BL108" s="22" t="s">
        <v>158</v>
      </c>
      <c r="BM108" s="22" t="s">
        <v>721</v>
      </c>
    </row>
    <row r="109" spans="2:65" s="1" customFormat="1" ht="94.5">
      <c r="B109" s="40"/>
      <c r="C109" s="62"/>
      <c r="D109" s="213" t="s">
        <v>183</v>
      </c>
      <c r="E109" s="62"/>
      <c r="F109" s="237" t="s">
        <v>536</v>
      </c>
      <c r="G109" s="62"/>
      <c r="H109" s="62"/>
      <c r="I109" s="162"/>
      <c r="J109" s="62"/>
      <c r="K109" s="62"/>
      <c r="L109" s="60"/>
      <c r="M109" s="210"/>
      <c r="N109" s="41"/>
      <c r="O109" s="41"/>
      <c r="P109" s="41"/>
      <c r="Q109" s="41"/>
      <c r="R109" s="41"/>
      <c r="S109" s="41"/>
      <c r="T109" s="77"/>
      <c r="AT109" s="22" t="s">
        <v>183</v>
      </c>
      <c r="AU109" s="22" t="s">
        <v>89</v>
      </c>
    </row>
    <row r="110" spans="2:65" s="1" customFormat="1" ht="22.5" customHeight="1">
      <c r="B110" s="40"/>
      <c r="C110" s="238" t="s">
        <v>229</v>
      </c>
      <c r="D110" s="238" t="s">
        <v>283</v>
      </c>
      <c r="E110" s="239" t="s">
        <v>540</v>
      </c>
      <c r="F110" s="240" t="s">
        <v>541</v>
      </c>
      <c r="G110" s="241" t="s">
        <v>154</v>
      </c>
      <c r="H110" s="242">
        <v>6</v>
      </c>
      <c r="I110" s="243"/>
      <c r="J110" s="244">
        <f>ROUND(I110*H110,0)</f>
        <v>0</v>
      </c>
      <c r="K110" s="240" t="s">
        <v>141</v>
      </c>
      <c r="L110" s="245"/>
      <c r="M110" s="246" t="s">
        <v>36</v>
      </c>
      <c r="N110" s="247" t="s">
        <v>51</v>
      </c>
      <c r="O110" s="41"/>
      <c r="P110" s="201">
        <f>O110*H110</f>
        <v>0</v>
      </c>
      <c r="Q110" s="201">
        <v>6.4999999999999997E-3</v>
      </c>
      <c r="R110" s="201">
        <f>Q110*H110</f>
        <v>3.9E-2</v>
      </c>
      <c r="S110" s="201">
        <v>0</v>
      </c>
      <c r="T110" s="202">
        <f>S110*H110</f>
        <v>0</v>
      </c>
      <c r="AR110" s="22" t="s">
        <v>211</v>
      </c>
      <c r="AT110" s="22" t="s">
        <v>283</v>
      </c>
      <c r="AU110" s="22" t="s">
        <v>89</v>
      </c>
      <c r="AY110" s="22" t="s">
        <v>134</v>
      </c>
      <c r="BE110" s="203">
        <f>IF(N110="základní",J110,0)</f>
        <v>0</v>
      </c>
      <c r="BF110" s="203">
        <f>IF(N110="snížená",J110,0)</f>
        <v>0</v>
      </c>
      <c r="BG110" s="203">
        <f>IF(N110="zákl. přenesená",J110,0)</f>
        <v>0</v>
      </c>
      <c r="BH110" s="203">
        <f>IF(N110="sníž. přenesená",J110,0)</f>
        <v>0</v>
      </c>
      <c r="BI110" s="203">
        <f>IF(N110="nulová",J110,0)</f>
        <v>0</v>
      </c>
      <c r="BJ110" s="22" t="s">
        <v>10</v>
      </c>
      <c r="BK110" s="203">
        <f>ROUND(I110*H110,0)</f>
        <v>0</v>
      </c>
      <c r="BL110" s="22" t="s">
        <v>158</v>
      </c>
      <c r="BM110" s="22" t="s">
        <v>722</v>
      </c>
    </row>
    <row r="111" spans="2:65" s="1" customFormat="1" ht="31.5" customHeight="1">
      <c r="B111" s="40"/>
      <c r="C111" s="192" t="s">
        <v>236</v>
      </c>
      <c r="D111" s="192" t="s">
        <v>137</v>
      </c>
      <c r="E111" s="193" t="s">
        <v>723</v>
      </c>
      <c r="F111" s="194" t="s">
        <v>724</v>
      </c>
      <c r="G111" s="195" t="s">
        <v>232</v>
      </c>
      <c r="H111" s="196">
        <v>29</v>
      </c>
      <c r="I111" s="197"/>
      <c r="J111" s="198">
        <f>ROUND(I111*H111,0)</f>
        <v>0</v>
      </c>
      <c r="K111" s="194" t="s">
        <v>141</v>
      </c>
      <c r="L111" s="60"/>
      <c r="M111" s="199" t="s">
        <v>36</v>
      </c>
      <c r="N111" s="200" t="s">
        <v>51</v>
      </c>
      <c r="O111" s="41"/>
      <c r="P111" s="201">
        <f>O111*H111</f>
        <v>0</v>
      </c>
      <c r="Q111" s="201">
        <v>1.1E-4</v>
      </c>
      <c r="R111" s="201">
        <f>Q111*H111</f>
        <v>3.1900000000000001E-3</v>
      </c>
      <c r="S111" s="201">
        <v>0</v>
      </c>
      <c r="T111" s="202">
        <f>S111*H111</f>
        <v>0</v>
      </c>
      <c r="AR111" s="22" t="s">
        <v>158</v>
      </c>
      <c r="AT111" s="22" t="s">
        <v>137</v>
      </c>
      <c r="AU111" s="22" t="s">
        <v>89</v>
      </c>
      <c r="AY111" s="22" t="s">
        <v>134</v>
      </c>
      <c r="BE111" s="203">
        <f>IF(N111="základní",J111,0)</f>
        <v>0</v>
      </c>
      <c r="BF111" s="203">
        <f>IF(N111="snížená",J111,0)</f>
        <v>0</v>
      </c>
      <c r="BG111" s="203">
        <f>IF(N111="zákl. přenesená",J111,0)</f>
        <v>0</v>
      </c>
      <c r="BH111" s="203">
        <f>IF(N111="sníž. přenesená",J111,0)</f>
        <v>0</v>
      </c>
      <c r="BI111" s="203">
        <f>IF(N111="nulová",J111,0)</f>
        <v>0</v>
      </c>
      <c r="BJ111" s="22" t="s">
        <v>10</v>
      </c>
      <c r="BK111" s="203">
        <f>ROUND(I111*H111,0)</f>
        <v>0</v>
      </c>
      <c r="BL111" s="22" t="s">
        <v>158</v>
      </c>
      <c r="BM111" s="22" t="s">
        <v>725</v>
      </c>
    </row>
    <row r="112" spans="2:65" s="1" customFormat="1" ht="108">
      <c r="B112" s="40"/>
      <c r="C112" s="62"/>
      <c r="D112" s="208" t="s">
        <v>183</v>
      </c>
      <c r="E112" s="62"/>
      <c r="F112" s="209" t="s">
        <v>547</v>
      </c>
      <c r="G112" s="62"/>
      <c r="H112" s="62"/>
      <c r="I112" s="162"/>
      <c r="J112" s="62"/>
      <c r="K112" s="62"/>
      <c r="L112" s="60"/>
      <c r="M112" s="210"/>
      <c r="N112" s="41"/>
      <c r="O112" s="41"/>
      <c r="P112" s="41"/>
      <c r="Q112" s="41"/>
      <c r="R112" s="41"/>
      <c r="S112" s="41"/>
      <c r="T112" s="77"/>
      <c r="AT112" s="22" t="s">
        <v>183</v>
      </c>
      <c r="AU112" s="22" t="s">
        <v>89</v>
      </c>
    </row>
    <row r="113" spans="2:65" s="11" customFormat="1" ht="13.5">
      <c r="B113" s="211"/>
      <c r="C113" s="212"/>
      <c r="D113" s="213" t="s">
        <v>185</v>
      </c>
      <c r="E113" s="214" t="s">
        <v>36</v>
      </c>
      <c r="F113" s="215" t="s">
        <v>726</v>
      </c>
      <c r="G113" s="212"/>
      <c r="H113" s="216">
        <v>29</v>
      </c>
      <c r="I113" s="217"/>
      <c r="J113" s="212"/>
      <c r="K113" s="212"/>
      <c r="L113" s="218"/>
      <c r="M113" s="219"/>
      <c r="N113" s="220"/>
      <c r="O113" s="220"/>
      <c r="P113" s="220"/>
      <c r="Q113" s="220"/>
      <c r="R113" s="220"/>
      <c r="S113" s="220"/>
      <c r="T113" s="221"/>
      <c r="AT113" s="222" t="s">
        <v>185</v>
      </c>
      <c r="AU113" s="222" t="s">
        <v>89</v>
      </c>
      <c r="AV113" s="11" t="s">
        <v>89</v>
      </c>
      <c r="AW113" s="11" t="s">
        <v>42</v>
      </c>
      <c r="AX113" s="11" t="s">
        <v>10</v>
      </c>
      <c r="AY113" s="222" t="s">
        <v>134</v>
      </c>
    </row>
    <row r="114" spans="2:65" s="1" customFormat="1" ht="31.5" customHeight="1">
      <c r="B114" s="40"/>
      <c r="C114" s="192" t="s">
        <v>241</v>
      </c>
      <c r="D114" s="192" t="s">
        <v>137</v>
      </c>
      <c r="E114" s="193" t="s">
        <v>727</v>
      </c>
      <c r="F114" s="194" t="s">
        <v>728</v>
      </c>
      <c r="G114" s="195" t="s">
        <v>232</v>
      </c>
      <c r="H114" s="196">
        <v>22</v>
      </c>
      <c r="I114" s="197"/>
      <c r="J114" s="198">
        <f>ROUND(I114*H114,0)</f>
        <v>0</v>
      </c>
      <c r="K114" s="194" t="s">
        <v>141</v>
      </c>
      <c r="L114" s="60"/>
      <c r="M114" s="199" t="s">
        <v>36</v>
      </c>
      <c r="N114" s="200" t="s">
        <v>51</v>
      </c>
      <c r="O114" s="41"/>
      <c r="P114" s="201">
        <f>O114*H114</f>
        <v>0</v>
      </c>
      <c r="Q114" s="201">
        <v>2.1000000000000001E-4</v>
      </c>
      <c r="R114" s="201">
        <f>Q114*H114</f>
        <v>4.62E-3</v>
      </c>
      <c r="S114" s="201">
        <v>0</v>
      </c>
      <c r="T114" s="202">
        <f>S114*H114</f>
        <v>0</v>
      </c>
      <c r="AR114" s="22" t="s">
        <v>158</v>
      </c>
      <c r="AT114" s="22" t="s">
        <v>137</v>
      </c>
      <c r="AU114" s="22" t="s">
        <v>89</v>
      </c>
      <c r="AY114" s="22" t="s">
        <v>134</v>
      </c>
      <c r="BE114" s="203">
        <f>IF(N114="základní",J114,0)</f>
        <v>0</v>
      </c>
      <c r="BF114" s="203">
        <f>IF(N114="snížená",J114,0)</f>
        <v>0</v>
      </c>
      <c r="BG114" s="203">
        <f>IF(N114="zákl. přenesená",J114,0)</f>
        <v>0</v>
      </c>
      <c r="BH114" s="203">
        <f>IF(N114="sníž. přenesená",J114,0)</f>
        <v>0</v>
      </c>
      <c r="BI114" s="203">
        <f>IF(N114="nulová",J114,0)</f>
        <v>0</v>
      </c>
      <c r="BJ114" s="22" t="s">
        <v>10</v>
      </c>
      <c r="BK114" s="203">
        <f>ROUND(I114*H114,0)</f>
        <v>0</v>
      </c>
      <c r="BL114" s="22" t="s">
        <v>158</v>
      </c>
      <c r="BM114" s="22" t="s">
        <v>729</v>
      </c>
    </row>
    <row r="115" spans="2:65" s="1" customFormat="1" ht="108">
      <c r="B115" s="40"/>
      <c r="C115" s="62"/>
      <c r="D115" s="208" t="s">
        <v>183</v>
      </c>
      <c r="E115" s="62"/>
      <c r="F115" s="209" t="s">
        <v>547</v>
      </c>
      <c r="G115" s="62"/>
      <c r="H115" s="62"/>
      <c r="I115" s="162"/>
      <c r="J115" s="62"/>
      <c r="K115" s="62"/>
      <c r="L115" s="60"/>
      <c r="M115" s="210"/>
      <c r="N115" s="41"/>
      <c r="O115" s="41"/>
      <c r="P115" s="41"/>
      <c r="Q115" s="41"/>
      <c r="R115" s="41"/>
      <c r="S115" s="41"/>
      <c r="T115" s="77"/>
      <c r="AT115" s="22" t="s">
        <v>183</v>
      </c>
      <c r="AU115" s="22" t="s">
        <v>89</v>
      </c>
    </row>
    <row r="116" spans="2:65" s="11" customFormat="1" ht="13.5">
      <c r="B116" s="211"/>
      <c r="C116" s="212"/>
      <c r="D116" s="213" t="s">
        <v>185</v>
      </c>
      <c r="E116" s="214" t="s">
        <v>36</v>
      </c>
      <c r="F116" s="215" t="s">
        <v>730</v>
      </c>
      <c r="G116" s="212"/>
      <c r="H116" s="216">
        <v>22</v>
      </c>
      <c r="I116" s="217"/>
      <c r="J116" s="212"/>
      <c r="K116" s="212"/>
      <c r="L116" s="218"/>
      <c r="M116" s="219"/>
      <c r="N116" s="220"/>
      <c r="O116" s="220"/>
      <c r="P116" s="220"/>
      <c r="Q116" s="220"/>
      <c r="R116" s="220"/>
      <c r="S116" s="220"/>
      <c r="T116" s="221"/>
      <c r="AT116" s="222" t="s">
        <v>185</v>
      </c>
      <c r="AU116" s="222" t="s">
        <v>89</v>
      </c>
      <c r="AV116" s="11" t="s">
        <v>89</v>
      </c>
      <c r="AW116" s="11" t="s">
        <v>42</v>
      </c>
      <c r="AX116" s="11" t="s">
        <v>10</v>
      </c>
      <c r="AY116" s="222" t="s">
        <v>134</v>
      </c>
    </row>
    <row r="117" spans="2:65" s="1" customFormat="1" ht="31.5" customHeight="1">
      <c r="B117" s="40"/>
      <c r="C117" s="192" t="s">
        <v>11</v>
      </c>
      <c r="D117" s="192" t="s">
        <v>137</v>
      </c>
      <c r="E117" s="193" t="s">
        <v>550</v>
      </c>
      <c r="F117" s="194" t="s">
        <v>551</v>
      </c>
      <c r="G117" s="195" t="s">
        <v>232</v>
      </c>
      <c r="H117" s="196">
        <v>64.95</v>
      </c>
      <c r="I117" s="197"/>
      <c r="J117" s="198">
        <f>ROUND(I117*H117,0)</f>
        <v>0</v>
      </c>
      <c r="K117" s="194" t="s">
        <v>141</v>
      </c>
      <c r="L117" s="60"/>
      <c r="M117" s="199" t="s">
        <v>36</v>
      </c>
      <c r="N117" s="200" t="s">
        <v>51</v>
      </c>
      <c r="O117" s="41"/>
      <c r="P117" s="201">
        <f>O117*H117</f>
        <v>0</v>
      </c>
      <c r="Q117" s="201">
        <v>1.1E-4</v>
      </c>
      <c r="R117" s="201">
        <f>Q117*H117</f>
        <v>7.1445000000000007E-3</v>
      </c>
      <c r="S117" s="201">
        <v>0</v>
      </c>
      <c r="T117" s="202">
        <f>S117*H117</f>
        <v>0</v>
      </c>
      <c r="AR117" s="22" t="s">
        <v>158</v>
      </c>
      <c r="AT117" s="22" t="s">
        <v>137</v>
      </c>
      <c r="AU117" s="22" t="s">
        <v>89</v>
      </c>
      <c r="AY117" s="22" t="s">
        <v>134</v>
      </c>
      <c r="BE117" s="203">
        <f>IF(N117="základní",J117,0)</f>
        <v>0</v>
      </c>
      <c r="BF117" s="203">
        <f>IF(N117="snížená",J117,0)</f>
        <v>0</v>
      </c>
      <c r="BG117" s="203">
        <f>IF(N117="zákl. přenesená",J117,0)</f>
        <v>0</v>
      </c>
      <c r="BH117" s="203">
        <f>IF(N117="sníž. přenesená",J117,0)</f>
        <v>0</v>
      </c>
      <c r="BI117" s="203">
        <f>IF(N117="nulová",J117,0)</f>
        <v>0</v>
      </c>
      <c r="BJ117" s="22" t="s">
        <v>10</v>
      </c>
      <c r="BK117" s="203">
        <f>ROUND(I117*H117,0)</f>
        <v>0</v>
      </c>
      <c r="BL117" s="22" t="s">
        <v>158</v>
      </c>
      <c r="BM117" s="22" t="s">
        <v>731</v>
      </c>
    </row>
    <row r="118" spans="2:65" s="1" customFormat="1" ht="108">
      <c r="B118" s="40"/>
      <c r="C118" s="62"/>
      <c r="D118" s="208" t="s">
        <v>183</v>
      </c>
      <c r="E118" s="62"/>
      <c r="F118" s="209" t="s">
        <v>547</v>
      </c>
      <c r="G118" s="62"/>
      <c r="H118" s="62"/>
      <c r="I118" s="162"/>
      <c r="J118" s="62"/>
      <c r="K118" s="62"/>
      <c r="L118" s="60"/>
      <c r="M118" s="210"/>
      <c r="N118" s="41"/>
      <c r="O118" s="41"/>
      <c r="P118" s="41"/>
      <c r="Q118" s="41"/>
      <c r="R118" s="41"/>
      <c r="S118" s="41"/>
      <c r="T118" s="77"/>
      <c r="AT118" s="22" t="s">
        <v>183</v>
      </c>
      <c r="AU118" s="22" t="s">
        <v>89</v>
      </c>
    </row>
    <row r="119" spans="2:65" s="11" customFormat="1" ht="13.5">
      <c r="B119" s="211"/>
      <c r="C119" s="212"/>
      <c r="D119" s="213" t="s">
        <v>185</v>
      </c>
      <c r="E119" s="214" t="s">
        <v>36</v>
      </c>
      <c r="F119" s="215" t="s">
        <v>732</v>
      </c>
      <c r="G119" s="212"/>
      <c r="H119" s="216">
        <v>64.95</v>
      </c>
      <c r="I119" s="217"/>
      <c r="J119" s="212"/>
      <c r="K119" s="212"/>
      <c r="L119" s="218"/>
      <c r="M119" s="219"/>
      <c r="N119" s="220"/>
      <c r="O119" s="220"/>
      <c r="P119" s="220"/>
      <c r="Q119" s="220"/>
      <c r="R119" s="220"/>
      <c r="S119" s="220"/>
      <c r="T119" s="221"/>
      <c r="AT119" s="222" t="s">
        <v>185</v>
      </c>
      <c r="AU119" s="222" t="s">
        <v>89</v>
      </c>
      <c r="AV119" s="11" t="s">
        <v>89</v>
      </c>
      <c r="AW119" s="11" t="s">
        <v>42</v>
      </c>
      <c r="AX119" s="11" t="s">
        <v>10</v>
      </c>
      <c r="AY119" s="222" t="s">
        <v>134</v>
      </c>
    </row>
    <row r="120" spans="2:65" s="1" customFormat="1" ht="31.5" customHeight="1">
      <c r="B120" s="40"/>
      <c r="C120" s="192" t="s">
        <v>253</v>
      </c>
      <c r="D120" s="192" t="s">
        <v>137</v>
      </c>
      <c r="E120" s="193" t="s">
        <v>556</v>
      </c>
      <c r="F120" s="194" t="s">
        <v>557</v>
      </c>
      <c r="G120" s="195" t="s">
        <v>181</v>
      </c>
      <c r="H120" s="196">
        <v>32</v>
      </c>
      <c r="I120" s="197"/>
      <c r="J120" s="198">
        <f>ROUND(I120*H120,0)</f>
        <v>0</v>
      </c>
      <c r="K120" s="194" t="s">
        <v>141</v>
      </c>
      <c r="L120" s="60"/>
      <c r="M120" s="199" t="s">
        <v>36</v>
      </c>
      <c r="N120" s="200" t="s">
        <v>51</v>
      </c>
      <c r="O120" s="41"/>
      <c r="P120" s="201">
        <f>O120*H120</f>
        <v>0</v>
      </c>
      <c r="Q120" s="201">
        <v>8.4999999999999995E-4</v>
      </c>
      <c r="R120" s="201">
        <f>Q120*H120</f>
        <v>2.7199999999999998E-2</v>
      </c>
      <c r="S120" s="201">
        <v>0</v>
      </c>
      <c r="T120" s="202">
        <f>S120*H120</f>
        <v>0</v>
      </c>
      <c r="AR120" s="22" t="s">
        <v>158</v>
      </c>
      <c r="AT120" s="22" t="s">
        <v>137</v>
      </c>
      <c r="AU120" s="22" t="s">
        <v>89</v>
      </c>
      <c r="AY120" s="22" t="s">
        <v>134</v>
      </c>
      <c r="BE120" s="203">
        <f>IF(N120="základní",J120,0)</f>
        <v>0</v>
      </c>
      <c r="BF120" s="203">
        <f>IF(N120="snížená",J120,0)</f>
        <v>0</v>
      </c>
      <c r="BG120" s="203">
        <f>IF(N120="zákl. přenesená",J120,0)</f>
        <v>0</v>
      </c>
      <c r="BH120" s="203">
        <f>IF(N120="sníž. přenesená",J120,0)</f>
        <v>0</v>
      </c>
      <c r="BI120" s="203">
        <f>IF(N120="nulová",J120,0)</f>
        <v>0</v>
      </c>
      <c r="BJ120" s="22" t="s">
        <v>10</v>
      </c>
      <c r="BK120" s="203">
        <f>ROUND(I120*H120,0)</f>
        <v>0</v>
      </c>
      <c r="BL120" s="22" t="s">
        <v>158</v>
      </c>
      <c r="BM120" s="22" t="s">
        <v>733</v>
      </c>
    </row>
    <row r="121" spans="2:65" s="1" customFormat="1" ht="108">
      <c r="B121" s="40"/>
      <c r="C121" s="62"/>
      <c r="D121" s="208" t="s">
        <v>183</v>
      </c>
      <c r="E121" s="62"/>
      <c r="F121" s="209" t="s">
        <v>547</v>
      </c>
      <c r="G121" s="62"/>
      <c r="H121" s="62"/>
      <c r="I121" s="162"/>
      <c r="J121" s="62"/>
      <c r="K121" s="62"/>
      <c r="L121" s="60"/>
      <c r="M121" s="210"/>
      <c r="N121" s="41"/>
      <c r="O121" s="41"/>
      <c r="P121" s="41"/>
      <c r="Q121" s="41"/>
      <c r="R121" s="41"/>
      <c r="S121" s="41"/>
      <c r="T121" s="77"/>
      <c r="AT121" s="22" t="s">
        <v>183</v>
      </c>
      <c r="AU121" s="22" t="s">
        <v>89</v>
      </c>
    </row>
    <row r="122" spans="2:65" s="11" customFormat="1" ht="13.5">
      <c r="B122" s="211"/>
      <c r="C122" s="212"/>
      <c r="D122" s="213" t="s">
        <v>185</v>
      </c>
      <c r="E122" s="214" t="s">
        <v>36</v>
      </c>
      <c r="F122" s="215" t="s">
        <v>734</v>
      </c>
      <c r="G122" s="212"/>
      <c r="H122" s="216">
        <v>32</v>
      </c>
      <c r="I122" s="217"/>
      <c r="J122" s="212"/>
      <c r="K122" s="212"/>
      <c r="L122" s="218"/>
      <c r="M122" s="219"/>
      <c r="N122" s="220"/>
      <c r="O122" s="220"/>
      <c r="P122" s="220"/>
      <c r="Q122" s="220"/>
      <c r="R122" s="220"/>
      <c r="S122" s="220"/>
      <c r="T122" s="221"/>
      <c r="AT122" s="222" t="s">
        <v>185</v>
      </c>
      <c r="AU122" s="222" t="s">
        <v>89</v>
      </c>
      <c r="AV122" s="11" t="s">
        <v>89</v>
      </c>
      <c r="AW122" s="11" t="s">
        <v>42</v>
      </c>
      <c r="AX122" s="11" t="s">
        <v>10</v>
      </c>
      <c r="AY122" s="222" t="s">
        <v>134</v>
      </c>
    </row>
    <row r="123" spans="2:65" s="1" customFormat="1" ht="31.5" customHeight="1">
      <c r="B123" s="40"/>
      <c r="C123" s="192" t="s">
        <v>258</v>
      </c>
      <c r="D123" s="192" t="s">
        <v>137</v>
      </c>
      <c r="E123" s="193" t="s">
        <v>561</v>
      </c>
      <c r="F123" s="194" t="s">
        <v>562</v>
      </c>
      <c r="G123" s="195" t="s">
        <v>232</v>
      </c>
      <c r="H123" s="196">
        <v>115.95</v>
      </c>
      <c r="I123" s="197"/>
      <c r="J123" s="198">
        <f>ROUND(I123*H123,0)</f>
        <v>0</v>
      </c>
      <c r="K123" s="194" t="s">
        <v>141</v>
      </c>
      <c r="L123" s="60"/>
      <c r="M123" s="199" t="s">
        <v>36</v>
      </c>
      <c r="N123" s="200" t="s">
        <v>51</v>
      </c>
      <c r="O123" s="41"/>
      <c r="P123" s="201">
        <f>O123*H123</f>
        <v>0</v>
      </c>
      <c r="Q123" s="201">
        <v>0</v>
      </c>
      <c r="R123" s="201">
        <f>Q123*H123</f>
        <v>0</v>
      </c>
      <c r="S123" s="201">
        <v>0</v>
      </c>
      <c r="T123" s="202">
        <f>S123*H123</f>
        <v>0</v>
      </c>
      <c r="AR123" s="22" t="s">
        <v>158</v>
      </c>
      <c r="AT123" s="22" t="s">
        <v>137</v>
      </c>
      <c r="AU123" s="22" t="s">
        <v>89</v>
      </c>
      <c r="AY123" s="22" t="s">
        <v>134</v>
      </c>
      <c r="BE123" s="203">
        <f>IF(N123="základní",J123,0)</f>
        <v>0</v>
      </c>
      <c r="BF123" s="203">
        <f>IF(N123="snížená",J123,0)</f>
        <v>0</v>
      </c>
      <c r="BG123" s="203">
        <f>IF(N123="zákl. přenesená",J123,0)</f>
        <v>0</v>
      </c>
      <c r="BH123" s="203">
        <f>IF(N123="sníž. přenesená",J123,0)</f>
        <v>0</v>
      </c>
      <c r="BI123" s="203">
        <f>IF(N123="nulová",J123,0)</f>
        <v>0</v>
      </c>
      <c r="BJ123" s="22" t="s">
        <v>10</v>
      </c>
      <c r="BK123" s="203">
        <f>ROUND(I123*H123,0)</f>
        <v>0</v>
      </c>
      <c r="BL123" s="22" t="s">
        <v>158</v>
      </c>
      <c r="BM123" s="22" t="s">
        <v>735</v>
      </c>
    </row>
    <row r="124" spans="2:65" s="1" customFormat="1" ht="40.5">
      <c r="B124" s="40"/>
      <c r="C124" s="62"/>
      <c r="D124" s="208" t="s">
        <v>183</v>
      </c>
      <c r="E124" s="62"/>
      <c r="F124" s="209" t="s">
        <v>564</v>
      </c>
      <c r="G124" s="62"/>
      <c r="H124" s="62"/>
      <c r="I124" s="162"/>
      <c r="J124" s="62"/>
      <c r="K124" s="62"/>
      <c r="L124" s="60"/>
      <c r="M124" s="210"/>
      <c r="N124" s="41"/>
      <c r="O124" s="41"/>
      <c r="P124" s="41"/>
      <c r="Q124" s="41"/>
      <c r="R124" s="41"/>
      <c r="S124" s="41"/>
      <c r="T124" s="77"/>
      <c r="AT124" s="22" t="s">
        <v>183</v>
      </c>
      <c r="AU124" s="22" t="s">
        <v>89</v>
      </c>
    </row>
    <row r="125" spans="2:65" s="11" customFormat="1" ht="13.5">
      <c r="B125" s="211"/>
      <c r="C125" s="212"/>
      <c r="D125" s="208" t="s">
        <v>185</v>
      </c>
      <c r="E125" s="223" t="s">
        <v>36</v>
      </c>
      <c r="F125" s="224" t="s">
        <v>730</v>
      </c>
      <c r="G125" s="212"/>
      <c r="H125" s="225">
        <v>22</v>
      </c>
      <c r="I125" s="217"/>
      <c r="J125" s="212"/>
      <c r="K125" s="212"/>
      <c r="L125" s="218"/>
      <c r="M125" s="219"/>
      <c r="N125" s="220"/>
      <c r="O125" s="220"/>
      <c r="P125" s="220"/>
      <c r="Q125" s="220"/>
      <c r="R125" s="220"/>
      <c r="S125" s="220"/>
      <c r="T125" s="221"/>
      <c r="AT125" s="222" t="s">
        <v>185</v>
      </c>
      <c r="AU125" s="222" t="s">
        <v>89</v>
      </c>
      <c r="AV125" s="11" t="s">
        <v>89</v>
      </c>
      <c r="AW125" s="11" t="s">
        <v>42</v>
      </c>
      <c r="AX125" s="11" t="s">
        <v>80</v>
      </c>
      <c r="AY125" s="222" t="s">
        <v>134</v>
      </c>
    </row>
    <row r="126" spans="2:65" s="11" customFormat="1" ht="13.5">
      <c r="B126" s="211"/>
      <c r="C126" s="212"/>
      <c r="D126" s="208" t="s">
        <v>185</v>
      </c>
      <c r="E126" s="223" t="s">
        <v>36</v>
      </c>
      <c r="F126" s="224" t="s">
        <v>732</v>
      </c>
      <c r="G126" s="212"/>
      <c r="H126" s="225">
        <v>64.95</v>
      </c>
      <c r="I126" s="217"/>
      <c r="J126" s="212"/>
      <c r="K126" s="212"/>
      <c r="L126" s="218"/>
      <c r="M126" s="219"/>
      <c r="N126" s="220"/>
      <c r="O126" s="220"/>
      <c r="P126" s="220"/>
      <c r="Q126" s="220"/>
      <c r="R126" s="220"/>
      <c r="S126" s="220"/>
      <c r="T126" s="221"/>
      <c r="AT126" s="222" t="s">
        <v>185</v>
      </c>
      <c r="AU126" s="222" t="s">
        <v>89</v>
      </c>
      <c r="AV126" s="11" t="s">
        <v>89</v>
      </c>
      <c r="AW126" s="11" t="s">
        <v>42</v>
      </c>
      <c r="AX126" s="11" t="s">
        <v>80</v>
      </c>
      <c r="AY126" s="222" t="s">
        <v>134</v>
      </c>
    </row>
    <row r="127" spans="2:65" s="11" customFormat="1" ht="13.5">
      <c r="B127" s="211"/>
      <c r="C127" s="212"/>
      <c r="D127" s="208" t="s">
        <v>185</v>
      </c>
      <c r="E127" s="223" t="s">
        <v>36</v>
      </c>
      <c r="F127" s="224" t="s">
        <v>726</v>
      </c>
      <c r="G127" s="212"/>
      <c r="H127" s="225">
        <v>29</v>
      </c>
      <c r="I127" s="217"/>
      <c r="J127" s="212"/>
      <c r="K127" s="212"/>
      <c r="L127" s="218"/>
      <c r="M127" s="219"/>
      <c r="N127" s="220"/>
      <c r="O127" s="220"/>
      <c r="P127" s="220"/>
      <c r="Q127" s="220"/>
      <c r="R127" s="220"/>
      <c r="S127" s="220"/>
      <c r="T127" s="221"/>
      <c r="AT127" s="222" t="s">
        <v>185</v>
      </c>
      <c r="AU127" s="222" t="s">
        <v>89</v>
      </c>
      <c r="AV127" s="11" t="s">
        <v>89</v>
      </c>
      <c r="AW127" s="11" t="s">
        <v>42</v>
      </c>
      <c r="AX127" s="11" t="s">
        <v>80</v>
      </c>
      <c r="AY127" s="222" t="s">
        <v>134</v>
      </c>
    </row>
    <row r="128" spans="2:65" s="12" customFormat="1" ht="13.5">
      <c r="B128" s="226"/>
      <c r="C128" s="227"/>
      <c r="D128" s="213" t="s">
        <v>185</v>
      </c>
      <c r="E128" s="228" t="s">
        <v>36</v>
      </c>
      <c r="F128" s="229" t="s">
        <v>249</v>
      </c>
      <c r="G128" s="227"/>
      <c r="H128" s="230">
        <v>115.95</v>
      </c>
      <c r="I128" s="231"/>
      <c r="J128" s="227"/>
      <c r="K128" s="227"/>
      <c r="L128" s="232"/>
      <c r="M128" s="233"/>
      <c r="N128" s="234"/>
      <c r="O128" s="234"/>
      <c r="P128" s="234"/>
      <c r="Q128" s="234"/>
      <c r="R128" s="234"/>
      <c r="S128" s="234"/>
      <c r="T128" s="235"/>
      <c r="AT128" s="236" t="s">
        <v>185</v>
      </c>
      <c r="AU128" s="236" t="s">
        <v>89</v>
      </c>
      <c r="AV128" s="12" t="s">
        <v>158</v>
      </c>
      <c r="AW128" s="12" t="s">
        <v>42</v>
      </c>
      <c r="AX128" s="12" t="s">
        <v>10</v>
      </c>
      <c r="AY128" s="236" t="s">
        <v>134</v>
      </c>
    </row>
    <row r="129" spans="2:65" s="1" customFormat="1" ht="31.5" customHeight="1">
      <c r="B129" s="40"/>
      <c r="C129" s="192" t="s">
        <v>263</v>
      </c>
      <c r="D129" s="192" t="s">
        <v>137</v>
      </c>
      <c r="E129" s="193" t="s">
        <v>566</v>
      </c>
      <c r="F129" s="194" t="s">
        <v>567</v>
      </c>
      <c r="G129" s="195" t="s">
        <v>181</v>
      </c>
      <c r="H129" s="196">
        <v>32</v>
      </c>
      <c r="I129" s="197"/>
      <c r="J129" s="198">
        <f>ROUND(I129*H129,0)</f>
        <v>0</v>
      </c>
      <c r="K129" s="194" t="s">
        <v>141</v>
      </c>
      <c r="L129" s="60"/>
      <c r="M129" s="199" t="s">
        <v>36</v>
      </c>
      <c r="N129" s="200" t="s">
        <v>51</v>
      </c>
      <c r="O129" s="41"/>
      <c r="P129" s="201">
        <f>O129*H129</f>
        <v>0</v>
      </c>
      <c r="Q129" s="201">
        <v>1.0000000000000001E-5</v>
      </c>
      <c r="R129" s="201">
        <f>Q129*H129</f>
        <v>3.2000000000000003E-4</v>
      </c>
      <c r="S129" s="201">
        <v>0</v>
      </c>
      <c r="T129" s="202">
        <f>S129*H129</f>
        <v>0</v>
      </c>
      <c r="AR129" s="22" t="s">
        <v>158</v>
      </c>
      <c r="AT129" s="22" t="s">
        <v>137</v>
      </c>
      <c r="AU129" s="22" t="s">
        <v>89</v>
      </c>
      <c r="AY129" s="22" t="s">
        <v>134</v>
      </c>
      <c r="BE129" s="203">
        <f>IF(N129="základní",J129,0)</f>
        <v>0</v>
      </c>
      <c r="BF129" s="203">
        <f>IF(N129="snížená",J129,0)</f>
        <v>0</v>
      </c>
      <c r="BG129" s="203">
        <f>IF(N129="zákl. přenesená",J129,0)</f>
        <v>0</v>
      </c>
      <c r="BH129" s="203">
        <f>IF(N129="sníž. přenesená",J129,0)</f>
        <v>0</v>
      </c>
      <c r="BI129" s="203">
        <f>IF(N129="nulová",J129,0)</f>
        <v>0</v>
      </c>
      <c r="BJ129" s="22" t="s">
        <v>10</v>
      </c>
      <c r="BK129" s="203">
        <f>ROUND(I129*H129,0)</f>
        <v>0</v>
      </c>
      <c r="BL129" s="22" t="s">
        <v>158</v>
      </c>
      <c r="BM129" s="22" t="s">
        <v>736</v>
      </c>
    </row>
    <row r="130" spans="2:65" s="1" customFormat="1" ht="40.5">
      <c r="B130" s="40"/>
      <c r="C130" s="62"/>
      <c r="D130" s="208" t="s">
        <v>183</v>
      </c>
      <c r="E130" s="62"/>
      <c r="F130" s="209" t="s">
        <v>564</v>
      </c>
      <c r="G130" s="62"/>
      <c r="H130" s="62"/>
      <c r="I130" s="162"/>
      <c r="J130" s="62"/>
      <c r="K130" s="62"/>
      <c r="L130" s="60"/>
      <c r="M130" s="210"/>
      <c r="N130" s="41"/>
      <c r="O130" s="41"/>
      <c r="P130" s="41"/>
      <c r="Q130" s="41"/>
      <c r="R130" s="41"/>
      <c r="S130" s="41"/>
      <c r="T130" s="77"/>
      <c r="AT130" s="22" t="s">
        <v>183</v>
      </c>
      <c r="AU130" s="22" t="s">
        <v>89</v>
      </c>
    </row>
    <row r="131" spans="2:65" s="11" customFormat="1" ht="13.5">
      <c r="B131" s="211"/>
      <c r="C131" s="212"/>
      <c r="D131" s="213" t="s">
        <v>185</v>
      </c>
      <c r="E131" s="214" t="s">
        <v>36</v>
      </c>
      <c r="F131" s="215" t="s">
        <v>737</v>
      </c>
      <c r="G131" s="212"/>
      <c r="H131" s="216">
        <v>32</v>
      </c>
      <c r="I131" s="217"/>
      <c r="J131" s="212"/>
      <c r="K131" s="212"/>
      <c r="L131" s="218"/>
      <c r="M131" s="219"/>
      <c r="N131" s="220"/>
      <c r="O131" s="220"/>
      <c r="P131" s="220"/>
      <c r="Q131" s="220"/>
      <c r="R131" s="220"/>
      <c r="S131" s="220"/>
      <c r="T131" s="221"/>
      <c r="AT131" s="222" t="s">
        <v>185</v>
      </c>
      <c r="AU131" s="222" t="s">
        <v>89</v>
      </c>
      <c r="AV131" s="11" t="s">
        <v>89</v>
      </c>
      <c r="AW131" s="11" t="s">
        <v>42</v>
      </c>
      <c r="AX131" s="11" t="s">
        <v>10</v>
      </c>
      <c r="AY131" s="222" t="s">
        <v>134</v>
      </c>
    </row>
    <row r="132" spans="2:65" s="1" customFormat="1" ht="31.5" customHeight="1">
      <c r="B132" s="40"/>
      <c r="C132" s="192" t="s">
        <v>268</v>
      </c>
      <c r="D132" s="192" t="s">
        <v>137</v>
      </c>
      <c r="E132" s="193" t="s">
        <v>738</v>
      </c>
      <c r="F132" s="194" t="s">
        <v>739</v>
      </c>
      <c r="G132" s="195" t="s">
        <v>181</v>
      </c>
      <c r="H132" s="196">
        <v>270</v>
      </c>
      <c r="I132" s="197"/>
      <c r="J132" s="198">
        <f>ROUND(I132*H132,0)</f>
        <v>0</v>
      </c>
      <c r="K132" s="194" t="s">
        <v>141</v>
      </c>
      <c r="L132" s="60"/>
      <c r="M132" s="199" t="s">
        <v>36</v>
      </c>
      <c r="N132" s="200" t="s">
        <v>51</v>
      </c>
      <c r="O132" s="41"/>
      <c r="P132" s="201">
        <f>O132*H132</f>
        <v>0</v>
      </c>
      <c r="Q132" s="201">
        <v>0</v>
      </c>
      <c r="R132" s="201">
        <f>Q132*H132</f>
        <v>0</v>
      </c>
      <c r="S132" s="201">
        <v>0.02</v>
      </c>
      <c r="T132" s="202">
        <f>S132*H132</f>
        <v>5.4</v>
      </c>
      <c r="AR132" s="22" t="s">
        <v>158</v>
      </c>
      <c r="AT132" s="22" t="s">
        <v>137</v>
      </c>
      <c r="AU132" s="22" t="s">
        <v>89</v>
      </c>
      <c r="AY132" s="22" t="s">
        <v>134</v>
      </c>
      <c r="BE132" s="203">
        <f>IF(N132="základní",J132,0)</f>
        <v>0</v>
      </c>
      <c r="BF132" s="203">
        <f>IF(N132="snížená",J132,0)</f>
        <v>0</v>
      </c>
      <c r="BG132" s="203">
        <f>IF(N132="zákl. přenesená",J132,0)</f>
        <v>0</v>
      </c>
      <c r="BH132" s="203">
        <f>IF(N132="sníž. přenesená",J132,0)</f>
        <v>0</v>
      </c>
      <c r="BI132" s="203">
        <f>IF(N132="nulová",J132,0)</f>
        <v>0</v>
      </c>
      <c r="BJ132" s="22" t="s">
        <v>10</v>
      </c>
      <c r="BK132" s="203">
        <f>ROUND(I132*H132,0)</f>
        <v>0</v>
      </c>
      <c r="BL132" s="22" t="s">
        <v>158</v>
      </c>
      <c r="BM132" s="22" t="s">
        <v>740</v>
      </c>
    </row>
    <row r="133" spans="2:65" s="1" customFormat="1" ht="67.5">
      <c r="B133" s="40"/>
      <c r="C133" s="62"/>
      <c r="D133" s="213" t="s">
        <v>183</v>
      </c>
      <c r="E133" s="62"/>
      <c r="F133" s="237" t="s">
        <v>621</v>
      </c>
      <c r="G133" s="62"/>
      <c r="H133" s="62"/>
      <c r="I133" s="162"/>
      <c r="J133" s="62"/>
      <c r="K133" s="62"/>
      <c r="L133" s="60"/>
      <c r="M133" s="210"/>
      <c r="N133" s="41"/>
      <c r="O133" s="41"/>
      <c r="P133" s="41"/>
      <c r="Q133" s="41"/>
      <c r="R133" s="41"/>
      <c r="S133" s="41"/>
      <c r="T133" s="77"/>
      <c r="AT133" s="22" t="s">
        <v>183</v>
      </c>
      <c r="AU133" s="22" t="s">
        <v>89</v>
      </c>
    </row>
    <row r="134" spans="2:65" s="1" customFormat="1" ht="44.25" customHeight="1">
      <c r="B134" s="40"/>
      <c r="C134" s="192" t="s">
        <v>273</v>
      </c>
      <c r="D134" s="192" t="s">
        <v>137</v>
      </c>
      <c r="E134" s="193" t="s">
        <v>618</v>
      </c>
      <c r="F134" s="194" t="s">
        <v>619</v>
      </c>
      <c r="G134" s="195" t="s">
        <v>181</v>
      </c>
      <c r="H134" s="196">
        <v>270</v>
      </c>
      <c r="I134" s="197"/>
      <c r="J134" s="198">
        <f>ROUND(I134*H134,0)</f>
        <v>0</v>
      </c>
      <c r="K134" s="194" t="s">
        <v>141</v>
      </c>
      <c r="L134" s="60"/>
      <c r="M134" s="199" t="s">
        <v>36</v>
      </c>
      <c r="N134" s="200" t="s">
        <v>51</v>
      </c>
      <c r="O134" s="41"/>
      <c r="P134" s="201">
        <f>O134*H134</f>
        <v>0</v>
      </c>
      <c r="Q134" s="201">
        <v>0</v>
      </c>
      <c r="R134" s="201">
        <f>Q134*H134</f>
        <v>0</v>
      </c>
      <c r="S134" s="201">
        <v>0.02</v>
      </c>
      <c r="T134" s="202">
        <f>S134*H134</f>
        <v>5.4</v>
      </c>
      <c r="AR134" s="22" t="s">
        <v>158</v>
      </c>
      <c r="AT134" s="22" t="s">
        <v>137</v>
      </c>
      <c r="AU134" s="22" t="s">
        <v>89</v>
      </c>
      <c r="AY134" s="22" t="s">
        <v>134</v>
      </c>
      <c r="BE134" s="203">
        <f>IF(N134="základní",J134,0)</f>
        <v>0</v>
      </c>
      <c r="BF134" s="203">
        <f>IF(N134="snížená",J134,0)</f>
        <v>0</v>
      </c>
      <c r="BG134" s="203">
        <f>IF(N134="zákl. přenesená",J134,0)</f>
        <v>0</v>
      </c>
      <c r="BH134" s="203">
        <f>IF(N134="sníž. přenesená",J134,0)</f>
        <v>0</v>
      </c>
      <c r="BI134" s="203">
        <f>IF(N134="nulová",J134,0)</f>
        <v>0</v>
      </c>
      <c r="BJ134" s="22" t="s">
        <v>10</v>
      </c>
      <c r="BK134" s="203">
        <f>ROUND(I134*H134,0)</f>
        <v>0</v>
      </c>
      <c r="BL134" s="22" t="s">
        <v>158</v>
      </c>
      <c r="BM134" s="22" t="s">
        <v>741</v>
      </c>
    </row>
    <row r="135" spans="2:65" s="1" customFormat="1" ht="67.5">
      <c r="B135" s="40"/>
      <c r="C135" s="62"/>
      <c r="D135" s="208" t="s">
        <v>183</v>
      </c>
      <c r="E135" s="62"/>
      <c r="F135" s="209" t="s">
        <v>621</v>
      </c>
      <c r="G135" s="62"/>
      <c r="H135" s="62"/>
      <c r="I135" s="162"/>
      <c r="J135" s="62"/>
      <c r="K135" s="62"/>
      <c r="L135" s="60"/>
      <c r="M135" s="210"/>
      <c r="N135" s="41"/>
      <c r="O135" s="41"/>
      <c r="P135" s="41"/>
      <c r="Q135" s="41"/>
      <c r="R135" s="41"/>
      <c r="S135" s="41"/>
      <c r="T135" s="77"/>
      <c r="AT135" s="22" t="s">
        <v>183</v>
      </c>
      <c r="AU135" s="22" t="s">
        <v>89</v>
      </c>
    </row>
    <row r="136" spans="2:65" s="11" customFormat="1" ht="13.5">
      <c r="B136" s="211"/>
      <c r="C136" s="212"/>
      <c r="D136" s="208" t="s">
        <v>185</v>
      </c>
      <c r="E136" s="223" t="s">
        <v>36</v>
      </c>
      <c r="F136" s="224" t="s">
        <v>742</v>
      </c>
      <c r="G136" s="212"/>
      <c r="H136" s="225">
        <v>270</v>
      </c>
      <c r="I136" s="217"/>
      <c r="J136" s="212"/>
      <c r="K136" s="212"/>
      <c r="L136" s="218"/>
      <c r="M136" s="219"/>
      <c r="N136" s="220"/>
      <c r="O136" s="220"/>
      <c r="P136" s="220"/>
      <c r="Q136" s="220"/>
      <c r="R136" s="220"/>
      <c r="S136" s="220"/>
      <c r="T136" s="221"/>
      <c r="AT136" s="222" t="s">
        <v>185</v>
      </c>
      <c r="AU136" s="222" t="s">
        <v>89</v>
      </c>
      <c r="AV136" s="11" t="s">
        <v>89</v>
      </c>
      <c r="AW136" s="11" t="s">
        <v>42</v>
      </c>
      <c r="AX136" s="11" t="s">
        <v>10</v>
      </c>
      <c r="AY136" s="222" t="s">
        <v>134</v>
      </c>
    </row>
    <row r="137" spans="2:65" s="10" customFormat="1" ht="29.85" customHeight="1">
      <c r="B137" s="175"/>
      <c r="C137" s="176"/>
      <c r="D137" s="189" t="s">
        <v>79</v>
      </c>
      <c r="E137" s="190" t="s">
        <v>633</v>
      </c>
      <c r="F137" s="190" t="s">
        <v>634</v>
      </c>
      <c r="G137" s="176"/>
      <c r="H137" s="176"/>
      <c r="I137" s="179"/>
      <c r="J137" s="191">
        <f>BK137</f>
        <v>0</v>
      </c>
      <c r="K137" s="176"/>
      <c r="L137" s="181"/>
      <c r="M137" s="182"/>
      <c r="N137" s="183"/>
      <c r="O137" s="183"/>
      <c r="P137" s="184">
        <f>SUM(P138:P146)</f>
        <v>0</v>
      </c>
      <c r="Q137" s="183"/>
      <c r="R137" s="184">
        <f>SUM(R138:R146)</f>
        <v>0</v>
      </c>
      <c r="S137" s="183"/>
      <c r="T137" s="185">
        <f>SUM(T138:T146)</f>
        <v>0</v>
      </c>
      <c r="AR137" s="186" t="s">
        <v>10</v>
      </c>
      <c r="AT137" s="187" t="s">
        <v>79</v>
      </c>
      <c r="AU137" s="187" t="s">
        <v>10</v>
      </c>
      <c r="AY137" s="186" t="s">
        <v>134</v>
      </c>
      <c r="BK137" s="188">
        <f>SUM(BK138:BK146)</f>
        <v>0</v>
      </c>
    </row>
    <row r="138" spans="2:65" s="1" customFormat="1" ht="31.5" customHeight="1">
      <c r="B138" s="40"/>
      <c r="C138" s="192" t="s">
        <v>9</v>
      </c>
      <c r="D138" s="192" t="s">
        <v>137</v>
      </c>
      <c r="E138" s="193" t="s">
        <v>636</v>
      </c>
      <c r="F138" s="194" t="s">
        <v>637</v>
      </c>
      <c r="G138" s="195" t="s">
        <v>286</v>
      </c>
      <c r="H138" s="196">
        <v>10.8</v>
      </c>
      <c r="I138" s="197"/>
      <c r="J138" s="198">
        <f>ROUND(I138*H138,0)</f>
        <v>0</v>
      </c>
      <c r="K138" s="194" t="s">
        <v>141</v>
      </c>
      <c r="L138" s="60"/>
      <c r="M138" s="199" t="s">
        <v>36</v>
      </c>
      <c r="N138" s="200" t="s">
        <v>51</v>
      </c>
      <c r="O138" s="41"/>
      <c r="P138" s="201">
        <f>O138*H138</f>
        <v>0</v>
      </c>
      <c r="Q138" s="201">
        <v>0</v>
      </c>
      <c r="R138" s="201">
        <f>Q138*H138</f>
        <v>0</v>
      </c>
      <c r="S138" s="201">
        <v>0</v>
      </c>
      <c r="T138" s="202">
        <f>S138*H138</f>
        <v>0</v>
      </c>
      <c r="AR138" s="22" t="s">
        <v>158</v>
      </c>
      <c r="AT138" s="22" t="s">
        <v>137</v>
      </c>
      <c r="AU138" s="22" t="s">
        <v>89</v>
      </c>
      <c r="AY138" s="22" t="s">
        <v>134</v>
      </c>
      <c r="BE138" s="203">
        <f>IF(N138="základní",J138,0)</f>
        <v>0</v>
      </c>
      <c r="BF138" s="203">
        <f>IF(N138="snížená",J138,0)</f>
        <v>0</v>
      </c>
      <c r="BG138" s="203">
        <f>IF(N138="zákl. přenesená",J138,0)</f>
        <v>0</v>
      </c>
      <c r="BH138" s="203">
        <f>IF(N138="sníž. přenesená",J138,0)</f>
        <v>0</v>
      </c>
      <c r="BI138" s="203">
        <f>IF(N138="nulová",J138,0)</f>
        <v>0</v>
      </c>
      <c r="BJ138" s="22" t="s">
        <v>10</v>
      </c>
      <c r="BK138" s="203">
        <f>ROUND(I138*H138,0)</f>
        <v>0</v>
      </c>
      <c r="BL138" s="22" t="s">
        <v>158</v>
      </c>
      <c r="BM138" s="22" t="s">
        <v>743</v>
      </c>
    </row>
    <row r="139" spans="2:65" s="1" customFormat="1" ht="94.5">
      <c r="B139" s="40"/>
      <c r="C139" s="62"/>
      <c r="D139" s="213" t="s">
        <v>183</v>
      </c>
      <c r="E139" s="62"/>
      <c r="F139" s="237" t="s">
        <v>639</v>
      </c>
      <c r="G139" s="62"/>
      <c r="H139" s="62"/>
      <c r="I139" s="162"/>
      <c r="J139" s="62"/>
      <c r="K139" s="62"/>
      <c r="L139" s="60"/>
      <c r="M139" s="210"/>
      <c r="N139" s="41"/>
      <c r="O139" s="41"/>
      <c r="P139" s="41"/>
      <c r="Q139" s="41"/>
      <c r="R139" s="41"/>
      <c r="S139" s="41"/>
      <c r="T139" s="77"/>
      <c r="AT139" s="22" t="s">
        <v>183</v>
      </c>
      <c r="AU139" s="22" t="s">
        <v>89</v>
      </c>
    </row>
    <row r="140" spans="2:65" s="1" customFormat="1" ht="31.5" customHeight="1">
      <c r="B140" s="40"/>
      <c r="C140" s="192" t="s">
        <v>282</v>
      </c>
      <c r="D140" s="192" t="s">
        <v>137</v>
      </c>
      <c r="E140" s="193" t="s">
        <v>642</v>
      </c>
      <c r="F140" s="194" t="s">
        <v>643</v>
      </c>
      <c r="G140" s="195" t="s">
        <v>286</v>
      </c>
      <c r="H140" s="196">
        <v>399.6</v>
      </c>
      <c r="I140" s="197"/>
      <c r="J140" s="198">
        <f>ROUND(I140*H140,0)</f>
        <v>0</v>
      </c>
      <c r="K140" s="194" t="s">
        <v>141</v>
      </c>
      <c r="L140" s="60"/>
      <c r="M140" s="199" t="s">
        <v>36</v>
      </c>
      <c r="N140" s="200" t="s">
        <v>51</v>
      </c>
      <c r="O140" s="41"/>
      <c r="P140" s="201">
        <f>O140*H140</f>
        <v>0</v>
      </c>
      <c r="Q140" s="201">
        <v>0</v>
      </c>
      <c r="R140" s="201">
        <f>Q140*H140</f>
        <v>0</v>
      </c>
      <c r="S140" s="201">
        <v>0</v>
      </c>
      <c r="T140" s="202">
        <f>S140*H140</f>
        <v>0</v>
      </c>
      <c r="AR140" s="22" t="s">
        <v>158</v>
      </c>
      <c r="AT140" s="22" t="s">
        <v>137</v>
      </c>
      <c r="AU140" s="22" t="s">
        <v>89</v>
      </c>
      <c r="AY140" s="22" t="s">
        <v>134</v>
      </c>
      <c r="BE140" s="203">
        <f>IF(N140="základní",J140,0)</f>
        <v>0</v>
      </c>
      <c r="BF140" s="203">
        <f>IF(N140="snížená",J140,0)</f>
        <v>0</v>
      </c>
      <c r="BG140" s="203">
        <f>IF(N140="zákl. přenesená",J140,0)</f>
        <v>0</v>
      </c>
      <c r="BH140" s="203">
        <f>IF(N140="sníž. přenesená",J140,0)</f>
        <v>0</v>
      </c>
      <c r="BI140" s="203">
        <f>IF(N140="nulová",J140,0)</f>
        <v>0</v>
      </c>
      <c r="BJ140" s="22" t="s">
        <v>10</v>
      </c>
      <c r="BK140" s="203">
        <f>ROUND(I140*H140,0)</f>
        <v>0</v>
      </c>
      <c r="BL140" s="22" t="s">
        <v>158</v>
      </c>
      <c r="BM140" s="22" t="s">
        <v>744</v>
      </c>
    </row>
    <row r="141" spans="2:65" s="1" customFormat="1" ht="94.5">
      <c r="B141" s="40"/>
      <c r="C141" s="62"/>
      <c r="D141" s="208" t="s">
        <v>183</v>
      </c>
      <c r="E141" s="62"/>
      <c r="F141" s="209" t="s">
        <v>639</v>
      </c>
      <c r="G141" s="62"/>
      <c r="H141" s="62"/>
      <c r="I141" s="162"/>
      <c r="J141" s="62"/>
      <c r="K141" s="62"/>
      <c r="L141" s="60"/>
      <c r="M141" s="210"/>
      <c r="N141" s="41"/>
      <c r="O141" s="41"/>
      <c r="P141" s="41"/>
      <c r="Q141" s="41"/>
      <c r="R141" s="41"/>
      <c r="S141" s="41"/>
      <c r="T141" s="77"/>
      <c r="AT141" s="22" t="s">
        <v>183</v>
      </c>
      <c r="AU141" s="22" t="s">
        <v>89</v>
      </c>
    </row>
    <row r="142" spans="2:65" s="11" customFormat="1" ht="13.5">
      <c r="B142" s="211"/>
      <c r="C142" s="212"/>
      <c r="D142" s="213" t="s">
        <v>185</v>
      </c>
      <c r="E142" s="212"/>
      <c r="F142" s="215" t="s">
        <v>745</v>
      </c>
      <c r="G142" s="212"/>
      <c r="H142" s="216">
        <v>399.6</v>
      </c>
      <c r="I142" s="217"/>
      <c r="J142" s="212"/>
      <c r="K142" s="212"/>
      <c r="L142" s="218"/>
      <c r="M142" s="219"/>
      <c r="N142" s="220"/>
      <c r="O142" s="220"/>
      <c r="P142" s="220"/>
      <c r="Q142" s="220"/>
      <c r="R142" s="220"/>
      <c r="S142" s="220"/>
      <c r="T142" s="221"/>
      <c r="AT142" s="222" t="s">
        <v>185</v>
      </c>
      <c r="AU142" s="222" t="s">
        <v>89</v>
      </c>
      <c r="AV142" s="11" t="s">
        <v>89</v>
      </c>
      <c r="AW142" s="11" t="s">
        <v>6</v>
      </c>
      <c r="AX142" s="11" t="s">
        <v>10</v>
      </c>
      <c r="AY142" s="222" t="s">
        <v>134</v>
      </c>
    </row>
    <row r="143" spans="2:65" s="1" customFormat="1" ht="22.5" customHeight="1">
      <c r="B143" s="40"/>
      <c r="C143" s="192" t="s">
        <v>290</v>
      </c>
      <c r="D143" s="192" t="s">
        <v>137</v>
      </c>
      <c r="E143" s="193" t="s">
        <v>657</v>
      </c>
      <c r="F143" s="194" t="s">
        <v>658</v>
      </c>
      <c r="G143" s="195" t="s">
        <v>286</v>
      </c>
      <c r="H143" s="196">
        <v>10.8</v>
      </c>
      <c r="I143" s="197"/>
      <c r="J143" s="198">
        <f>ROUND(I143*H143,0)</f>
        <v>0</v>
      </c>
      <c r="K143" s="194" t="s">
        <v>141</v>
      </c>
      <c r="L143" s="60"/>
      <c r="M143" s="199" t="s">
        <v>36</v>
      </c>
      <c r="N143" s="200" t="s">
        <v>51</v>
      </c>
      <c r="O143" s="41"/>
      <c r="P143" s="201">
        <f>O143*H143</f>
        <v>0</v>
      </c>
      <c r="Q143" s="201">
        <v>0</v>
      </c>
      <c r="R143" s="201">
        <f>Q143*H143</f>
        <v>0</v>
      </c>
      <c r="S143" s="201">
        <v>0</v>
      </c>
      <c r="T143" s="202">
        <f>S143*H143</f>
        <v>0</v>
      </c>
      <c r="AR143" s="22" t="s">
        <v>158</v>
      </c>
      <c r="AT143" s="22" t="s">
        <v>137</v>
      </c>
      <c r="AU143" s="22" t="s">
        <v>89</v>
      </c>
      <c r="AY143" s="22" t="s">
        <v>134</v>
      </c>
      <c r="BE143" s="203">
        <f>IF(N143="základní",J143,0)</f>
        <v>0</v>
      </c>
      <c r="BF143" s="203">
        <f>IF(N143="snížená",J143,0)</f>
        <v>0</v>
      </c>
      <c r="BG143" s="203">
        <f>IF(N143="zákl. přenesená",J143,0)</f>
        <v>0</v>
      </c>
      <c r="BH143" s="203">
        <f>IF(N143="sníž. přenesená",J143,0)</f>
        <v>0</v>
      </c>
      <c r="BI143" s="203">
        <f>IF(N143="nulová",J143,0)</f>
        <v>0</v>
      </c>
      <c r="BJ143" s="22" t="s">
        <v>10</v>
      </c>
      <c r="BK143" s="203">
        <f>ROUND(I143*H143,0)</f>
        <v>0</v>
      </c>
      <c r="BL143" s="22" t="s">
        <v>158</v>
      </c>
      <c r="BM143" s="22" t="s">
        <v>746</v>
      </c>
    </row>
    <row r="144" spans="2:65" s="1" customFormat="1" ht="40.5">
      <c r="B144" s="40"/>
      <c r="C144" s="62"/>
      <c r="D144" s="213" t="s">
        <v>183</v>
      </c>
      <c r="E144" s="62"/>
      <c r="F144" s="237" t="s">
        <v>660</v>
      </c>
      <c r="G144" s="62"/>
      <c r="H144" s="62"/>
      <c r="I144" s="162"/>
      <c r="J144" s="62"/>
      <c r="K144" s="62"/>
      <c r="L144" s="60"/>
      <c r="M144" s="210"/>
      <c r="N144" s="41"/>
      <c r="O144" s="41"/>
      <c r="P144" s="41"/>
      <c r="Q144" s="41"/>
      <c r="R144" s="41"/>
      <c r="S144" s="41"/>
      <c r="T144" s="77"/>
      <c r="AT144" s="22" t="s">
        <v>183</v>
      </c>
      <c r="AU144" s="22" t="s">
        <v>89</v>
      </c>
    </row>
    <row r="145" spans="2:65" s="1" customFormat="1" ht="22.5" customHeight="1">
      <c r="B145" s="40"/>
      <c r="C145" s="192" t="s">
        <v>294</v>
      </c>
      <c r="D145" s="192" t="s">
        <v>137</v>
      </c>
      <c r="E145" s="193" t="s">
        <v>671</v>
      </c>
      <c r="F145" s="194" t="s">
        <v>672</v>
      </c>
      <c r="G145" s="195" t="s">
        <v>286</v>
      </c>
      <c r="H145" s="196">
        <v>10.8</v>
      </c>
      <c r="I145" s="197"/>
      <c r="J145" s="198">
        <f>ROUND(I145*H145,0)</f>
        <v>0</v>
      </c>
      <c r="K145" s="194" t="s">
        <v>141</v>
      </c>
      <c r="L145" s="60"/>
      <c r="M145" s="199" t="s">
        <v>36</v>
      </c>
      <c r="N145" s="200" t="s">
        <v>51</v>
      </c>
      <c r="O145" s="41"/>
      <c r="P145" s="201">
        <f>O145*H145</f>
        <v>0</v>
      </c>
      <c r="Q145" s="201">
        <v>0</v>
      </c>
      <c r="R145" s="201">
        <f>Q145*H145</f>
        <v>0</v>
      </c>
      <c r="S145" s="201">
        <v>0</v>
      </c>
      <c r="T145" s="202">
        <f>S145*H145</f>
        <v>0</v>
      </c>
      <c r="AR145" s="22" t="s">
        <v>158</v>
      </c>
      <c r="AT145" s="22" t="s">
        <v>137</v>
      </c>
      <c r="AU145" s="22" t="s">
        <v>89</v>
      </c>
      <c r="AY145" s="22" t="s">
        <v>134</v>
      </c>
      <c r="BE145" s="203">
        <f>IF(N145="základní",J145,0)</f>
        <v>0</v>
      </c>
      <c r="BF145" s="203">
        <f>IF(N145="snížená",J145,0)</f>
        <v>0</v>
      </c>
      <c r="BG145" s="203">
        <f>IF(N145="zákl. přenesená",J145,0)</f>
        <v>0</v>
      </c>
      <c r="BH145" s="203">
        <f>IF(N145="sníž. přenesená",J145,0)</f>
        <v>0</v>
      </c>
      <c r="BI145" s="203">
        <f>IF(N145="nulová",J145,0)</f>
        <v>0</v>
      </c>
      <c r="BJ145" s="22" t="s">
        <v>10</v>
      </c>
      <c r="BK145" s="203">
        <f>ROUND(I145*H145,0)</f>
        <v>0</v>
      </c>
      <c r="BL145" s="22" t="s">
        <v>158</v>
      </c>
      <c r="BM145" s="22" t="s">
        <v>747</v>
      </c>
    </row>
    <row r="146" spans="2:65" s="1" customFormat="1" ht="67.5">
      <c r="B146" s="40"/>
      <c r="C146" s="62"/>
      <c r="D146" s="208" t="s">
        <v>183</v>
      </c>
      <c r="E146" s="62"/>
      <c r="F146" s="209" t="s">
        <v>665</v>
      </c>
      <c r="G146" s="62"/>
      <c r="H146" s="62"/>
      <c r="I146" s="162"/>
      <c r="J146" s="62"/>
      <c r="K146" s="62"/>
      <c r="L146" s="60"/>
      <c r="M146" s="210"/>
      <c r="N146" s="41"/>
      <c r="O146" s="41"/>
      <c r="P146" s="41"/>
      <c r="Q146" s="41"/>
      <c r="R146" s="41"/>
      <c r="S146" s="41"/>
      <c r="T146" s="77"/>
      <c r="AT146" s="22" t="s">
        <v>183</v>
      </c>
      <c r="AU146" s="22" t="s">
        <v>89</v>
      </c>
    </row>
    <row r="147" spans="2:65" s="10" customFormat="1" ht="29.85" customHeight="1">
      <c r="B147" s="175"/>
      <c r="C147" s="176"/>
      <c r="D147" s="189" t="s">
        <v>79</v>
      </c>
      <c r="E147" s="190" t="s">
        <v>674</v>
      </c>
      <c r="F147" s="190" t="s">
        <v>675</v>
      </c>
      <c r="G147" s="176"/>
      <c r="H147" s="176"/>
      <c r="I147" s="179"/>
      <c r="J147" s="191">
        <f>BK147</f>
        <v>0</v>
      </c>
      <c r="K147" s="176"/>
      <c r="L147" s="181"/>
      <c r="M147" s="182"/>
      <c r="N147" s="183"/>
      <c r="O147" s="183"/>
      <c r="P147" s="184">
        <f>SUM(P148:P149)</f>
        <v>0</v>
      </c>
      <c r="Q147" s="183"/>
      <c r="R147" s="184">
        <f>SUM(R148:R149)</f>
        <v>0</v>
      </c>
      <c r="S147" s="183"/>
      <c r="T147" s="185">
        <f>SUM(T148:T149)</f>
        <v>0</v>
      </c>
      <c r="AR147" s="186" t="s">
        <v>10</v>
      </c>
      <c r="AT147" s="187" t="s">
        <v>79</v>
      </c>
      <c r="AU147" s="187" t="s">
        <v>10</v>
      </c>
      <c r="AY147" s="186" t="s">
        <v>134</v>
      </c>
      <c r="BK147" s="188">
        <f>SUM(BK148:BK149)</f>
        <v>0</v>
      </c>
    </row>
    <row r="148" spans="2:65" s="1" customFormat="1" ht="31.5" customHeight="1">
      <c r="B148" s="40"/>
      <c r="C148" s="192" t="s">
        <v>299</v>
      </c>
      <c r="D148" s="192" t="s">
        <v>137</v>
      </c>
      <c r="E148" s="193" t="s">
        <v>748</v>
      </c>
      <c r="F148" s="194" t="s">
        <v>749</v>
      </c>
      <c r="G148" s="195" t="s">
        <v>286</v>
      </c>
      <c r="H148" s="196">
        <v>0.76400000000000001</v>
      </c>
      <c r="I148" s="197"/>
      <c r="J148" s="198">
        <f>ROUND(I148*H148,0)</f>
        <v>0</v>
      </c>
      <c r="K148" s="194" t="s">
        <v>141</v>
      </c>
      <c r="L148" s="60"/>
      <c r="M148" s="199" t="s">
        <v>36</v>
      </c>
      <c r="N148" s="200" t="s">
        <v>51</v>
      </c>
      <c r="O148" s="41"/>
      <c r="P148" s="201">
        <f>O148*H148</f>
        <v>0</v>
      </c>
      <c r="Q148" s="201">
        <v>0</v>
      </c>
      <c r="R148" s="201">
        <f>Q148*H148</f>
        <v>0</v>
      </c>
      <c r="S148" s="201">
        <v>0</v>
      </c>
      <c r="T148" s="202">
        <f>S148*H148</f>
        <v>0</v>
      </c>
      <c r="AR148" s="22" t="s">
        <v>158</v>
      </c>
      <c r="AT148" s="22" t="s">
        <v>137</v>
      </c>
      <c r="AU148" s="22" t="s">
        <v>89</v>
      </c>
      <c r="AY148" s="22" t="s">
        <v>134</v>
      </c>
      <c r="BE148" s="203">
        <f>IF(N148="základní",J148,0)</f>
        <v>0</v>
      </c>
      <c r="BF148" s="203">
        <f>IF(N148="snížená",J148,0)</f>
        <v>0</v>
      </c>
      <c r="BG148" s="203">
        <f>IF(N148="zákl. přenesená",J148,0)</f>
        <v>0</v>
      </c>
      <c r="BH148" s="203">
        <f>IF(N148="sníž. přenesená",J148,0)</f>
        <v>0</v>
      </c>
      <c r="BI148" s="203">
        <f>IF(N148="nulová",J148,0)</f>
        <v>0</v>
      </c>
      <c r="BJ148" s="22" t="s">
        <v>10</v>
      </c>
      <c r="BK148" s="203">
        <f>ROUND(I148*H148,0)</f>
        <v>0</v>
      </c>
      <c r="BL148" s="22" t="s">
        <v>158</v>
      </c>
      <c r="BM148" s="22" t="s">
        <v>750</v>
      </c>
    </row>
    <row r="149" spans="2:65" s="1" customFormat="1" ht="27">
      <c r="B149" s="40"/>
      <c r="C149" s="62"/>
      <c r="D149" s="208" t="s">
        <v>183</v>
      </c>
      <c r="E149" s="62"/>
      <c r="F149" s="209" t="s">
        <v>751</v>
      </c>
      <c r="G149" s="62"/>
      <c r="H149" s="62"/>
      <c r="I149" s="162"/>
      <c r="J149" s="62"/>
      <c r="K149" s="62"/>
      <c r="L149" s="60"/>
      <c r="M149" s="251"/>
      <c r="N149" s="205"/>
      <c r="O149" s="205"/>
      <c r="P149" s="205"/>
      <c r="Q149" s="205"/>
      <c r="R149" s="205"/>
      <c r="S149" s="205"/>
      <c r="T149" s="252"/>
      <c r="AT149" s="22" t="s">
        <v>183</v>
      </c>
      <c r="AU149" s="22" t="s">
        <v>89</v>
      </c>
    </row>
    <row r="150" spans="2:65" s="1" customFormat="1" ht="6.95" customHeight="1">
      <c r="B150" s="55"/>
      <c r="C150" s="56"/>
      <c r="D150" s="56"/>
      <c r="E150" s="56"/>
      <c r="F150" s="56"/>
      <c r="G150" s="56"/>
      <c r="H150" s="56"/>
      <c r="I150" s="138"/>
      <c r="J150" s="56"/>
      <c r="K150" s="56"/>
      <c r="L150" s="60"/>
    </row>
  </sheetData>
  <sheetProtection password="CC35" sheet="1" objects="1" scenarios="1" formatCells="0" formatColumns="0" formatRows="0" sort="0" autoFilter="0"/>
  <autoFilter ref="C80:K149"/>
  <mergeCells count="9">
    <mergeCell ref="E71:H71"/>
    <mergeCell ref="E73:H73"/>
    <mergeCell ref="G1:H1"/>
    <mergeCell ref="L2:V2"/>
    <mergeCell ref="E7:H7"/>
    <mergeCell ref="E9:H9"/>
    <mergeCell ref="E24:H24"/>
    <mergeCell ref="E45:H45"/>
    <mergeCell ref="E47:H47"/>
  </mergeCells>
  <hyperlinks>
    <hyperlink ref="F1:G1" location="C2" display="1) Krycí list soupisu"/>
    <hyperlink ref="G1:H1" location="C54" display="2) Rekapitulace"/>
    <hyperlink ref="J1" location="C80" display="3) Soupis prací"/>
    <hyperlink ref="L1:V1" location="'Rekapitulace zakázky'!C2" display="Rekapitulace zakázky"/>
  </hyperlinks>
  <pageMargins left="0.58333330000000005" right="0.58333330000000005" top="0.58333330000000005" bottom="0.58333330000000005" header="0" footer="0"/>
  <pageSetup paperSize="9" fitToHeight="100" orientation="landscape" blackAndWhite="1" r:id="rId1"/>
  <headerFooter>
    <oddFooter>&amp;CStrana &amp;P z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165"/>
  <sheetViews>
    <sheetView showGridLines="0" workbookViewId="0">
      <pane ySplit="1" topLeftCell="A2" activePane="bottomLeft" state="frozen"/>
      <selection pane="bottomLeft"/>
    </sheetView>
  </sheetViews>
  <sheetFormatPr defaultRowHeight="15"/>
  <cols>
    <col min="1" max="1" width="8.33203125" customWidth="1"/>
    <col min="2" max="2" width="1.6640625" customWidth="1"/>
    <col min="3" max="3" width="4.1640625" customWidth="1"/>
    <col min="4" max="4" width="4.33203125" customWidth="1"/>
    <col min="5" max="5" width="17.1640625" customWidth="1"/>
    <col min="6" max="6" width="75" customWidth="1"/>
    <col min="7" max="7" width="8.6640625" customWidth="1"/>
    <col min="8" max="8" width="11.1640625" customWidth="1"/>
    <col min="9" max="9" width="12.6640625" style="110" customWidth="1"/>
    <col min="10" max="10" width="23.5" customWidth="1"/>
    <col min="11" max="11" width="15.5" customWidth="1"/>
    <col min="13" max="18" width="9.33203125" hidden="1"/>
    <col min="19" max="19" width="8.1640625" hidden="1" customWidth="1"/>
    <col min="20" max="20" width="29.6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1" spans="1:70" ht="21.75" customHeight="1">
      <c r="A1" s="19"/>
      <c r="B1" s="111"/>
      <c r="C1" s="111"/>
      <c r="D1" s="112" t="s">
        <v>1</v>
      </c>
      <c r="E1" s="111"/>
      <c r="F1" s="113" t="s">
        <v>99</v>
      </c>
      <c r="G1" s="376" t="s">
        <v>100</v>
      </c>
      <c r="H1" s="376"/>
      <c r="I1" s="114"/>
      <c r="J1" s="113" t="s">
        <v>101</v>
      </c>
      <c r="K1" s="112" t="s">
        <v>102</v>
      </c>
      <c r="L1" s="113" t="s">
        <v>103</v>
      </c>
      <c r="M1" s="113"/>
      <c r="N1" s="113"/>
      <c r="O1" s="113"/>
      <c r="P1" s="113"/>
      <c r="Q1" s="113"/>
      <c r="R1" s="113"/>
      <c r="S1" s="113"/>
      <c r="T1" s="113"/>
      <c r="U1" s="18"/>
      <c r="V1" s="18"/>
      <c r="W1" s="19"/>
      <c r="X1" s="19"/>
      <c r="Y1" s="19"/>
      <c r="Z1" s="19"/>
      <c r="AA1" s="19"/>
      <c r="AB1" s="19"/>
      <c r="AC1" s="19"/>
      <c r="AD1" s="19"/>
      <c r="AE1" s="19"/>
      <c r="AF1" s="19"/>
      <c r="AG1" s="19"/>
      <c r="AH1" s="19"/>
      <c r="AI1" s="19"/>
      <c r="AJ1" s="19"/>
      <c r="AK1" s="19"/>
      <c r="AL1" s="19"/>
      <c r="AM1" s="19"/>
      <c r="AN1" s="19"/>
      <c r="AO1" s="19"/>
      <c r="AP1" s="19"/>
      <c r="AQ1" s="19"/>
      <c r="AR1" s="19"/>
      <c r="AS1" s="19"/>
      <c r="AT1" s="19"/>
      <c r="AU1" s="19"/>
      <c r="AV1" s="19"/>
      <c r="AW1" s="19"/>
      <c r="AX1" s="19"/>
      <c r="AY1" s="19"/>
      <c r="AZ1" s="19"/>
      <c r="BA1" s="19"/>
      <c r="BB1" s="19"/>
      <c r="BC1" s="19"/>
      <c r="BD1" s="19"/>
      <c r="BE1" s="19"/>
      <c r="BF1" s="19"/>
      <c r="BG1" s="19"/>
      <c r="BH1" s="19"/>
      <c r="BI1" s="19"/>
      <c r="BJ1" s="19"/>
      <c r="BK1" s="19"/>
      <c r="BL1" s="19"/>
      <c r="BM1" s="19"/>
      <c r="BN1" s="19"/>
      <c r="BO1" s="19"/>
      <c r="BP1" s="19"/>
      <c r="BQ1" s="19"/>
      <c r="BR1" s="19"/>
    </row>
    <row r="2" spans="1:70" ht="36.950000000000003" customHeight="1">
      <c r="L2" s="368"/>
      <c r="M2" s="368"/>
      <c r="N2" s="368"/>
      <c r="O2" s="368"/>
      <c r="P2" s="368"/>
      <c r="Q2" s="368"/>
      <c r="R2" s="368"/>
      <c r="S2" s="368"/>
      <c r="T2" s="368"/>
      <c r="U2" s="368"/>
      <c r="V2" s="368"/>
      <c r="AT2" s="22" t="s">
        <v>98</v>
      </c>
    </row>
    <row r="3" spans="1:70" ht="6.95" customHeight="1">
      <c r="B3" s="23"/>
      <c r="C3" s="24"/>
      <c r="D3" s="24"/>
      <c r="E3" s="24"/>
      <c r="F3" s="24"/>
      <c r="G3" s="24"/>
      <c r="H3" s="24"/>
      <c r="I3" s="115"/>
      <c r="J3" s="24"/>
      <c r="K3" s="25"/>
      <c r="AT3" s="22" t="s">
        <v>89</v>
      </c>
    </row>
    <row r="4" spans="1:70" ht="36.950000000000003" customHeight="1">
      <c r="B4" s="26"/>
      <c r="C4" s="27"/>
      <c r="D4" s="28" t="s">
        <v>104</v>
      </c>
      <c r="E4" s="27"/>
      <c r="F4" s="27"/>
      <c r="G4" s="27"/>
      <c r="H4" s="27"/>
      <c r="I4" s="116"/>
      <c r="J4" s="27"/>
      <c r="K4" s="29"/>
      <c r="M4" s="30" t="s">
        <v>13</v>
      </c>
      <c r="AT4" s="22" t="s">
        <v>6</v>
      </c>
    </row>
    <row r="5" spans="1:70" ht="6.95" customHeight="1">
      <c r="B5" s="26"/>
      <c r="C5" s="27"/>
      <c r="D5" s="27"/>
      <c r="E5" s="27"/>
      <c r="F5" s="27"/>
      <c r="G5" s="27"/>
      <c r="H5" s="27"/>
      <c r="I5" s="116"/>
      <c r="J5" s="27"/>
      <c r="K5" s="29"/>
    </row>
    <row r="6" spans="1:70">
      <c r="B6" s="26"/>
      <c r="C6" s="27"/>
      <c r="D6" s="35" t="s">
        <v>19</v>
      </c>
      <c r="E6" s="27"/>
      <c r="F6" s="27"/>
      <c r="G6" s="27"/>
      <c r="H6" s="27"/>
      <c r="I6" s="116"/>
      <c r="J6" s="27"/>
      <c r="K6" s="29"/>
    </row>
    <row r="7" spans="1:70" ht="22.5" customHeight="1">
      <c r="B7" s="26"/>
      <c r="C7" s="27"/>
      <c r="D7" s="27"/>
      <c r="E7" s="369" t="str">
        <f>'Rekapitulace zakázky'!K6</f>
        <v>Úprava autobusové zastávky a parkování - Východní ul., Varnsdorf</v>
      </c>
      <c r="F7" s="370"/>
      <c r="G7" s="370"/>
      <c r="H7" s="370"/>
      <c r="I7" s="116"/>
      <c r="J7" s="27"/>
      <c r="K7" s="29"/>
    </row>
    <row r="8" spans="1:70" s="1" customFormat="1">
      <c r="B8" s="40"/>
      <c r="C8" s="41"/>
      <c r="D8" s="35" t="s">
        <v>105</v>
      </c>
      <c r="E8" s="41"/>
      <c r="F8" s="41"/>
      <c r="G8" s="41"/>
      <c r="H8" s="41"/>
      <c r="I8" s="117"/>
      <c r="J8" s="41"/>
      <c r="K8" s="44"/>
    </row>
    <row r="9" spans="1:70" s="1" customFormat="1" ht="36.950000000000003" customHeight="1">
      <c r="B9" s="40"/>
      <c r="C9" s="41"/>
      <c r="D9" s="41"/>
      <c r="E9" s="371" t="s">
        <v>752</v>
      </c>
      <c r="F9" s="372"/>
      <c r="G9" s="372"/>
      <c r="H9" s="372"/>
      <c r="I9" s="117"/>
      <c r="J9" s="41"/>
      <c r="K9" s="44"/>
    </row>
    <row r="10" spans="1:70" s="1" customFormat="1" ht="13.5">
      <c r="B10" s="40"/>
      <c r="C10" s="41"/>
      <c r="D10" s="41"/>
      <c r="E10" s="41"/>
      <c r="F10" s="41"/>
      <c r="G10" s="41"/>
      <c r="H10" s="41"/>
      <c r="I10" s="117"/>
      <c r="J10" s="41"/>
      <c r="K10" s="44"/>
    </row>
    <row r="11" spans="1:70" s="1" customFormat="1" ht="14.45" customHeight="1">
      <c r="B11" s="40"/>
      <c r="C11" s="41"/>
      <c r="D11" s="35" t="s">
        <v>22</v>
      </c>
      <c r="E11" s="41"/>
      <c r="F11" s="33" t="s">
        <v>23</v>
      </c>
      <c r="G11" s="41"/>
      <c r="H11" s="41"/>
      <c r="I11" s="118" t="s">
        <v>24</v>
      </c>
      <c r="J11" s="33" t="s">
        <v>36</v>
      </c>
      <c r="K11" s="44"/>
    </row>
    <row r="12" spans="1:70" s="1" customFormat="1" ht="14.45" customHeight="1">
      <c r="B12" s="40"/>
      <c r="C12" s="41"/>
      <c r="D12" s="35" t="s">
        <v>26</v>
      </c>
      <c r="E12" s="41"/>
      <c r="F12" s="33" t="s">
        <v>27</v>
      </c>
      <c r="G12" s="41"/>
      <c r="H12" s="41"/>
      <c r="I12" s="118" t="s">
        <v>28</v>
      </c>
      <c r="J12" s="119" t="str">
        <f>'Rekapitulace zakázky'!AN8</f>
        <v>15.5.2017</v>
      </c>
      <c r="K12" s="44"/>
    </row>
    <row r="13" spans="1:70" s="1" customFormat="1" ht="10.9" customHeight="1">
      <c r="B13" s="40"/>
      <c r="C13" s="41"/>
      <c r="D13" s="41"/>
      <c r="E13" s="41"/>
      <c r="F13" s="41"/>
      <c r="G13" s="41"/>
      <c r="H13" s="41"/>
      <c r="I13" s="117"/>
      <c r="J13" s="41"/>
      <c r="K13" s="44"/>
    </row>
    <row r="14" spans="1:70" s="1" customFormat="1" ht="14.45" customHeight="1">
      <c r="B14" s="40"/>
      <c r="C14" s="41"/>
      <c r="D14" s="35" t="s">
        <v>34</v>
      </c>
      <c r="E14" s="41"/>
      <c r="F14" s="41"/>
      <c r="G14" s="41"/>
      <c r="H14" s="41"/>
      <c r="I14" s="118" t="s">
        <v>35</v>
      </c>
      <c r="J14" s="33" t="s">
        <v>36</v>
      </c>
      <c r="K14" s="44"/>
    </row>
    <row r="15" spans="1:70" s="1" customFormat="1" ht="18" customHeight="1">
      <c r="B15" s="40"/>
      <c r="C15" s="41"/>
      <c r="D15" s="41"/>
      <c r="E15" s="33" t="s">
        <v>37</v>
      </c>
      <c r="F15" s="41"/>
      <c r="G15" s="41"/>
      <c r="H15" s="41"/>
      <c r="I15" s="118" t="s">
        <v>38</v>
      </c>
      <c r="J15" s="33" t="s">
        <v>36</v>
      </c>
      <c r="K15" s="44"/>
    </row>
    <row r="16" spans="1:70" s="1" customFormat="1" ht="6.95" customHeight="1">
      <c r="B16" s="40"/>
      <c r="C16" s="41"/>
      <c r="D16" s="41"/>
      <c r="E16" s="41"/>
      <c r="F16" s="41"/>
      <c r="G16" s="41"/>
      <c r="H16" s="41"/>
      <c r="I16" s="117"/>
      <c r="J16" s="41"/>
      <c r="K16" s="44"/>
    </row>
    <row r="17" spans="2:11" s="1" customFormat="1" ht="14.45" customHeight="1">
      <c r="B17" s="40"/>
      <c r="C17" s="41"/>
      <c r="D17" s="35" t="s">
        <v>39</v>
      </c>
      <c r="E17" s="41"/>
      <c r="F17" s="41"/>
      <c r="G17" s="41"/>
      <c r="H17" s="41"/>
      <c r="I17" s="118" t="s">
        <v>35</v>
      </c>
      <c r="J17" s="33" t="str">
        <f>IF('Rekapitulace zakázky'!AN13="Vyplň údaj","",IF('Rekapitulace zakázky'!AN13="","",'Rekapitulace zakázky'!AN13))</f>
        <v/>
      </c>
      <c r="K17" s="44"/>
    </row>
    <row r="18" spans="2:11" s="1" customFormat="1" ht="18" customHeight="1">
      <c r="B18" s="40"/>
      <c r="C18" s="41"/>
      <c r="D18" s="41"/>
      <c r="E18" s="33" t="str">
        <f>IF('Rekapitulace zakázky'!E14="Vyplň údaj","",IF('Rekapitulace zakázky'!E14="","",'Rekapitulace zakázky'!E14))</f>
        <v/>
      </c>
      <c r="F18" s="41"/>
      <c r="G18" s="41"/>
      <c r="H18" s="41"/>
      <c r="I18" s="118" t="s">
        <v>38</v>
      </c>
      <c r="J18" s="33" t="str">
        <f>IF('Rekapitulace zakázky'!AN14="Vyplň údaj","",IF('Rekapitulace zakázky'!AN14="","",'Rekapitulace zakázky'!AN14))</f>
        <v/>
      </c>
      <c r="K18" s="44"/>
    </row>
    <row r="19" spans="2:11" s="1" customFormat="1" ht="6.95" customHeight="1">
      <c r="B19" s="40"/>
      <c r="C19" s="41"/>
      <c r="D19" s="41"/>
      <c r="E19" s="41"/>
      <c r="F19" s="41"/>
      <c r="G19" s="41"/>
      <c r="H19" s="41"/>
      <c r="I19" s="117"/>
      <c r="J19" s="41"/>
      <c r="K19" s="44"/>
    </row>
    <row r="20" spans="2:11" s="1" customFormat="1" ht="14.45" customHeight="1">
      <c r="B20" s="40"/>
      <c r="C20" s="41"/>
      <c r="D20" s="35" t="s">
        <v>41</v>
      </c>
      <c r="E20" s="41"/>
      <c r="F20" s="41"/>
      <c r="G20" s="41"/>
      <c r="H20" s="41"/>
      <c r="I20" s="118" t="s">
        <v>35</v>
      </c>
      <c r="J20" s="33" t="s">
        <v>36</v>
      </c>
      <c r="K20" s="44"/>
    </row>
    <row r="21" spans="2:11" s="1" customFormat="1" ht="18" customHeight="1">
      <c r="B21" s="40"/>
      <c r="C21" s="41"/>
      <c r="D21" s="41"/>
      <c r="E21" s="33" t="s">
        <v>43</v>
      </c>
      <c r="F21" s="41"/>
      <c r="G21" s="41"/>
      <c r="H21" s="41"/>
      <c r="I21" s="118" t="s">
        <v>38</v>
      </c>
      <c r="J21" s="33" t="s">
        <v>36</v>
      </c>
      <c r="K21" s="44"/>
    </row>
    <row r="22" spans="2:11" s="1" customFormat="1" ht="6.95" customHeight="1">
      <c r="B22" s="40"/>
      <c r="C22" s="41"/>
      <c r="D22" s="41"/>
      <c r="E22" s="41"/>
      <c r="F22" s="41"/>
      <c r="G22" s="41"/>
      <c r="H22" s="41"/>
      <c r="I22" s="117"/>
      <c r="J22" s="41"/>
      <c r="K22" s="44"/>
    </row>
    <row r="23" spans="2:11" s="1" customFormat="1" ht="14.45" customHeight="1">
      <c r="B23" s="40"/>
      <c r="C23" s="41"/>
      <c r="D23" s="35" t="s">
        <v>44</v>
      </c>
      <c r="E23" s="41"/>
      <c r="F23" s="41"/>
      <c r="G23" s="41"/>
      <c r="H23" s="41"/>
      <c r="I23" s="117"/>
      <c r="J23" s="41"/>
      <c r="K23" s="44"/>
    </row>
    <row r="24" spans="2:11" s="6" customFormat="1" ht="22.5" customHeight="1">
      <c r="B24" s="120"/>
      <c r="C24" s="121"/>
      <c r="D24" s="121"/>
      <c r="E24" s="338" t="s">
        <v>36</v>
      </c>
      <c r="F24" s="338"/>
      <c r="G24" s="338"/>
      <c r="H24" s="338"/>
      <c r="I24" s="122"/>
      <c r="J24" s="121"/>
      <c r="K24" s="123"/>
    </row>
    <row r="25" spans="2:11" s="1" customFormat="1" ht="6.95" customHeight="1">
      <c r="B25" s="40"/>
      <c r="C25" s="41"/>
      <c r="D25" s="41"/>
      <c r="E25" s="41"/>
      <c r="F25" s="41"/>
      <c r="G25" s="41"/>
      <c r="H25" s="41"/>
      <c r="I25" s="117"/>
      <c r="J25" s="41"/>
      <c r="K25" s="44"/>
    </row>
    <row r="26" spans="2:11" s="1" customFormat="1" ht="6.95" customHeight="1">
      <c r="B26" s="40"/>
      <c r="C26" s="41"/>
      <c r="D26" s="84"/>
      <c r="E26" s="84"/>
      <c r="F26" s="84"/>
      <c r="G26" s="84"/>
      <c r="H26" s="84"/>
      <c r="I26" s="124"/>
      <c r="J26" s="84"/>
      <c r="K26" s="125"/>
    </row>
    <row r="27" spans="2:11" s="1" customFormat="1" ht="25.35" customHeight="1">
      <c r="B27" s="40"/>
      <c r="C27" s="41"/>
      <c r="D27" s="126" t="s">
        <v>46</v>
      </c>
      <c r="E27" s="41"/>
      <c r="F27" s="41"/>
      <c r="G27" s="41"/>
      <c r="H27" s="41"/>
      <c r="I27" s="117"/>
      <c r="J27" s="127">
        <f>ROUND(J84,2)</f>
        <v>0</v>
      </c>
      <c r="K27" s="44"/>
    </row>
    <row r="28" spans="2:11" s="1" customFormat="1" ht="6.95" customHeight="1">
      <c r="B28" s="40"/>
      <c r="C28" s="41"/>
      <c r="D28" s="84"/>
      <c r="E28" s="84"/>
      <c r="F28" s="84"/>
      <c r="G28" s="84"/>
      <c r="H28" s="84"/>
      <c r="I28" s="124"/>
      <c r="J28" s="84"/>
      <c r="K28" s="125"/>
    </row>
    <row r="29" spans="2:11" s="1" customFormat="1" ht="14.45" customHeight="1">
      <c r="B29" s="40"/>
      <c r="C29" s="41"/>
      <c r="D29" s="41"/>
      <c r="E29" s="41"/>
      <c r="F29" s="45" t="s">
        <v>48</v>
      </c>
      <c r="G29" s="41"/>
      <c r="H29" s="41"/>
      <c r="I29" s="128" t="s">
        <v>47</v>
      </c>
      <c r="J29" s="45" t="s">
        <v>49</v>
      </c>
      <c r="K29" s="44"/>
    </row>
    <row r="30" spans="2:11" s="1" customFormat="1" ht="14.45" customHeight="1">
      <c r="B30" s="40"/>
      <c r="C30" s="41"/>
      <c r="D30" s="48" t="s">
        <v>50</v>
      </c>
      <c r="E30" s="48" t="s">
        <v>51</v>
      </c>
      <c r="F30" s="129">
        <f>ROUND(SUM(BE84:BE164), 2)</f>
        <v>0</v>
      </c>
      <c r="G30" s="41"/>
      <c r="H30" s="41"/>
      <c r="I30" s="130">
        <v>0.21</v>
      </c>
      <c r="J30" s="129">
        <f>ROUND(ROUND((SUM(BE84:BE164)), 2)*I30, 2)</f>
        <v>0</v>
      </c>
      <c r="K30" s="44"/>
    </row>
    <row r="31" spans="2:11" s="1" customFormat="1" ht="14.45" customHeight="1">
      <c r="B31" s="40"/>
      <c r="C31" s="41"/>
      <c r="D31" s="41"/>
      <c r="E31" s="48" t="s">
        <v>52</v>
      </c>
      <c r="F31" s="129">
        <f>ROUND(SUM(BF84:BF164), 2)</f>
        <v>0</v>
      </c>
      <c r="G31" s="41"/>
      <c r="H31" s="41"/>
      <c r="I31" s="130">
        <v>0.15</v>
      </c>
      <c r="J31" s="129">
        <f>ROUND(ROUND((SUM(BF84:BF164)), 2)*I31, 2)</f>
        <v>0</v>
      </c>
      <c r="K31" s="44"/>
    </row>
    <row r="32" spans="2:11" s="1" customFormat="1" ht="14.45" hidden="1" customHeight="1">
      <c r="B32" s="40"/>
      <c r="C32" s="41"/>
      <c r="D32" s="41"/>
      <c r="E32" s="48" t="s">
        <v>53</v>
      </c>
      <c r="F32" s="129">
        <f>ROUND(SUM(BG84:BG164), 2)</f>
        <v>0</v>
      </c>
      <c r="G32" s="41"/>
      <c r="H32" s="41"/>
      <c r="I32" s="130">
        <v>0.21</v>
      </c>
      <c r="J32" s="129">
        <v>0</v>
      </c>
      <c r="K32" s="44"/>
    </row>
    <row r="33" spans="2:11" s="1" customFormat="1" ht="14.45" hidden="1" customHeight="1">
      <c r="B33" s="40"/>
      <c r="C33" s="41"/>
      <c r="D33" s="41"/>
      <c r="E33" s="48" t="s">
        <v>54</v>
      </c>
      <c r="F33" s="129">
        <f>ROUND(SUM(BH84:BH164), 2)</f>
        <v>0</v>
      </c>
      <c r="G33" s="41"/>
      <c r="H33" s="41"/>
      <c r="I33" s="130">
        <v>0.15</v>
      </c>
      <c r="J33" s="129">
        <v>0</v>
      </c>
      <c r="K33" s="44"/>
    </row>
    <row r="34" spans="2:11" s="1" customFormat="1" ht="14.45" hidden="1" customHeight="1">
      <c r="B34" s="40"/>
      <c r="C34" s="41"/>
      <c r="D34" s="41"/>
      <c r="E34" s="48" t="s">
        <v>55</v>
      </c>
      <c r="F34" s="129">
        <f>ROUND(SUM(BI84:BI164), 2)</f>
        <v>0</v>
      </c>
      <c r="G34" s="41"/>
      <c r="H34" s="41"/>
      <c r="I34" s="130">
        <v>0</v>
      </c>
      <c r="J34" s="129">
        <v>0</v>
      </c>
      <c r="K34" s="44"/>
    </row>
    <row r="35" spans="2:11" s="1" customFormat="1" ht="6.95" customHeight="1">
      <c r="B35" s="40"/>
      <c r="C35" s="41"/>
      <c r="D35" s="41"/>
      <c r="E35" s="41"/>
      <c r="F35" s="41"/>
      <c r="G35" s="41"/>
      <c r="H35" s="41"/>
      <c r="I35" s="117"/>
      <c r="J35" s="41"/>
      <c r="K35" s="44"/>
    </row>
    <row r="36" spans="2:11" s="1" customFormat="1" ht="25.35" customHeight="1">
      <c r="B36" s="40"/>
      <c r="C36" s="131"/>
      <c r="D36" s="132" t="s">
        <v>56</v>
      </c>
      <c r="E36" s="78"/>
      <c r="F36" s="78"/>
      <c r="G36" s="133" t="s">
        <v>57</v>
      </c>
      <c r="H36" s="134" t="s">
        <v>58</v>
      </c>
      <c r="I36" s="135"/>
      <c r="J36" s="136">
        <f>SUM(J27:J34)</f>
        <v>0</v>
      </c>
      <c r="K36" s="137"/>
    </row>
    <row r="37" spans="2:11" s="1" customFormat="1" ht="14.45" customHeight="1">
      <c r="B37" s="55"/>
      <c r="C37" s="56"/>
      <c r="D37" s="56"/>
      <c r="E37" s="56"/>
      <c r="F37" s="56"/>
      <c r="G37" s="56"/>
      <c r="H37" s="56"/>
      <c r="I37" s="138"/>
      <c r="J37" s="56"/>
      <c r="K37" s="57"/>
    </row>
    <row r="41" spans="2:11" s="1" customFormat="1" ht="6.95" customHeight="1">
      <c r="B41" s="139"/>
      <c r="C41" s="140"/>
      <c r="D41" s="140"/>
      <c r="E41" s="140"/>
      <c r="F41" s="140"/>
      <c r="G41" s="140"/>
      <c r="H41" s="140"/>
      <c r="I41" s="141"/>
      <c r="J41" s="140"/>
      <c r="K41" s="142"/>
    </row>
    <row r="42" spans="2:11" s="1" customFormat="1" ht="36.950000000000003" customHeight="1">
      <c r="B42" s="40"/>
      <c r="C42" s="28" t="s">
        <v>107</v>
      </c>
      <c r="D42" s="41"/>
      <c r="E42" s="41"/>
      <c r="F42" s="41"/>
      <c r="G42" s="41"/>
      <c r="H42" s="41"/>
      <c r="I42" s="117"/>
      <c r="J42" s="41"/>
      <c r="K42" s="44"/>
    </row>
    <row r="43" spans="2:11" s="1" customFormat="1" ht="6.95" customHeight="1">
      <c r="B43" s="40"/>
      <c r="C43" s="41"/>
      <c r="D43" s="41"/>
      <c r="E43" s="41"/>
      <c r="F43" s="41"/>
      <c r="G43" s="41"/>
      <c r="H43" s="41"/>
      <c r="I43" s="117"/>
      <c r="J43" s="41"/>
      <c r="K43" s="44"/>
    </row>
    <row r="44" spans="2:11" s="1" customFormat="1" ht="14.45" customHeight="1">
      <c r="B44" s="40"/>
      <c r="C44" s="35" t="s">
        <v>19</v>
      </c>
      <c r="D44" s="41"/>
      <c r="E44" s="41"/>
      <c r="F44" s="41"/>
      <c r="G44" s="41"/>
      <c r="H44" s="41"/>
      <c r="I44" s="117"/>
      <c r="J44" s="41"/>
      <c r="K44" s="44"/>
    </row>
    <row r="45" spans="2:11" s="1" customFormat="1" ht="22.5" customHeight="1">
      <c r="B45" s="40"/>
      <c r="C45" s="41"/>
      <c r="D45" s="41"/>
      <c r="E45" s="369" t="str">
        <f>E7</f>
        <v>Úprava autobusové zastávky a parkování - Východní ul., Varnsdorf</v>
      </c>
      <c r="F45" s="370"/>
      <c r="G45" s="370"/>
      <c r="H45" s="370"/>
      <c r="I45" s="117"/>
      <c r="J45" s="41"/>
      <c r="K45" s="44"/>
    </row>
    <row r="46" spans="2:11" s="1" customFormat="1" ht="14.45" customHeight="1">
      <c r="B46" s="40"/>
      <c r="C46" s="35" t="s">
        <v>105</v>
      </c>
      <c r="D46" s="41"/>
      <c r="E46" s="41"/>
      <c r="F46" s="41"/>
      <c r="G46" s="41"/>
      <c r="H46" s="41"/>
      <c r="I46" s="117"/>
      <c r="J46" s="41"/>
      <c r="K46" s="44"/>
    </row>
    <row r="47" spans="2:11" s="1" customFormat="1" ht="23.25" customHeight="1">
      <c r="B47" s="40"/>
      <c r="C47" s="41"/>
      <c r="D47" s="41"/>
      <c r="E47" s="371" t="str">
        <f>E9</f>
        <v>SO 3 - Rozšíření veřejného osvětlení</v>
      </c>
      <c r="F47" s="372"/>
      <c r="G47" s="372"/>
      <c r="H47" s="372"/>
      <c r="I47" s="117"/>
      <c r="J47" s="41"/>
      <c r="K47" s="44"/>
    </row>
    <row r="48" spans="2:11" s="1" customFormat="1" ht="6.95" customHeight="1">
      <c r="B48" s="40"/>
      <c r="C48" s="41"/>
      <c r="D48" s="41"/>
      <c r="E48" s="41"/>
      <c r="F48" s="41"/>
      <c r="G48" s="41"/>
      <c r="H48" s="41"/>
      <c r="I48" s="117"/>
      <c r="J48" s="41"/>
      <c r="K48" s="44"/>
    </row>
    <row r="49" spans="2:47" s="1" customFormat="1" ht="18" customHeight="1">
      <c r="B49" s="40"/>
      <c r="C49" s="35" t="s">
        <v>26</v>
      </c>
      <c r="D49" s="41"/>
      <c r="E49" s="41"/>
      <c r="F49" s="33" t="str">
        <f>F12</f>
        <v>k.ú. Varnsdorf</v>
      </c>
      <c r="G49" s="41"/>
      <c r="H49" s="41"/>
      <c r="I49" s="118" t="s">
        <v>28</v>
      </c>
      <c r="J49" s="119" t="str">
        <f>IF(J12="","",J12)</f>
        <v>15.5.2017</v>
      </c>
      <c r="K49" s="44"/>
    </row>
    <row r="50" spans="2:47" s="1" customFormat="1" ht="6.95" customHeight="1">
      <c r="B50" s="40"/>
      <c r="C50" s="41"/>
      <c r="D50" s="41"/>
      <c r="E50" s="41"/>
      <c r="F50" s="41"/>
      <c r="G50" s="41"/>
      <c r="H50" s="41"/>
      <c r="I50" s="117"/>
      <c r="J50" s="41"/>
      <c r="K50" s="44"/>
    </row>
    <row r="51" spans="2:47" s="1" customFormat="1">
      <c r="B51" s="40"/>
      <c r="C51" s="35" t="s">
        <v>34</v>
      </c>
      <c r="D51" s="41"/>
      <c r="E51" s="41"/>
      <c r="F51" s="33" t="str">
        <f>E15</f>
        <v>Město Varnsdorf</v>
      </c>
      <c r="G51" s="41"/>
      <c r="H51" s="41"/>
      <c r="I51" s="118" t="s">
        <v>41</v>
      </c>
      <c r="J51" s="33" t="str">
        <f>E21</f>
        <v>ProProjekt, s.r.o.</v>
      </c>
      <c r="K51" s="44"/>
    </row>
    <row r="52" spans="2:47" s="1" customFormat="1" ht="14.45" customHeight="1">
      <c r="B52" s="40"/>
      <c r="C52" s="35" t="s">
        <v>39</v>
      </c>
      <c r="D52" s="41"/>
      <c r="E52" s="41"/>
      <c r="F52" s="33" t="str">
        <f>IF(E18="","",E18)</f>
        <v/>
      </c>
      <c r="G52" s="41"/>
      <c r="H52" s="41"/>
      <c r="I52" s="117"/>
      <c r="J52" s="41"/>
      <c r="K52" s="44"/>
    </row>
    <row r="53" spans="2:47" s="1" customFormat="1" ht="10.35" customHeight="1">
      <c r="B53" s="40"/>
      <c r="C53" s="41"/>
      <c r="D53" s="41"/>
      <c r="E53" s="41"/>
      <c r="F53" s="41"/>
      <c r="G53" s="41"/>
      <c r="H53" s="41"/>
      <c r="I53" s="117"/>
      <c r="J53" s="41"/>
      <c r="K53" s="44"/>
    </row>
    <row r="54" spans="2:47" s="1" customFormat="1" ht="29.25" customHeight="1">
      <c r="B54" s="40"/>
      <c r="C54" s="143" t="s">
        <v>108</v>
      </c>
      <c r="D54" s="131"/>
      <c r="E54" s="131"/>
      <c r="F54" s="131"/>
      <c r="G54" s="131"/>
      <c r="H54" s="131"/>
      <c r="I54" s="144"/>
      <c r="J54" s="145" t="s">
        <v>109</v>
      </c>
      <c r="K54" s="146"/>
    </row>
    <row r="55" spans="2:47" s="1" customFormat="1" ht="10.35" customHeight="1">
      <c r="B55" s="40"/>
      <c r="C55" s="41"/>
      <c r="D55" s="41"/>
      <c r="E55" s="41"/>
      <c r="F55" s="41"/>
      <c r="G55" s="41"/>
      <c r="H55" s="41"/>
      <c r="I55" s="117"/>
      <c r="J55" s="41"/>
      <c r="K55" s="44"/>
    </row>
    <row r="56" spans="2:47" s="1" customFormat="1" ht="29.25" customHeight="1">
      <c r="B56" s="40"/>
      <c r="C56" s="147" t="s">
        <v>110</v>
      </c>
      <c r="D56" s="41"/>
      <c r="E56" s="41"/>
      <c r="F56" s="41"/>
      <c r="G56" s="41"/>
      <c r="H56" s="41"/>
      <c r="I56" s="117"/>
      <c r="J56" s="127">
        <f>J84</f>
        <v>0</v>
      </c>
      <c r="K56" s="44"/>
      <c r="AU56" s="22" t="s">
        <v>111</v>
      </c>
    </row>
    <row r="57" spans="2:47" s="7" customFormat="1" ht="24.95" customHeight="1">
      <c r="B57" s="148"/>
      <c r="C57" s="149"/>
      <c r="D57" s="150" t="s">
        <v>166</v>
      </c>
      <c r="E57" s="151"/>
      <c r="F57" s="151"/>
      <c r="G57" s="151"/>
      <c r="H57" s="151"/>
      <c r="I57" s="152"/>
      <c r="J57" s="153">
        <f>J85</f>
        <v>0</v>
      </c>
      <c r="K57" s="154"/>
    </row>
    <row r="58" spans="2:47" s="8" customFormat="1" ht="19.899999999999999" customHeight="1">
      <c r="B58" s="155"/>
      <c r="C58" s="156"/>
      <c r="D58" s="157" t="s">
        <v>167</v>
      </c>
      <c r="E58" s="158"/>
      <c r="F58" s="158"/>
      <c r="G58" s="158"/>
      <c r="H58" s="158"/>
      <c r="I58" s="159"/>
      <c r="J58" s="160">
        <f>J86</f>
        <v>0</v>
      </c>
      <c r="K58" s="161"/>
    </row>
    <row r="59" spans="2:47" s="8" customFormat="1" ht="19.899999999999999" customHeight="1">
      <c r="B59" s="155"/>
      <c r="C59" s="156"/>
      <c r="D59" s="157" t="s">
        <v>753</v>
      </c>
      <c r="E59" s="158"/>
      <c r="F59" s="158"/>
      <c r="G59" s="158"/>
      <c r="H59" s="158"/>
      <c r="I59" s="159"/>
      <c r="J59" s="160">
        <f>J136</f>
        <v>0</v>
      </c>
      <c r="K59" s="161"/>
    </row>
    <row r="60" spans="2:47" s="8" customFormat="1" ht="19.899999999999999" customHeight="1">
      <c r="B60" s="155"/>
      <c r="C60" s="156"/>
      <c r="D60" s="157" t="s">
        <v>170</v>
      </c>
      <c r="E60" s="158"/>
      <c r="F60" s="158"/>
      <c r="G60" s="158"/>
      <c r="H60" s="158"/>
      <c r="I60" s="159"/>
      <c r="J60" s="160">
        <f>J140</f>
        <v>0</v>
      </c>
      <c r="K60" s="161"/>
    </row>
    <row r="61" spans="2:47" s="8" customFormat="1" ht="19.899999999999999" customHeight="1">
      <c r="B61" s="155"/>
      <c r="C61" s="156"/>
      <c r="D61" s="157" t="s">
        <v>171</v>
      </c>
      <c r="E61" s="158"/>
      <c r="F61" s="158"/>
      <c r="G61" s="158"/>
      <c r="H61" s="158"/>
      <c r="I61" s="159"/>
      <c r="J61" s="160">
        <f>J143</f>
        <v>0</v>
      </c>
      <c r="K61" s="161"/>
    </row>
    <row r="62" spans="2:47" s="8" customFormat="1" ht="19.899999999999999" customHeight="1">
      <c r="B62" s="155"/>
      <c r="C62" s="156"/>
      <c r="D62" s="157" t="s">
        <v>173</v>
      </c>
      <c r="E62" s="158"/>
      <c r="F62" s="158"/>
      <c r="G62" s="158"/>
      <c r="H62" s="158"/>
      <c r="I62" s="159"/>
      <c r="J62" s="160">
        <f>J147</f>
        <v>0</v>
      </c>
      <c r="K62" s="161"/>
    </row>
    <row r="63" spans="2:47" s="7" customFormat="1" ht="24.95" customHeight="1">
      <c r="B63" s="148"/>
      <c r="C63" s="149"/>
      <c r="D63" s="150" t="s">
        <v>174</v>
      </c>
      <c r="E63" s="151"/>
      <c r="F63" s="151"/>
      <c r="G63" s="151"/>
      <c r="H63" s="151"/>
      <c r="I63" s="152"/>
      <c r="J63" s="153">
        <f>J150</f>
        <v>0</v>
      </c>
      <c r="K63" s="154"/>
    </row>
    <row r="64" spans="2:47" s="8" customFormat="1" ht="19.899999999999999" customHeight="1">
      <c r="B64" s="155"/>
      <c r="C64" s="156"/>
      <c r="D64" s="157" t="s">
        <v>754</v>
      </c>
      <c r="E64" s="158"/>
      <c r="F64" s="158"/>
      <c r="G64" s="158"/>
      <c r="H64" s="158"/>
      <c r="I64" s="159"/>
      <c r="J64" s="160">
        <f>J151</f>
        <v>0</v>
      </c>
      <c r="K64" s="161"/>
    </row>
    <row r="65" spans="2:12" s="1" customFormat="1" ht="21.75" customHeight="1">
      <c r="B65" s="40"/>
      <c r="C65" s="41"/>
      <c r="D65" s="41"/>
      <c r="E65" s="41"/>
      <c r="F65" s="41"/>
      <c r="G65" s="41"/>
      <c r="H65" s="41"/>
      <c r="I65" s="117"/>
      <c r="J65" s="41"/>
      <c r="K65" s="44"/>
    </row>
    <row r="66" spans="2:12" s="1" customFormat="1" ht="6.95" customHeight="1">
      <c r="B66" s="55"/>
      <c r="C66" s="56"/>
      <c r="D66" s="56"/>
      <c r="E66" s="56"/>
      <c r="F66" s="56"/>
      <c r="G66" s="56"/>
      <c r="H66" s="56"/>
      <c r="I66" s="138"/>
      <c r="J66" s="56"/>
      <c r="K66" s="57"/>
    </row>
    <row r="70" spans="2:12" s="1" customFormat="1" ht="6.95" customHeight="1">
      <c r="B70" s="58"/>
      <c r="C70" s="59"/>
      <c r="D70" s="59"/>
      <c r="E70" s="59"/>
      <c r="F70" s="59"/>
      <c r="G70" s="59"/>
      <c r="H70" s="59"/>
      <c r="I70" s="141"/>
      <c r="J70" s="59"/>
      <c r="K70" s="59"/>
      <c r="L70" s="60"/>
    </row>
    <row r="71" spans="2:12" s="1" customFormat="1" ht="36.950000000000003" customHeight="1">
      <c r="B71" s="40"/>
      <c r="C71" s="61" t="s">
        <v>117</v>
      </c>
      <c r="D71" s="62"/>
      <c r="E71" s="62"/>
      <c r="F71" s="62"/>
      <c r="G71" s="62"/>
      <c r="H71" s="62"/>
      <c r="I71" s="162"/>
      <c r="J71" s="62"/>
      <c r="K71" s="62"/>
      <c r="L71" s="60"/>
    </row>
    <row r="72" spans="2:12" s="1" customFormat="1" ht="6.95" customHeight="1">
      <c r="B72" s="40"/>
      <c r="C72" s="62"/>
      <c r="D72" s="62"/>
      <c r="E72" s="62"/>
      <c r="F72" s="62"/>
      <c r="G72" s="62"/>
      <c r="H72" s="62"/>
      <c r="I72" s="162"/>
      <c r="J72" s="62"/>
      <c r="K72" s="62"/>
      <c r="L72" s="60"/>
    </row>
    <row r="73" spans="2:12" s="1" customFormat="1" ht="14.45" customHeight="1">
      <c r="B73" s="40"/>
      <c r="C73" s="64" t="s">
        <v>19</v>
      </c>
      <c r="D73" s="62"/>
      <c r="E73" s="62"/>
      <c r="F73" s="62"/>
      <c r="G73" s="62"/>
      <c r="H73" s="62"/>
      <c r="I73" s="162"/>
      <c r="J73" s="62"/>
      <c r="K73" s="62"/>
      <c r="L73" s="60"/>
    </row>
    <row r="74" spans="2:12" s="1" customFormat="1" ht="22.5" customHeight="1">
      <c r="B74" s="40"/>
      <c r="C74" s="62"/>
      <c r="D74" s="62"/>
      <c r="E74" s="373" t="str">
        <f>E7</f>
        <v>Úprava autobusové zastávky a parkování - Východní ul., Varnsdorf</v>
      </c>
      <c r="F74" s="374"/>
      <c r="G74" s="374"/>
      <c r="H74" s="374"/>
      <c r="I74" s="162"/>
      <c r="J74" s="62"/>
      <c r="K74" s="62"/>
      <c r="L74" s="60"/>
    </row>
    <row r="75" spans="2:12" s="1" customFormat="1" ht="14.45" customHeight="1">
      <c r="B75" s="40"/>
      <c r="C75" s="64" t="s">
        <v>105</v>
      </c>
      <c r="D75" s="62"/>
      <c r="E75" s="62"/>
      <c r="F75" s="62"/>
      <c r="G75" s="62"/>
      <c r="H75" s="62"/>
      <c r="I75" s="162"/>
      <c r="J75" s="62"/>
      <c r="K75" s="62"/>
      <c r="L75" s="60"/>
    </row>
    <row r="76" spans="2:12" s="1" customFormat="1" ht="23.25" customHeight="1">
      <c r="B76" s="40"/>
      <c r="C76" s="62"/>
      <c r="D76" s="62"/>
      <c r="E76" s="349" t="str">
        <f>E9</f>
        <v>SO 3 - Rozšíření veřejného osvětlení</v>
      </c>
      <c r="F76" s="375"/>
      <c r="G76" s="375"/>
      <c r="H76" s="375"/>
      <c r="I76" s="162"/>
      <c r="J76" s="62"/>
      <c r="K76" s="62"/>
      <c r="L76" s="60"/>
    </row>
    <row r="77" spans="2:12" s="1" customFormat="1" ht="6.95" customHeight="1">
      <c r="B77" s="40"/>
      <c r="C77" s="62"/>
      <c r="D77" s="62"/>
      <c r="E77" s="62"/>
      <c r="F77" s="62"/>
      <c r="G77" s="62"/>
      <c r="H77" s="62"/>
      <c r="I77" s="162"/>
      <c r="J77" s="62"/>
      <c r="K77" s="62"/>
      <c r="L77" s="60"/>
    </row>
    <row r="78" spans="2:12" s="1" customFormat="1" ht="18" customHeight="1">
      <c r="B78" s="40"/>
      <c r="C78" s="64" t="s">
        <v>26</v>
      </c>
      <c r="D78" s="62"/>
      <c r="E78" s="62"/>
      <c r="F78" s="163" t="str">
        <f>F12</f>
        <v>k.ú. Varnsdorf</v>
      </c>
      <c r="G78" s="62"/>
      <c r="H78" s="62"/>
      <c r="I78" s="164" t="s">
        <v>28</v>
      </c>
      <c r="J78" s="72" t="str">
        <f>IF(J12="","",J12)</f>
        <v>15.5.2017</v>
      </c>
      <c r="K78" s="62"/>
      <c r="L78" s="60"/>
    </row>
    <row r="79" spans="2:12" s="1" customFormat="1" ht="6.95" customHeight="1">
      <c r="B79" s="40"/>
      <c r="C79" s="62"/>
      <c r="D79" s="62"/>
      <c r="E79" s="62"/>
      <c r="F79" s="62"/>
      <c r="G79" s="62"/>
      <c r="H79" s="62"/>
      <c r="I79" s="162"/>
      <c r="J79" s="62"/>
      <c r="K79" s="62"/>
      <c r="L79" s="60"/>
    </row>
    <row r="80" spans="2:12" s="1" customFormat="1">
      <c r="B80" s="40"/>
      <c r="C80" s="64" t="s">
        <v>34</v>
      </c>
      <c r="D80" s="62"/>
      <c r="E80" s="62"/>
      <c r="F80" s="163" t="str">
        <f>E15</f>
        <v>Město Varnsdorf</v>
      </c>
      <c r="G80" s="62"/>
      <c r="H80" s="62"/>
      <c r="I80" s="164" t="s">
        <v>41</v>
      </c>
      <c r="J80" s="163" t="str">
        <f>E21</f>
        <v>ProProjekt, s.r.o.</v>
      </c>
      <c r="K80" s="62"/>
      <c r="L80" s="60"/>
    </row>
    <row r="81" spans="2:65" s="1" customFormat="1" ht="14.45" customHeight="1">
      <c r="B81" s="40"/>
      <c r="C81" s="64" t="s">
        <v>39</v>
      </c>
      <c r="D81" s="62"/>
      <c r="E81" s="62"/>
      <c r="F81" s="163" t="str">
        <f>IF(E18="","",E18)</f>
        <v/>
      </c>
      <c r="G81" s="62"/>
      <c r="H81" s="62"/>
      <c r="I81" s="162"/>
      <c r="J81" s="62"/>
      <c r="K81" s="62"/>
      <c r="L81" s="60"/>
    </row>
    <row r="82" spans="2:65" s="1" customFormat="1" ht="10.35" customHeight="1">
      <c r="B82" s="40"/>
      <c r="C82" s="62"/>
      <c r="D82" s="62"/>
      <c r="E82" s="62"/>
      <c r="F82" s="62"/>
      <c r="G82" s="62"/>
      <c r="H82" s="62"/>
      <c r="I82" s="162"/>
      <c r="J82" s="62"/>
      <c r="K82" s="62"/>
      <c r="L82" s="60"/>
    </row>
    <row r="83" spans="2:65" s="9" customFormat="1" ht="29.25" customHeight="1">
      <c r="B83" s="165"/>
      <c r="C83" s="166" t="s">
        <v>118</v>
      </c>
      <c r="D83" s="167" t="s">
        <v>65</v>
      </c>
      <c r="E83" s="167" t="s">
        <v>61</v>
      </c>
      <c r="F83" s="167" t="s">
        <v>119</v>
      </c>
      <c r="G83" s="167" t="s">
        <v>120</v>
      </c>
      <c r="H83" s="167" t="s">
        <v>121</v>
      </c>
      <c r="I83" s="168" t="s">
        <v>122</v>
      </c>
      <c r="J83" s="167" t="s">
        <v>109</v>
      </c>
      <c r="K83" s="169" t="s">
        <v>123</v>
      </c>
      <c r="L83" s="170"/>
      <c r="M83" s="80" t="s">
        <v>124</v>
      </c>
      <c r="N83" s="81" t="s">
        <v>50</v>
      </c>
      <c r="O83" s="81" t="s">
        <v>125</v>
      </c>
      <c r="P83" s="81" t="s">
        <v>126</v>
      </c>
      <c r="Q83" s="81" t="s">
        <v>127</v>
      </c>
      <c r="R83" s="81" t="s">
        <v>128</v>
      </c>
      <c r="S83" s="81" t="s">
        <v>129</v>
      </c>
      <c r="T83" s="82" t="s">
        <v>130</v>
      </c>
    </row>
    <row r="84" spans="2:65" s="1" customFormat="1" ht="29.25" customHeight="1">
      <c r="B84" s="40"/>
      <c r="C84" s="86" t="s">
        <v>110</v>
      </c>
      <c r="D84" s="62"/>
      <c r="E84" s="62"/>
      <c r="F84" s="62"/>
      <c r="G84" s="62"/>
      <c r="H84" s="62"/>
      <c r="I84" s="162"/>
      <c r="J84" s="171">
        <f>BK84</f>
        <v>0</v>
      </c>
      <c r="K84" s="62"/>
      <c r="L84" s="60"/>
      <c r="M84" s="83"/>
      <c r="N84" s="84"/>
      <c r="O84" s="84"/>
      <c r="P84" s="172">
        <f>P85+P150</f>
        <v>0</v>
      </c>
      <c r="Q84" s="84"/>
      <c r="R84" s="172">
        <f>R85+R150</f>
        <v>9.5403999999999989E-2</v>
      </c>
      <c r="S84" s="84"/>
      <c r="T84" s="173">
        <f>T85+T150</f>
        <v>5.4999999999999997E-3</v>
      </c>
      <c r="AT84" s="22" t="s">
        <v>79</v>
      </c>
      <c r="AU84" s="22" t="s">
        <v>111</v>
      </c>
      <c r="BK84" s="174">
        <f>BK85+BK150</f>
        <v>0</v>
      </c>
    </row>
    <row r="85" spans="2:65" s="10" customFormat="1" ht="37.35" customHeight="1">
      <c r="B85" s="175"/>
      <c r="C85" s="176"/>
      <c r="D85" s="177" t="s">
        <v>79</v>
      </c>
      <c r="E85" s="178" t="s">
        <v>176</v>
      </c>
      <c r="F85" s="178" t="s">
        <v>177</v>
      </c>
      <c r="G85" s="176"/>
      <c r="H85" s="176"/>
      <c r="I85" s="179"/>
      <c r="J85" s="180">
        <f>BK85</f>
        <v>0</v>
      </c>
      <c r="K85" s="176"/>
      <c r="L85" s="181"/>
      <c r="M85" s="182"/>
      <c r="N85" s="183"/>
      <c r="O85" s="183"/>
      <c r="P85" s="184">
        <f>P86+P136+P140+P143+P147</f>
        <v>0</v>
      </c>
      <c r="Q85" s="183"/>
      <c r="R85" s="184">
        <f>R86+R136+R140+R143+R147</f>
        <v>7.3904999999999985E-2</v>
      </c>
      <c r="S85" s="183"/>
      <c r="T85" s="185">
        <f>T86+T136+T140+T143+T147</f>
        <v>5.4999999999999997E-3</v>
      </c>
      <c r="AR85" s="186" t="s">
        <v>10</v>
      </c>
      <c r="AT85" s="187" t="s">
        <v>79</v>
      </c>
      <c r="AU85" s="187" t="s">
        <v>80</v>
      </c>
      <c r="AY85" s="186" t="s">
        <v>134</v>
      </c>
      <c r="BK85" s="188">
        <f>BK86+BK136+BK140+BK143+BK147</f>
        <v>0</v>
      </c>
    </row>
    <row r="86" spans="2:65" s="10" customFormat="1" ht="19.899999999999999" customHeight="1">
      <c r="B86" s="175"/>
      <c r="C86" s="176"/>
      <c r="D86" s="189" t="s">
        <v>79</v>
      </c>
      <c r="E86" s="190" t="s">
        <v>10</v>
      </c>
      <c r="F86" s="190" t="s">
        <v>178</v>
      </c>
      <c r="G86" s="176"/>
      <c r="H86" s="176"/>
      <c r="I86" s="179"/>
      <c r="J86" s="191">
        <f>BK86</f>
        <v>0</v>
      </c>
      <c r="K86" s="176"/>
      <c r="L86" s="181"/>
      <c r="M86" s="182"/>
      <c r="N86" s="183"/>
      <c r="O86" s="183"/>
      <c r="P86" s="184">
        <f>SUM(P87:P135)</f>
        <v>0</v>
      </c>
      <c r="Q86" s="183"/>
      <c r="R86" s="184">
        <f>SUM(R87:R135)</f>
        <v>7.0959999999999995E-2</v>
      </c>
      <c r="S86" s="183"/>
      <c r="T86" s="185">
        <f>SUM(T87:T135)</f>
        <v>0</v>
      </c>
      <c r="AR86" s="186" t="s">
        <v>10</v>
      </c>
      <c r="AT86" s="187" t="s">
        <v>79</v>
      </c>
      <c r="AU86" s="187" t="s">
        <v>10</v>
      </c>
      <c r="AY86" s="186" t="s">
        <v>134</v>
      </c>
      <c r="BK86" s="188">
        <f>SUM(BK87:BK135)</f>
        <v>0</v>
      </c>
    </row>
    <row r="87" spans="2:65" s="1" customFormat="1" ht="57" customHeight="1">
      <c r="B87" s="40"/>
      <c r="C87" s="192" t="s">
        <v>10</v>
      </c>
      <c r="D87" s="192" t="s">
        <v>137</v>
      </c>
      <c r="E87" s="193" t="s">
        <v>755</v>
      </c>
      <c r="F87" s="194" t="s">
        <v>756</v>
      </c>
      <c r="G87" s="195" t="s">
        <v>232</v>
      </c>
      <c r="H87" s="196">
        <v>1</v>
      </c>
      <c r="I87" s="197"/>
      <c r="J87" s="198">
        <f>ROUND(I87*H87,0)</f>
        <v>0</v>
      </c>
      <c r="K87" s="194" t="s">
        <v>141</v>
      </c>
      <c r="L87" s="60"/>
      <c r="M87" s="199" t="s">
        <v>36</v>
      </c>
      <c r="N87" s="200" t="s">
        <v>51</v>
      </c>
      <c r="O87" s="41"/>
      <c r="P87" s="201">
        <f>O87*H87</f>
        <v>0</v>
      </c>
      <c r="Q87" s="201">
        <v>8.6800000000000002E-3</v>
      </c>
      <c r="R87" s="201">
        <f>Q87*H87</f>
        <v>8.6800000000000002E-3</v>
      </c>
      <c r="S87" s="201">
        <v>0</v>
      </c>
      <c r="T87" s="202">
        <f>S87*H87</f>
        <v>0</v>
      </c>
      <c r="AR87" s="22" t="s">
        <v>158</v>
      </c>
      <c r="AT87" s="22" t="s">
        <v>137</v>
      </c>
      <c r="AU87" s="22" t="s">
        <v>89</v>
      </c>
      <c r="AY87" s="22" t="s">
        <v>134</v>
      </c>
      <c r="BE87" s="203">
        <f>IF(N87="základní",J87,0)</f>
        <v>0</v>
      </c>
      <c r="BF87" s="203">
        <f>IF(N87="snížená",J87,0)</f>
        <v>0</v>
      </c>
      <c r="BG87" s="203">
        <f>IF(N87="zákl. přenesená",J87,0)</f>
        <v>0</v>
      </c>
      <c r="BH87" s="203">
        <f>IF(N87="sníž. přenesená",J87,0)</f>
        <v>0</v>
      </c>
      <c r="BI87" s="203">
        <f>IF(N87="nulová",J87,0)</f>
        <v>0</v>
      </c>
      <c r="BJ87" s="22" t="s">
        <v>10</v>
      </c>
      <c r="BK87" s="203">
        <f>ROUND(I87*H87,0)</f>
        <v>0</v>
      </c>
      <c r="BL87" s="22" t="s">
        <v>158</v>
      </c>
      <c r="BM87" s="22" t="s">
        <v>757</v>
      </c>
    </row>
    <row r="88" spans="2:65" s="1" customFormat="1" ht="81">
      <c r="B88" s="40"/>
      <c r="C88" s="62"/>
      <c r="D88" s="208" t="s">
        <v>183</v>
      </c>
      <c r="E88" s="62"/>
      <c r="F88" s="209" t="s">
        <v>758</v>
      </c>
      <c r="G88" s="62"/>
      <c r="H88" s="62"/>
      <c r="I88" s="162"/>
      <c r="J88" s="62"/>
      <c r="K88" s="62"/>
      <c r="L88" s="60"/>
      <c r="M88" s="210"/>
      <c r="N88" s="41"/>
      <c r="O88" s="41"/>
      <c r="P88" s="41"/>
      <c r="Q88" s="41"/>
      <c r="R88" s="41"/>
      <c r="S88" s="41"/>
      <c r="T88" s="77"/>
      <c r="AT88" s="22" t="s">
        <v>183</v>
      </c>
      <c r="AU88" s="22" t="s">
        <v>89</v>
      </c>
    </row>
    <row r="89" spans="2:65" s="11" customFormat="1" ht="13.5">
      <c r="B89" s="211"/>
      <c r="C89" s="212"/>
      <c r="D89" s="213" t="s">
        <v>185</v>
      </c>
      <c r="E89" s="214" t="s">
        <v>36</v>
      </c>
      <c r="F89" s="215" t="s">
        <v>759</v>
      </c>
      <c r="G89" s="212"/>
      <c r="H89" s="216">
        <v>1</v>
      </c>
      <c r="I89" s="217"/>
      <c r="J89" s="212"/>
      <c r="K89" s="212"/>
      <c r="L89" s="218"/>
      <c r="M89" s="219"/>
      <c r="N89" s="220"/>
      <c r="O89" s="220"/>
      <c r="P89" s="220"/>
      <c r="Q89" s="220"/>
      <c r="R89" s="220"/>
      <c r="S89" s="220"/>
      <c r="T89" s="221"/>
      <c r="AT89" s="222" t="s">
        <v>185</v>
      </c>
      <c r="AU89" s="222" t="s">
        <v>89</v>
      </c>
      <c r="AV89" s="11" t="s">
        <v>89</v>
      </c>
      <c r="AW89" s="11" t="s">
        <v>42</v>
      </c>
      <c r="AX89" s="11" t="s">
        <v>10</v>
      </c>
      <c r="AY89" s="222" t="s">
        <v>134</v>
      </c>
    </row>
    <row r="90" spans="2:65" s="1" customFormat="1" ht="69.75" customHeight="1">
      <c r="B90" s="40"/>
      <c r="C90" s="192" t="s">
        <v>89</v>
      </c>
      <c r="D90" s="192" t="s">
        <v>137</v>
      </c>
      <c r="E90" s="193" t="s">
        <v>760</v>
      </c>
      <c r="F90" s="194" t="s">
        <v>761</v>
      </c>
      <c r="G90" s="195" t="s">
        <v>232</v>
      </c>
      <c r="H90" s="196">
        <v>2</v>
      </c>
      <c r="I90" s="197"/>
      <c r="J90" s="198">
        <f>ROUND(I90*H90,0)</f>
        <v>0</v>
      </c>
      <c r="K90" s="194" t="s">
        <v>141</v>
      </c>
      <c r="L90" s="60"/>
      <c r="M90" s="199" t="s">
        <v>36</v>
      </c>
      <c r="N90" s="200" t="s">
        <v>51</v>
      </c>
      <c r="O90" s="41"/>
      <c r="P90" s="201">
        <f>O90*H90</f>
        <v>0</v>
      </c>
      <c r="Q90" s="201">
        <v>1.269E-2</v>
      </c>
      <c r="R90" s="201">
        <f>Q90*H90</f>
        <v>2.538E-2</v>
      </c>
      <c r="S90" s="201">
        <v>0</v>
      </c>
      <c r="T90" s="202">
        <f>S90*H90</f>
        <v>0</v>
      </c>
      <c r="AR90" s="22" t="s">
        <v>158</v>
      </c>
      <c r="AT90" s="22" t="s">
        <v>137</v>
      </c>
      <c r="AU90" s="22" t="s">
        <v>89</v>
      </c>
      <c r="AY90" s="22" t="s">
        <v>134</v>
      </c>
      <c r="BE90" s="203">
        <f>IF(N90="základní",J90,0)</f>
        <v>0</v>
      </c>
      <c r="BF90" s="203">
        <f>IF(N90="snížená",J90,0)</f>
        <v>0</v>
      </c>
      <c r="BG90" s="203">
        <f>IF(N90="zákl. přenesená",J90,0)</f>
        <v>0</v>
      </c>
      <c r="BH90" s="203">
        <f>IF(N90="sníž. přenesená",J90,0)</f>
        <v>0</v>
      </c>
      <c r="BI90" s="203">
        <f>IF(N90="nulová",J90,0)</f>
        <v>0</v>
      </c>
      <c r="BJ90" s="22" t="s">
        <v>10</v>
      </c>
      <c r="BK90" s="203">
        <f>ROUND(I90*H90,0)</f>
        <v>0</v>
      </c>
      <c r="BL90" s="22" t="s">
        <v>158</v>
      </c>
      <c r="BM90" s="22" t="s">
        <v>762</v>
      </c>
    </row>
    <row r="91" spans="2:65" s="1" customFormat="1" ht="81">
      <c r="B91" s="40"/>
      <c r="C91" s="62"/>
      <c r="D91" s="208" t="s">
        <v>183</v>
      </c>
      <c r="E91" s="62"/>
      <c r="F91" s="209" t="s">
        <v>758</v>
      </c>
      <c r="G91" s="62"/>
      <c r="H91" s="62"/>
      <c r="I91" s="162"/>
      <c r="J91" s="62"/>
      <c r="K91" s="62"/>
      <c r="L91" s="60"/>
      <c r="M91" s="210"/>
      <c r="N91" s="41"/>
      <c r="O91" s="41"/>
      <c r="P91" s="41"/>
      <c r="Q91" s="41"/>
      <c r="R91" s="41"/>
      <c r="S91" s="41"/>
      <c r="T91" s="77"/>
      <c r="AT91" s="22" t="s">
        <v>183</v>
      </c>
      <c r="AU91" s="22" t="s">
        <v>89</v>
      </c>
    </row>
    <row r="92" spans="2:65" s="11" customFormat="1" ht="13.5">
      <c r="B92" s="211"/>
      <c r="C92" s="212"/>
      <c r="D92" s="213" t="s">
        <v>185</v>
      </c>
      <c r="E92" s="214" t="s">
        <v>36</v>
      </c>
      <c r="F92" s="215" t="s">
        <v>763</v>
      </c>
      <c r="G92" s="212"/>
      <c r="H92" s="216">
        <v>2</v>
      </c>
      <c r="I92" s="217"/>
      <c r="J92" s="212"/>
      <c r="K92" s="212"/>
      <c r="L92" s="218"/>
      <c r="M92" s="219"/>
      <c r="N92" s="220"/>
      <c r="O92" s="220"/>
      <c r="P92" s="220"/>
      <c r="Q92" s="220"/>
      <c r="R92" s="220"/>
      <c r="S92" s="220"/>
      <c r="T92" s="221"/>
      <c r="AT92" s="222" t="s">
        <v>185</v>
      </c>
      <c r="AU92" s="222" t="s">
        <v>89</v>
      </c>
      <c r="AV92" s="11" t="s">
        <v>89</v>
      </c>
      <c r="AW92" s="11" t="s">
        <v>42</v>
      </c>
      <c r="AX92" s="11" t="s">
        <v>10</v>
      </c>
      <c r="AY92" s="222" t="s">
        <v>134</v>
      </c>
    </row>
    <row r="93" spans="2:65" s="1" customFormat="1" ht="57" customHeight="1">
      <c r="B93" s="40"/>
      <c r="C93" s="192" t="s">
        <v>151</v>
      </c>
      <c r="D93" s="192" t="s">
        <v>137</v>
      </c>
      <c r="E93" s="193" t="s">
        <v>764</v>
      </c>
      <c r="F93" s="194" t="s">
        <v>765</v>
      </c>
      <c r="G93" s="195" t="s">
        <v>232</v>
      </c>
      <c r="H93" s="196">
        <v>1</v>
      </c>
      <c r="I93" s="197"/>
      <c r="J93" s="198">
        <f>ROUND(I93*H93,0)</f>
        <v>0</v>
      </c>
      <c r="K93" s="194" t="s">
        <v>141</v>
      </c>
      <c r="L93" s="60"/>
      <c r="M93" s="199" t="s">
        <v>36</v>
      </c>
      <c r="N93" s="200" t="s">
        <v>51</v>
      </c>
      <c r="O93" s="41"/>
      <c r="P93" s="201">
        <f>O93*H93</f>
        <v>0</v>
      </c>
      <c r="Q93" s="201">
        <v>3.6900000000000002E-2</v>
      </c>
      <c r="R93" s="201">
        <f>Q93*H93</f>
        <v>3.6900000000000002E-2</v>
      </c>
      <c r="S93" s="201">
        <v>0</v>
      </c>
      <c r="T93" s="202">
        <f>S93*H93</f>
        <v>0</v>
      </c>
      <c r="AR93" s="22" t="s">
        <v>158</v>
      </c>
      <c r="AT93" s="22" t="s">
        <v>137</v>
      </c>
      <c r="AU93" s="22" t="s">
        <v>89</v>
      </c>
      <c r="AY93" s="22" t="s">
        <v>134</v>
      </c>
      <c r="BE93" s="203">
        <f>IF(N93="základní",J93,0)</f>
        <v>0</v>
      </c>
      <c r="BF93" s="203">
        <f>IF(N93="snížená",J93,0)</f>
        <v>0</v>
      </c>
      <c r="BG93" s="203">
        <f>IF(N93="zákl. přenesená",J93,0)</f>
        <v>0</v>
      </c>
      <c r="BH93" s="203">
        <f>IF(N93="sníž. přenesená",J93,0)</f>
        <v>0</v>
      </c>
      <c r="BI93" s="203">
        <f>IF(N93="nulová",J93,0)</f>
        <v>0</v>
      </c>
      <c r="BJ93" s="22" t="s">
        <v>10</v>
      </c>
      <c r="BK93" s="203">
        <f>ROUND(I93*H93,0)</f>
        <v>0</v>
      </c>
      <c r="BL93" s="22" t="s">
        <v>158</v>
      </c>
      <c r="BM93" s="22" t="s">
        <v>766</v>
      </c>
    </row>
    <row r="94" spans="2:65" s="1" customFormat="1" ht="81">
      <c r="B94" s="40"/>
      <c r="C94" s="62"/>
      <c r="D94" s="208" t="s">
        <v>183</v>
      </c>
      <c r="E94" s="62"/>
      <c r="F94" s="209" t="s">
        <v>758</v>
      </c>
      <c r="G94" s="62"/>
      <c r="H94" s="62"/>
      <c r="I94" s="162"/>
      <c r="J94" s="62"/>
      <c r="K94" s="62"/>
      <c r="L94" s="60"/>
      <c r="M94" s="210"/>
      <c r="N94" s="41"/>
      <c r="O94" s="41"/>
      <c r="P94" s="41"/>
      <c r="Q94" s="41"/>
      <c r="R94" s="41"/>
      <c r="S94" s="41"/>
      <c r="T94" s="77"/>
      <c r="AT94" s="22" t="s">
        <v>183</v>
      </c>
      <c r="AU94" s="22" t="s">
        <v>89</v>
      </c>
    </row>
    <row r="95" spans="2:65" s="11" customFormat="1" ht="13.5">
      <c r="B95" s="211"/>
      <c r="C95" s="212"/>
      <c r="D95" s="213" t="s">
        <v>185</v>
      </c>
      <c r="E95" s="214" t="s">
        <v>36</v>
      </c>
      <c r="F95" s="215" t="s">
        <v>767</v>
      </c>
      <c r="G95" s="212"/>
      <c r="H95" s="216">
        <v>1</v>
      </c>
      <c r="I95" s="217"/>
      <c r="J95" s="212"/>
      <c r="K95" s="212"/>
      <c r="L95" s="218"/>
      <c r="M95" s="219"/>
      <c r="N95" s="220"/>
      <c r="O95" s="220"/>
      <c r="P95" s="220"/>
      <c r="Q95" s="220"/>
      <c r="R95" s="220"/>
      <c r="S95" s="220"/>
      <c r="T95" s="221"/>
      <c r="AT95" s="222" t="s">
        <v>185</v>
      </c>
      <c r="AU95" s="222" t="s">
        <v>89</v>
      </c>
      <c r="AV95" s="11" t="s">
        <v>89</v>
      </c>
      <c r="AW95" s="11" t="s">
        <v>42</v>
      </c>
      <c r="AX95" s="11" t="s">
        <v>10</v>
      </c>
      <c r="AY95" s="222" t="s">
        <v>134</v>
      </c>
    </row>
    <row r="96" spans="2:65" s="1" customFormat="1" ht="31.5" customHeight="1">
      <c r="B96" s="40"/>
      <c r="C96" s="192" t="s">
        <v>158</v>
      </c>
      <c r="D96" s="192" t="s">
        <v>137</v>
      </c>
      <c r="E96" s="193" t="s">
        <v>768</v>
      </c>
      <c r="F96" s="194" t="s">
        <v>769</v>
      </c>
      <c r="G96" s="195" t="s">
        <v>244</v>
      </c>
      <c r="H96" s="196">
        <v>14.598000000000001</v>
      </c>
      <c r="I96" s="197"/>
      <c r="J96" s="198">
        <f>ROUND(I96*H96,0)</f>
        <v>0</v>
      </c>
      <c r="K96" s="194" t="s">
        <v>141</v>
      </c>
      <c r="L96" s="60"/>
      <c r="M96" s="199" t="s">
        <v>36</v>
      </c>
      <c r="N96" s="200" t="s">
        <v>51</v>
      </c>
      <c r="O96" s="41"/>
      <c r="P96" s="201">
        <f>O96*H96</f>
        <v>0</v>
      </c>
      <c r="Q96" s="201">
        <v>0</v>
      </c>
      <c r="R96" s="201">
        <f>Q96*H96</f>
        <v>0</v>
      </c>
      <c r="S96" s="201">
        <v>0</v>
      </c>
      <c r="T96" s="202">
        <f>S96*H96</f>
        <v>0</v>
      </c>
      <c r="AR96" s="22" t="s">
        <v>158</v>
      </c>
      <c r="AT96" s="22" t="s">
        <v>137</v>
      </c>
      <c r="AU96" s="22" t="s">
        <v>89</v>
      </c>
      <c r="AY96" s="22" t="s">
        <v>134</v>
      </c>
      <c r="BE96" s="203">
        <f>IF(N96="základní",J96,0)</f>
        <v>0</v>
      </c>
      <c r="BF96" s="203">
        <f>IF(N96="snížená",J96,0)</f>
        <v>0</v>
      </c>
      <c r="BG96" s="203">
        <f>IF(N96="zákl. přenesená",J96,0)</f>
        <v>0</v>
      </c>
      <c r="BH96" s="203">
        <f>IF(N96="sníž. přenesená",J96,0)</f>
        <v>0</v>
      </c>
      <c r="BI96" s="203">
        <f>IF(N96="nulová",J96,0)</f>
        <v>0</v>
      </c>
      <c r="BJ96" s="22" t="s">
        <v>10</v>
      </c>
      <c r="BK96" s="203">
        <f>ROUND(I96*H96,0)</f>
        <v>0</v>
      </c>
      <c r="BL96" s="22" t="s">
        <v>158</v>
      </c>
      <c r="BM96" s="22" t="s">
        <v>770</v>
      </c>
    </row>
    <row r="97" spans="2:65" s="1" customFormat="1" ht="364.5">
      <c r="B97" s="40"/>
      <c r="C97" s="62"/>
      <c r="D97" s="208" t="s">
        <v>183</v>
      </c>
      <c r="E97" s="62"/>
      <c r="F97" s="209" t="s">
        <v>771</v>
      </c>
      <c r="G97" s="62"/>
      <c r="H97" s="62"/>
      <c r="I97" s="162"/>
      <c r="J97" s="62"/>
      <c r="K97" s="62"/>
      <c r="L97" s="60"/>
      <c r="M97" s="210"/>
      <c r="N97" s="41"/>
      <c r="O97" s="41"/>
      <c r="P97" s="41"/>
      <c r="Q97" s="41"/>
      <c r="R97" s="41"/>
      <c r="S97" s="41"/>
      <c r="T97" s="77"/>
      <c r="AT97" s="22" t="s">
        <v>183</v>
      </c>
      <c r="AU97" s="22" t="s">
        <v>89</v>
      </c>
    </row>
    <row r="98" spans="2:65" s="11" customFormat="1" ht="13.5">
      <c r="B98" s="211"/>
      <c r="C98" s="212"/>
      <c r="D98" s="213" t="s">
        <v>185</v>
      </c>
      <c r="E98" s="214" t="s">
        <v>36</v>
      </c>
      <c r="F98" s="215" t="s">
        <v>772</v>
      </c>
      <c r="G98" s="212"/>
      <c r="H98" s="216">
        <v>14.598000000000001</v>
      </c>
      <c r="I98" s="217"/>
      <c r="J98" s="212"/>
      <c r="K98" s="212"/>
      <c r="L98" s="218"/>
      <c r="M98" s="219"/>
      <c r="N98" s="220"/>
      <c r="O98" s="220"/>
      <c r="P98" s="220"/>
      <c r="Q98" s="220"/>
      <c r="R98" s="220"/>
      <c r="S98" s="220"/>
      <c r="T98" s="221"/>
      <c r="AT98" s="222" t="s">
        <v>185</v>
      </c>
      <c r="AU98" s="222" t="s">
        <v>89</v>
      </c>
      <c r="AV98" s="11" t="s">
        <v>89</v>
      </c>
      <c r="AW98" s="11" t="s">
        <v>42</v>
      </c>
      <c r="AX98" s="11" t="s">
        <v>10</v>
      </c>
      <c r="AY98" s="222" t="s">
        <v>134</v>
      </c>
    </row>
    <row r="99" spans="2:65" s="1" customFormat="1" ht="31.5" customHeight="1">
      <c r="B99" s="40"/>
      <c r="C99" s="192" t="s">
        <v>133</v>
      </c>
      <c r="D99" s="192" t="s">
        <v>137</v>
      </c>
      <c r="E99" s="193" t="s">
        <v>773</v>
      </c>
      <c r="F99" s="194" t="s">
        <v>774</v>
      </c>
      <c r="G99" s="195" t="s">
        <v>244</v>
      </c>
      <c r="H99" s="196">
        <v>1.728</v>
      </c>
      <c r="I99" s="197"/>
      <c r="J99" s="198">
        <f>ROUND(I99*H99,0)</f>
        <v>0</v>
      </c>
      <c r="K99" s="194" t="s">
        <v>141</v>
      </c>
      <c r="L99" s="60"/>
      <c r="M99" s="199" t="s">
        <v>36</v>
      </c>
      <c r="N99" s="200" t="s">
        <v>51</v>
      </c>
      <c r="O99" s="41"/>
      <c r="P99" s="201">
        <f>O99*H99</f>
        <v>0</v>
      </c>
      <c r="Q99" s="201">
        <v>0</v>
      </c>
      <c r="R99" s="201">
        <f>Q99*H99</f>
        <v>0</v>
      </c>
      <c r="S99" s="201">
        <v>0</v>
      </c>
      <c r="T99" s="202">
        <f>S99*H99</f>
        <v>0</v>
      </c>
      <c r="AR99" s="22" t="s">
        <v>158</v>
      </c>
      <c r="AT99" s="22" t="s">
        <v>137</v>
      </c>
      <c r="AU99" s="22" t="s">
        <v>89</v>
      </c>
      <c r="AY99" s="22" t="s">
        <v>134</v>
      </c>
      <c r="BE99" s="203">
        <f>IF(N99="základní",J99,0)</f>
        <v>0</v>
      </c>
      <c r="BF99" s="203">
        <f>IF(N99="snížená",J99,0)</f>
        <v>0</v>
      </c>
      <c r="BG99" s="203">
        <f>IF(N99="zákl. přenesená",J99,0)</f>
        <v>0</v>
      </c>
      <c r="BH99" s="203">
        <f>IF(N99="sníž. přenesená",J99,0)</f>
        <v>0</v>
      </c>
      <c r="BI99" s="203">
        <f>IF(N99="nulová",J99,0)</f>
        <v>0</v>
      </c>
      <c r="BJ99" s="22" t="s">
        <v>10</v>
      </c>
      <c r="BK99" s="203">
        <f>ROUND(I99*H99,0)</f>
        <v>0</v>
      </c>
      <c r="BL99" s="22" t="s">
        <v>158</v>
      </c>
      <c r="BM99" s="22" t="s">
        <v>775</v>
      </c>
    </row>
    <row r="100" spans="2:65" s="1" customFormat="1" ht="202.5">
      <c r="B100" s="40"/>
      <c r="C100" s="62"/>
      <c r="D100" s="208" t="s">
        <v>183</v>
      </c>
      <c r="E100" s="62"/>
      <c r="F100" s="209" t="s">
        <v>776</v>
      </c>
      <c r="G100" s="62"/>
      <c r="H100" s="62"/>
      <c r="I100" s="162"/>
      <c r="J100" s="62"/>
      <c r="K100" s="62"/>
      <c r="L100" s="60"/>
      <c r="M100" s="210"/>
      <c r="N100" s="41"/>
      <c r="O100" s="41"/>
      <c r="P100" s="41"/>
      <c r="Q100" s="41"/>
      <c r="R100" s="41"/>
      <c r="S100" s="41"/>
      <c r="T100" s="77"/>
      <c r="AT100" s="22" t="s">
        <v>183</v>
      </c>
      <c r="AU100" s="22" t="s">
        <v>89</v>
      </c>
    </row>
    <row r="101" spans="2:65" s="11" customFormat="1" ht="13.5">
      <c r="B101" s="211"/>
      <c r="C101" s="212"/>
      <c r="D101" s="213" t="s">
        <v>185</v>
      </c>
      <c r="E101" s="214" t="s">
        <v>36</v>
      </c>
      <c r="F101" s="215" t="s">
        <v>777</v>
      </c>
      <c r="G101" s="212"/>
      <c r="H101" s="216">
        <v>1.728</v>
      </c>
      <c r="I101" s="217"/>
      <c r="J101" s="212"/>
      <c r="K101" s="212"/>
      <c r="L101" s="218"/>
      <c r="M101" s="219"/>
      <c r="N101" s="220"/>
      <c r="O101" s="220"/>
      <c r="P101" s="220"/>
      <c r="Q101" s="220"/>
      <c r="R101" s="220"/>
      <c r="S101" s="220"/>
      <c r="T101" s="221"/>
      <c r="AT101" s="222" t="s">
        <v>185</v>
      </c>
      <c r="AU101" s="222" t="s">
        <v>89</v>
      </c>
      <c r="AV101" s="11" t="s">
        <v>89</v>
      </c>
      <c r="AW101" s="11" t="s">
        <v>42</v>
      </c>
      <c r="AX101" s="11" t="s">
        <v>10</v>
      </c>
      <c r="AY101" s="222" t="s">
        <v>134</v>
      </c>
    </row>
    <row r="102" spans="2:65" s="1" customFormat="1" ht="31.5" customHeight="1">
      <c r="B102" s="40"/>
      <c r="C102" s="192" t="s">
        <v>203</v>
      </c>
      <c r="D102" s="192" t="s">
        <v>137</v>
      </c>
      <c r="E102" s="193" t="s">
        <v>778</v>
      </c>
      <c r="F102" s="194" t="s">
        <v>779</v>
      </c>
      <c r="G102" s="195" t="s">
        <v>244</v>
      </c>
      <c r="H102" s="196">
        <v>1.728</v>
      </c>
      <c r="I102" s="197"/>
      <c r="J102" s="198">
        <f>ROUND(I102*H102,0)</f>
        <v>0</v>
      </c>
      <c r="K102" s="194" t="s">
        <v>141</v>
      </c>
      <c r="L102" s="60"/>
      <c r="M102" s="199" t="s">
        <v>36</v>
      </c>
      <c r="N102" s="200" t="s">
        <v>51</v>
      </c>
      <c r="O102" s="41"/>
      <c r="P102" s="201">
        <f>O102*H102</f>
        <v>0</v>
      </c>
      <c r="Q102" s="201">
        <v>0</v>
      </c>
      <c r="R102" s="201">
        <f>Q102*H102</f>
        <v>0</v>
      </c>
      <c r="S102" s="201">
        <v>0</v>
      </c>
      <c r="T102" s="202">
        <f>S102*H102</f>
        <v>0</v>
      </c>
      <c r="AR102" s="22" t="s">
        <v>158</v>
      </c>
      <c r="AT102" s="22" t="s">
        <v>137</v>
      </c>
      <c r="AU102" s="22" t="s">
        <v>89</v>
      </c>
      <c r="AY102" s="22" t="s">
        <v>134</v>
      </c>
      <c r="BE102" s="203">
        <f>IF(N102="základní",J102,0)</f>
        <v>0</v>
      </c>
      <c r="BF102" s="203">
        <f>IF(N102="snížená",J102,0)</f>
        <v>0</v>
      </c>
      <c r="BG102" s="203">
        <f>IF(N102="zákl. přenesená",J102,0)</f>
        <v>0</v>
      </c>
      <c r="BH102" s="203">
        <f>IF(N102="sníž. přenesená",J102,0)</f>
        <v>0</v>
      </c>
      <c r="BI102" s="203">
        <f>IF(N102="nulová",J102,0)</f>
        <v>0</v>
      </c>
      <c r="BJ102" s="22" t="s">
        <v>10</v>
      </c>
      <c r="BK102" s="203">
        <f>ROUND(I102*H102,0)</f>
        <v>0</v>
      </c>
      <c r="BL102" s="22" t="s">
        <v>158</v>
      </c>
      <c r="BM102" s="22" t="s">
        <v>780</v>
      </c>
    </row>
    <row r="103" spans="2:65" s="1" customFormat="1" ht="202.5">
      <c r="B103" s="40"/>
      <c r="C103" s="62"/>
      <c r="D103" s="213" t="s">
        <v>183</v>
      </c>
      <c r="E103" s="62"/>
      <c r="F103" s="237" t="s">
        <v>776</v>
      </c>
      <c r="G103" s="62"/>
      <c r="H103" s="62"/>
      <c r="I103" s="162"/>
      <c r="J103" s="62"/>
      <c r="K103" s="62"/>
      <c r="L103" s="60"/>
      <c r="M103" s="210"/>
      <c r="N103" s="41"/>
      <c r="O103" s="41"/>
      <c r="P103" s="41"/>
      <c r="Q103" s="41"/>
      <c r="R103" s="41"/>
      <c r="S103" s="41"/>
      <c r="T103" s="77"/>
      <c r="AT103" s="22" t="s">
        <v>183</v>
      </c>
      <c r="AU103" s="22" t="s">
        <v>89</v>
      </c>
    </row>
    <row r="104" spans="2:65" s="1" customFormat="1" ht="31.5" customHeight="1">
      <c r="B104" s="40"/>
      <c r="C104" s="192" t="s">
        <v>207</v>
      </c>
      <c r="D104" s="192" t="s">
        <v>137</v>
      </c>
      <c r="E104" s="193" t="s">
        <v>781</v>
      </c>
      <c r="F104" s="194" t="s">
        <v>782</v>
      </c>
      <c r="G104" s="195" t="s">
        <v>244</v>
      </c>
      <c r="H104" s="196">
        <v>12.87</v>
      </c>
      <c r="I104" s="197"/>
      <c r="J104" s="198">
        <f>ROUND(I104*H104,0)</f>
        <v>0</v>
      </c>
      <c r="K104" s="194" t="s">
        <v>141</v>
      </c>
      <c r="L104" s="60"/>
      <c r="M104" s="199" t="s">
        <v>36</v>
      </c>
      <c r="N104" s="200" t="s">
        <v>51</v>
      </c>
      <c r="O104" s="41"/>
      <c r="P104" s="201">
        <f>O104*H104</f>
        <v>0</v>
      </c>
      <c r="Q104" s="201">
        <v>0</v>
      </c>
      <c r="R104" s="201">
        <f>Q104*H104</f>
        <v>0</v>
      </c>
      <c r="S104" s="201">
        <v>0</v>
      </c>
      <c r="T104" s="202">
        <f>S104*H104</f>
        <v>0</v>
      </c>
      <c r="AR104" s="22" t="s">
        <v>158</v>
      </c>
      <c r="AT104" s="22" t="s">
        <v>137</v>
      </c>
      <c r="AU104" s="22" t="s">
        <v>89</v>
      </c>
      <c r="AY104" s="22" t="s">
        <v>134</v>
      </c>
      <c r="BE104" s="203">
        <f>IF(N104="základní",J104,0)</f>
        <v>0</v>
      </c>
      <c r="BF104" s="203">
        <f>IF(N104="snížená",J104,0)</f>
        <v>0</v>
      </c>
      <c r="BG104" s="203">
        <f>IF(N104="zákl. přenesená",J104,0)</f>
        <v>0</v>
      </c>
      <c r="BH104" s="203">
        <f>IF(N104="sníž. přenesená",J104,0)</f>
        <v>0</v>
      </c>
      <c r="BI104" s="203">
        <f>IF(N104="nulová",J104,0)</f>
        <v>0</v>
      </c>
      <c r="BJ104" s="22" t="s">
        <v>10</v>
      </c>
      <c r="BK104" s="203">
        <f>ROUND(I104*H104,0)</f>
        <v>0</v>
      </c>
      <c r="BL104" s="22" t="s">
        <v>158</v>
      </c>
      <c r="BM104" s="22" t="s">
        <v>783</v>
      </c>
    </row>
    <row r="105" spans="2:65" s="1" customFormat="1" ht="94.5">
      <c r="B105" s="40"/>
      <c r="C105" s="62"/>
      <c r="D105" s="208" t="s">
        <v>183</v>
      </c>
      <c r="E105" s="62"/>
      <c r="F105" s="209" t="s">
        <v>784</v>
      </c>
      <c r="G105" s="62"/>
      <c r="H105" s="62"/>
      <c r="I105" s="162"/>
      <c r="J105" s="62"/>
      <c r="K105" s="62"/>
      <c r="L105" s="60"/>
      <c r="M105" s="210"/>
      <c r="N105" s="41"/>
      <c r="O105" s="41"/>
      <c r="P105" s="41"/>
      <c r="Q105" s="41"/>
      <c r="R105" s="41"/>
      <c r="S105" s="41"/>
      <c r="T105" s="77"/>
      <c r="AT105" s="22" t="s">
        <v>183</v>
      </c>
      <c r="AU105" s="22" t="s">
        <v>89</v>
      </c>
    </row>
    <row r="106" spans="2:65" s="11" customFormat="1" ht="13.5">
      <c r="B106" s="211"/>
      <c r="C106" s="212"/>
      <c r="D106" s="213" t="s">
        <v>185</v>
      </c>
      <c r="E106" s="214" t="s">
        <v>36</v>
      </c>
      <c r="F106" s="215" t="s">
        <v>785</v>
      </c>
      <c r="G106" s="212"/>
      <c r="H106" s="216">
        <v>12.87</v>
      </c>
      <c r="I106" s="217"/>
      <c r="J106" s="212"/>
      <c r="K106" s="212"/>
      <c r="L106" s="218"/>
      <c r="M106" s="219"/>
      <c r="N106" s="220"/>
      <c r="O106" s="220"/>
      <c r="P106" s="220"/>
      <c r="Q106" s="220"/>
      <c r="R106" s="220"/>
      <c r="S106" s="220"/>
      <c r="T106" s="221"/>
      <c r="AT106" s="222" t="s">
        <v>185</v>
      </c>
      <c r="AU106" s="222" t="s">
        <v>89</v>
      </c>
      <c r="AV106" s="11" t="s">
        <v>89</v>
      </c>
      <c r="AW106" s="11" t="s">
        <v>42</v>
      </c>
      <c r="AX106" s="11" t="s">
        <v>10</v>
      </c>
      <c r="AY106" s="222" t="s">
        <v>134</v>
      </c>
    </row>
    <row r="107" spans="2:65" s="1" customFormat="1" ht="31.5" customHeight="1">
      <c r="B107" s="40"/>
      <c r="C107" s="192" t="s">
        <v>211</v>
      </c>
      <c r="D107" s="192" t="s">
        <v>137</v>
      </c>
      <c r="E107" s="193" t="s">
        <v>786</v>
      </c>
      <c r="F107" s="194" t="s">
        <v>787</v>
      </c>
      <c r="G107" s="195" t="s">
        <v>244</v>
      </c>
      <c r="H107" s="196">
        <v>12.87</v>
      </c>
      <c r="I107" s="197"/>
      <c r="J107" s="198">
        <f>ROUND(I107*H107,0)</f>
        <v>0</v>
      </c>
      <c r="K107" s="194" t="s">
        <v>141</v>
      </c>
      <c r="L107" s="60"/>
      <c r="M107" s="199" t="s">
        <v>36</v>
      </c>
      <c r="N107" s="200" t="s">
        <v>51</v>
      </c>
      <c r="O107" s="41"/>
      <c r="P107" s="201">
        <f>O107*H107</f>
        <v>0</v>
      </c>
      <c r="Q107" s="201">
        <v>0</v>
      </c>
      <c r="R107" s="201">
        <f>Q107*H107</f>
        <v>0</v>
      </c>
      <c r="S107" s="201">
        <v>0</v>
      </c>
      <c r="T107" s="202">
        <f>S107*H107</f>
        <v>0</v>
      </c>
      <c r="AR107" s="22" t="s">
        <v>158</v>
      </c>
      <c r="AT107" s="22" t="s">
        <v>137</v>
      </c>
      <c r="AU107" s="22" t="s">
        <v>89</v>
      </c>
      <c r="AY107" s="22" t="s">
        <v>134</v>
      </c>
      <c r="BE107" s="203">
        <f>IF(N107="základní",J107,0)</f>
        <v>0</v>
      </c>
      <c r="BF107" s="203">
        <f>IF(N107="snížená",J107,0)</f>
        <v>0</v>
      </c>
      <c r="BG107" s="203">
        <f>IF(N107="zákl. přenesená",J107,0)</f>
        <v>0</v>
      </c>
      <c r="BH107" s="203">
        <f>IF(N107="sníž. přenesená",J107,0)</f>
        <v>0</v>
      </c>
      <c r="BI107" s="203">
        <f>IF(N107="nulová",J107,0)</f>
        <v>0</v>
      </c>
      <c r="BJ107" s="22" t="s">
        <v>10</v>
      </c>
      <c r="BK107" s="203">
        <f>ROUND(I107*H107,0)</f>
        <v>0</v>
      </c>
      <c r="BL107" s="22" t="s">
        <v>158</v>
      </c>
      <c r="BM107" s="22" t="s">
        <v>788</v>
      </c>
    </row>
    <row r="108" spans="2:65" s="1" customFormat="1" ht="94.5">
      <c r="B108" s="40"/>
      <c r="C108" s="62"/>
      <c r="D108" s="213" t="s">
        <v>183</v>
      </c>
      <c r="E108" s="62"/>
      <c r="F108" s="237" t="s">
        <v>784</v>
      </c>
      <c r="G108" s="62"/>
      <c r="H108" s="62"/>
      <c r="I108" s="162"/>
      <c r="J108" s="62"/>
      <c r="K108" s="62"/>
      <c r="L108" s="60"/>
      <c r="M108" s="210"/>
      <c r="N108" s="41"/>
      <c r="O108" s="41"/>
      <c r="P108" s="41"/>
      <c r="Q108" s="41"/>
      <c r="R108" s="41"/>
      <c r="S108" s="41"/>
      <c r="T108" s="77"/>
      <c r="AT108" s="22" t="s">
        <v>183</v>
      </c>
      <c r="AU108" s="22" t="s">
        <v>89</v>
      </c>
    </row>
    <row r="109" spans="2:65" s="1" customFormat="1" ht="44.25" customHeight="1">
      <c r="B109" s="40"/>
      <c r="C109" s="192" t="s">
        <v>216</v>
      </c>
      <c r="D109" s="192" t="s">
        <v>137</v>
      </c>
      <c r="E109" s="193" t="s">
        <v>789</v>
      </c>
      <c r="F109" s="194" t="s">
        <v>790</v>
      </c>
      <c r="G109" s="195" t="s">
        <v>244</v>
      </c>
      <c r="H109" s="196">
        <v>14.598000000000001</v>
      </c>
      <c r="I109" s="197"/>
      <c r="J109" s="198">
        <f>ROUND(I109*H109,0)</f>
        <v>0</v>
      </c>
      <c r="K109" s="194" t="s">
        <v>141</v>
      </c>
      <c r="L109" s="60"/>
      <c r="M109" s="199" t="s">
        <v>36</v>
      </c>
      <c r="N109" s="200" t="s">
        <v>51</v>
      </c>
      <c r="O109" s="41"/>
      <c r="P109" s="201">
        <f>O109*H109</f>
        <v>0</v>
      </c>
      <c r="Q109" s="201">
        <v>0</v>
      </c>
      <c r="R109" s="201">
        <f>Q109*H109</f>
        <v>0</v>
      </c>
      <c r="S109" s="201">
        <v>0</v>
      </c>
      <c r="T109" s="202">
        <f>S109*H109</f>
        <v>0</v>
      </c>
      <c r="AR109" s="22" t="s">
        <v>158</v>
      </c>
      <c r="AT109" s="22" t="s">
        <v>137</v>
      </c>
      <c r="AU109" s="22" t="s">
        <v>89</v>
      </c>
      <c r="AY109" s="22" t="s">
        <v>134</v>
      </c>
      <c r="BE109" s="203">
        <f>IF(N109="základní",J109,0)</f>
        <v>0</v>
      </c>
      <c r="BF109" s="203">
        <f>IF(N109="snížená",J109,0)</f>
        <v>0</v>
      </c>
      <c r="BG109" s="203">
        <f>IF(N109="zákl. přenesená",J109,0)</f>
        <v>0</v>
      </c>
      <c r="BH109" s="203">
        <f>IF(N109="sníž. přenesená",J109,0)</f>
        <v>0</v>
      </c>
      <c r="BI109" s="203">
        <f>IF(N109="nulová",J109,0)</f>
        <v>0</v>
      </c>
      <c r="BJ109" s="22" t="s">
        <v>10</v>
      </c>
      <c r="BK109" s="203">
        <f>ROUND(I109*H109,0)</f>
        <v>0</v>
      </c>
      <c r="BL109" s="22" t="s">
        <v>158</v>
      </c>
      <c r="BM109" s="22" t="s">
        <v>791</v>
      </c>
    </row>
    <row r="110" spans="2:65" s="1" customFormat="1" ht="94.5">
      <c r="B110" s="40"/>
      <c r="C110" s="62"/>
      <c r="D110" s="208" t="s">
        <v>183</v>
      </c>
      <c r="E110" s="62"/>
      <c r="F110" s="209" t="s">
        <v>792</v>
      </c>
      <c r="G110" s="62"/>
      <c r="H110" s="62"/>
      <c r="I110" s="162"/>
      <c r="J110" s="62"/>
      <c r="K110" s="62"/>
      <c r="L110" s="60"/>
      <c r="M110" s="210"/>
      <c r="N110" s="41"/>
      <c r="O110" s="41"/>
      <c r="P110" s="41"/>
      <c r="Q110" s="41"/>
      <c r="R110" s="41"/>
      <c r="S110" s="41"/>
      <c r="T110" s="77"/>
      <c r="AT110" s="22" t="s">
        <v>183</v>
      </c>
      <c r="AU110" s="22" t="s">
        <v>89</v>
      </c>
    </row>
    <row r="111" spans="2:65" s="11" customFormat="1" ht="13.5">
      <c r="B111" s="211"/>
      <c r="C111" s="212"/>
      <c r="D111" s="213" t="s">
        <v>185</v>
      </c>
      <c r="E111" s="214" t="s">
        <v>36</v>
      </c>
      <c r="F111" s="215" t="s">
        <v>793</v>
      </c>
      <c r="G111" s="212"/>
      <c r="H111" s="216">
        <v>14.598000000000001</v>
      </c>
      <c r="I111" s="217"/>
      <c r="J111" s="212"/>
      <c r="K111" s="212"/>
      <c r="L111" s="218"/>
      <c r="M111" s="219"/>
      <c r="N111" s="220"/>
      <c r="O111" s="220"/>
      <c r="P111" s="220"/>
      <c r="Q111" s="220"/>
      <c r="R111" s="220"/>
      <c r="S111" s="220"/>
      <c r="T111" s="221"/>
      <c r="AT111" s="222" t="s">
        <v>185</v>
      </c>
      <c r="AU111" s="222" t="s">
        <v>89</v>
      </c>
      <c r="AV111" s="11" t="s">
        <v>89</v>
      </c>
      <c r="AW111" s="11" t="s">
        <v>42</v>
      </c>
      <c r="AX111" s="11" t="s">
        <v>10</v>
      </c>
      <c r="AY111" s="222" t="s">
        <v>134</v>
      </c>
    </row>
    <row r="112" spans="2:65" s="1" customFormat="1" ht="44.25" customHeight="1">
      <c r="B112" s="40"/>
      <c r="C112" s="192" t="s">
        <v>30</v>
      </c>
      <c r="D112" s="192" t="s">
        <v>137</v>
      </c>
      <c r="E112" s="193" t="s">
        <v>331</v>
      </c>
      <c r="F112" s="194" t="s">
        <v>332</v>
      </c>
      <c r="G112" s="195" t="s">
        <v>244</v>
      </c>
      <c r="H112" s="196">
        <v>12.87</v>
      </c>
      <c r="I112" s="197"/>
      <c r="J112" s="198">
        <f>ROUND(I112*H112,0)</f>
        <v>0</v>
      </c>
      <c r="K112" s="194" t="s">
        <v>141</v>
      </c>
      <c r="L112" s="60"/>
      <c r="M112" s="199" t="s">
        <v>36</v>
      </c>
      <c r="N112" s="200" t="s">
        <v>51</v>
      </c>
      <c r="O112" s="41"/>
      <c r="P112" s="201">
        <f>O112*H112</f>
        <v>0</v>
      </c>
      <c r="Q112" s="201">
        <v>0</v>
      </c>
      <c r="R112" s="201">
        <f>Q112*H112</f>
        <v>0</v>
      </c>
      <c r="S112" s="201">
        <v>0</v>
      </c>
      <c r="T112" s="202">
        <f>S112*H112</f>
        <v>0</v>
      </c>
      <c r="AR112" s="22" t="s">
        <v>158</v>
      </c>
      <c r="AT112" s="22" t="s">
        <v>137</v>
      </c>
      <c r="AU112" s="22" t="s">
        <v>89</v>
      </c>
      <c r="AY112" s="22" t="s">
        <v>134</v>
      </c>
      <c r="BE112" s="203">
        <f>IF(N112="základní",J112,0)</f>
        <v>0</v>
      </c>
      <c r="BF112" s="203">
        <f>IF(N112="snížená",J112,0)</f>
        <v>0</v>
      </c>
      <c r="BG112" s="203">
        <f>IF(N112="zákl. přenesená",J112,0)</f>
        <v>0</v>
      </c>
      <c r="BH112" s="203">
        <f>IF(N112="sníž. přenesená",J112,0)</f>
        <v>0</v>
      </c>
      <c r="BI112" s="203">
        <f>IF(N112="nulová",J112,0)</f>
        <v>0</v>
      </c>
      <c r="BJ112" s="22" t="s">
        <v>10</v>
      </c>
      <c r="BK112" s="203">
        <f>ROUND(I112*H112,0)</f>
        <v>0</v>
      </c>
      <c r="BL112" s="22" t="s">
        <v>158</v>
      </c>
      <c r="BM112" s="22" t="s">
        <v>794</v>
      </c>
    </row>
    <row r="113" spans="2:65" s="1" customFormat="1" ht="189">
      <c r="B113" s="40"/>
      <c r="C113" s="62"/>
      <c r="D113" s="213" t="s">
        <v>183</v>
      </c>
      <c r="E113" s="62"/>
      <c r="F113" s="237" t="s">
        <v>328</v>
      </c>
      <c r="G113" s="62"/>
      <c r="H113" s="62"/>
      <c r="I113" s="162"/>
      <c r="J113" s="62"/>
      <c r="K113" s="62"/>
      <c r="L113" s="60"/>
      <c r="M113" s="210"/>
      <c r="N113" s="41"/>
      <c r="O113" s="41"/>
      <c r="P113" s="41"/>
      <c r="Q113" s="41"/>
      <c r="R113" s="41"/>
      <c r="S113" s="41"/>
      <c r="T113" s="77"/>
      <c r="AT113" s="22" t="s">
        <v>183</v>
      </c>
      <c r="AU113" s="22" t="s">
        <v>89</v>
      </c>
    </row>
    <row r="114" spans="2:65" s="1" customFormat="1" ht="44.25" customHeight="1">
      <c r="B114" s="40"/>
      <c r="C114" s="192" t="s">
        <v>223</v>
      </c>
      <c r="D114" s="192" t="s">
        <v>137</v>
      </c>
      <c r="E114" s="193" t="s">
        <v>336</v>
      </c>
      <c r="F114" s="194" t="s">
        <v>337</v>
      </c>
      <c r="G114" s="195" t="s">
        <v>244</v>
      </c>
      <c r="H114" s="196">
        <v>360.36</v>
      </c>
      <c r="I114" s="197"/>
      <c r="J114" s="198">
        <f>ROUND(I114*H114,0)</f>
        <v>0</v>
      </c>
      <c r="K114" s="194" t="s">
        <v>141</v>
      </c>
      <c r="L114" s="60"/>
      <c r="M114" s="199" t="s">
        <v>36</v>
      </c>
      <c r="N114" s="200" t="s">
        <v>51</v>
      </c>
      <c r="O114" s="41"/>
      <c r="P114" s="201">
        <f>O114*H114</f>
        <v>0</v>
      </c>
      <c r="Q114" s="201">
        <v>0</v>
      </c>
      <c r="R114" s="201">
        <f>Q114*H114</f>
        <v>0</v>
      </c>
      <c r="S114" s="201">
        <v>0</v>
      </c>
      <c r="T114" s="202">
        <f>S114*H114</f>
        <v>0</v>
      </c>
      <c r="AR114" s="22" t="s">
        <v>158</v>
      </c>
      <c r="AT114" s="22" t="s">
        <v>137</v>
      </c>
      <c r="AU114" s="22" t="s">
        <v>89</v>
      </c>
      <c r="AY114" s="22" t="s">
        <v>134</v>
      </c>
      <c r="BE114" s="203">
        <f>IF(N114="základní",J114,0)</f>
        <v>0</v>
      </c>
      <c r="BF114" s="203">
        <f>IF(N114="snížená",J114,0)</f>
        <v>0</v>
      </c>
      <c r="BG114" s="203">
        <f>IF(N114="zákl. přenesená",J114,0)</f>
        <v>0</v>
      </c>
      <c r="BH114" s="203">
        <f>IF(N114="sníž. přenesená",J114,0)</f>
        <v>0</v>
      </c>
      <c r="BI114" s="203">
        <f>IF(N114="nulová",J114,0)</f>
        <v>0</v>
      </c>
      <c r="BJ114" s="22" t="s">
        <v>10</v>
      </c>
      <c r="BK114" s="203">
        <f>ROUND(I114*H114,0)</f>
        <v>0</v>
      </c>
      <c r="BL114" s="22" t="s">
        <v>158</v>
      </c>
      <c r="BM114" s="22" t="s">
        <v>795</v>
      </c>
    </row>
    <row r="115" spans="2:65" s="1" customFormat="1" ht="189">
      <c r="B115" s="40"/>
      <c r="C115" s="62"/>
      <c r="D115" s="208" t="s">
        <v>183</v>
      </c>
      <c r="E115" s="62"/>
      <c r="F115" s="209" t="s">
        <v>328</v>
      </c>
      <c r="G115" s="62"/>
      <c r="H115" s="62"/>
      <c r="I115" s="162"/>
      <c r="J115" s="62"/>
      <c r="K115" s="62"/>
      <c r="L115" s="60"/>
      <c r="M115" s="210"/>
      <c r="N115" s="41"/>
      <c r="O115" s="41"/>
      <c r="P115" s="41"/>
      <c r="Q115" s="41"/>
      <c r="R115" s="41"/>
      <c r="S115" s="41"/>
      <c r="T115" s="77"/>
      <c r="AT115" s="22" t="s">
        <v>183</v>
      </c>
      <c r="AU115" s="22" t="s">
        <v>89</v>
      </c>
    </row>
    <row r="116" spans="2:65" s="11" customFormat="1" ht="13.5">
      <c r="B116" s="211"/>
      <c r="C116" s="212"/>
      <c r="D116" s="213" t="s">
        <v>185</v>
      </c>
      <c r="E116" s="212"/>
      <c r="F116" s="215" t="s">
        <v>796</v>
      </c>
      <c r="G116" s="212"/>
      <c r="H116" s="216">
        <v>360.36</v>
      </c>
      <c r="I116" s="217"/>
      <c r="J116" s="212"/>
      <c r="K116" s="212"/>
      <c r="L116" s="218"/>
      <c r="M116" s="219"/>
      <c r="N116" s="220"/>
      <c r="O116" s="220"/>
      <c r="P116" s="220"/>
      <c r="Q116" s="220"/>
      <c r="R116" s="220"/>
      <c r="S116" s="220"/>
      <c r="T116" s="221"/>
      <c r="AT116" s="222" t="s">
        <v>185</v>
      </c>
      <c r="AU116" s="222" t="s">
        <v>89</v>
      </c>
      <c r="AV116" s="11" t="s">
        <v>89</v>
      </c>
      <c r="AW116" s="11" t="s">
        <v>6</v>
      </c>
      <c r="AX116" s="11" t="s">
        <v>10</v>
      </c>
      <c r="AY116" s="222" t="s">
        <v>134</v>
      </c>
    </row>
    <row r="117" spans="2:65" s="1" customFormat="1" ht="31.5" customHeight="1">
      <c r="B117" s="40"/>
      <c r="C117" s="192" t="s">
        <v>229</v>
      </c>
      <c r="D117" s="192" t="s">
        <v>137</v>
      </c>
      <c r="E117" s="193" t="s">
        <v>341</v>
      </c>
      <c r="F117" s="194" t="s">
        <v>342</v>
      </c>
      <c r="G117" s="195" t="s">
        <v>244</v>
      </c>
      <c r="H117" s="196">
        <v>12.87</v>
      </c>
      <c r="I117" s="197"/>
      <c r="J117" s="198">
        <f>ROUND(I117*H117,0)</f>
        <v>0</v>
      </c>
      <c r="K117" s="194" t="s">
        <v>141</v>
      </c>
      <c r="L117" s="60"/>
      <c r="M117" s="199" t="s">
        <v>36</v>
      </c>
      <c r="N117" s="200" t="s">
        <v>51</v>
      </c>
      <c r="O117" s="41"/>
      <c r="P117" s="201">
        <f>O117*H117</f>
        <v>0</v>
      </c>
      <c r="Q117" s="201">
        <v>0</v>
      </c>
      <c r="R117" s="201">
        <f>Q117*H117</f>
        <v>0</v>
      </c>
      <c r="S117" s="201">
        <v>0</v>
      </c>
      <c r="T117" s="202">
        <f>S117*H117</f>
        <v>0</v>
      </c>
      <c r="AR117" s="22" t="s">
        <v>158</v>
      </c>
      <c r="AT117" s="22" t="s">
        <v>137</v>
      </c>
      <c r="AU117" s="22" t="s">
        <v>89</v>
      </c>
      <c r="AY117" s="22" t="s">
        <v>134</v>
      </c>
      <c r="BE117" s="203">
        <f>IF(N117="základní",J117,0)</f>
        <v>0</v>
      </c>
      <c r="BF117" s="203">
        <f>IF(N117="snížená",J117,0)</f>
        <v>0</v>
      </c>
      <c r="BG117" s="203">
        <f>IF(N117="zákl. přenesená",J117,0)</f>
        <v>0</v>
      </c>
      <c r="BH117" s="203">
        <f>IF(N117="sníž. přenesená",J117,0)</f>
        <v>0</v>
      </c>
      <c r="BI117" s="203">
        <f>IF(N117="nulová",J117,0)</f>
        <v>0</v>
      </c>
      <c r="BJ117" s="22" t="s">
        <v>10</v>
      </c>
      <c r="BK117" s="203">
        <f>ROUND(I117*H117,0)</f>
        <v>0</v>
      </c>
      <c r="BL117" s="22" t="s">
        <v>158</v>
      </c>
      <c r="BM117" s="22" t="s">
        <v>797</v>
      </c>
    </row>
    <row r="118" spans="2:65" s="1" customFormat="1" ht="148.5">
      <c r="B118" s="40"/>
      <c r="C118" s="62"/>
      <c r="D118" s="213" t="s">
        <v>183</v>
      </c>
      <c r="E118" s="62"/>
      <c r="F118" s="237" t="s">
        <v>277</v>
      </c>
      <c r="G118" s="62"/>
      <c r="H118" s="62"/>
      <c r="I118" s="162"/>
      <c r="J118" s="62"/>
      <c r="K118" s="62"/>
      <c r="L118" s="60"/>
      <c r="M118" s="210"/>
      <c r="N118" s="41"/>
      <c r="O118" s="41"/>
      <c r="P118" s="41"/>
      <c r="Q118" s="41"/>
      <c r="R118" s="41"/>
      <c r="S118" s="41"/>
      <c r="T118" s="77"/>
      <c r="AT118" s="22" t="s">
        <v>183</v>
      </c>
      <c r="AU118" s="22" t="s">
        <v>89</v>
      </c>
    </row>
    <row r="119" spans="2:65" s="1" customFormat="1" ht="22.5" customHeight="1">
      <c r="B119" s="40"/>
      <c r="C119" s="192" t="s">
        <v>236</v>
      </c>
      <c r="D119" s="192" t="s">
        <v>137</v>
      </c>
      <c r="E119" s="193" t="s">
        <v>357</v>
      </c>
      <c r="F119" s="194" t="s">
        <v>358</v>
      </c>
      <c r="G119" s="195" t="s">
        <v>244</v>
      </c>
      <c r="H119" s="196">
        <v>12.87</v>
      </c>
      <c r="I119" s="197"/>
      <c r="J119" s="198">
        <f>ROUND(I119*H119,0)</f>
        <v>0</v>
      </c>
      <c r="K119" s="194" t="s">
        <v>141</v>
      </c>
      <c r="L119" s="60"/>
      <c r="M119" s="199" t="s">
        <v>36</v>
      </c>
      <c r="N119" s="200" t="s">
        <v>51</v>
      </c>
      <c r="O119" s="41"/>
      <c r="P119" s="201">
        <f>O119*H119</f>
        <v>0</v>
      </c>
      <c r="Q119" s="201">
        <v>0</v>
      </c>
      <c r="R119" s="201">
        <f>Q119*H119</f>
        <v>0</v>
      </c>
      <c r="S119" s="201">
        <v>0</v>
      </c>
      <c r="T119" s="202">
        <f>S119*H119</f>
        <v>0</v>
      </c>
      <c r="AR119" s="22" t="s">
        <v>158</v>
      </c>
      <c r="AT119" s="22" t="s">
        <v>137</v>
      </c>
      <c r="AU119" s="22" t="s">
        <v>89</v>
      </c>
      <c r="AY119" s="22" t="s">
        <v>134</v>
      </c>
      <c r="BE119" s="203">
        <f>IF(N119="základní",J119,0)</f>
        <v>0</v>
      </c>
      <c r="BF119" s="203">
        <f>IF(N119="snížená",J119,0)</f>
        <v>0</v>
      </c>
      <c r="BG119" s="203">
        <f>IF(N119="zákl. přenesená",J119,0)</f>
        <v>0</v>
      </c>
      <c r="BH119" s="203">
        <f>IF(N119="sníž. přenesená",J119,0)</f>
        <v>0</v>
      </c>
      <c r="BI119" s="203">
        <f>IF(N119="nulová",J119,0)</f>
        <v>0</v>
      </c>
      <c r="BJ119" s="22" t="s">
        <v>10</v>
      </c>
      <c r="BK119" s="203">
        <f>ROUND(I119*H119,0)</f>
        <v>0</v>
      </c>
      <c r="BL119" s="22" t="s">
        <v>158</v>
      </c>
      <c r="BM119" s="22" t="s">
        <v>798</v>
      </c>
    </row>
    <row r="120" spans="2:65" s="1" customFormat="1" ht="297">
      <c r="B120" s="40"/>
      <c r="C120" s="62"/>
      <c r="D120" s="213" t="s">
        <v>183</v>
      </c>
      <c r="E120" s="62"/>
      <c r="F120" s="237" t="s">
        <v>298</v>
      </c>
      <c r="G120" s="62"/>
      <c r="H120" s="62"/>
      <c r="I120" s="162"/>
      <c r="J120" s="62"/>
      <c r="K120" s="62"/>
      <c r="L120" s="60"/>
      <c r="M120" s="210"/>
      <c r="N120" s="41"/>
      <c r="O120" s="41"/>
      <c r="P120" s="41"/>
      <c r="Q120" s="41"/>
      <c r="R120" s="41"/>
      <c r="S120" s="41"/>
      <c r="T120" s="77"/>
      <c r="AT120" s="22" t="s">
        <v>183</v>
      </c>
      <c r="AU120" s="22" t="s">
        <v>89</v>
      </c>
    </row>
    <row r="121" spans="2:65" s="1" customFormat="1" ht="22.5" customHeight="1">
      <c r="B121" s="40"/>
      <c r="C121" s="192" t="s">
        <v>241</v>
      </c>
      <c r="D121" s="192" t="s">
        <v>137</v>
      </c>
      <c r="E121" s="193" t="s">
        <v>361</v>
      </c>
      <c r="F121" s="194" t="s">
        <v>362</v>
      </c>
      <c r="G121" s="195" t="s">
        <v>286</v>
      </c>
      <c r="H121" s="196">
        <v>25.74</v>
      </c>
      <c r="I121" s="197"/>
      <c r="J121" s="198">
        <f>ROUND(I121*H121,0)</f>
        <v>0</v>
      </c>
      <c r="K121" s="194" t="s">
        <v>141</v>
      </c>
      <c r="L121" s="60"/>
      <c r="M121" s="199" t="s">
        <v>36</v>
      </c>
      <c r="N121" s="200" t="s">
        <v>51</v>
      </c>
      <c r="O121" s="41"/>
      <c r="P121" s="201">
        <f>O121*H121</f>
        <v>0</v>
      </c>
      <c r="Q121" s="201">
        <v>0</v>
      </c>
      <c r="R121" s="201">
        <f>Q121*H121</f>
        <v>0</v>
      </c>
      <c r="S121" s="201">
        <v>0</v>
      </c>
      <c r="T121" s="202">
        <f>S121*H121</f>
        <v>0</v>
      </c>
      <c r="AR121" s="22" t="s">
        <v>158</v>
      </c>
      <c r="AT121" s="22" t="s">
        <v>137</v>
      </c>
      <c r="AU121" s="22" t="s">
        <v>89</v>
      </c>
      <c r="AY121" s="22" t="s">
        <v>134</v>
      </c>
      <c r="BE121" s="203">
        <f>IF(N121="základní",J121,0)</f>
        <v>0</v>
      </c>
      <c r="BF121" s="203">
        <f>IF(N121="snížená",J121,0)</f>
        <v>0</v>
      </c>
      <c r="BG121" s="203">
        <f>IF(N121="zákl. přenesená",J121,0)</f>
        <v>0</v>
      </c>
      <c r="BH121" s="203">
        <f>IF(N121="sníž. přenesená",J121,0)</f>
        <v>0</v>
      </c>
      <c r="BI121" s="203">
        <f>IF(N121="nulová",J121,0)</f>
        <v>0</v>
      </c>
      <c r="BJ121" s="22" t="s">
        <v>10</v>
      </c>
      <c r="BK121" s="203">
        <f>ROUND(I121*H121,0)</f>
        <v>0</v>
      </c>
      <c r="BL121" s="22" t="s">
        <v>158</v>
      </c>
      <c r="BM121" s="22" t="s">
        <v>799</v>
      </c>
    </row>
    <row r="122" spans="2:65" s="1" customFormat="1" ht="297">
      <c r="B122" s="40"/>
      <c r="C122" s="62"/>
      <c r="D122" s="208" t="s">
        <v>183</v>
      </c>
      <c r="E122" s="62"/>
      <c r="F122" s="209" t="s">
        <v>298</v>
      </c>
      <c r="G122" s="62"/>
      <c r="H122" s="62"/>
      <c r="I122" s="162"/>
      <c r="J122" s="62"/>
      <c r="K122" s="62"/>
      <c r="L122" s="60"/>
      <c r="M122" s="210"/>
      <c r="N122" s="41"/>
      <c r="O122" s="41"/>
      <c r="P122" s="41"/>
      <c r="Q122" s="41"/>
      <c r="R122" s="41"/>
      <c r="S122" s="41"/>
      <c r="T122" s="77"/>
      <c r="AT122" s="22" t="s">
        <v>183</v>
      </c>
      <c r="AU122" s="22" t="s">
        <v>89</v>
      </c>
    </row>
    <row r="123" spans="2:65" s="11" customFormat="1" ht="13.5">
      <c r="B123" s="211"/>
      <c r="C123" s="212"/>
      <c r="D123" s="213" t="s">
        <v>185</v>
      </c>
      <c r="E123" s="212"/>
      <c r="F123" s="215" t="s">
        <v>800</v>
      </c>
      <c r="G123" s="212"/>
      <c r="H123" s="216">
        <v>25.74</v>
      </c>
      <c r="I123" s="217"/>
      <c r="J123" s="212"/>
      <c r="K123" s="212"/>
      <c r="L123" s="218"/>
      <c r="M123" s="219"/>
      <c r="N123" s="220"/>
      <c r="O123" s="220"/>
      <c r="P123" s="220"/>
      <c r="Q123" s="220"/>
      <c r="R123" s="220"/>
      <c r="S123" s="220"/>
      <c r="T123" s="221"/>
      <c r="AT123" s="222" t="s">
        <v>185</v>
      </c>
      <c r="AU123" s="222" t="s">
        <v>89</v>
      </c>
      <c r="AV123" s="11" t="s">
        <v>89</v>
      </c>
      <c r="AW123" s="11" t="s">
        <v>6</v>
      </c>
      <c r="AX123" s="11" t="s">
        <v>10</v>
      </c>
      <c r="AY123" s="222" t="s">
        <v>134</v>
      </c>
    </row>
    <row r="124" spans="2:65" s="1" customFormat="1" ht="31.5" customHeight="1">
      <c r="B124" s="40"/>
      <c r="C124" s="192" t="s">
        <v>11</v>
      </c>
      <c r="D124" s="192" t="s">
        <v>137</v>
      </c>
      <c r="E124" s="193" t="s">
        <v>801</v>
      </c>
      <c r="F124" s="194" t="s">
        <v>802</v>
      </c>
      <c r="G124" s="195" t="s">
        <v>244</v>
      </c>
      <c r="H124" s="196">
        <v>9.9179999999999993</v>
      </c>
      <c r="I124" s="197"/>
      <c r="J124" s="198">
        <f>ROUND(I124*H124,0)</f>
        <v>0</v>
      </c>
      <c r="K124" s="194" t="s">
        <v>141</v>
      </c>
      <c r="L124" s="60"/>
      <c r="M124" s="199" t="s">
        <v>36</v>
      </c>
      <c r="N124" s="200" t="s">
        <v>51</v>
      </c>
      <c r="O124" s="41"/>
      <c r="P124" s="201">
        <f>O124*H124</f>
        <v>0</v>
      </c>
      <c r="Q124" s="201">
        <v>0</v>
      </c>
      <c r="R124" s="201">
        <f>Q124*H124</f>
        <v>0</v>
      </c>
      <c r="S124" s="201">
        <v>0</v>
      </c>
      <c r="T124" s="202">
        <f>S124*H124</f>
        <v>0</v>
      </c>
      <c r="AR124" s="22" t="s">
        <v>158</v>
      </c>
      <c r="AT124" s="22" t="s">
        <v>137</v>
      </c>
      <c r="AU124" s="22" t="s">
        <v>89</v>
      </c>
      <c r="AY124" s="22" t="s">
        <v>134</v>
      </c>
      <c r="BE124" s="203">
        <f>IF(N124="základní",J124,0)</f>
        <v>0</v>
      </c>
      <c r="BF124" s="203">
        <f>IF(N124="snížená",J124,0)</f>
        <v>0</v>
      </c>
      <c r="BG124" s="203">
        <f>IF(N124="zákl. přenesená",J124,0)</f>
        <v>0</v>
      </c>
      <c r="BH124" s="203">
        <f>IF(N124="sníž. přenesená",J124,0)</f>
        <v>0</v>
      </c>
      <c r="BI124" s="203">
        <f>IF(N124="nulová",J124,0)</f>
        <v>0</v>
      </c>
      <c r="BJ124" s="22" t="s">
        <v>10</v>
      </c>
      <c r="BK124" s="203">
        <f>ROUND(I124*H124,0)</f>
        <v>0</v>
      </c>
      <c r="BL124" s="22" t="s">
        <v>158</v>
      </c>
      <c r="BM124" s="22" t="s">
        <v>803</v>
      </c>
    </row>
    <row r="125" spans="2:65" s="1" customFormat="1" ht="409.5">
      <c r="B125" s="40"/>
      <c r="C125" s="62"/>
      <c r="D125" s="208" t="s">
        <v>183</v>
      </c>
      <c r="E125" s="62"/>
      <c r="F125" s="209" t="s">
        <v>804</v>
      </c>
      <c r="G125" s="62"/>
      <c r="H125" s="62"/>
      <c r="I125" s="162"/>
      <c r="J125" s="62"/>
      <c r="K125" s="62"/>
      <c r="L125" s="60"/>
      <c r="M125" s="210"/>
      <c r="N125" s="41"/>
      <c r="O125" s="41"/>
      <c r="P125" s="41"/>
      <c r="Q125" s="41"/>
      <c r="R125" s="41"/>
      <c r="S125" s="41"/>
      <c r="T125" s="77"/>
      <c r="AT125" s="22" t="s">
        <v>183</v>
      </c>
      <c r="AU125" s="22" t="s">
        <v>89</v>
      </c>
    </row>
    <row r="126" spans="2:65" s="11" customFormat="1" ht="13.5">
      <c r="B126" s="211"/>
      <c r="C126" s="212"/>
      <c r="D126" s="208" t="s">
        <v>185</v>
      </c>
      <c r="E126" s="223" t="s">
        <v>36</v>
      </c>
      <c r="F126" s="224" t="s">
        <v>805</v>
      </c>
      <c r="G126" s="212"/>
      <c r="H126" s="225">
        <v>8.19</v>
      </c>
      <c r="I126" s="217"/>
      <c r="J126" s="212"/>
      <c r="K126" s="212"/>
      <c r="L126" s="218"/>
      <c r="M126" s="219"/>
      <c r="N126" s="220"/>
      <c r="O126" s="220"/>
      <c r="P126" s="220"/>
      <c r="Q126" s="220"/>
      <c r="R126" s="220"/>
      <c r="S126" s="220"/>
      <c r="T126" s="221"/>
      <c r="AT126" s="222" t="s">
        <v>185</v>
      </c>
      <c r="AU126" s="222" t="s">
        <v>89</v>
      </c>
      <c r="AV126" s="11" t="s">
        <v>89</v>
      </c>
      <c r="AW126" s="11" t="s">
        <v>42</v>
      </c>
      <c r="AX126" s="11" t="s">
        <v>80</v>
      </c>
      <c r="AY126" s="222" t="s">
        <v>134</v>
      </c>
    </row>
    <row r="127" spans="2:65" s="11" customFormat="1" ht="13.5">
      <c r="B127" s="211"/>
      <c r="C127" s="212"/>
      <c r="D127" s="208" t="s">
        <v>185</v>
      </c>
      <c r="E127" s="223" t="s">
        <v>36</v>
      </c>
      <c r="F127" s="224" t="s">
        <v>806</v>
      </c>
      <c r="G127" s="212"/>
      <c r="H127" s="225">
        <v>1.728</v>
      </c>
      <c r="I127" s="217"/>
      <c r="J127" s="212"/>
      <c r="K127" s="212"/>
      <c r="L127" s="218"/>
      <c r="M127" s="219"/>
      <c r="N127" s="220"/>
      <c r="O127" s="220"/>
      <c r="P127" s="220"/>
      <c r="Q127" s="220"/>
      <c r="R127" s="220"/>
      <c r="S127" s="220"/>
      <c r="T127" s="221"/>
      <c r="AT127" s="222" t="s">
        <v>185</v>
      </c>
      <c r="AU127" s="222" t="s">
        <v>89</v>
      </c>
      <c r="AV127" s="11" t="s">
        <v>89</v>
      </c>
      <c r="AW127" s="11" t="s">
        <v>42</v>
      </c>
      <c r="AX127" s="11" t="s">
        <v>80</v>
      </c>
      <c r="AY127" s="222" t="s">
        <v>134</v>
      </c>
    </row>
    <row r="128" spans="2:65" s="12" customFormat="1" ht="13.5">
      <c r="B128" s="226"/>
      <c r="C128" s="227"/>
      <c r="D128" s="213" t="s">
        <v>185</v>
      </c>
      <c r="E128" s="228" t="s">
        <v>36</v>
      </c>
      <c r="F128" s="229" t="s">
        <v>249</v>
      </c>
      <c r="G128" s="227"/>
      <c r="H128" s="230">
        <v>9.9179999999999993</v>
      </c>
      <c r="I128" s="231"/>
      <c r="J128" s="227"/>
      <c r="K128" s="227"/>
      <c r="L128" s="232"/>
      <c r="M128" s="233"/>
      <c r="N128" s="234"/>
      <c r="O128" s="234"/>
      <c r="P128" s="234"/>
      <c r="Q128" s="234"/>
      <c r="R128" s="234"/>
      <c r="S128" s="234"/>
      <c r="T128" s="235"/>
      <c r="AT128" s="236" t="s">
        <v>185</v>
      </c>
      <c r="AU128" s="236" t="s">
        <v>89</v>
      </c>
      <c r="AV128" s="12" t="s">
        <v>158</v>
      </c>
      <c r="AW128" s="12" t="s">
        <v>42</v>
      </c>
      <c r="AX128" s="12" t="s">
        <v>10</v>
      </c>
      <c r="AY128" s="236" t="s">
        <v>134</v>
      </c>
    </row>
    <row r="129" spans="2:65" s="1" customFormat="1" ht="22.5" customHeight="1">
      <c r="B129" s="40"/>
      <c r="C129" s="238" t="s">
        <v>253</v>
      </c>
      <c r="D129" s="238" t="s">
        <v>283</v>
      </c>
      <c r="E129" s="239" t="s">
        <v>284</v>
      </c>
      <c r="F129" s="240" t="s">
        <v>285</v>
      </c>
      <c r="G129" s="241" t="s">
        <v>286</v>
      </c>
      <c r="H129" s="242">
        <v>16.38</v>
      </c>
      <c r="I129" s="243"/>
      <c r="J129" s="244">
        <f>ROUND(I129*H129,0)</f>
        <v>0</v>
      </c>
      <c r="K129" s="240" t="s">
        <v>141</v>
      </c>
      <c r="L129" s="245"/>
      <c r="M129" s="246" t="s">
        <v>36</v>
      </c>
      <c r="N129" s="247" t="s">
        <v>51</v>
      </c>
      <c r="O129" s="41"/>
      <c r="P129" s="201">
        <f>O129*H129</f>
        <v>0</v>
      </c>
      <c r="Q129" s="201">
        <v>0</v>
      </c>
      <c r="R129" s="201">
        <f>Q129*H129</f>
        <v>0</v>
      </c>
      <c r="S129" s="201">
        <v>0</v>
      </c>
      <c r="T129" s="202">
        <f>S129*H129</f>
        <v>0</v>
      </c>
      <c r="AR129" s="22" t="s">
        <v>211</v>
      </c>
      <c r="AT129" s="22" t="s">
        <v>283</v>
      </c>
      <c r="AU129" s="22" t="s">
        <v>89</v>
      </c>
      <c r="AY129" s="22" t="s">
        <v>134</v>
      </c>
      <c r="BE129" s="203">
        <f>IF(N129="základní",J129,0)</f>
        <v>0</v>
      </c>
      <c r="BF129" s="203">
        <f>IF(N129="snížená",J129,0)</f>
        <v>0</v>
      </c>
      <c r="BG129" s="203">
        <f>IF(N129="zákl. přenesená",J129,0)</f>
        <v>0</v>
      </c>
      <c r="BH129" s="203">
        <f>IF(N129="sníž. přenesená",J129,0)</f>
        <v>0</v>
      </c>
      <c r="BI129" s="203">
        <f>IF(N129="nulová",J129,0)</f>
        <v>0</v>
      </c>
      <c r="BJ129" s="22" t="s">
        <v>10</v>
      </c>
      <c r="BK129" s="203">
        <f>ROUND(I129*H129,0)</f>
        <v>0</v>
      </c>
      <c r="BL129" s="22" t="s">
        <v>158</v>
      </c>
      <c r="BM129" s="22" t="s">
        <v>807</v>
      </c>
    </row>
    <row r="130" spans="2:65" s="11" customFormat="1" ht="13.5">
      <c r="B130" s="211"/>
      <c r="C130" s="212"/>
      <c r="D130" s="213" t="s">
        <v>185</v>
      </c>
      <c r="E130" s="212"/>
      <c r="F130" s="215" t="s">
        <v>808</v>
      </c>
      <c r="G130" s="212"/>
      <c r="H130" s="216">
        <v>16.38</v>
      </c>
      <c r="I130" s="217"/>
      <c r="J130" s="212"/>
      <c r="K130" s="212"/>
      <c r="L130" s="218"/>
      <c r="M130" s="219"/>
      <c r="N130" s="220"/>
      <c r="O130" s="220"/>
      <c r="P130" s="220"/>
      <c r="Q130" s="220"/>
      <c r="R130" s="220"/>
      <c r="S130" s="220"/>
      <c r="T130" s="221"/>
      <c r="AT130" s="222" t="s">
        <v>185</v>
      </c>
      <c r="AU130" s="222" t="s">
        <v>89</v>
      </c>
      <c r="AV130" s="11" t="s">
        <v>89</v>
      </c>
      <c r="AW130" s="11" t="s">
        <v>6</v>
      </c>
      <c r="AX130" s="11" t="s">
        <v>10</v>
      </c>
      <c r="AY130" s="222" t="s">
        <v>134</v>
      </c>
    </row>
    <row r="131" spans="2:65" s="1" customFormat="1" ht="44.25" customHeight="1">
      <c r="B131" s="40"/>
      <c r="C131" s="192" t="s">
        <v>258</v>
      </c>
      <c r="D131" s="192" t="s">
        <v>137</v>
      </c>
      <c r="E131" s="193" t="s">
        <v>809</v>
      </c>
      <c r="F131" s="194" t="s">
        <v>810</v>
      </c>
      <c r="G131" s="195" t="s">
        <v>244</v>
      </c>
      <c r="H131" s="196">
        <v>3.51</v>
      </c>
      <c r="I131" s="197"/>
      <c r="J131" s="198">
        <f>ROUND(I131*H131,0)</f>
        <v>0</v>
      </c>
      <c r="K131" s="194" t="s">
        <v>141</v>
      </c>
      <c r="L131" s="60"/>
      <c r="M131" s="199" t="s">
        <v>36</v>
      </c>
      <c r="N131" s="200" t="s">
        <v>51</v>
      </c>
      <c r="O131" s="41"/>
      <c r="P131" s="201">
        <f>O131*H131</f>
        <v>0</v>
      </c>
      <c r="Q131" s="201">
        <v>0</v>
      </c>
      <c r="R131" s="201">
        <f>Q131*H131</f>
        <v>0</v>
      </c>
      <c r="S131" s="201">
        <v>0</v>
      </c>
      <c r="T131" s="202">
        <f>S131*H131</f>
        <v>0</v>
      </c>
      <c r="AR131" s="22" t="s">
        <v>158</v>
      </c>
      <c r="AT131" s="22" t="s">
        <v>137</v>
      </c>
      <c r="AU131" s="22" t="s">
        <v>89</v>
      </c>
      <c r="AY131" s="22" t="s">
        <v>134</v>
      </c>
      <c r="BE131" s="203">
        <f>IF(N131="základní",J131,0)</f>
        <v>0</v>
      </c>
      <c r="BF131" s="203">
        <f>IF(N131="snížená",J131,0)</f>
        <v>0</v>
      </c>
      <c r="BG131" s="203">
        <f>IF(N131="zákl. přenesená",J131,0)</f>
        <v>0</v>
      </c>
      <c r="BH131" s="203">
        <f>IF(N131="sníž. přenesená",J131,0)</f>
        <v>0</v>
      </c>
      <c r="BI131" s="203">
        <f>IF(N131="nulová",J131,0)</f>
        <v>0</v>
      </c>
      <c r="BJ131" s="22" t="s">
        <v>10</v>
      </c>
      <c r="BK131" s="203">
        <f>ROUND(I131*H131,0)</f>
        <v>0</v>
      </c>
      <c r="BL131" s="22" t="s">
        <v>158</v>
      </c>
      <c r="BM131" s="22" t="s">
        <v>811</v>
      </c>
    </row>
    <row r="132" spans="2:65" s="1" customFormat="1" ht="94.5">
      <c r="B132" s="40"/>
      <c r="C132" s="62"/>
      <c r="D132" s="208" t="s">
        <v>183</v>
      </c>
      <c r="E132" s="62"/>
      <c r="F132" s="209" t="s">
        <v>812</v>
      </c>
      <c r="G132" s="62"/>
      <c r="H132" s="62"/>
      <c r="I132" s="162"/>
      <c r="J132" s="62"/>
      <c r="K132" s="62"/>
      <c r="L132" s="60"/>
      <c r="M132" s="210"/>
      <c r="N132" s="41"/>
      <c r="O132" s="41"/>
      <c r="P132" s="41"/>
      <c r="Q132" s="41"/>
      <c r="R132" s="41"/>
      <c r="S132" s="41"/>
      <c r="T132" s="77"/>
      <c r="AT132" s="22" t="s">
        <v>183</v>
      </c>
      <c r="AU132" s="22" t="s">
        <v>89</v>
      </c>
    </row>
    <row r="133" spans="2:65" s="11" customFormat="1" ht="13.5">
      <c r="B133" s="211"/>
      <c r="C133" s="212"/>
      <c r="D133" s="213" t="s">
        <v>185</v>
      </c>
      <c r="E133" s="214" t="s">
        <v>36</v>
      </c>
      <c r="F133" s="215" t="s">
        <v>813</v>
      </c>
      <c r="G133" s="212"/>
      <c r="H133" s="216">
        <v>3.51</v>
      </c>
      <c r="I133" s="217"/>
      <c r="J133" s="212"/>
      <c r="K133" s="212"/>
      <c r="L133" s="218"/>
      <c r="M133" s="219"/>
      <c r="N133" s="220"/>
      <c r="O133" s="220"/>
      <c r="P133" s="220"/>
      <c r="Q133" s="220"/>
      <c r="R133" s="220"/>
      <c r="S133" s="220"/>
      <c r="T133" s="221"/>
      <c r="AT133" s="222" t="s">
        <v>185</v>
      </c>
      <c r="AU133" s="222" t="s">
        <v>89</v>
      </c>
      <c r="AV133" s="11" t="s">
        <v>89</v>
      </c>
      <c r="AW133" s="11" t="s">
        <v>42</v>
      </c>
      <c r="AX133" s="11" t="s">
        <v>10</v>
      </c>
      <c r="AY133" s="222" t="s">
        <v>134</v>
      </c>
    </row>
    <row r="134" spans="2:65" s="1" customFormat="1" ht="22.5" customHeight="1">
      <c r="B134" s="40"/>
      <c r="C134" s="238" t="s">
        <v>263</v>
      </c>
      <c r="D134" s="238" t="s">
        <v>283</v>
      </c>
      <c r="E134" s="239" t="s">
        <v>814</v>
      </c>
      <c r="F134" s="240" t="s">
        <v>815</v>
      </c>
      <c r="G134" s="241" t="s">
        <v>286</v>
      </c>
      <c r="H134" s="242">
        <v>7.02</v>
      </c>
      <c r="I134" s="243"/>
      <c r="J134" s="244">
        <f>ROUND(I134*H134,0)</f>
        <v>0</v>
      </c>
      <c r="K134" s="240" t="s">
        <v>141</v>
      </c>
      <c r="L134" s="245"/>
      <c r="M134" s="246" t="s">
        <v>36</v>
      </c>
      <c r="N134" s="247" t="s">
        <v>51</v>
      </c>
      <c r="O134" s="41"/>
      <c r="P134" s="201">
        <f>O134*H134</f>
        <v>0</v>
      </c>
      <c r="Q134" s="201">
        <v>0</v>
      </c>
      <c r="R134" s="201">
        <f>Q134*H134</f>
        <v>0</v>
      </c>
      <c r="S134" s="201">
        <v>0</v>
      </c>
      <c r="T134" s="202">
        <f>S134*H134</f>
        <v>0</v>
      </c>
      <c r="AR134" s="22" t="s">
        <v>211</v>
      </c>
      <c r="AT134" s="22" t="s">
        <v>283</v>
      </c>
      <c r="AU134" s="22" t="s">
        <v>89</v>
      </c>
      <c r="AY134" s="22" t="s">
        <v>134</v>
      </c>
      <c r="BE134" s="203">
        <f>IF(N134="základní",J134,0)</f>
        <v>0</v>
      </c>
      <c r="BF134" s="203">
        <f>IF(N134="snížená",J134,0)</f>
        <v>0</v>
      </c>
      <c r="BG134" s="203">
        <f>IF(N134="zákl. přenesená",J134,0)</f>
        <v>0</v>
      </c>
      <c r="BH134" s="203">
        <f>IF(N134="sníž. přenesená",J134,0)</f>
        <v>0</v>
      </c>
      <c r="BI134" s="203">
        <f>IF(N134="nulová",J134,0)</f>
        <v>0</v>
      </c>
      <c r="BJ134" s="22" t="s">
        <v>10</v>
      </c>
      <c r="BK134" s="203">
        <f>ROUND(I134*H134,0)</f>
        <v>0</v>
      </c>
      <c r="BL134" s="22" t="s">
        <v>158</v>
      </c>
      <c r="BM134" s="22" t="s">
        <v>816</v>
      </c>
    </row>
    <row r="135" spans="2:65" s="11" customFormat="1" ht="13.5">
      <c r="B135" s="211"/>
      <c r="C135" s="212"/>
      <c r="D135" s="208" t="s">
        <v>185</v>
      </c>
      <c r="E135" s="212"/>
      <c r="F135" s="224" t="s">
        <v>817</v>
      </c>
      <c r="G135" s="212"/>
      <c r="H135" s="225">
        <v>7.02</v>
      </c>
      <c r="I135" s="217"/>
      <c r="J135" s="212"/>
      <c r="K135" s="212"/>
      <c r="L135" s="218"/>
      <c r="M135" s="219"/>
      <c r="N135" s="220"/>
      <c r="O135" s="220"/>
      <c r="P135" s="220"/>
      <c r="Q135" s="220"/>
      <c r="R135" s="220"/>
      <c r="S135" s="220"/>
      <c r="T135" s="221"/>
      <c r="AT135" s="222" t="s">
        <v>185</v>
      </c>
      <c r="AU135" s="222" t="s">
        <v>89</v>
      </c>
      <c r="AV135" s="11" t="s">
        <v>89</v>
      </c>
      <c r="AW135" s="11" t="s">
        <v>6</v>
      </c>
      <c r="AX135" s="11" t="s">
        <v>10</v>
      </c>
      <c r="AY135" s="222" t="s">
        <v>134</v>
      </c>
    </row>
    <row r="136" spans="2:65" s="10" customFormat="1" ht="29.85" customHeight="1">
      <c r="B136" s="175"/>
      <c r="C136" s="176"/>
      <c r="D136" s="189" t="s">
        <v>79</v>
      </c>
      <c r="E136" s="190" t="s">
        <v>158</v>
      </c>
      <c r="F136" s="190" t="s">
        <v>818</v>
      </c>
      <c r="G136" s="176"/>
      <c r="H136" s="176"/>
      <c r="I136" s="179"/>
      <c r="J136" s="191">
        <f>BK136</f>
        <v>0</v>
      </c>
      <c r="K136" s="176"/>
      <c r="L136" s="181"/>
      <c r="M136" s="182"/>
      <c r="N136" s="183"/>
      <c r="O136" s="183"/>
      <c r="P136" s="184">
        <f>SUM(P137:P139)</f>
        <v>0</v>
      </c>
      <c r="Q136" s="183"/>
      <c r="R136" s="184">
        <f>SUM(R137:R139)</f>
        <v>0</v>
      </c>
      <c r="S136" s="183"/>
      <c r="T136" s="185">
        <f>SUM(T137:T139)</f>
        <v>0</v>
      </c>
      <c r="AR136" s="186" t="s">
        <v>10</v>
      </c>
      <c r="AT136" s="187" t="s">
        <v>79</v>
      </c>
      <c r="AU136" s="187" t="s">
        <v>10</v>
      </c>
      <c r="AY136" s="186" t="s">
        <v>134</v>
      </c>
      <c r="BK136" s="188">
        <f>SUM(BK137:BK139)</f>
        <v>0</v>
      </c>
    </row>
    <row r="137" spans="2:65" s="1" customFormat="1" ht="31.5" customHeight="1">
      <c r="B137" s="40"/>
      <c r="C137" s="192" t="s">
        <v>268</v>
      </c>
      <c r="D137" s="192" t="s">
        <v>137</v>
      </c>
      <c r="E137" s="193" t="s">
        <v>819</v>
      </c>
      <c r="F137" s="194" t="s">
        <v>820</v>
      </c>
      <c r="G137" s="195" t="s">
        <v>244</v>
      </c>
      <c r="H137" s="196">
        <v>1.17</v>
      </c>
      <c r="I137" s="197"/>
      <c r="J137" s="198">
        <f>ROUND(I137*H137,0)</f>
        <v>0</v>
      </c>
      <c r="K137" s="194" t="s">
        <v>141</v>
      </c>
      <c r="L137" s="60"/>
      <c r="M137" s="199" t="s">
        <v>36</v>
      </c>
      <c r="N137" s="200" t="s">
        <v>51</v>
      </c>
      <c r="O137" s="41"/>
      <c r="P137" s="201">
        <f>O137*H137</f>
        <v>0</v>
      </c>
      <c r="Q137" s="201">
        <v>0</v>
      </c>
      <c r="R137" s="201">
        <f>Q137*H137</f>
        <v>0</v>
      </c>
      <c r="S137" s="201">
        <v>0</v>
      </c>
      <c r="T137" s="202">
        <f>S137*H137</f>
        <v>0</v>
      </c>
      <c r="AR137" s="22" t="s">
        <v>158</v>
      </c>
      <c r="AT137" s="22" t="s">
        <v>137</v>
      </c>
      <c r="AU137" s="22" t="s">
        <v>89</v>
      </c>
      <c r="AY137" s="22" t="s">
        <v>134</v>
      </c>
      <c r="BE137" s="203">
        <f>IF(N137="základní",J137,0)</f>
        <v>0</v>
      </c>
      <c r="BF137" s="203">
        <f>IF(N137="snížená",J137,0)</f>
        <v>0</v>
      </c>
      <c r="BG137" s="203">
        <f>IF(N137="zákl. přenesená",J137,0)</f>
        <v>0</v>
      </c>
      <c r="BH137" s="203">
        <f>IF(N137="sníž. přenesená",J137,0)</f>
        <v>0</v>
      </c>
      <c r="BI137" s="203">
        <f>IF(N137="nulová",J137,0)</f>
        <v>0</v>
      </c>
      <c r="BJ137" s="22" t="s">
        <v>10</v>
      </c>
      <c r="BK137" s="203">
        <f>ROUND(I137*H137,0)</f>
        <v>0</v>
      </c>
      <c r="BL137" s="22" t="s">
        <v>158</v>
      </c>
      <c r="BM137" s="22" t="s">
        <v>821</v>
      </c>
    </row>
    <row r="138" spans="2:65" s="1" customFormat="1" ht="54">
      <c r="B138" s="40"/>
      <c r="C138" s="62"/>
      <c r="D138" s="208" t="s">
        <v>183</v>
      </c>
      <c r="E138" s="62"/>
      <c r="F138" s="209" t="s">
        <v>822</v>
      </c>
      <c r="G138" s="62"/>
      <c r="H138" s="62"/>
      <c r="I138" s="162"/>
      <c r="J138" s="62"/>
      <c r="K138" s="62"/>
      <c r="L138" s="60"/>
      <c r="M138" s="210"/>
      <c r="N138" s="41"/>
      <c r="O138" s="41"/>
      <c r="P138" s="41"/>
      <c r="Q138" s="41"/>
      <c r="R138" s="41"/>
      <c r="S138" s="41"/>
      <c r="T138" s="77"/>
      <c r="AT138" s="22" t="s">
        <v>183</v>
      </c>
      <c r="AU138" s="22" t="s">
        <v>89</v>
      </c>
    </row>
    <row r="139" spans="2:65" s="11" customFormat="1" ht="13.5">
      <c r="B139" s="211"/>
      <c r="C139" s="212"/>
      <c r="D139" s="208" t="s">
        <v>185</v>
      </c>
      <c r="E139" s="223" t="s">
        <v>36</v>
      </c>
      <c r="F139" s="224" t="s">
        <v>823</v>
      </c>
      <c r="G139" s="212"/>
      <c r="H139" s="225">
        <v>1.17</v>
      </c>
      <c r="I139" s="217"/>
      <c r="J139" s="212"/>
      <c r="K139" s="212"/>
      <c r="L139" s="218"/>
      <c r="M139" s="219"/>
      <c r="N139" s="220"/>
      <c r="O139" s="220"/>
      <c r="P139" s="220"/>
      <c r="Q139" s="220"/>
      <c r="R139" s="220"/>
      <c r="S139" s="220"/>
      <c r="T139" s="221"/>
      <c r="AT139" s="222" t="s">
        <v>185</v>
      </c>
      <c r="AU139" s="222" t="s">
        <v>89</v>
      </c>
      <c r="AV139" s="11" t="s">
        <v>89</v>
      </c>
      <c r="AW139" s="11" t="s">
        <v>42</v>
      </c>
      <c r="AX139" s="11" t="s">
        <v>10</v>
      </c>
      <c r="AY139" s="222" t="s">
        <v>134</v>
      </c>
    </row>
    <row r="140" spans="2:65" s="10" customFormat="1" ht="29.85" customHeight="1">
      <c r="B140" s="175"/>
      <c r="C140" s="176"/>
      <c r="D140" s="189" t="s">
        <v>79</v>
      </c>
      <c r="E140" s="190" t="s">
        <v>211</v>
      </c>
      <c r="F140" s="190" t="s">
        <v>508</v>
      </c>
      <c r="G140" s="176"/>
      <c r="H140" s="176"/>
      <c r="I140" s="179"/>
      <c r="J140" s="191">
        <f>BK140</f>
        <v>0</v>
      </c>
      <c r="K140" s="176"/>
      <c r="L140" s="181"/>
      <c r="M140" s="182"/>
      <c r="N140" s="183"/>
      <c r="O140" s="183"/>
      <c r="P140" s="184">
        <f>SUM(P141:P142)</f>
        <v>0</v>
      </c>
      <c r="Q140" s="183"/>
      <c r="R140" s="184">
        <f>SUM(R141:R142)</f>
        <v>2.5349999999999999E-3</v>
      </c>
      <c r="S140" s="183"/>
      <c r="T140" s="185">
        <f>SUM(T141:T142)</f>
        <v>0</v>
      </c>
      <c r="AR140" s="186" t="s">
        <v>10</v>
      </c>
      <c r="AT140" s="187" t="s">
        <v>79</v>
      </c>
      <c r="AU140" s="187" t="s">
        <v>10</v>
      </c>
      <c r="AY140" s="186" t="s">
        <v>134</v>
      </c>
      <c r="BK140" s="188">
        <f>SUM(BK141:BK142)</f>
        <v>0</v>
      </c>
    </row>
    <row r="141" spans="2:65" s="1" customFormat="1" ht="22.5" customHeight="1">
      <c r="B141" s="40"/>
      <c r="C141" s="192" t="s">
        <v>273</v>
      </c>
      <c r="D141" s="192" t="s">
        <v>137</v>
      </c>
      <c r="E141" s="193" t="s">
        <v>824</v>
      </c>
      <c r="F141" s="194" t="s">
        <v>825</v>
      </c>
      <c r="G141" s="195" t="s">
        <v>232</v>
      </c>
      <c r="H141" s="196">
        <v>19.5</v>
      </c>
      <c r="I141" s="197"/>
      <c r="J141" s="198">
        <f>ROUND(I141*H141,0)</f>
        <v>0</v>
      </c>
      <c r="K141" s="194" t="s">
        <v>141</v>
      </c>
      <c r="L141" s="60"/>
      <c r="M141" s="199" t="s">
        <v>36</v>
      </c>
      <c r="N141" s="200" t="s">
        <v>51</v>
      </c>
      <c r="O141" s="41"/>
      <c r="P141" s="201">
        <f>O141*H141</f>
        <v>0</v>
      </c>
      <c r="Q141" s="201">
        <v>1.2999999999999999E-4</v>
      </c>
      <c r="R141" s="201">
        <f>Q141*H141</f>
        <v>2.5349999999999999E-3</v>
      </c>
      <c r="S141" s="201">
        <v>0</v>
      </c>
      <c r="T141" s="202">
        <f>S141*H141</f>
        <v>0</v>
      </c>
      <c r="AR141" s="22" t="s">
        <v>158</v>
      </c>
      <c r="AT141" s="22" t="s">
        <v>137</v>
      </c>
      <c r="AU141" s="22" t="s">
        <v>89</v>
      </c>
      <c r="AY141" s="22" t="s">
        <v>134</v>
      </c>
      <c r="BE141" s="203">
        <f>IF(N141="základní",J141,0)</f>
        <v>0</v>
      </c>
      <c r="BF141" s="203">
        <f>IF(N141="snížená",J141,0)</f>
        <v>0</v>
      </c>
      <c r="BG141" s="203">
        <f>IF(N141="zákl. přenesená",J141,0)</f>
        <v>0</v>
      </c>
      <c r="BH141" s="203">
        <f>IF(N141="sníž. přenesená",J141,0)</f>
        <v>0</v>
      </c>
      <c r="BI141" s="203">
        <f>IF(N141="nulová",J141,0)</f>
        <v>0</v>
      </c>
      <c r="BJ141" s="22" t="s">
        <v>10</v>
      </c>
      <c r="BK141" s="203">
        <f>ROUND(I141*H141,0)</f>
        <v>0</v>
      </c>
      <c r="BL141" s="22" t="s">
        <v>158</v>
      </c>
      <c r="BM141" s="22" t="s">
        <v>826</v>
      </c>
    </row>
    <row r="142" spans="2:65" s="11" customFormat="1" ht="13.5">
      <c r="B142" s="211"/>
      <c r="C142" s="212"/>
      <c r="D142" s="208" t="s">
        <v>185</v>
      </c>
      <c r="E142" s="223" t="s">
        <v>36</v>
      </c>
      <c r="F142" s="224" t="s">
        <v>827</v>
      </c>
      <c r="G142" s="212"/>
      <c r="H142" s="225">
        <v>19.5</v>
      </c>
      <c r="I142" s="217"/>
      <c r="J142" s="212"/>
      <c r="K142" s="212"/>
      <c r="L142" s="218"/>
      <c r="M142" s="219"/>
      <c r="N142" s="220"/>
      <c r="O142" s="220"/>
      <c r="P142" s="220"/>
      <c r="Q142" s="220"/>
      <c r="R142" s="220"/>
      <c r="S142" s="220"/>
      <c r="T142" s="221"/>
      <c r="AT142" s="222" t="s">
        <v>185</v>
      </c>
      <c r="AU142" s="222" t="s">
        <v>89</v>
      </c>
      <c r="AV142" s="11" t="s">
        <v>89</v>
      </c>
      <c r="AW142" s="11" t="s">
        <v>42</v>
      </c>
      <c r="AX142" s="11" t="s">
        <v>10</v>
      </c>
      <c r="AY142" s="222" t="s">
        <v>134</v>
      </c>
    </row>
    <row r="143" spans="2:65" s="10" customFormat="1" ht="29.85" customHeight="1">
      <c r="B143" s="175"/>
      <c r="C143" s="176"/>
      <c r="D143" s="189" t="s">
        <v>79</v>
      </c>
      <c r="E143" s="190" t="s">
        <v>216</v>
      </c>
      <c r="F143" s="190" t="s">
        <v>518</v>
      </c>
      <c r="G143" s="176"/>
      <c r="H143" s="176"/>
      <c r="I143" s="179"/>
      <c r="J143" s="191">
        <f>BK143</f>
        <v>0</v>
      </c>
      <c r="K143" s="176"/>
      <c r="L143" s="181"/>
      <c r="M143" s="182"/>
      <c r="N143" s="183"/>
      <c r="O143" s="183"/>
      <c r="P143" s="184">
        <f>SUM(P144:P146)</f>
        <v>0</v>
      </c>
      <c r="Q143" s="183"/>
      <c r="R143" s="184">
        <f>SUM(R144:R146)</f>
        <v>4.0999999999999999E-4</v>
      </c>
      <c r="S143" s="183"/>
      <c r="T143" s="185">
        <f>SUM(T144:T146)</f>
        <v>5.4999999999999997E-3</v>
      </c>
      <c r="AR143" s="186" t="s">
        <v>10</v>
      </c>
      <c r="AT143" s="187" t="s">
        <v>79</v>
      </c>
      <c r="AU143" s="187" t="s">
        <v>10</v>
      </c>
      <c r="AY143" s="186" t="s">
        <v>134</v>
      </c>
      <c r="BK143" s="188">
        <f>SUM(BK144:BK146)</f>
        <v>0</v>
      </c>
    </row>
    <row r="144" spans="2:65" s="1" customFormat="1" ht="31.5" customHeight="1">
      <c r="B144" s="40"/>
      <c r="C144" s="192" t="s">
        <v>9</v>
      </c>
      <c r="D144" s="192" t="s">
        <v>137</v>
      </c>
      <c r="E144" s="193" t="s">
        <v>828</v>
      </c>
      <c r="F144" s="194" t="s">
        <v>829</v>
      </c>
      <c r="G144" s="195" t="s">
        <v>232</v>
      </c>
      <c r="H144" s="196">
        <v>0.5</v>
      </c>
      <c r="I144" s="197"/>
      <c r="J144" s="198">
        <f>ROUND(I144*H144,0)</f>
        <v>0</v>
      </c>
      <c r="K144" s="194" t="s">
        <v>141</v>
      </c>
      <c r="L144" s="60"/>
      <c r="M144" s="199" t="s">
        <v>36</v>
      </c>
      <c r="N144" s="200" t="s">
        <v>51</v>
      </c>
      <c r="O144" s="41"/>
      <c r="P144" s="201">
        <f>O144*H144</f>
        <v>0</v>
      </c>
      <c r="Q144" s="201">
        <v>8.1999999999999998E-4</v>
      </c>
      <c r="R144" s="201">
        <f>Q144*H144</f>
        <v>4.0999999999999999E-4</v>
      </c>
      <c r="S144" s="201">
        <v>1.0999999999999999E-2</v>
      </c>
      <c r="T144" s="202">
        <f>S144*H144</f>
        <v>5.4999999999999997E-3</v>
      </c>
      <c r="AR144" s="22" t="s">
        <v>158</v>
      </c>
      <c r="AT144" s="22" t="s">
        <v>137</v>
      </c>
      <c r="AU144" s="22" t="s">
        <v>89</v>
      </c>
      <c r="AY144" s="22" t="s">
        <v>134</v>
      </c>
      <c r="BE144" s="203">
        <f>IF(N144="základní",J144,0)</f>
        <v>0</v>
      </c>
      <c r="BF144" s="203">
        <f>IF(N144="snížená",J144,0)</f>
        <v>0</v>
      </c>
      <c r="BG144" s="203">
        <f>IF(N144="zákl. přenesená",J144,0)</f>
        <v>0</v>
      </c>
      <c r="BH144" s="203">
        <f>IF(N144="sníž. přenesená",J144,0)</f>
        <v>0</v>
      </c>
      <c r="BI144" s="203">
        <f>IF(N144="nulová",J144,0)</f>
        <v>0</v>
      </c>
      <c r="BJ144" s="22" t="s">
        <v>10</v>
      </c>
      <c r="BK144" s="203">
        <f>ROUND(I144*H144,0)</f>
        <v>0</v>
      </c>
      <c r="BL144" s="22" t="s">
        <v>158</v>
      </c>
      <c r="BM144" s="22" t="s">
        <v>830</v>
      </c>
    </row>
    <row r="145" spans="2:65" s="1" customFormat="1" ht="54">
      <c r="B145" s="40"/>
      <c r="C145" s="62"/>
      <c r="D145" s="208" t="s">
        <v>183</v>
      </c>
      <c r="E145" s="62"/>
      <c r="F145" s="209" t="s">
        <v>831</v>
      </c>
      <c r="G145" s="62"/>
      <c r="H145" s="62"/>
      <c r="I145" s="162"/>
      <c r="J145" s="62"/>
      <c r="K145" s="62"/>
      <c r="L145" s="60"/>
      <c r="M145" s="210"/>
      <c r="N145" s="41"/>
      <c r="O145" s="41"/>
      <c r="P145" s="41"/>
      <c r="Q145" s="41"/>
      <c r="R145" s="41"/>
      <c r="S145" s="41"/>
      <c r="T145" s="77"/>
      <c r="AT145" s="22" t="s">
        <v>183</v>
      </c>
      <c r="AU145" s="22" t="s">
        <v>89</v>
      </c>
    </row>
    <row r="146" spans="2:65" s="11" customFormat="1" ht="13.5">
      <c r="B146" s="211"/>
      <c r="C146" s="212"/>
      <c r="D146" s="208" t="s">
        <v>185</v>
      </c>
      <c r="E146" s="223" t="s">
        <v>36</v>
      </c>
      <c r="F146" s="224" t="s">
        <v>832</v>
      </c>
      <c r="G146" s="212"/>
      <c r="H146" s="225">
        <v>0.5</v>
      </c>
      <c r="I146" s="217"/>
      <c r="J146" s="212"/>
      <c r="K146" s="212"/>
      <c r="L146" s="218"/>
      <c r="M146" s="219"/>
      <c r="N146" s="220"/>
      <c r="O146" s="220"/>
      <c r="P146" s="220"/>
      <c r="Q146" s="220"/>
      <c r="R146" s="220"/>
      <c r="S146" s="220"/>
      <c r="T146" s="221"/>
      <c r="AT146" s="222" t="s">
        <v>185</v>
      </c>
      <c r="AU146" s="222" t="s">
        <v>89</v>
      </c>
      <c r="AV146" s="11" t="s">
        <v>89</v>
      </c>
      <c r="AW146" s="11" t="s">
        <v>42</v>
      </c>
      <c r="AX146" s="11" t="s">
        <v>10</v>
      </c>
      <c r="AY146" s="222" t="s">
        <v>134</v>
      </c>
    </row>
    <row r="147" spans="2:65" s="10" customFormat="1" ht="29.85" customHeight="1">
      <c r="B147" s="175"/>
      <c r="C147" s="176"/>
      <c r="D147" s="189" t="s">
        <v>79</v>
      </c>
      <c r="E147" s="190" t="s">
        <v>674</v>
      </c>
      <c r="F147" s="190" t="s">
        <v>675</v>
      </c>
      <c r="G147" s="176"/>
      <c r="H147" s="176"/>
      <c r="I147" s="179"/>
      <c r="J147" s="191">
        <f>BK147</f>
        <v>0</v>
      </c>
      <c r="K147" s="176"/>
      <c r="L147" s="181"/>
      <c r="M147" s="182"/>
      <c r="N147" s="183"/>
      <c r="O147" s="183"/>
      <c r="P147" s="184">
        <f>SUM(P148:P149)</f>
        <v>0</v>
      </c>
      <c r="Q147" s="183"/>
      <c r="R147" s="184">
        <f>SUM(R148:R149)</f>
        <v>0</v>
      </c>
      <c r="S147" s="183"/>
      <c r="T147" s="185">
        <f>SUM(T148:T149)</f>
        <v>0</v>
      </c>
      <c r="AR147" s="186" t="s">
        <v>10</v>
      </c>
      <c r="AT147" s="187" t="s">
        <v>79</v>
      </c>
      <c r="AU147" s="187" t="s">
        <v>10</v>
      </c>
      <c r="AY147" s="186" t="s">
        <v>134</v>
      </c>
      <c r="BK147" s="188">
        <f>SUM(BK148:BK149)</f>
        <v>0</v>
      </c>
    </row>
    <row r="148" spans="2:65" s="1" customFormat="1" ht="44.25" customHeight="1">
      <c r="B148" s="40"/>
      <c r="C148" s="192" t="s">
        <v>282</v>
      </c>
      <c r="D148" s="192" t="s">
        <v>137</v>
      </c>
      <c r="E148" s="193" t="s">
        <v>833</v>
      </c>
      <c r="F148" s="194" t="s">
        <v>834</v>
      </c>
      <c r="G148" s="195" t="s">
        <v>286</v>
      </c>
      <c r="H148" s="196">
        <v>7.3999999999999996E-2</v>
      </c>
      <c r="I148" s="197"/>
      <c r="J148" s="198">
        <f>ROUND(I148*H148,0)</f>
        <v>0</v>
      </c>
      <c r="K148" s="194" t="s">
        <v>141</v>
      </c>
      <c r="L148" s="60"/>
      <c r="M148" s="199" t="s">
        <v>36</v>
      </c>
      <c r="N148" s="200" t="s">
        <v>51</v>
      </c>
      <c r="O148" s="41"/>
      <c r="P148" s="201">
        <f>O148*H148</f>
        <v>0</v>
      </c>
      <c r="Q148" s="201">
        <v>0</v>
      </c>
      <c r="R148" s="201">
        <f>Q148*H148</f>
        <v>0</v>
      </c>
      <c r="S148" s="201">
        <v>0</v>
      </c>
      <c r="T148" s="202">
        <f>S148*H148</f>
        <v>0</v>
      </c>
      <c r="AR148" s="22" t="s">
        <v>158</v>
      </c>
      <c r="AT148" s="22" t="s">
        <v>137</v>
      </c>
      <c r="AU148" s="22" t="s">
        <v>89</v>
      </c>
      <c r="AY148" s="22" t="s">
        <v>134</v>
      </c>
      <c r="BE148" s="203">
        <f>IF(N148="základní",J148,0)</f>
        <v>0</v>
      </c>
      <c r="BF148" s="203">
        <f>IF(N148="snížená",J148,0)</f>
        <v>0</v>
      </c>
      <c r="BG148" s="203">
        <f>IF(N148="zákl. přenesená",J148,0)</f>
        <v>0</v>
      </c>
      <c r="BH148" s="203">
        <f>IF(N148="sníž. přenesená",J148,0)</f>
        <v>0</v>
      </c>
      <c r="BI148" s="203">
        <f>IF(N148="nulová",J148,0)</f>
        <v>0</v>
      </c>
      <c r="BJ148" s="22" t="s">
        <v>10</v>
      </c>
      <c r="BK148" s="203">
        <f>ROUND(I148*H148,0)</f>
        <v>0</v>
      </c>
      <c r="BL148" s="22" t="s">
        <v>158</v>
      </c>
      <c r="BM148" s="22" t="s">
        <v>835</v>
      </c>
    </row>
    <row r="149" spans="2:65" s="1" customFormat="1" ht="54">
      <c r="B149" s="40"/>
      <c r="C149" s="62"/>
      <c r="D149" s="208" t="s">
        <v>183</v>
      </c>
      <c r="E149" s="62"/>
      <c r="F149" s="209" t="s">
        <v>836</v>
      </c>
      <c r="G149" s="62"/>
      <c r="H149" s="62"/>
      <c r="I149" s="162"/>
      <c r="J149" s="62"/>
      <c r="K149" s="62"/>
      <c r="L149" s="60"/>
      <c r="M149" s="210"/>
      <c r="N149" s="41"/>
      <c r="O149" s="41"/>
      <c r="P149" s="41"/>
      <c r="Q149" s="41"/>
      <c r="R149" s="41"/>
      <c r="S149" s="41"/>
      <c r="T149" s="77"/>
      <c r="AT149" s="22" t="s">
        <v>183</v>
      </c>
      <c r="AU149" s="22" t="s">
        <v>89</v>
      </c>
    </row>
    <row r="150" spans="2:65" s="10" customFormat="1" ht="37.35" customHeight="1">
      <c r="B150" s="175"/>
      <c r="C150" s="176"/>
      <c r="D150" s="177" t="s">
        <v>79</v>
      </c>
      <c r="E150" s="178" t="s">
        <v>680</v>
      </c>
      <c r="F150" s="178" t="s">
        <v>681</v>
      </c>
      <c r="G150" s="176"/>
      <c r="H150" s="176"/>
      <c r="I150" s="179"/>
      <c r="J150" s="180">
        <f>BK150</f>
        <v>0</v>
      </c>
      <c r="K150" s="176"/>
      <c r="L150" s="181"/>
      <c r="M150" s="182"/>
      <c r="N150" s="183"/>
      <c r="O150" s="183"/>
      <c r="P150" s="184">
        <f>P151</f>
        <v>0</v>
      </c>
      <c r="Q150" s="183"/>
      <c r="R150" s="184">
        <f>R151</f>
        <v>2.1499000000000001E-2</v>
      </c>
      <c r="S150" s="183"/>
      <c r="T150" s="185">
        <f>T151</f>
        <v>0</v>
      </c>
      <c r="AR150" s="186" t="s">
        <v>89</v>
      </c>
      <c r="AT150" s="187" t="s">
        <v>79</v>
      </c>
      <c r="AU150" s="187" t="s">
        <v>80</v>
      </c>
      <c r="AY150" s="186" t="s">
        <v>134</v>
      </c>
      <c r="BK150" s="188">
        <f>BK151</f>
        <v>0</v>
      </c>
    </row>
    <row r="151" spans="2:65" s="10" customFormat="1" ht="19.899999999999999" customHeight="1">
      <c r="B151" s="175"/>
      <c r="C151" s="176"/>
      <c r="D151" s="189" t="s">
        <v>79</v>
      </c>
      <c r="E151" s="190" t="s">
        <v>837</v>
      </c>
      <c r="F151" s="190" t="s">
        <v>838</v>
      </c>
      <c r="G151" s="176"/>
      <c r="H151" s="176"/>
      <c r="I151" s="179"/>
      <c r="J151" s="191">
        <f>BK151</f>
        <v>0</v>
      </c>
      <c r="K151" s="176"/>
      <c r="L151" s="181"/>
      <c r="M151" s="182"/>
      <c r="N151" s="183"/>
      <c r="O151" s="183"/>
      <c r="P151" s="184">
        <f>SUM(P152:P164)</f>
        <v>0</v>
      </c>
      <c r="Q151" s="183"/>
      <c r="R151" s="184">
        <f>SUM(R152:R164)</f>
        <v>2.1499000000000001E-2</v>
      </c>
      <c r="S151" s="183"/>
      <c r="T151" s="185">
        <f>SUM(T152:T164)</f>
        <v>0</v>
      </c>
      <c r="AR151" s="186" t="s">
        <v>89</v>
      </c>
      <c r="AT151" s="187" t="s">
        <v>79</v>
      </c>
      <c r="AU151" s="187" t="s">
        <v>10</v>
      </c>
      <c r="AY151" s="186" t="s">
        <v>134</v>
      </c>
      <c r="BK151" s="188">
        <f>SUM(BK152:BK164)</f>
        <v>0</v>
      </c>
    </row>
    <row r="152" spans="2:65" s="1" customFormat="1" ht="31.5" customHeight="1">
      <c r="B152" s="40"/>
      <c r="C152" s="192" t="s">
        <v>290</v>
      </c>
      <c r="D152" s="192" t="s">
        <v>137</v>
      </c>
      <c r="E152" s="193" t="s">
        <v>839</v>
      </c>
      <c r="F152" s="194" t="s">
        <v>840</v>
      </c>
      <c r="G152" s="195" t="s">
        <v>232</v>
      </c>
      <c r="H152" s="196">
        <v>19.5</v>
      </c>
      <c r="I152" s="197"/>
      <c r="J152" s="198">
        <f>ROUND(I152*H152,0)</f>
        <v>0</v>
      </c>
      <c r="K152" s="194" t="s">
        <v>141</v>
      </c>
      <c r="L152" s="60"/>
      <c r="M152" s="199" t="s">
        <v>36</v>
      </c>
      <c r="N152" s="200" t="s">
        <v>51</v>
      </c>
      <c r="O152" s="41"/>
      <c r="P152" s="201">
        <f>O152*H152</f>
        <v>0</v>
      </c>
      <c r="Q152" s="201">
        <v>0</v>
      </c>
      <c r="R152" s="201">
        <f>Q152*H152</f>
        <v>0</v>
      </c>
      <c r="S152" s="201">
        <v>0</v>
      </c>
      <c r="T152" s="202">
        <f>S152*H152</f>
        <v>0</v>
      </c>
      <c r="AR152" s="22" t="s">
        <v>253</v>
      </c>
      <c r="AT152" s="22" t="s">
        <v>137</v>
      </c>
      <c r="AU152" s="22" t="s">
        <v>89</v>
      </c>
      <c r="AY152" s="22" t="s">
        <v>134</v>
      </c>
      <c r="BE152" s="203">
        <f>IF(N152="základní",J152,0)</f>
        <v>0</v>
      </c>
      <c r="BF152" s="203">
        <f>IF(N152="snížená",J152,0)</f>
        <v>0</v>
      </c>
      <c r="BG152" s="203">
        <f>IF(N152="zákl. přenesená",J152,0)</f>
        <v>0</v>
      </c>
      <c r="BH152" s="203">
        <f>IF(N152="sníž. přenesená",J152,0)</f>
        <v>0</v>
      </c>
      <c r="BI152" s="203">
        <f>IF(N152="nulová",J152,0)</f>
        <v>0</v>
      </c>
      <c r="BJ152" s="22" t="s">
        <v>10</v>
      </c>
      <c r="BK152" s="203">
        <f>ROUND(I152*H152,0)</f>
        <v>0</v>
      </c>
      <c r="BL152" s="22" t="s">
        <v>253</v>
      </c>
      <c r="BM152" s="22" t="s">
        <v>841</v>
      </c>
    </row>
    <row r="153" spans="2:65" s="11" customFormat="1" ht="13.5">
      <c r="B153" s="211"/>
      <c r="C153" s="212"/>
      <c r="D153" s="213" t="s">
        <v>185</v>
      </c>
      <c r="E153" s="214" t="s">
        <v>36</v>
      </c>
      <c r="F153" s="215" t="s">
        <v>827</v>
      </c>
      <c r="G153" s="212"/>
      <c r="H153" s="216">
        <v>19.5</v>
      </c>
      <c r="I153" s="217"/>
      <c r="J153" s="212"/>
      <c r="K153" s="212"/>
      <c r="L153" s="218"/>
      <c r="M153" s="219"/>
      <c r="N153" s="220"/>
      <c r="O153" s="220"/>
      <c r="P153" s="220"/>
      <c r="Q153" s="220"/>
      <c r="R153" s="220"/>
      <c r="S153" s="220"/>
      <c r="T153" s="221"/>
      <c r="AT153" s="222" t="s">
        <v>185</v>
      </c>
      <c r="AU153" s="222" t="s">
        <v>89</v>
      </c>
      <c r="AV153" s="11" t="s">
        <v>89</v>
      </c>
      <c r="AW153" s="11" t="s">
        <v>42</v>
      </c>
      <c r="AX153" s="11" t="s">
        <v>10</v>
      </c>
      <c r="AY153" s="222" t="s">
        <v>134</v>
      </c>
    </row>
    <row r="154" spans="2:65" s="1" customFormat="1" ht="22.5" customHeight="1">
      <c r="B154" s="40"/>
      <c r="C154" s="238" t="s">
        <v>294</v>
      </c>
      <c r="D154" s="238" t="s">
        <v>283</v>
      </c>
      <c r="E154" s="239" t="s">
        <v>842</v>
      </c>
      <c r="F154" s="240" t="s">
        <v>843</v>
      </c>
      <c r="G154" s="241" t="s">
        <v>373</v>
      </c>
      <c r="H154" s="242">
        <v>21.498999999999999</v>
      </c>
      <c r="I154" s="243"/>
      <c r="J154" s="244">
        <f>ROUND(I154*H154,0)</f>
        <v>0</v>
      </c>
      <c r="K154" s="240" t="s">
        <v>141</v>
      </c>
      <c r="L154" s="245"/>
      <c r="M154" s="246" t="s">
        <v>36</v>
      </c>
      <c r="N154" s="247" t="s">
        <v>51</v>
      </c>
      <c r="O154" s="41"/>
      <c r="P154" s="201">
        <f>O154*H154</f>
        <v>0</v>
      </c>
      <c r="Q154" s="201">
        <v>1E-3</v>
      </c>
      <c r="R154" s="201">
        <f>Q154*H154</f>
        <v>2.1499000000000001E-2</v>
      </c>
      <c r="S154" s="201">
        <v>0</v>
      </c>
      <c r="T154" s="202">
        <f>S154*H154</f>
        <v>0</v>
      </c>
      <c r="AR154" s="22" t="s">
        <v>340</v>
      </c>
      <c r="AT154" s="22" t="s">
        <v>283</v>
      </c>
      <c r="AU154" s="22" t="s">
        <v>89</v>
      </c>
      <c r="AY154" s="22" t="s">
        <v>134</v>
      </c>
      <c r="BE154" s="203">
        <f>IF(N154="základní",J154,0)</f>
        <v>0</v>
      </c>
      <c r="BF154" s="203">
        <f>IF(N154="snížená",J154,0)</f>
        <v>0</v>
      </c>
      <c r="BG154" s="203">
        <f>IF(N154="zákl. přenesená",J154,0)</f>
        <v>0</v>
      </c>
      <c r="BH154" s="203">
        <f>IF(N154="sníž. přenesená",J154,0)</f>
        <v>0</v>
      </c>
      <c r="BI154" s="203">
        <f>IF(N154="nulová",J154,0)</f>
        <v>0</v>
      </c>
      <c r="BJ154" s="22" t="s">
        <v>10</v>
      </c>
      <c r="BK154" s="203">
        <f>ROUND(I154*H154,0)</f>
        <v>0</v>
      </c>
      <c r="BL154" s="22" t="s">
        <v>253</v>
      </c>
      <c r="BM154" s="22" t="s">
        <v>844</v>
      </c>
    </row>
    <row r="155" spans="2:65" s="11" customFormat="1" ht="13.5">
      <c r="B155" s="211"/>
      <c r="C155" s="212"/>
      <c r="D155" s="208" t="s">
        <v>185</v>
      </c>
      <c r="E155" s="223" t="s">
        <v>36</v>
      </c>
      <c r="F155" s="224" t="s">
        <v>845</v>
      </c>
      <c r="G155" s="212"/>
      <c r="H155" s="225">
        <v>20.475000000000001</v>
      </c>
      <c r="I155" s="217"/>
      <c r="J155" s="212"/>
      <c r="K155" s="212"/>
      <c r="L155" s="218"/>
      <c r="M155" s="219"/>
      <c r="N155" s="220"/>
      <c r="O155" s="220"/>
      <c r="P155" s="220"/>
      <c r="Q155" s="220"/>
      <c r="R155" s="220"/>
      <c r="S155" s="220"/>
      <c r="T155" s="221"/>
      <c r="AT155" s="222" t="s">
        <v>185</v>
      </c>
      <c r="AU155" s="222" t="s">
        <v>89</v>
      </c>
      <c r="AV155" s="11" t="s">
        <v>89</v>
      </c>
      <c r="AW155" s="11" t="s">
        <v>42</v>
      </c>
      <c r="AX155" s="11" t="s">
        <v>10</v>
      </c>
      <c r="AY155" s="222" t="s">
        <v>134</v>
      </c>
    </row>
    <row r="156" spans="2:65" s="11" customFormat="1" ht="13.5">
      <c r="B156" s="211"/>
      <c r="C156" s="212"/>
      <c r="D156" s="213" t="s">
        <v>185</v>
      </c>
      <c r="E156" s="212"/>
      <c r="F156" s="215" t="s">
        <v>846</v>
      </c>
      <c r="G156" s="212"/>
      <c r="H156" s="216">
        <v>21.498999999999999</v>
      </c>
      <c r="I156" s="217"/>
      <c r="J156" s="212"/>
      <c r="K156" s="212"/>
      <c r="L156" s="218"/>
      <c r="M156" s="219"/>
      <c r="N156" s="220"/>
      <c r="O156" s="220"/>
      <c r="P156" s="220"/>
      <c r="Q156" s="220"/>
      <c r="R156" s="220"/>
      <c r="S156" s="220"/>
      <c r="T156" s="221"/>
      <c r="AT156" s="222" t="s">
        <v>185</v>
      </c>
      <c r="AU156" s="222" t="s">
        <v>89</v>
      </c>
      <c r="AV156" s="11" t="s">
        <v>89</v>
      </c>
      <c r="AW156" s="11" t="s">
        <v>6</v>
      </c>
      <c r="AX156" s="11" t="s">
        <v>10</v>
      </c>
      <c r="AY156" s="222" t="s">
        <v>134</v>
      </c>
    </row>
    <row r="157" spans="2:65" s="1" customFormat="1" ht="31.5" customHeight="1">
      <c r="B157" s="40"/>
      <c r="C157" s="192" t="s">
        <v>299</v>
      </c>
      <c r="D157" s="192" t="s">
        <v>137</v>
      </c>
      <c r="E157" s="193" t="s">
        <v>847</v>
      </c>
      <c r="F157" s="194" t="s">
        <v>848</v>
      </c>
      <c r="G157" s="195" t="s">
        <v>154</v>
      </c>
      <c r="H157" s="196">
        <v>1</v>
      </c>
      <c r="I157" s="197"/>
      <c r="J157" s="198">
        <f>ROUND(I157*H157,0)</f>
        <v>0</v>
      </c>
      <c r="K157" s="194" t="s">
        <v>36</v>
      </c>
      <c r="L157" s="60"/>
      <c r="M157" s="199" t="s">
        <v>36</v>
      </c>
      <c r="N157" s="200" t="s">
        <v>51</v>
      </c>
      <c r="O157" s="41"/>
      <c r="P157" s="201">
        <f>O157*H157</f>
        <v>0</v>
      </c>
      <c r="Q157" s="201">
        <v>0</v>
      </c>
      <c r="R157" s="201">
        <f>Q157*H157</f>
        <v>0</v>
      </c>
      <c r="S157" s="201">
        <v>0</v>
      </c>
      <c r="T157" s="202">
        <f>S157*H157</f>
        <v>0</v>
      </c>
      <c r="AR157" s="22" t="s">
        <v>253</v>
      </c>
      <c r="AT157" s="22" t="s">
        <v>137</v>
      </c>
      <c r="AU157" s="22" t="s">
        <v>89</v>
      </c>
      <c r="AY157" s="22" t="s">
        <v>134</v>
      </c>
      <c r="BE157" s="203">
        <f>IF(N157="základní",J157,0)</f>
        <v>0</v>
      </c>
      <c r="BF157" s="203">
        <f>IF(N157="snížená",J157,0)</f>
        <v>0</v>
      </c>
      <c r="BG157" s="203">
        <f>IF(N157="zákl. přenesená",J157,0)</f>
        <v>0</v>
      </c>
      <c r="BH157" s="203">
        <f>IF(N157="sníž. přenesená",J157,0)</f>
        <v>0</v>
      </c>
      <c r="BI157" s="203">
        <f>IF(N157="nulová",J157,0)</f>
        <v>0</v>
      </c>
      <c r="BJ157" s="22" t="s">
        <v>10</v>
      </c>
      <c r="BK157" s="203">
        <f>ROUND(I157*H157,0)</f>
        <v>0</v>
      </c>
      <c r="BL157" s="22" t="s">
        <v>253</v>
      </c>
      <c r="BM157" s="22" t="s">
        <v>849</v>
      </c>
    </row>
    <row r="158" spans="2:65" s="1" customFormat="1" ht="67.5">
      <c r="B158" s="40"/>
      <c r="C158" s="62"/>
      <c r="D158" s="213" t="s">
        <v>850</v>
      </c>
      <c r="E158" s="62"/>
      <c r="F158" s="237" t="s">
        <v>851</v>
      </c>
      <c r="G158" s="62"/>
      <c r="H158" s="62"/>
      <c r="I158" s="162"/>
      <c r="J158" s="62"/>
      <c r="K158" s="62"/>
      <c r="L158" s="60"/>
      <c r="M158" s="210"/>
      <c r="N158" s="41"/>
      <c r="O158" s="41"/>
      <c r="P158" s="41"/>
      <c r="Q158" s="41"/>
      <c r="R158" s="41"/>
      <c r="S158" s="41"/>
      <c r="T158" s="77"/>
      <c r="AT158" s="22" t="s">
        <v>850</v>
      </c>
      <c r="AU158" s="22" t="s">
        <v>89</v>
      </c>
    </row>
    <row r="159" spans="2:65" s="1" customFormat="1" ht="31.5" customHeight="1">
      <c r="B159" s="40"/>
      <c r="C159" s="192" t="s">
        <v>304</v>
      </c>
      <c r="D159" s="192" t="s">
        <v>137</v>
      </c>
      <c r="E159" s="193" t="s">
        <v>852</v>
      </c>
      <c r="F159" s="194" t="s">
        <v>853</v>
      </c>
      <c r="G159" s="195" t="s">
        <v>232</v>
      </c>
      <c r="H159" s="196">
        <v>29.5</v>
      </c>
      <c r="I159" s="197"/>
      <c r="J159" s="198">
        <f>ROUND(I159*H159,0)</f>
        <v>0</v>
      </c>
      <c r="K159" s="194" t="s">
        <v>36</v>
      </c>
      <c r="L159" s="60"/>
      <c r="M159" s="199" t="s">
        <v>36</v>
      </c>
      <c r="N159" s="200" t="s">
        <v>51</v>
      </c>
      <c r="O159" s="41"/>
      <c r="P159" s="201">
        <f>O159*H159</f>
        <v>0</v>
      </c>
      <c r="Q159" s="201">
        <v>0</v>
      </c>
      <c r="R159" s="201">
        <f>Q159*H159</f>
        <v>0</v>
      </c>
      <c r="S159" s="201">
        <v>0</v>
      </c>
      <c r="T159" s="202">
        <f>S159*H159</f>
        <v>0</v>
      </c>
      <c r="AR159" s="22" t="s">
        <v>253</v>
      </c>
      <c r="AT159" s="22" t="s">
        <v>137</v>
      </c>
      <c r="AU159" s="22" t="s">
        <v>89</v>
      </c>
      <c r="AY159" s="22" t="s">
        <v>134</v>
      </c>
      <c r="BE159" s="203">
        <f>IF(N159="základní",J159,0)</f>
        <v>0</v>
      </c>
      <c r="BF159" s="203">
        <f>IF(N159="snížená",J159,0)</f>
        <v>0</v>
      </c>
      <c r="BG159" s="203">
        <f>IF(N159="zákl. přenesená",J159,0)</f>
        <v>0</v>
      </c>
      <c r="BH159" s="203">
        <f>IF(N159="sníž. přenesená",J159,0)</f>
        <v>0</v>
      </c>
      <c r="BI159" s="203">
        <f>IF(N159="nulová",J159,0)</f>
        <v>0</v>
      </c>
      <c r="BJ159" s="22" t="s">
        <v>10</v>
      </c>
      <c r="BK159" s="203">
        <f>ROUND(I159*H159,0)</f>
        <v>0</v>
      </c>
      <c r="BL159" s="22" t="s">
        <v>253</v>
      </c>
      <c r="BM159" s="22" t="s">
        <v>854</v>
      </c>
    </row>
    <row r="160" spans="2:65" s="11" customFormat="1" ht="13.5">
      <c r="B160" s="211"/>
      <c r="C160" s="212"/>
      <c r="D160" s="213" t="s">
        <v>185</v>
      </c>
      <c r="E160" s="214" t="s">
        <v>36</v>
      </c>
      <c r="F160" s="215" t="s">
        <v>855</v>
      </c>
      <c r="G160" s="212"/>
      <c r="H160" s="216">
        <v>29.5</v>
      </c>
      <c r="I160" s="217"/>
      <c r="J160" s="212"/>
      <c r="K160" s="212"/>
      <c r="L160" s="218"/>
      <c r="M160" s="219"/>
      <c r="N160" s="220"/>
      <c r="O160" s="220"/>
      <c r="P160" s="220"/>
      <c r="Q160" s="220"/>
      <c r="R160" s="220"/>
      <c r="S160" s="220"/>
      <c r="T160" s="221"/>
      <c r="AT160" s="222" t="s">
        <v>185</v>
      </c>
      <c r="AU160" s="222" t="s">
        <v>89</v>
      </c>
      <c r="AV160" s="11" t="s">
        <v>89</v>
      </c>
      <c r="AW160" s="11" t="s">
        <v>42</v>
      </c>
      <c r="AX160" s="11" t="s">
        <v>10</v>
      </c>
      <c r="AY160" s="222" t="s">
        <v>134</v>
      </c>
    </row>
    <row r="161" spans="2:65" s="1" customFormat="1" ht="22.5" customHeight="1">
      <c r="B161" s="40"/>
      <c r="C161" s="192" t="s">
        <v>309</v>
      </c>
      <c r="D161" s="192" t="s">
        <v>137</v>
      </c>
      <c r="E161" s="193" t="s">
        <v>856</v>
      </c>
      <c r="F161" s="194" t="s">
        <v>857</v>
      </c>
      <c r="G161" s="195" t="s">
        <v>232</v>
      </c>
      <c r="H161" s="196">
        <v>20</v>
      </c>
      <c r="I161" s="197"/>
      <c r="J161" s="198">
        <f>ROUND(I161*H161,0)</f>
        <v>0</v>
      </c>
      <c r="K161" s="194" t="s">
        <v>36</v>
      </c>
      <c r="L161" s="60"/>
      <c r="M161" s="199" t="s">
        <v>36</v>
      </c>
      <c r="N161" s="200" t="s">
        <v>51</v>
      </c>
      <c r="O161" s="41"/>
      <c r="P161" s="201">
        <f>O161*H161</f>
        <v>0</v>
      </c>
      <c r="Q161" s="201">
        <v>0</v>
      </c>
      <c r="R161" s="201">
        <f>Q161*H161</f>
        <v>0</v>
      </c>
      <c r="S161" s="201">
        <v>0</v>
      </c>
      <c r="T161" s="202">
        <f>S161*H161</f>
        <v>0</v>
      </c>
      <c r="AR161" s="22" t="s">
        <v>253</v>
      </c>
      <c r="AT161" s="22" t="s">
        <v>137</v>
      </c>
      <c r="AU161" s="22" t="s">
        <v>89</v>
      </c>
      <c r="AY161" s="22" t="s">
        <v>134</v>
      </c>
      <c r="BE161" s="203">
        <f>IF(N161="základní",J161,0)</f>
        <v>0</v>
      </c>
      <c r="BF161" s="203">
        <f>IF(N161="snížená",J161,0)</f>
        <v>0</v>
      </c>
      <c r="BG161" s="203">
        <f>IF(N161="zákl. přenesená",J161,0)</f>
        <v>0</v>
      </c>
      <c r="BH161" s="203">
        <f>IF(N161="sníž. přenesená",J161,0)</f>
        <v>0</v>
      </c>
      <c r="BI161" s="203">
        <f>IF(N161="nulová",J161,0)</f>
        <v>0</v>
      </c>
      <c r="BJ161" s="22" t="s">
        <v>10</v>
      </c>
      <c r="BK161" s="203">
        <f>ROUND(I161*H161,0)</f>
        <v>0</v>
      </c>
      <c r="BL161" s="22" t="s">
        <v>253</v>
      </c>
      <c r="BM161" s="22" t="s">
        <v>858</v>
      </c>
    </row>
    <row r="162" spans="2:65" s="11" customFormat="1" ht="13.5">
      <c r="B162" s="211"/>
      <c r="C162" s="212"/>
      <c r="D162" s="213" t="s">
        <v>185</v>
      </c>
      <c r="E162" s="214" t="s">
        <v>36</v>
      </c>
      <c r="F162" s="215" t="s">
        <v>859</v>
      </c>
      <c r="G162" s="212"/>
      <c r="H162" s="216">
        <v>20</v>
      </c>
      <c r="I162" s="217"/>
      <c r="J162" s="212"/>
      <c r="K162" s="212"/>
      <c r="L162" s="218"/>
      <c r="M162" s="219"/>
      <c r="N162" s="220"/>
      <c r="O162" s="220"/>
      <c r="P162" s="220"/>
      <c r="Q162" s="220"/>
      <c r="R162" s="220"/>
      <c r="S162" s="220"/>
      <c r="T162" s="221"/>
      <c r="AT162" s="222" t="s">
        <v>185</v>
      </c>
      <c r="AU162" s="222" t="s">
        <v>89</v>
      </c>
      <c r="AV162" s="11" t="s">
        <v>89</v>
      </c>
      <c r="AW162" s="11" t="s">
        <v>42</v>
      </c>
      <c r="AX162" s="11" t="s">
        <v>10</v>
      </c>
      <c r="AY162" s="222" t="s">
        <v>134</v>
      </c>
    </row>
    <row r="163" spans="2:65" s="1" customFormat="1" ht="22.5" customHeight="1">
      <c r="B163" s="40"/>
      <c r="C163" s="192" t="s">
        <v>320</v>
      </c>
      <c r="D163" s="192" t="s">
        <v>137</v>
      </c>
      <c r="E163" s="193" t="s">
        <v>860</v>
      </c>
      <c r="F163" s="194" t="s">
        <v>861</v>
      </c>
      <c r="G163" s="195" t="s">
        <v>154</v>
      </c>
      <c r="H163" s="196">
        <v>1</v>
      </c>
      <c r="I163" s="197"/>
      <c r="J163" s="198">
        <f>ROUND(I163*H163,0)</f>
        <v>0</v>
      </c>
      <c r="K163" s="194" t="s">
        <v>36</v>
      </c>
      <c r="L163" s="60"/>
      <c r="M163" s="199" t="s">
        <v>36</v>
      </c>
      <c r="N163" s="200" t="s">
        <v>51</v>
      </c>
      <c r="O163" s="41"/>
      <c r="P163" s="201">
        <f>O163*H163</f>
        <v>0</v>
      </c>
      <c r="Q163" s="201">
        <v>0</v>
      </c>
      <c r="R163" s="201">
        <f>Q163*H163</f>
        <v>0</v>
      </c>
      <c r="S163" s="201">
        <v>0</v>
      </c>
      <c r="T163" s="202">
        <f>S163*H163</f>
        <v>0</v>
      </c>
      <c r="AR163" s="22" t="s">
        <v>253</v>
      </c>
      <c r="AT163" s="22" t="s">
        <v>137</v>
      </c>
      <c r="AU163" s="22" t="s">
        <v>89</v>
      </c>
      <c r="AY163" s="22" t="s">
        <v>134</v>
      </c>
      <c r="BE163" s="203">
        <f>IF(N163="základní",J163,0)</f>
        <v>0</v>
      </c>
      <c r="BF163" s="203">
        <f>IF(N163="snížená",J163,0)</f>
        <v>0</v>
      </c>
      <c r="BG163" s="203">
        <f>IF(N163="zákl. přenesená",J163,0)</f>
        <v>0</v>
      </c>
      <c r="BH163" s="203">
        <f>IF(N163="sníž. přenesená",J163,0)</f>
        <v>0</v>
      </c>
      <c r="BI163" s="203">
        <f>IF(N163="nulová",J163,0)</f>
        <v>0</v>
      </c>
      <c r="BJ163" s="22" t="s">
        <v>10</v>
      </c>
      <c r="BK163" s="203">
        <f>ROUND(I163*H163,0)</f>
        <v>0</v>
      </c>
      <c r="BL163" s="22" t="s">
        <v>253</v>
      </c>
      <c r="BM163" s="22" t="s">
        <v>862</v>
      </c>
    </row>
    <row r="164" spans="2:65" s="1" customFormat="1" ht="22.5" customHeight="1">
      <c r="B164" s="40"/>
      <c r="C164" s="192" t="s">
        <v>324</v>
      </c>
      <c r="D164" s="192" t="s">
        <v>137</v>
      </c>
      <c r="E164" s="193" t="s">
        <v>863</v>
      </c>
      <c r="F164" s="194" t="s">
        <v>864</v>
      </c>
      <c r="G164" s="195" t="s">
        <v>154</v>
      </c>
      <c r="H164" s="196">
        <v>1</v>
      </c>
      <c r="I164" s="197"/>
      <c r="J164" s="198">
        <f>ROUND(I164*H164,0)</f>
        <v>0</v>
      </c>
      <c r="K164" s="194" t="s">
        <v>36</v>
      </c>
      <c r="L164" s="60"/>
      <c r="M164" s="199" t="s">
        <v>36</v>
      </c>
      <c r="N164" s="204" t="s">
        <v>51</v>
      </c>
      <c r="O164" s="205"/>
      <c r="P164" s="206">
        <f>O164*H164</f>
        <v>0</v>
      </c>
      <c r="Q164" s="206">
        <v>0</v>
      </c>
      <c r="R164" s="206">
        <f>Q164*H164</f>
        <v>0</v>
      </c>
      <c r="S164" s="206">
        <v>0</v>
      </c>
      <c r="T164" s="207">
        <f>S164*H164</f>
        <v>0</v>
      </c>
      <c r="AR164" s="22" t="s">
        <v>253</v>
      </c>
      <c r="AT164" s="22" t="s">
        <v>137</v>
      </c>
      <c r="AU164" s="22" t="s">
        <v>89</v>
      </c>
      <c r="AY164" s="22" t="s">
        <v>134</v>
      </c>
      <c r="BE164" s="203">
        <f>IF(N164="základní",J164,0)</f>
        <v>0</v>
      </c>
      <c r="BF164" s="203">
        <f>IF(N164="snížená",J164,0)</f>
        <v>0</v>
      </c>
      <c r="BG164" s="203">
        <f>IF(N164="zákl. přenesená",J164,0)</f>
        <v>0</v>
      </c>
      <c r="BH164" s="203">
        <f>IF(N164="sníž. přenesená",J164,0)</f>
        <v>0</v>
      </c>
      <c r="BI164" s="203">
        <f>IF(N164="nulová",J164,0)</f>
        <v>0</v>
      </c>
      <c r="BJ164" s="22" t="s">
        <v>10</v>
      </c>
      <c r="BK164" s="203">
        <f>ROUND(I164*H164,0)</f>
        <v>0</v>
      </c>
      <c r="BL164" s="22" t="s">
        <v>253</v>
      </c>
      <c r="BM164" s="22" t="s">
        <v>865</v>
      </c>
    </row>
    <row r="165" spans="2:65" s="1" customFormat="1" ht="6.95" customHeight="1">
      <c r="B165" s="55"/>
      <c r="C165" s="56"/>
      <c r="D165" s="56"/>
      <c r="E165" s="56"/>
      <c r="F165" s="56"/>
      <c r="G165" s="56"/>
      <c r="H165" s="56"/>
      <c r="I165" s="138"/>
      <c r="J165" s="56"/>
      <c r="K165" s="56"/>
      <c r="L165" s="60"/>
    </row>
  </sheetData>
  <sheetProtection password="CC35" sheet="1" objects="1" scenarios="1" formatCells="0" formatColumns="0" formatRows="0" sort="0" autoFilter="0"/>
  <autoFilter ref="C83:K164"/>
  <mergeCells count="9">
    <mergeCell ref="E74:H74"/>
    <mergeCell ref="E76:H76"/>
    <mergeCell ref="G1:H1"/>
    <mergeCell ref="L2:V2"/>
    <mergeCell ref="E7:H7"/>
    <mergeCell ref="E9:H9"/>
    <mergeCell ref="E24:H24"/>
    <mergeCell ref="E45:H45"/>
    <mergeCell ref="E47:H47"/>
  </mergeCells>
  <hyperlinks>
    <hyperlink ref="F1:G1" location="C2" display="1) Krycí list soupisu"/>
    <hyperlink ref="G1:H1" location="C54" display="2) Rekapitulace"/>
    <hyperlink ref="J1" location="C83" display="3) Soupis prací"/>
    <hyperlink ref="L1:V1" location="'Rekapitulace zakázky'!C2" display="Rekapitulace zakázky"/>
  </hyperlinks>
  <pageMargins left="0.58333330000000005" right="0.58333330000000005" top="0.58333330000000005" bottom="0.58333330000000005" header="0" footer="0"/>
  <pageSetup paperSize="9" fitToHeight="100" orientation="landscape" blackAndWhite="1" r:id="rId1"/>
  <headerFooter>
    <oddFooter>&amp;CStrana &amp;P z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21"/>
  <sheetViews>
    <sheetView showGridLines="0" workbookViewId="0"/>
  </sheetViews>
  <sheetFormatPr defaultRowHeight="13.5"/>
  <cols>
    <col min="1" max="1" width="8.33203125" style="253" customWidth="1"/>
    <col min="2" max="2" width="1.6640625" style="253" customWidth="1"/>
    <col min="3" max="4" width="5" style="253" customWidth="1"/>
    <col min="5" max="5" width="11.6640625" style="253" customWidth="1"/>
    <col min="6" max="6" width="9.1640625" style="253" customWidth="1"/>
    <col min="7" max="7" width="5" style="253" customWidth="1"/>
    <col min="8" max="8" width="77.83203125" style="253" customWidth="1"/>
    <col min="9" max="10" width="20" style="253" customWidth="1"/>
    <col min="11" max="11" width="1.6640625" style="253" customWidth="1"/>
  </cols>
  <sheetData>
    <row r="1" spans="2:11" ht="37.5" customHeight="1"/>
    <row r="2" spans="2:11" ht="7.5" customHeight="1">
      <c r="B2" s="254"/>
      <c r="C2" s="255"/>
      <c r="D2" s="255"/>
      <c r="E2" s="255"/>
      <c r="F2" s="255"/>
      <c r="G2" s="255"/>
      <c r="H2" s="255"/>
      <c r="I2" s="255"/>
      <c r="J2" s="255"/>
      <c r="K2" s="256"/>
    </row>
    <row r="3" spans="2:11" s="13" customFormat="1" ht="45" customHeight="1">
      <c r="B3" s="257"/>
      <c r="C3" s="382" t="s">
        <v>866</v>
      </c>
      <c r="D3" s="382"/>
      <c r="E3" s="382"/>
      <c r="F3" s="382"/>
      <c r="G3" s="382"/>
      <c r="H3" s="382"/>
      <c r="I3" s="382"/>
      <c r="J3" s="382"/>
      <c r="K3" s="258"/>
    </row>
    <row r="4" spans="2:11" ht="25.5" customHeight="1">
      <c r="B4" s="259"/>
      <c r="C4" s="384" t="s">
        <v>867</v>
      </c>
      <c r="D4" s="384"/>
      <c r="E4" s="384"/>
      <c r="F4" s="384"/>
      <c r="G4" s="384"/>
      <c r="H4" s="384"/>
      <c r="I4" s="384"/>
      <c r="J4" s="384"/>
      <c r="K4" s="260"/>
    </row>
    <row r="5" spans="2:11" ht="5.25" customHeight="1">
      <c r="B5" s="259"/>
      <c r="C5" s="261"/>
      <c r="D5" s="261"/>
      <c r="E5" s="261"/>
      <c r="F5" s="261"/>
      <c r="G5" s="261"/>
      <c r="H5" s="261"/>
      <c r="I5" s="261"/>
      <c r="J5" s="261"/>
      <c r="K5" s="260"/>
    </row>
    <row r="6" spans="2:11" ht="15" customHeight="1">
      <c r="B6" s="259"/>
      <c r="C6" s="380" t="s">
        <v>868</v>
      </c>
      <c r="D6" s="380"/>
      <c r="E6" s="380"/>
      <c r="F6" s="380"/>
      <c r="G6" s="380"/>
      <c r="H6" s="380"/>
      <c r="I6" s="380"/>
      <c r="J6" s="380"/>
      <c r="K6" s="260"/>
    </row>
    <row r="7" spans="2:11" ht="15" customHeight="1">
      <c r="B7" s="263"/>
      <c r="C7" s="380" t="s">
        <v>869</v>
      </c>
      <c r="D7" s="380"/>
      <c r="E7" s="380"/>
      <c r="F7" s="380"/>
      <c r="G7" s="380"/>
      <c r="H7" s="380"/>
      <c r="I7" s="380"/>
      <c r="J7" s="380"/>
      <c r="K7" s="260"/>
    </row>
    <row r="8" spans="2:11" ht="12.75" customHeight="1">
      <c r="B8" s="263"/>
      <c r="C8" s="262"/>
      <c r="D8" s="262"/>
      <c r="E8" s="262"/>
      <c r="F8" s="262"/>
      <c r="G8" s="262"/>
      <c r="H8" s="262"/>
      <c r="I8" s="262"/>
      <c r="J8" s="262"/>
      <c r="K8" s="260"/>
    </row>
    <row r="9" spans="2:11" ht="15" customHeight="1">
      <c r="B9" s="263"/>
      <c r="C9" s="380" t="s">
        <v>870</v>
      </c>
      <c r="D9" s="380"/>
      <c r="E9" s="380"/>
      <c r="F9" s="380"/>
      <c r="G9" s="380"/>
      <c r="H9" s="380"/>
      <c r="I9" s="380"/>
      <c r="J9" s="380"/>
      <c r="K9" s="260"/>
    </row>
    <row r="10" spans="2:11" ht="15" customHeight="1">
      <c r="B10" s="263"/>
      <c r="C10" s="262"/>
      <c r="D10" s="380" t="s">
        <v>871</v>
      </c>
      <c r="E10" s="380"/>
      <c r="F10" s="380"/>
      <c r="G10" s="380"/>
      <c r="H10" s="380"/>
      <c r="I10" s="380"/>
      <c r="J10" s="380"/>
      <c r="K10" s="260"/>
    </row>
    <row r="11" spans="2:11" ht="15" customHeight="1">
      <c r="B11" s="263"/>
      <c r="C11" s="264"/>
      <c r="D11" s="380" t="s">
        <v>872</v>
      </c>
      <c r="E11" s="380"/>
      <c r="F11" s="380"/>
      <c r="G11" s="380"/>
      <c r="H11" s="380"/>
      <c r="I11" s="380"/>
      <c r="J11" s="380"/>
      <c r="K11" s="260"/>
    </row>
    <row r="12" spans="2:11" ht="12.75" customHeight="1">
      <c r="B12" s="263"/>
      <c r="C12" s="264"/>
      <c r="D12" s="264"/>
      <c r="E12" s="264"/>
      <c r="F12" s="264"/>
      <c r="G12" s="264"/>
      <c r="H12" s="264"/>
      <c r="I12" s="264"/>
      <c r="J12" s="264"/>
      <c r="K12" s="260"/>
    </row>
    <row r="13" spans="2:11" ht="15" customHeight="1">
      <c r="B13" s="263"/>
      <c r="C13" s="264"/>
      <c r="D13" s="380" t="s">
        <v>873</v>
      </c>
      <c r="E13" s="380"/>
      <c r="F13" s="380"/>
      <c r="G13" s="380"/>
      <c r="H13" s="380"/>
      <c r="I13" s="380"/>
      <c r="J13" s="380"/>
      <c r="K13" s="260"/>
    </row>
    <row r="14" spans="2:11" ht="15" customHeight="1">
      <c r="B14" s="263"/>
      <c r="C14" s="264"/>
      <c r="D14" s="380" t="s">
        <v>874</v>
      </c>
      <c r="E14" s="380"/>
      <c r="F14" s="380"/>
      <c r="G14" s="380"/>
      <c r="H14" s="380"/>
      <c r="I14" s="380"/>
      <c r="J14" s="380"/>
      <c r="K14" s="260"/>
    </row>
    <row r="15" spans="2:11" ht="15" customHeight="1">
      <c r="B15" s="263"/>
      <c r="C15" s="264"/>
      <c r="D15" s="380" t="s">
        <v>875</v>
      </c>
      <c r="E15" s="380"/>
      <c r="F15" s="380"/>
      <c r="G15" s="380"/>
      <c r="H15" s="380"/>
      <c r="I15" s="380"/>
      <c r="J15" s="380"/>
      <c r="K15" s="260"/>
    </row>
    <row r="16" spans="2:11" ht="15" customHeight="1">
      <c r="B16" s="263"/>
      <c r="C16" s="264"/>
      <c r="D16" s="264"/>
      <c r="E16" s="265" t="s">
        <v>87</v>
      </c>
      <c r="F16" s="380" t="s">
        <v>876</v>
      </c>
      <c r="G16" s="380"/>
      <c r="H16" s="380"/>
      <c r="I16" s="380"/>
      <c r="J16" s="380"/>
      <c r="K16" s="260"/>
    </row>
    <row r="17" spans="2:11" ht="15" customHeight="1">
      <c r="B17" s="263"/>
      <c r="C17" s="264"/>
      <c r="D17" s="264"/>
      <c r="E17" s="265" t="s">
        <v>877</v>
      </c>
      <c r="F17" s="380" t="s">
        <v>878</v>
      </c>
      <c r="G17" s="380"/>
      <c r="H17" s="380"/>
      <c r="I17" s="380"/>
      <c r="J17" s="380"/>
      <c r="K17" s="260"/>
    </row>
    <row r="18" spans="2:11" ht="15" customHeight="1">
      <c r="B18" s="263"/>
      <c r="C18" s="264"/>
      <c r="D18" s="264"/>
      <c r="E18" s="265" t="s">
        <v>879</v>
      </c>
      <c r="F18" s="380" t="s">
        <v>880</v>
      </c>
      <c r="G18" s="380"/>
      <c r="H18" s="380"/>
      <c r="I18" s="380"/>
      <c r="J18" s="380"/>
      <c r="K18" s="260"/>
    </row>
    <row r="19" spans="2:11" ht="15" customHeight="1">
      <c r="B19" s="263"/>
      <c r="C19" s="264"/>
      <c r="D19" s="264"/>
      <c r="E19" s="265" t="s">
        <v>881</v>
      </c>
      <c r="F19" s="380" t="s">
        <v>86</v>
      </c>
      <c r="G19" s="380"/>
      <c r="H19" s="380"/>
      <c r="I19" s="380"/>
      <c r="J19" s="380"/>
      <c r="K19" s="260"/>
    </row>
    <row r="20" spans="2:11" ht="15" customHeight="1">
      <c r="B20" s="263"/>
      <c r="C20" s="264"/>
      <c r="D20" s="264"/>
      <c r="E20" s="265" t="s">
        <v>882</v>
      </c>
      <c r="F20" s="380" t="s">
        <v>883</v>
      </c>
      <c r="G20" s="380"/>
      <c r="H20" s="380"/>
      <c r="I20" s="380"/>
      <c r="J20" s="380"/>
      <c r="K20" s="260"/>
    </row>
    <row r="21" spans="2:11" ht="15" customHeight="1">
      <c r="B21" s="263"/>
      <c r="C21" s="264"/>
      <c r="D21" s="264"/>
      <c r="E21" s="265" t="s">
        <v>884</v>
      </c>
      <c r="F21" s="380" t="s">
        <v>885</v>
      </c>
      <c r="G21" s="380"/>
      <c r="H21" s="380"/>
      <c r="I21" s="380"/>
      <c r="J21" s="380"/>
      <c r="K21" s="260"/>
    </row>
    <row r="22" spans="2:11" ht="12.75" customHeight="1">
      <c r="B22" s="263"/>
      <c r="C22" s="264"/>
      <c r="D22" s="264"/>
      <c r="E22" s="264"/>
      <c r="F22" s="264"/>
      <c r="G22" s="264"/>
      <c r="H22" s="264"/>
      <c r="I22" s="264"/>
      <c r="J22" s="264"/>
      <c r="K22" s="260"/>
    </row>
    <row r="23" spans="2:11" ht="15" customHeight="1">
      <c r="B23" s="263"/>
      <c r="C23" s="380" t="s">
        <v>886</v>
      </c>
      <c r="D23" s="380"/>
      <c r="E23" s="380"/>
      <c r="F23" s="380"/>
      <c r="G23" s="380"/>
      <c r="H23" s="380"/>
      <c r="I23" s="380"/>
      <c r="J23" s="380"/>
      <c r="K23" s="260"/>
    </row>
    <row r="24" spans="2:11" ht="15" customHeight="1">
      <c r="B24" s="263"/>
      <c r="C24" s="380" t="s">
        <v>887</v>
      </c>
      <c r="D24" s="380"/>
      <c r="E24" s="380"/>
      <c r="F24" s="380"/>
      <c r="G24" s="380"/>
      <c r="H24" s="380"/>
      <c r="I24" s="380"/>
      <c r="J24" s="380"/>
      <c r="K24" s="260"/>
    </row>
    <row r="25" spans="2:11" ht="15" customHeight="1">
      <c r="B25" s="263"/>
      <c r="C25" s="262"/>
      <c r="D25" s="380" t="s">
        <v>888</v>
      </c>
      <c r="E25" s="380"/>
      <c r="F25" s="380"/>
      <c r="G25" s="380"/>
      <c r="H25" s="380"/>
      <c r="I25" s="380"/>
      <c r="J25" s="380"/>
      <c r="K25" s="260"/>
    </row>
    <row r="26" spans="2:11" ht="15" customHeight="1">
      <c r="B26" s="263"/>
      <c r="C26" s="264"/>
      <c r="D26" s="380" t="s">
        <v>889</v>
      </c>
      <c r="E26" s="380"/>
      <c r="F26" s="380"/>
      <c r="G26" s="380"/>
      <c r="H26" s="380"/>
      <c r="I26" s="380"/>
      <c r="J26" s="380"/>
      <c r="K26" s="260"/>
    </row>
    <row r="27" spans="2:11" ht="12.75" customHeight="1">
      <c r="B27" s="263"/>
      <c r="C27" s="264"/>
      <c r="D27" s="264"/>
      <c r="E27" s="264"/>
      <c r="F27" s="264"/>
      <c r="G27" s="264"/>
      <c r="H27" s="264"/>
      <c r="I27" s="264"/>
      <c r="J27" s="264"/>
      <c r="K27" s="260"/>
    </row>
    <row r="28" spans="2:11" ht="15" customHeight="1">
      <c r="B28" s="263"/>
      <c r="C28" s="264"/>
      <c r="D28" s="380" t="s">
        <v>890</v>
      </c>
      <c r="E28" s="380"/>
      <c r="F28" s="380"/>
      <c r="G28" s="380"/>
      <c r="H28" s="380"/>
      <c r="I28" s="380"/>
      <c r="J28" s="380"/>
      <c r="K28" s="260"/>
    </row>
    <row r="29" spans="2:11" ht="15" customHeight="1">
      <c r="B29" s="263"/>
      <c r="C29" s="264"/>
      <c r="D29" s="380" t="s">
        <v>891</v>
      </c>
      <c r="E29" s="380"/>
      <c r="F29" s="380"/>
      <c r="G29" s="380"/>
      <c r="H29" s="380"/>
      <c r="I29" s="380"/>
      <c r="J29" s="380"/>
      <c r="K29" s="260"/>
    </row>
    <row r="30" spans="2:11" ht="12.75" customHeight="1">
      <c r="B30" s="263"/>
      <c r="C30" s="264"/>
      <c r="D30" s="264"/>
      <c r="E30" s="264"/>
      <c r="F30" s="264"/>
      <c r="G30" s="264"/>
      <c r="H30" s="264"/>
      <c r="I30" s="264"/>
      <c r="J30" s="264"/>
      <c r="K30" s="260"/>
    </row>
    <row r="31" spans="2:11" ht="15" customHeight="1">
      <c r="B31" s="263"/>
      <c r="C31" s="264"/>
      <c r="D31" s="380" t="s">
        <v>892</v>
      </c>
      <c r="E31" s="380"/>
      <c r="F31" s="380"/>
      <c r="G31" s="380"/>
      <c r="H31" s="380"/>
      <c r="I31" s="380"/>
      <c r="J31" s="380"/>
      <c r="K31" s="260"/>
    </row>
    <row r="32" spans="2:11" ht="15" customHeight="1">
      <c r="B32" s="263"/>
      <c r="C32" s="264"/>
      <c r="D32" s="380" t="s">
        <v>893</v>
      </c>
      <c r="E32" s="380"/>
      <c r="F32" s="380"/>
      <c r="G32" s="380"/>
      <c r="H32" s="380"/>
      <c r="I32" s="380"/>
      <c r="J32" s="380"/>
      <c r="K32" s="260"/>
    </row>
    <row r="33" spans="2:11" ht="15" customHeight="1">
      <c r="B33" s="263"/>
      <c r="C33" s="264"/>
      <c r="D33" s="380" t="s">
        <v>894</v>
      </c>
      <c r="E33" s="380"/>
      <c r="F33" s="380"/>
      <c r="G33" s="380"/>
      <c r="H33" s="380"/>
      <c r="I33" s="380"/>
      <c r="J33" s="380"/>
      <c r="K33" s="260"/>
    </row>
    <row r="34" spans="2:11" ht="15" customHeight="1">
      <c r="B34" s="263"/>
      <c r="C34" s="264"/>
      <c r="D34" s="262"/>
      <c r="E34" s="266" t="s">
        <v>118</v>
      </c>
      <c r="F34" s="262"/>
      <c r="G34" s="380" t="s">
        <v>895</v>
      </c>
      <c r="H34" s="380"/>
      <c r="I34" s="380"/>
      <c r="J34" s="380"/>
      <c r="K34" s="260"/>
    </row>
    <row r="35" spans="2:11" ht="30.75" customHeight="1">
      <c r="B35" s="263"/>
      <c r="C35" s="264"/>
      <c r="D35" s="262"/>
      <c r="E35" s="266" t="s">
        <v>896</v>
      </c>
      <c r="F35" s="262"/>
      <c r="G35" s="380" t="s">
        <v>897</v>
      </c>
      <c r="H35" s="380"/>
      <c r="I35" s="380"/>
      <c r="J35" s="380"/>
      <c r="K35" s="260"/>
    </row>
    <row r="36" spans="2:11" ht="15" customHeight="1">
      <c r="B36" s="263"/>
      <c r="C36" s="264"/>
      <c r="D36" s="262"/>
      <c r="E36" s="266" t="s">
        <v>61</v>
      </c>
      <c r="F36" s="262"/>
      <c r="G36" s="380" t="s">
        <v>898</v>
      </c>
      <c r="H36" s="380"/>
      <c r="I36" s="380"/>
      <c r="J36" s="380"/>
      <c r="K36" s="260"/>
    </row>
    <row r="37" spans="2:11" ht="15" customHeight="1">
      <c r="B37" s="263"/>
      <c r="C37" s="264"/>
      <c r="D37" s="262"/>
      <c r="E37" s="266" t="s">
        <v>119</v>
      </c>
      <c r="F37" s="262"/>
      <c r="G37" s="380" t="s">
        <v>899</v>
      </c>
      <c r="H37" s="380"/>
      <c r="I37" s="380"/>
      <c r="J37" s="380"/>
      <c r="K37" s="260"/>
    </row>
    <row r="38" spans="2:11" ht="15" customHeight="1">
      <c r="B38" s="263"/>
      <c r="C38" s="264"/>
      <c r="D38" s="262"/>
      <c r="E38" s="266" t="s">
        <v>120</v>
      </c>
      <c r="F38" s="262"/>
      <c r="G38" s="380" t="s">
        <v>900</v>
      </c>
      <c r="H38" s="380"/>
      <c r="I38" s="380"/>
      <c r="J38" s="380"/>
      <c r="K38" s="260"/>
    </row>
    <row r="39" spans="2:11" ht="15" customHeight="1">
      <c r="B39" s="263"/>
      <c r="C39" s="264"/>
      <c r="D39" s="262"/>
      <c r="E39" s="266" t="s">
        <v>121</v>
      </c>
      <c r="F39" s="262"/>
      <c r="G39" s="380" t="s">
        <v>901</v>
      </c>
      <c r="H39" s="380"/>
      <c r="I39" s="380"/>
      <c r="J39" s="380"/>
      <c r="K39" s="260"/>
    </row>
    <row r="40" spans="2:11" ht="15" customHeight="1">
      <c r="B40" s="263"/>
      <c r="C40" s="264"/>
      <c r="D40" s="262"/>
      <c r="E40" s="266" t="s">
        <v>902</v>
      </c>
      <c r="F40" s="262"/>
      <c r="G40" s="380" t="s">
        <v>903</v>
      </c>
      <c r="H40" s="380"/>
      <c r="I40" s="380"/>
      <c r="J40" s="380"/>
      <c r="K40" s="260"/>
    </row>
    <row r="41" spans="2:11" ht="15" customHeight="1">
      <c r="B41" s="263"/>
      <c r="C41" s="264"/>
      <c r="D41" s="262"/>
      <c r="E41" s="266"/>
      <c r="F41" s="262"/>
      <c r="G41" s="380" t="s">
        <v>904</v>
      </c>
      <c r="H41" s="380"/>
      <c r="I41" s="380"/>
      <c r="J41" s="380"/>
      <c r="K41" s="260"/>
    </row>
    <row r="42" spans="2:11" ht="15" customHeight="1">
      <c r="B42" s="263"/>
      <c r="C42" s="264"/>
      <c r="D42" s="262"/>
      <c r="E42" s="266" t="s">
        <v>905</v>
      </c>
      <c r="F42" s="262"/>
      <c r="G42" s="380" t="s">
        <v>906</v>
      </c>
      <c r="H42" s="380"/>
      <c r="I42" s="380"/>
      <c r="J42" s="380"/>
      <c r="K42" s="260"/>
    </row>
    <row r="43" spans="2:11" ht="15" customHeight="1">
      <c r="B43" s="263"/>
      <c r="C43" s="264"/>
      <c r="D43" s="262"/>
      <c r="E43" s="266" t="s">
        <v>123</v>
      </c>
      <c r="F43" s="262"/>
      <c r="G43" s="380" t="s">
        <v>907</v>
      </c>
      <c r="H43" s="380"/>
      <c r="I43" s="380"/>
      <c r="J43" s="380"/>
      <c r="K43" s="260"/>
    </row>
    <row r="44" spans="2:11" ht="12.75" customHeight="1">
      <c r="B44" s="263"/>
      <c r="C44" s="264"/>
      <c r="D44" s="262"/>
      <c r="E44" s="262"/>
      <c r="F44" s="262"/>
      <c r="G44" s="262"/>
      <c r="H44" s="262"/>
      <c r="I44" s="262"/>
      <c r="J44" s="262"/>
      <c r="K44" s="260"/>
    </row>
    <row r="45" spans="2:11" ht="15" customHeight="1">
      <c r="B45" s="263"/>
      <c r="C45" s="264"/>
      <c r="D45" s="380" t="s">
        <v>908</v>
      </c>
      <c r="E45" s="380"/>
      <c r="F45" s="380"/>
      <c r="G45" s="380"/>
      <c r="H45" s="380"/>
      <c r="I45" s="380"/>
      <c r="J45" s="380"/>
      <c r="K45" s="260"/>
    </row>
    <row r="46" spans="2:11" ht="15" customHeight="1">
      <c r="B46" s="263"/>
      <c r="C46" s="264"/>
      <c r="D46" s="264"/>
      <c r="E46" s="380" t="s">
        <v>909</v>
      </c>
      <c r="F46" s="380"/>
      <c r="G46" s="380"/>
      <c r="H46" s="380"/>
      <c r="I46" s="380"/>
      <c r="J46" s="380"/>
      <c r="K46" s="260"/>
    </row>
    <row r="47" spans="2:11" ht="15" customHeight="1">
      <c r="B47" s="263"/>
      <c r="C47" s="264"/>
      <c r="D47" s="264"/>
      <c r="E47" s="380" t="s">
        <v>910</v>
      </c>
      <c r="F47" s="380"/>
      <c r="G47" s="380"/>
      <c r="H47" s="380"/>
      <c r="I47" s="380"/>
      <c r="J47" s="380"/>
      <c r="K47" s="260"/>
    </row>
    <row r="48" spans="2:11" ht="15" customHeight="1">
      <c r="B48" s="263"/>
      <c r="C48" s="264"/>
      <c r="D48" s="264"/>
      <c r="E48" s="380" t="s">
        <v>911</v>
      </c>
      <c r="F48" s="380"/>
      <c r="G48" s="380"/>
      <c r="H48" s="380"/>
      <c r="I48" s="380"/>
      <c r="J48" s="380"/>
      <c r="K48" s="260"/>
    </row>
    <row r="49" spans="2:11" ht="15" customHeight="1">
      <c r="B49" s="263"/>
      <c r="C49" s="264"/>
      <c r="D49" s="380" t="s">
        <v>912</v>
      </c>
      <c r="E49" s="380"/>
      <c r="F49" s="380"/>
      <c r="G49" s="380"/>
      <c r="H49" s="380"/>
      <c r="I49" s="380"/>
      <c r="J49" s="380"/>
      <c r="K49" s="260"/>
    </row>
    <row r="50" spans="2:11" ht="25.5" customHeight="1">
      <c r="B50" s="259"/>
      <c r="C50" s="384" t="s">
        <v>913</v>
      </c>
      <c r="D50" s="384"/>
      <c r="E50" s="384"/>
      <c r="F50" s="384"/>
      <c r="G50" s="384"/>
      <c r="H50" s="384"/>
      <c r="I50" s="384"/>
      <c r="J50" s="384"/>
      <c r="K50" s="260"/>
    </row>
    <row r="51" spans="2:11" ht="5.25" customHeight="1">
      <c r="B51" s="259"/>
      <c r="C51" s="261"/>
      <c r="D51" s="261"/>
      <c r="E51" s="261"/>
      <c r="F51" s="261"/>
      <c r="G51" s="261"/>
      <c r="H51" s="261"/>
      <c r="I51" s="261"/>
      <c r="J51" s="261"/>
      <c r="K51" s="260"/>
    </row>
    <row r="52" spans="2:11" ht="15" customHeight="1">
      <c r="B52" s="259"/>
      <c r="C52" s="380" t="s">
        <v>914</v>
      </c>
      <c r="D52" s="380"/>
      <c r="E52" s="380"/>
      <c r="F52" s="380"/>
      <c r="G52" s="380"/>
      <c r="H52" s="380"/>
      <c r="I52" s="380"/>
      <c r="J52" s="380"/>
      <c r="K52" s="260"/>
    </row>
    <row r="53" spans="2:11" ht="15" customHeight="1">
      <c r="B53" s="259"/>
      <c r="C53" s="380" t="s">
        <v>915</v>
      </c>
      <c r="D53" s="380"/>
      <c r="E53" s="380"/>
      <c r="F53" s="380"/>
      <c r="G53" s="380"/>
      <c r="H53" s="380"/>
      <c r="I53" s="380"/>
      <c r="J53" s="380"/>
      <c r="K53" s="260"/>
    </row>
    <row r="54" spans="2:11" ht="12.75" customHeight="1">
      <c r="B54" s="259"/>
      <c r="C54" s="262"/>
      <c r="D54" s="262"/>
      <c r="E54" s="262"/>
      <c r="F54" s="262"/>
      <c r="G54" s="262"/>
      <c r="H54" s="262"/>
      <c r="I54" s="262"/>
      <c r="J54" s="262"/>
      <c r="K54" s="260"/>
    </row>
    <row r="55" spans="2:11" ht="15" customHeight="1">
      <c r="B55" s="259"/>
      <c r="C55" s="380" t="s">
        <v>916</v>
      </c>
      <c r="D55" s="380"/>
      <c r="E55" s="380"/>
      <c r="F55" s="380"/>
      <c r="G55" s="380"/>
      <c r="H55" s="380"/>
      <c r="I55" s="380"/>
      <c r="J55" s="380"/>
      <c r="K55" s="260"/>
    </row>
    <row r="56" spans="2:11" ht="15" customHeight="1">
      <c r="B56" s="259"/>
      <c r="C56" s="264"/>
      <c r="D56" s="380" t="s">
        <v>917</v>
      </c>
      <c r="E56" s="380"/>
      <c r="F56" s="380"/>
      <c r="G56" s="380"/>
      <c r="H56" s="380"/>
      <c r="I56" s="380"/>
      <c r="J56" s="380"/>
      <c r="K56" s="260"/>
    </row>
    <row r="57" spans="2:11" ht="15" customHeight="1">
      <c r="B57" s="259"/>
      <c r="C57" s="264"/>
      <c r="D57" s="380" t="s">
        <v>918</v>
      </c>
      <c r="E57" s="380"/>
      <c r="F57" s="380"/>
      <c r="G57" s="380"/>
      <c r="H57" s="380"/>
      <c r="I57" s="380"/>
      <c r="J57" s="380"/>
      <c r="K57" s="260"/>
    </row>
    <row r="58" spans="2:11" ht="15" customHeight="1">
      <c r="B58" s="259"/>
      <c r="C58" s="264"/>
      <c r="D58" s="380" t="s">
        <v>919</v>
      </c>
      <c r="E58" s="380"/>
      <c r="F58" s="380"/>
      <c r="G58" s="380"/>
      <c r="H58" s="380"/>
      <c r="I58" s="380"/>
      <c r="J58" s="380"/>
      <c r="K58" s="260"/>
    </row>
    <row r="59" spans="2:11" ht="15" customHeight="1">
      <c r="B59" s="259"/>
      <c r="C59" s="264"/>
      <c r="D59" s="380" t="s">
        <v>920</v>
      </c>
      <c r="E59" s="380"/>
      <c r="F59" s="380"/>
      <c r="G59" s="380"/>
      <c r="H59" s="380"/>
      <c r="I59" s="380"/>
      <c r="J59" s="380"/>
      <c r="K59" s="260"/>
    </row>
    <row r="60" spans="2:11" ht="15" customHeight="1">
      <c r="B60" s="259"/>
      <c r="C60" s="264"/>
      <c r="D60" s="383" t="s">
        <v>921</v>
      </c>
      <c r="E60" s="383"/>
      <c r="F60" s="383"/>
      <c r="G60" s="383"/>
      <c r="H60" s="383"/>
      <c r="I60" s="383"/>
      <c r="J60" s="383"/>
      <c r="K60" s="260"/>
    </row>
    <row r="61" spans="2:11" ht="15" customHeight="1">
      <c r="B61" s="259"/>
      <c r="C61" s="264"/>
      <c r="D61" s="380" t="s">
        <v>922</v>
      </c>
      <c r="E61" s="380"/>
      <c r="F61" s="380"/>
      <c r="G61" s="380"/>
      <c r="H61" s="380"/>
      <c r="I61" s="380"/>
      <c r="J61" s="380"/>
      <c r="K61" s="260"/>
    </row>
    <row r="62" spans="2:11" ht="12.75" customHeight="1">
      <c r="B62" s="259"/>
      <c r="C62" s="264"/>
      <c r="D62" s="264"/>
      <c r="E62" s="267"/>
      <c r="F62" s="264"/>
      <c r="G62" s="264"/>
      <c r="H62" s="264"/>
      <c r="I62" s="264"/>
      <c r="J62" s="264"/>
      <c r="K62" s="260"/>
    </row>
    <row r="63" spans="2:11" ht="15" customHeight="1">
      <c r="B63" s="259"/>
      <c r="C63" s="264"/>
      <c r="D63" s="380" t="s">
        <v>923</v>
      </c>
      <c r="E63" s="380"/>
      <c r="F63" s="380"/>
      <c r="G63" s="380"/>
      <c r="H63" s="380"/>
      <c r="I63" s="380"/>
      <c r="J63" s="380"/>
      <c r="K63" s="260"/>
    </row>
    <row r="64" spans="2:11" ht="15" customHeight="1">
      <c r="B64" s="259"/>
      <c r="C64" s="264"/>
      <c r="D64" s="383" t="s">
        <v>924</v>
      </c>
      <c r="E64" s="383"/>
      <c r="F64" s="383"/>
      <c r="G64" s="383"/>
      <c r="H64" s="383"/>
      <c r="I64" s="383"/>
      <c r="J64" s="383"/>
      <c r="K64" s="260"/>
    </row>
    <row r="65" spans="2:11" ht="15" customHeight="1">
      <c r="B65" s="259"/>
      <c r="C65" s="264"/>
      <c r="D65" s="380" t="s">
        <v>925</v>
      </c>
      <c r="E65" s="380"/>
      <c r="F65" s="380"/>
      <c r="G65" s="380"/>
      <c r="H65" s="380"/>
      <c r="I65" s="380"/>
      <c r="J65" s="380"/>
      <c r="K65" s="260"/>
    </row>
    <row r="66" spans="2:11" ht="15" customHeight="1">
      <c r="B66" s="259"/>
      <c r="C66" s="264"/>
      <c r="D66" s="380" t="s">
        <v>926</v>
      </c>
      <c r="E66" s="380"/>
      <c r="F66" s="380"/>
      <c r="G66" s="380"/>
      <c r="H66" s="380"/>
      <c r="I66" s="380"/>
      <c r="J66" s="380"/>
      <c r="K66" s="260"/>
    </row>
    <row r="67" spans="2:11" ht="15" customHeight="1">
      <c r="B67" s="259"/>
      <c r="C67" s="264"/>
      <c r="D67" s="380" t="s">
        <v>927</v>
      </c>
      <c r="E67" s="380"/>
      <c r="F67" s="380"/>
      <c r="G67" s="380"/>
      <c r="H67" s="380"/>
      <c r="I67" s="380"/>
      <c r="J67" s="380"/>
      <c r="K67" s="260"/>
    </row>
    <row r="68" spans="2:11" ht="15" customHeight="1">
      <c r="B68" s="259"/>
      <c r="C68" s="264"/>
      <c r="D68" s="380" t="s">
        <v>928</v>
      </c>
      <c r="E68" s="380"/>
      <c r="F68" s="380"/>
      <c r="G68" s="380"/>
      <c r="H68" s="380"/>
      <c r="I68" s="380"/>
      <c r="J68" s="380"/>
      <c r="K68" s="260"/>
    </row>
    <row r="69" spans="2:11" ht="12.75" customHeight="1">
      <c r="B69" s="268"/>
      <c r="C69" s="269"/>
      <c r="D69" s="269"/>
      <c r="E69" s="269"/>
      <c r="F69" s="269"/>
      <c r="G69" s="269"/>
      <c r="H69" s="269"/>
      <c r="I69" s="269"/>
      <c r="J69" s="269"/>
      <c r="K69" s="270"/>
    </row>
    <row r="70" spans="2:11" ht="18.75" customHeight="1">
      <c r="B70" s="271"/>
      <c r="C70" s="271"/>
      <c r="D70" s="271"/>
      <c r="E70" s="271"/>
      <c r="F70" s="271"/>
      <c r="G70" s="271"/>
      <c r="H70" s="271"/>
      <c r="I70" s="271"/>
      <c r="J70" s="271"/>
      <c r="K70" s="272"/>
    </row>
    <row r="71" spans="2:11" ht="18.75" customHeight="1">
      <c r="B71" s="272"/>
      <c r="C71" s="272"/>
      <c r="D71" s="272"/>
      <c r="E71" s="272"/>
      <c r="F71" s="272"/>
      <c r="G71" s="272"/>
      <c r="H71" s="272"/>
      <c r="I71" s="272"/>
      <c r="J71" s="272"/>
      <c r="K71" s="272"/>
    </row>
    <row r="72" spans="2:11" ht="7.5" customHeight="1">
      <c r="B72" s="273"/>
      <c r="C72" s="274"/>
      <c r="D72" s="274"/>
      <c r="E72" s="274"/>
      <c r="F72" s="274"/>
      <c r="G72" s="274"/>
      <c r="H72" s="274"/>
      <c r="I72" s="274"/>
      <c r="J72" s="274"/>
      <c r="K72" s="275"/>
    </row>
    <row r="73" spans="2:11" ht="45" customHeight="1">
      <c r="B73" s="276"/>
      <c r="C73" s="381" t="s">
        <v>929</v>
      </c>
      <c r="D73" s="381"/>
      <c r="E73" s="381"/>
      <c r="F73" s="381"/>
      <c r="G73" s="381"/>
      <c r="H73" s="381"/>
      <c r="I73" s="381"/>
      <c r="J73" s="381"/>
      <c r="K73" s="277"/>
    </row>
    <row r="74" spans="2:11" ht="17.25" customHeight="1">
      <c r="B74" s="276"/>
      <c r="C74" s="278" t="s">
        <v>930</v>
      </c>
      <c r="D74" s="278"/>
      <c r="E74" s="278"/>
      <c r="F74" s="278" t="s">
        <v>931</v>
      </c>
      <c r="G74" s="279"/>
      <c r="H74" s="278" t="s">
        <v>119</v>
      </c>
      <c r="I74" s="278" t="s">
        <v>65</v>
      </c>
      <c r="J74" s="278" t="s">
        <v>932</v>
      </c>
      <c r="K74" s="277"/>
    </row>
    <row r="75" spans="2:11" ht="17.25" customHeight="1">
      <c r="B75" s="276"/>
      <c r="C75" s="280" t="s">
        <v>933</v>
      </c>
      <c r="D75" s="280"/>
      <c r="E75" s="280"/>
      <c r="F75" s="281" t="s">
        <v>934</v>
      </c>
      <c r="G75" s="282"/>
      <c r="H75" s="280"/>
      <c r="I75" s="280"/>
      <c r="J75" s="280" t="s">
        <v>935</v>
      </c>
      <c r="K75" s="277"/>
    </row>
    <row r="76" spans="2:11" ht="5.25" customHeight="1">
      <c r="B76" s="276"/>
      <c r="C76" s="283"/>
      <c r="D76" s="283"/>
      <c r="E76" s="283"/>
      <c r="F76" s="283"/>
      <c r="G76" s="284"/>
      <c r="H76" s="283"/>
      <c r="I76" s="283"/>
      <c r="J76" s="283"/>
      <c r="K76" s="277"/>
    </row>
    <row r="77" spans="2:11" ht="15" customHeight="1">
      <c r="B77" s="276"/>
      <c r="C77" s="266" t="s">
        <v>61</v>
      </c>
      <c r="D77" s="283"/>
      <c r="E77" s="283"/>
      <c r="F77" s="285" t="s">
        <v>936</v>
      </c>
      <c r="G77" s="284"/>
      <c r="H77" s="266" t="s">
        <v>937</v>
      </c>
      <c r="I77" s="266" t="s">
        <v>938</v>
      </c>
      <c r="J77" s="266">
        <v>20</v>
      </c>
      <c r="K77" s="277"/>
    </row>
    <row r="78" spans="2:11" ht="15" customHeight="1">
      <c r="B78" s="276"/>
      <c r="C78" s="266" t="s">
        <v>939</v>
      </c>
      <c r="D78" s="266"/>
      <c r="E78" s="266"/>
      <c r="F78" s="285" t="s">
        <v>936</v>
      </c>
      <c r="G78" s="284"/>
      <c r="H78" s="266" t="s">
        <v>940</v>
      </c>
      <c r="I78" s="266" t="s">
        <v>938</v>
      </c>
      <c r="J78" s="266">
        <v>120</v>
      </c>
      <c r="K78" s="277"/>
    </row>
    <row r="79" spans="2:11" ht="15" customHeight="1">
      <c r="B79" s="286"/>
      <c r="C79" s="266" t="s">
        <v>941</v>
      </c>
      <c r="D79" s="266"/>
      <c r="E79" s="266"/>
      <c r="F79" s="285" t="s">
        <v>942</v>
      </c>
      <c r="G79" s="284"/>
      <c r="H79" s="266" t="s">
        <v>943</v>
      </c>
      <c r="I79" s="266" t="s">
        <v>938</v>
      </c>
      <c r="J79" s="266">
        <v>50</v>
      </c>
      <c r="K79" s="277"/>
    </row>
    <row r="80" spans="2:11" ht="15" customHeight="1">
      <c r="B80" s="286"/>
      <c r="C80" s="266" t="s">
        <v>944</v>
      </c>
      <c r="D80" s="266"/>
      <c r="E80" s="266"/>
      <c r="F80" s="285" t="s">
        <v>936</v>
      </c>
      <c r="G80" s="284"/>
      <c r="H80" s="266" t="s">
        <v>945</v>
      </c>
      <c r="I80" s="266" t="s">
        <v>946</v>
      </c>
      <c r="J80" s="266"/>
      <c r="K80" s="277"/>
    </row>
    <row r="81" spans="2:11" ht="15" customHeight="1">
      <c r="B81" s="286"/>
      <c r="C81" s="287" t="s">
        <v>947</v>
      </c>
      <c r="D81" s="287"/>
      <c r="E81" s="287"/>
      <c r="F81" s="288" t="s">
        <v>942</v>
      </c>
      <c r="G81" s="287"/>
      <c r="H81" s="287" t="s">
        <v>948</v>
      </c>
      <c r="I81" s="287" t="s">
        <v>938</v>
      </c>
      <c r="J81" s="287">
        <v>15</v>
      </c>
      <c r="K81" s="277"/>
    </row>
    <row r="82" spans="2:11" ht="15" customHeight="1">
      <c r="B82" s="286"/>
      <c r="C82" s="287" t="s">
        <v>949</v>
      </c>
      <c r="D82" s="287"/>
      <c r="E82" s="287"/>
      <c r="F82" s="288" t="s">
        <v>942</v>
      </c>
      <c r="G82" s="287"/>
      <c r="H82" s="287" t="s">
        <v>950</v>
      </c>
      <c r="I82" s="287" t="s">
        <v>938</v>
      </c>
      <c r="J82" s="287">
        <v>15</v>
      </c>
      <c r="K82" s="277"/>
    </row>
    <row r="83" spans="2:11" ht="15" customHeight="1">
      <c r="B83" s="286"/>
      <c r="C83" s="287" t="s">
        <v>951</v>
      </c>
      <c r="D83" s="287"/>
      <c r="E83" s="287"/>
      <c r="F83" s="288" t="s">
        <v>942</v>
      </c>
      <c r="G83" s="287"/>
      <c r="H83" s="287" t="s">
        <v>952</v>
      </c>
      <c r="I83" s="287" t="s">
        <v>938</v>
      </c>
      <c r="J83" s="287">
        <v>20</v>
      </c>
      <c r="K83" s="277"/>
    </row>
    <row r="84" spans="2:11" ht="15" customHeight="1">
      <c r="B84" s="286"/>
      <c r="C84" s="287" t="s">
        <v>953</v>
      </c>
      <c r="D84" s="287"/>
      <c r="E84" s="287"/>
      <c r="F84" s="288" t="s">
        <v>942</v>
      </c>
      <c r="G84" s="287"/>
      <c r="H84" s="287" t="s">
        <v>954</v>
      </c>
      <c r="I84" s="287" t="s">
        <v>938</v>
      </c>
      <c r="J84" s="287">
        <v>20</v>
      </c>
      <c r="K84" s="277"/>
    </row>
    <row r="85" spans="2:11" ht="15" customHeight="1">
      <c r="B85" s="286"/>
      <c r="C85" s="266" t="s">
        <v>955</v>
      </c>
      <c r="D85" s="266"/>
      <c r="E85" s="266"/>
      <c r="F85" s="285" t="s">
        <v>942</v>
      </c>
      <c r="G85" s="284"/>
      <c r="H85" s="266" t="s">
        <v>956</v>
      </c>
      <c r="I85" s="266" t="s">
        <v>938</v>
      </c>
      <c r="J85" s="266">
        <v>50</v>
      </c>
      <c r="K85" s="277"/>
    </row>
    <row r="86" spans="2:11" ht="15" customHeight="1">
      <c r="B86" s="286"/>
      <c r="C86" s="266" t="s">
        <v>957</v>
      </c>
      <c r="D86" s="266"/>
      <c r="E86" s="266"/>
      <c r="F86" s="285" t="s">
        <v>942</v>
      </c>
      <c r="G86" s="284"/>
      <c r="H86" s="266" t="s">
        <v>958</v>
      </c>
      <c r="I86" s="266" t="s">
        <v>938</v>
      </c>
      <c r="J86" s="266">
        <v>20</v>
      </c>
      <c r="K86" s="277"/>
    </row>
    <row r="87" spans="2:11" ht="15" customHeight="1">
      <c r="B87" s="286"/>
      <c r="C87" s="266" t="s">
        <v>959</v>
      </c>
      <c r="D87" s="266"/>
      <c r="E87" s="266"/>
      <c r="F87" s="285" t="s">
        <v>942</v>
      </c>
      <c r="G87" s="284"/>
      <c r="H87" s="266" t="s">
        <v>960</v>
      </c>
      <c r="I87" s="266" t="s">
        <v>938</v>
      </c>
      <c r="J87" s="266">
        <v>20</v>
      </c>
      <c r="K87" s="277"/>
    </row>
    <row r="88" spans="2:11" ht="15" customHeight="1">
      <c r="B88" s="286"/>
      <c r="C88" s="266" t="s">
        <v>961</v>
      </c>
      <c r="D88" s="266"/>
      <c r="E88" s="266"/>
      <c r="F88" s="285" t="s">
        <v>942</v>
      </c>
      <c r="G88" s="284"/>
      <c r="H88" s="266" t="s">
        <v>962</v>
      </c>
      <c r="I88" s="266" t="s">
        <v>938</v>
      </c>
      <c r="J88" s="266">
        <v>50</v>
      </c>
      <c r="K88" s="277"/>
    </row>
    <row r="89" spans="2:11" ht="15" customHeight="1">
      <c r="B89" s="286"/>
      <c r="C89" s="266" t="s">
        <v>963</v>
      </c>
      <c r="D89" s="266"/>
      <c r="E89" s="266"/>
      <c r="F89" s="285" t="s">
        <v>942</v>
      </c>
      <c r="G89" s="284"/>
      <c r="H89" s="266" t="s">
        <v>963</v>
      </c>
      <c r="I89" s="266" t="s">
        <v>938</v>
      </c>
      <c r="J89" s="266">
        <v>50</v>
      </c>
      <c r="K89" s="277"/>
    </row>
    <row r="90" spans="2:11" ht="15" customHeight="1">
      <c r="B90" s="286"/>
      <c r="C90" s="266" t="s">
        <v>124</v>
      </c>
      <c r="D90" s="266"/>
      <c r="E90" s="266"/>
      <c r="F90" s="285" t="s">
        <v>942</v>
      </c>
      <c r="G90" s="284"/>
      <c r="H90" s="266" t="s">
        <v>964</v>
      </c>
      <c r="I90" s="266" t="s">
        <v>938</v>
      </c>
      <c r="J90" s="266">
        <v>255</v>
      </c>
      <c r="K90" s="277"/>
    </row>
    <row r="91" spans="2:11" ht="15" customHeight="1">
      <c r="B91" s="286"/>
      <c r="C91" s="266" t="s">
        <v>965</v>
      </c>
      <c r="D91" s="266"/>
      <c r="E91" s="266"/>
      <c r="F91" s="285" t="s">
        <v>936</v>
      </c>
      <c r="G91" s="284"/>
      <c r="H91" s="266" t="s">
        <v>966</v>
      </c>
      <c r="I91" s="266" t="s">
        <v>967</v>
      </c>
      <c r="J91" s="266"/>
      <c r="K91" s="277"/>
    </row>
    <row r="92" spans="2:11" ht="15" customHeight="1">
      <c r="B92" s="286"/>
      <c r="C92" s="266" t="s">
        <v>968</v>
      </c>
      <c r="D92" s="266"/>
      <c r="E92" s="266"/>
      <c r="F92" s="285" t="s">
        <v>936</v>
      </c>
      <c r="G92" s="284"/>
      <c r="H92" s="266" t="s">
        <v>969</v>
      </c>
      <c r="I92" s="266" t="s">
        <v>970</v>
      </c>
      <c r="J92" s="266"/>
      <c r="K92" s="277"/>
    </row>
    <row r="93" spans="2:11" ht="15" customHeight="1">
      <c r="B93" s="286"/>
      <c r="C93" s="266" t="s">
        <v>971</v>
      </c>
      <c r="D93" s="266"/>
      <c r="E93" s="266"/>
      <c r="F93" s="285" t="s">
        <v>936</v>
      </c>
      <c r="G93" s="284"/>
      <c r="H93" s="266" t="s">
        <v>971</v>
      </c>
      <c r="I93" s="266" t="s">
        <v>970</v>
      </c>
      <c r="J93" s="266"/>
      <c r="K93" s="277"/>
    </row>
    <row r="94" spans="2:11" ht="15" customHeight="1">
      <c r="B94" s="286"/>
      <c r="C94" s="266" t="s">
        <v>46</v>
      </c>
      <c r="D94" s="266"/>
      <c r="E94" s="266"/>
      <c r="F94" s="285" t="s">
        <v>936</v>
      </c>
      <c r="G94" s="284"/>
      <c r="H94" s="266" t="s">
        <v>972</v>
      </c>
      <c r="I94" s="266" t="s">
        <v>970</v>
      </c>
      <c r="J94" s="266"/>
      <c r="K94" s="277"/>
    </row>
    <row r="95" spans="2:11" ht="15" customHeight="1">
      <c r="B95" s="286"/>
      <c r="C95" s="266" t="s">
        <v>56</v>
      </c>
      <c r="D95" s="266"/>
      <c r="E95" s="266"/>
      <c r="F95" s="285" t="s">
        <v>936</v>
      </c>
      <c r="G95" s="284"/>
      <c r="H95" s="266" t="s">
        <v>973</v>
      </c>
      <c r="I95" s="266" t="s">
        <v>970</v>
      </c>
      <c r="J95" s="266"/>
      <c r="K95" s="277"/>
    </row>
    <row r="96" spans="2:11" ht="15" customHeight="1">
      <c r="B96" s="289"/>
      <c r="C96" s="290"/>
      <c r="D96" s="290"/>
      <c r="E96" s="290"/>
      <c r="F96" s="290"/>
      <c r="G96" s="290"/>
      <c r="H96" s="290"/>
      <c r="I96" s="290"/>
      <c r="J96" s="290"/>
      <c r="K96" s="291"/>
    </row>
    <row r="97" spans="2:11" ht="18.75" customHeight="1">
      <c r="B97" s="292"/>
      <c r="C97" s="293"/>
      <c r="D97" s="293"/>
      <c r="E97" s="293"/>
      <c r="F97" s="293"/>
      <c r="G97" s="293"/>
      <c r="H97" s="293"/>
      <c r="I97" s="293"/>
      <c r="J97" s="293"/>
      <c r="K97" s="292"/>
    </row>
    <row r="98" spans="2:11" ht="18.75" customHeight="1">
      <c r="B98" s="272"/>
      <c r="C98" s="272"/>
      <c r="D98" s="272"/>
      <c r="E98" s="272"/>
      <c r="F98" s="272"/>
      <c r="G98" s="272"/>
      <c r="H98" s="272"/>
      <c r="I98" s="272"/>
      <c r="J98" s="272"/>
      <c r="K98" s="272"/>
    </row>
    <row r="99" spans="2:11" ht="7.5" customHeight="1">
      <c r="B99" s="273"/>
      <c r="C99" s="274"/>
      <c r="D99" s="274"/>
      <c r="E99" s="274"/>
      <c r="F99" s="274"/>
      <c r="G99" s="274"/>
      <c r="H99" s="274"/>
      <c r="I99" s="274"/>
      <c r="J99" s="274"/>
      <c r="K99" s="275"/>
    </row>
    <row r="100" spans="2:11" ht="45" customHeight="1">
      <c r="B100" s="276"/>
      <c r="C100" s="381" t="s">
        <v>974</v>
      </c>
      <c r="D100" s="381"/>
      <c r="E100" s="381"/>
      <c r="F100" s="381"/>
      <c r="G100" s="381"/>
      <c r="H100" s="381"/>
      <c r="I100" s="381"/>
      <c r="J100" s="381"/>
      <c r="K100" s="277"/>
    </row>
    <row r="101" spans="2:11" ht="17.25" customHeight="1">
      <c r="B101" s="276"/>
      <c r="C101" s="278" t="s">
        <v>930</v>
      </c>
      <c r="D101" s="278"/>
      <c r="E101" s="278"/>
      <c r="F101" s="278" t="s">
        <v>931</v>
      </c>
      <c r="G101" s="279"/>
      <c r="H101" s="278" t="s">
        <v>119</v>
      </c>
      <c r="I101" s="278" t="s">
        <v>65</v>
      </c>
      <c r="J101" s="278" t="s">
        <v>932</v>
      </c>
      <c r="K101" s="277"/>
    </row>
    <row r="102" spans="2:11" ht="17.25" customHeight="1">
      <c r="B102" s="276"/>
      <c r="C102" s="280" t="s">
        <v>933</v>
      </c>
      <c r="D102" s="280"/>
      <c r="E102" s="280"/>
      <c r="F102" s="281" t="s">
        <v>934</v>
      </c>
      <c r="G102" s="282"/>
      <c r="H102" s="280"/>
      <c r="I102" s="280"/>
      <c r="J102" s="280" t="s">
        <v>935</v>
      </c>
      <c r="K102" s="277"/>
    </row>
    <row r="103" spans="2:11" ht="5.25" customHeight="1">
      <c r="B103" s="276"/>
      <c r="C103" s="278"/>
      <c r="D103" s="278"/>
      <c r="E103" s="278"/>
      <c r="F103" s="278"/>
      <c r="G103" s="294"/>
      <c r="H103" s="278"/>
      <c r="I103" s="278"/>
      <c r="J103" s="278"/>
      <c r="K103" s="277"/>
    </row>
    <row r="104" spans="2:11" ht="15" customHeight="1">
      <c r="B104" s="276"/>
      <c r="C104" s="266" t="s">
        <v>61</v>
      </c>
      <c r="D104" s="283"/>
      <c r="E104" s="283"/>
      <c r="F104" s="285" t="s">
        <v>936</v>
      </c>
      <c r="G104" s="294"/>
      <c r="H104" s="266" t="s">
        <v>975</v>
      </c>
      <c r="I104" s="266" t="s">
        <v>938</v>
      </c>
      <c r="J104" s="266">
        <v>20</v>
      </c>
      <c r="K104" s="277"/>
    </row>
    <row r="105" spans="2:11" ht="15" customHeight="1">
      <c r="B105" s="276"/>
      <c r="C105" s="266" t="s">
        <v>939</v>
      </c>
      <c r="D105" s="266"/>
      <c r="E105" s="266"/>
      <c r="F105" s="285" t="s">
        <v>936</v>
      </c>
      <c r="G105" s="266"/>
      <c r="H105" s="266" t="s">
        <v>975</v>
      </c>
      <c r="I105" s="266" t="s">
        <v>938</v>
      </c>
      <c r="J105" s="266">
        <v>120</v>
      </c>
      <c r="K105" s="277"/>
    </row>
    <row r="106" spans="2:11" ht="15" customHeight="1">
      <c r="B106" s="286"/>
      <c r="C106" s="266" t="s">
        <v>941</v>
      </c>
      <c r="D106" s="266"/>
      <c r="E106" s="266"/>
      <c r="F106" s="285" t="s">
        <v>942</v>
      </c>
      <c r="G106" s="266"/>
      <c r="H106" s="266" t="s">
        <v>975</v>
      </c>
      <c r="I106" s="266" t="s">
        <v>938</v>
      </c>
      <c r="J106" s="266">
        <v>50</v>
      </c>
      <c r="K106" s="277"/>
    </row>
    <row r="107" spans="2:11" ht="15" customHeight="1">
      <c r="B107" s="286"/>
      <c r="C107" s="266" t="s">
        <v>944</v>
      </c>
      <c r="D107" s="266"/>
      <c r="E107" s="266"/>
      <c r="F107" s="285" t="s">
        <v>936</v>
      </c>
      <c r="G107" s="266"/>
      <c r="H107" s="266" t="s">
        <v>975</v>
      </c>
      <c r="I107" s="266" t="s">
        <v>946</v>
      </c>
      <c r="J107" s="266"/>
      <c r="K107" s="277"/>
    </row>
    <row r="108" spans="2:11" ht="15" customHeight="1">
      <c r="B108" s="286"/>
      <c r="C108" s="266" t="s">
        <v>955</v>
      </c>
      <c r="D108" s="266"/>
      <c r="E108" s="266"/>
      <c r="F108" s="285" t="s">
        <v>942</v>
      </c>
      <c r="G108" s="266"/>
      <c r="H108" s="266" t="s">
        <v>975</v>
      </c>
      <c r="I108" s="266" t="s">
        <v>938</v>
      </c>
      <c r="J108" s="266">
        <v>50</v>
      </c>
      <c r="K108" s="277"/>
    </row>
    <row r="109" spans="2:11" ht="15" customHeight="1">
      <c r="B109" s="286"/>
      <c r="C109" s="266" t="s">
        <v>963</v>
      </c>
      <c r="D109" s="266"/>
      <c r="E109" s="266"/>
      <c r="F109" s="285" t="s">
        <v>942</v>
      </c>
      <c r="G109" s="266"/>
      <c r="H109" s="266" t="s">
        <v>975</v>
      </c>
      <c r="I109" s="266" t="s">
        <v>938</v>
      </c>
      <c r="J109" s="266">
        <v>50</v>
      </c>
      <c r="K109" s="277"/>
    </row>
    <row r="110" spans="2:11" ht="15" customHeight="1">
      <c r="B110" s="286"/>
      <c r="C110" s="266" t="s">
        <v>961</v>
      </c>
      <c r="D110" s="266"/>
      <c r="E110" s="266"/>
      <c r="F110" s="285" t="s">
        <v>942</v>
      </c>
      <c r="G110" s="266"/>
      <c r="H110" s="266" t="s">
        <v>975</v>
      </c>
      <c r="I110" s="266" t="s">
        <v>938</v>
      </c>
      <c r="J110" s="266">
        <v>50</v>
      </c>
      <c r="K110" s="277"/>
    </row>
    <row r="111" spans="2:11" ht="15" customHeight="1">
      <c r="B111" s="286"/>
      <c r="C111" s="266" t="s">
        <v>61</v>
      </c>
      <c r="D111" s="266"/>
      <c r="E111" s="266"/>
      <c r="F111" s="285" t="s">
        <v>936</v>
      </c>
      <c r="G111" s="266"/>
      <c r="H111" s="266" t="s">
        <v>976</v>
      </c>
      <c r="I111" s="266" t="s">
        <v>938</v>
      </c>
      <c r="J111" s="266">
        <v>20</v>
      </c>
      <c r="K111" s="277"/>
    </row>
    <row r="112" spans="2:11" ht="15" customHeight="1">
      <c r="B112" s="286"/>
      <c r="C112" s="266" t="s">
        <v>977</v>
      </c>
      <c r="D112" s="266"/>
      <c r="E112" s="266"/>
      <c r="F112" s="285" t="s">
        <v>936</v>
      </c>
      <c r="G112" s="266"/>
      <c r="H112" s="266" t="s">
        <v>978</v>
      </c>
      <c r="I112" s="266" t="s">
        <v>938</v>
      </c>
      <c r="J112" s="266">
        <v>120</v>
      </c>
      <c r="K112" s="277"/>
    </row>
    <row r="113" spans="2:11" ht="15" customHeight="1">
      <c r="B113" s="286"/>
      <c r="C113" s="266" t="s">
        <v>46</v>
      </c>
      <c r="D113" s="266"/>
      <c r="E113" s="266"/>
      <c r="F113" s="285" t="s">
        <v>936</v>
      </c>
      <c r="G113" s="266"/>
      <c r="H113" s="266" t="s">
        <v>979</v>
      </c>
      <c r="I113" s="266" t="s">
        <v>970</v>
      </c>
      <c r="J113" s="266"/>
      <c r="K113" s="277"/>
    </row>
    <row r="114" spans="2:11" ht="15" customHeight="1">
      <c r="B114" s="286"/>
      <c r="C114" s="266" t="s">
        <v>56</v>
      </c>
      <c r="D114" s="266"/>
      <c r="E114" s="266"/>
      <c r="F114" s="285" t="s">
        <v>936</v>
      </c>
      <c r="G114" s="266"/>
      <c r="H114" s="266" t="s">
        <v>980</v>
      </c>
      <c r="I114" s="266" t="s">
        <v>970</v>
      </c>
      <c r="J114" s="266"/>
      <c r="K114" s="277"/>
    </row>
    <row r="115" spans="2:11" ht="15" customHeight="1">
      <c r="B115" s="286"/>
      <c r="C115" s="266" t="s">
        <v>65</v>
      </c>
      <c r="D115" s="266"/>
      <c r="E115" s="266"/>
      <c r="F115" s="285" t="s">
        <v>936</v>
      </c>
      <c r="G115" s="266"/>
      <c r="H115" s="266" t="s">
        <v>981</v>
      </c>
      <c r="I115" s="266" t="s">
        <v>982</v>
      </c>
      <c r="J115" s="266"/>
      <c r="K115" s="277"/>
    </row>
    <row r="116" spans="2:11" ht="15" customHeight="1">
      <c r="B116" s="289"/>
      <c r="C116" s="295"/>
      <c r="D116" s="295"/>
      <c r="E116" s="295"/>
      <c r="F116" s="295"/>
      <c r="G116" s="295"/>
      <c r="H116" s="295"/>
      <c r="I116" s="295"/>
      <c r="J116" s="295"/>
      <c r="K116" s="291"/>
    </row>
    <row r="117" spans="2:11" ht="18.75" customHeight="1">
      <c r="B117" s="296"/>
      <c r="C117" s="262"/>
      <c r="D117" s="262"/>
      <c r="E117" s="262"/>
      <c r="F117" s="297"/>
      <c r="G117" s="262"/>
      <c r="H117" s="262"/>
      <c r="I117" s="262"/>
      <c r="J117" s="262"/>
      <c r="K117" s="296"/>
    </row>
    <row r="118" spans="2:11" ht="18.75" customHeight="1">
      <c r="B118" s="272"/>
      <c r="C118" s="272"/>
      <c r="D118" s="272"/>
      <c r="E118" s="272"/>
      <c r="F118" s="272"/>
      <c r="G118" s="272"/>
      <c r="H118" s="272"/>
      <c r="I118" s="272"/>
      <c r="J118" s="272"/>
      <c r="K118" s="272"/>
    </row>
    <row r="119" spans="2:11" ht="7.5" customHeight="1">
      <c r="B119" s="298"/>
      <c r="C119" s="299"/>
      <c r="D119" s="299"/>
      <c r="E119" s="299"/>
      <c r="F119" s="299"/>
      <c r="G119" s="299"/>
      <c r="H119" s="299"/>
      <c r="I119" s="299"/>
      <c r="J119" s="299"/>
      <c r="K119" s="300"/>
    </row>
    <row r="120" spans="2:11" ht="45" customHeight="1">
      <c r="B120" s="301"/>
      <c r="C120" s="382" t="s">
        <v>983</v>
      </c>
      <c r="D120" s="382"/>
      <c r="E120" s="382"/>
      <c r="F120" s="382"/>
      <c r="G120" s="382"/>
      <c r="H120" s="382"/>
      <c r="I120" s="382"/>
      <c r="J120" s="382"/>
      <c r="K120" s="302"/>
    </row>
    <row r="121" spans="2:11" ht="17.25" customHeight="1">
      <c r="B121" s="303"/>
      <c r="C121" s="278" t="s">
        <v>930</v>
      </c>
      <c r="D121" s="278"/>
      <c r="E121" s="278"/>
      <c r="F121" s="278" t="s">
        <v>931</v>
      </c>
      <c r="G121" s="279"/>
      <c r="H121" s="278" t="s">
        <v>119</v>
      </c>
      <c r="I121" s="278" t="s">
        <v>65</v>
      </c>
      <c r="J121" s="278" t="s">
        <v>932</v>
      </c>
      <c r="K121" s="304"/>
    </row>
    <row r="122" spans="2:11" ht="17.25" customHeight="1">
      <c r="B122" s="303"/>
      <c r="C122" s="280" t="s">
        <v>933</v>
      </c>
      <c r="D122" s="280"/>
      <c r="E122" s="280"/>
      <c r="F122" s="281" t="s">
        <v>934</v>
      </c>
      <c r="G122" s="282"/>
      <c r="H122" s="280"/>
      <c r="I122" s="280"/>
      <c r="J122" s="280" t="s">
        <v>935</v>
      </c>
      <c r="K122" s="304"/>
    </row>
    <row r="123" spans="2:11" ht="5.25" customHeight="1">
      <c r="B123" s="305"/>
      <c r="C123" s="283"/>
      <c r="D123" s="283"/>
      <c r="E123" s="283"/>
      <c r="F123" s="283"/>
      <c r="G123" s="266"/>
      <c r="H123" s="283"/>
      <c r="I123" s="283"/>
      <c r="J123" s="283"/>
      <c r="K123" s="306"/>
    </row>
    <row r="124" spans="2:11" ht="15" customHeight="1">
      <c r="B124" s="305"/>
      <c r="C124" s="266" t="s">
        <v>939</v>
      </c>
      <c r="D124" s="283"/>
      <c r="E124" s="283"/>
      <c r="F124" s="285" t="s">
        <v>936</v>
      </c>
      <c r="G124" s="266"/>
      <c r="H124" s="266" t="s">
        <v>975</v>
      </c>
      <c r="I124" s="266" t="s">
        <v>938</v>
      </c>
      <c r="J124" s="266">
        <v>120</v>
      </c>
      <c r="K124" s="307"/>
    </row>
    <row r="125" spans="2:11" ht="15" customHeight="1">
      <c r="B125" s="305"/>
      <c r="C125" s="266" t="s">
        <v>984</v>
      </c>
      <c r="D125" s="266"/>
      <c r="E125" s="266"/>
      <c r="F125" s="285" t="s">
        <v>936</v>
      </c>
      <c r="G125" s="266"/>
      <c r="H125" s="266" t="s">
        <v>985</v>
      </c>
      <c r="I125" s="266" t="s">
        <v>938</v>
      </c>
      <c r="J125" s="266" t="s">
        <v>986</v>
      </c>
      <c r="K125" s="307"/>
    </row>
    <row r="126" spans="2:11" ht="15" customHeight="1">
      <c r="B126" s="305"/>
      <c r="C126" s="266" t="s">
        <v>884</v>
      </c>
      <c r="D126" s="266"/>
      <c r="E126" s="266"/>
      <c r="F126" s="285" t="s">
        <v>936</v>
      </c>
      <c r="G126" s="266"/>
      <c r="H126" s="266" t="s">
        <v>987</v>
      </c>
      <c r="I126" s="266" t="s">
        <v>938</v>
      </c>
      <c r="J126" s="266" t="s">
        <v>986</v>
      </c>
      <c r="K126" s="307"/>
    </row>
    <row r="127" spans="2:11" ht="15" customHeight="1">
      <c r="B127" s="305"/>
      <c r="C127" s="266" t="s">
        <v>947</v>
      </c>
      <c r="D127" s="266"/>
      <c r="E127" s="266"/>
      <c r="F127" s="285" t="s">
        <v>942</v>
      </c>
      <c r="G127" s="266"/>
      <c r="H127" s="266" t="s">
        <v>948</v>
      </c>
      <c r="I127" s="266" t="s">
        <v>938</v>
      </c>
      <c r="J127" s="266">
        <v>15</v>
      </c>
      <c r="K127" s="307"/>
    </row>
    <row r="128" spans="2:11" ht="15" customHeight="1">
      <c r="B128" s="305"/>
      <c r="C128" s="287" t="s">
        <v>949</v>
      </c>
      <c r="D128" s="287"/>
      <c r="E128" s="287"/>
      <c r="F128" s="288" t="s">
        <v>942</v>
      </c>
      <c r="G128" s="287"/>
      <c r="H128" s="287" t="s">
        <v>950</v>
      </c>
      <c r="I128" s="287" t="s">
        <v>938</v>
      </c>
      <c r="J128" s="287">
        <v>15</v>
      </c>
      <c r="K128" s="307"/>
    </row>
    <row r="129" spans="2:11" ht="15" customHeight="1">
      <c r="B129" s="305"/>
      <c r="C129" s="287" t="s">
        <v>951</v>
      </c>
      <c r="D129" s="287"/>
      <c r="E129" s="287"/>
      <c r="F129" s="288" t="s">
        <v>942</v>
      </c>
      <c r="G129" s="287"/>
      <c r="H129" s="287" t="s">
        <v>952</v>
      </c>
      <c r="I129" s="287" t="s">
        <v>938</v>
      </c>
      <c r="J129" s="287">
        <v>20</v>
      </c>
      <c r="K129" s="307"/>
    </row>
    <row r="130" spans="2:11" ht="15" customHeight="1">
      <c r="B130" s="305"/>
      <c r="C130" s="287" t="s">
        <v>953</v>
      </c>
      <c r="D130" s="287"/>
      <c r="E130" s="287"/>
      <c r="F130" s="288" t="s">
        <v>942</v>
      </c>
      <c r="G130" s="287"/>
      <c r="H130" s="287" t="s">
        <v>954</v>
      </c>
      <c r="I130" s="287" t="s">
        <v>938</v>
      </c>
      <c r="J130" s="287">
        <v>20</v>
      </c>
      <c r="K130" s="307"/>
    </row>
    <row r="131" spans="2:11" ht="15" customHeight="1">
      <c r="B131" s="305"/>
      <c r="C131" s="266" t="s">
        <v>941</v>
      </c>
      <c r="D131" s="266"/>
      <c r="E131" s="266"/>
      <c r="F131" s="285" t="s">
        <v>942</v>
      </c>
      <c r="G131" s="266"/>
      <c r="H131" s="266" t="s">
        <v>975</v>
      </c>
      <c r="I131" s="266" t="s">
        <v>938</v>
      </c>
      <c r="J131" s="266">
        <v>50</v>
      </c>
      <c r="K131" s="307"/>
    </row>
    <row r="132" spans="2:11" ht="15" customHeight="1">
      <c r="B132" s="305"/>
      <c r="C132" s="266" t="s">
        <v>955</v>
      </c>
      <c r="D132" s="266"/>
      <c r="E132" s="266"/>
      <c r="F132" s="285" t="s">
        <v>942</v>
      </c>
      <c r="G132" s="266"/>
      <c r="H132" s="266" t="s">
        <v>975</v>
      </c>
      <c r="I132" s="266" t="s">
        <v>938</v>
      </c>
      <c r="J132" s="266">
        <v>50</v>
      </c>
      <c r="K132" s="307"/>
    </row>
    <row r="133" spans="2:11" ht="15" customHeight="1">
      <c r="B133" s="305"/>
      <c r="C133" s="266" t="s">
        <v>961</v>
      </c>
      <c r="D133" s="266"/>
      <c r="E133" s="266"/>
      <c r="F133" s="285" t="s">
        <v>942</v>
      </c>
      <c r="G133" s="266"/>
      <c r="H133" s="266" t="s">
        <v>975</v>
      </c>
      <c r="I133" s="266" t="s">
        <v>938</v>
      </c>
      <c r="J133" s="266">
        <v>50</v>
      </c>
      <c r="K133" s="307"/>
    </row>
    <row r="134" spans="2:11" ht="15" customHeight="1">
      <c r="B134" s="305"/>
      <c r="C134" s="266" t="s">
        <v>963</v>
      </c>
      <c r="D134" s="266"/>
      <c r="E134" s="266"/>
      <c r="F134" s="285" t="s">
        <v>942</v>
      </c>
      <c r="G134" s="266"/>
      <c r="H134" s="266" t="s">
        <v>975</v>
      </c>
      <c r="I134" s="266" t="s">
        <v>938</v>
      </c>
      <c r="J134" s="266">
        <v>50</v>
      </c>
      <c r="K134" s="307"/>
    </row>
    <row r="135" spans="2:11" ht="15" customHeight="1">
      <c r="B135" s="305"/>
      <c r="C135" s="266" t="s">
        <v>124</v>
      </c>
      <c r="D135" s="266"/>
      <c r="E135" s="266"/>
      <c r="F135" s="285" t="s">
        <v>942</v>
      </c>
      <c r="G135" s="266"/>
      <c r="H135" s="266" t="s">
        <v>988</v>
      </c>
      <c r="I135" s="266" t="s">
        <v>938</v>
      </c>
      <c r="J135" s="266">
        <v>255</v>
      </c>
      <c r="K135" s="307"/>
    </row>
    <row r="136" spans="2:11" ht="15" customHeight="1">
      <c r="B136" s="305"/>
      <c r="C136" s="266" t="s">
        <v>965</v>
      </c>
      <c r="D136" s="266"/>
      <c r="E136" s="266"/>
      <c r="F136" s="285" t="s">
        <v>936</v>
      </c>
      <c r="G136" s="266"/>
      <c r="H136" s="266" t="s">
        <v>989</v>
      </c>
      <c r="I136" s="266" t="s">
        <v>967</v>
      </c>
      <c r="J136" s="266"/>
      <c r="K136" s="307"/>
    </row>
    <row r="137" spans="2:11" ht="15" customHeight="1">
      <c r="B137" s="305"/>
      <c r="C137" s="266" t="s">
        <v>968</v>
      </c>
      <c r="D137" s="266"/>
      <c r="E137" s="266"/>
      <c r="F137" s="285" t="s">
        <v>936</v>
      </c>
      <c r="G137" s="266"/>
      <c r="H137" s="266" t="s">
        <v>990</v>
      </c>
      <c r="I137" s="266" t="s">
        <v>970</v>
      </c>
      <c r="J137" s="266"/>
      <c r="K137" s="307"/>
    </row>
    <row r="138" spans="2:11" ht="15" customHeight="1">
      <c r="B138" s="305"/>
      <c r="C138" s="266" t="s">
        <v>971</v>
      </c>
      <c r="D138" s="266"/>
      <c r="E138" s="266"/>
      <c r="F138" s="285" t="s">
        <v>936</v>
      </c>
      <c r="G138" s="266"/>
      <c r="H138" s="266" t="s">
        <v>971</v>
      </c>
      <c r="I138" s="266" t="s">
        <v>970</v>
      </c>
      <c r="J138" s="266"/>
      <c r="K138" s="307"/>
    </row>
    <row r="139" spans="2:11" ht="15" customHeight="1">
      <c r="B139" s="305"/>
      <c r="C139" s="266" t="s">
        <v>46</v>
      </c>
      <c r="D139" s="266"/>
      <c r="E139" s="266"/>
      <c r="F139" s="285" t="s">
        <v>936</v>
      </c>
      <c r="G139" s="266"/>
      <c r="H139" s="266" t="s">
        <v>991</v>
      </c>
      <c r="I139" s="266" t="s">
        <v>970</v>
      </c>
      <c r="J139" s="266"/>
      <c r="K139" s="307"/>
    </row>
    <row r="140" spans="2:11" ht="15" customHeight="1">
      <c r="B140" s="305"/>
      <c r="C140" s="266" t="s">
        <v>992</v>
      </c>
      <c r="D140" s="266"/>
      <c r="E140" s="266"/>
      <c r="F140" s="285" t="s">
        <v>936</v>
      </c>
      <c r="G140" s="266"/>
      <c r="H140" s="266" t="s">
        <v>993</v>
      </c>
      <c r="I140" s="266" t="s">
        <v>970</v>
      </c>
      <c r="J140" s="266"/>
      <c r="K140" s="307"/>
    </row>
    <row r="141" spans="2:11" ht="15" customHeight="1">
      <c r="B141" s="308"/>
      <c r="C141" s="309"/>
      <c r="D141" s="309"/>
      <c r="E141" s="309"/>
      <c r="F141" s="309"/>
      <c r="G141" s="309"/>
      <c r="H141" s="309"/>
      <c r="I141" s="309"/>
      <c r="J141" s="309"/>
      <c r="K141" s="310"/>
    </row>
    <row r="142" spans="2:11" ht="18.75" customHeight="1">
      <c r="B142" s="262"/>
      <c r="C142" s="262"/>
      <c r="D142" s="262"/>
      <c r="E142" s="262"/>
      <c r="F142" s="297"/>
      <c r="G142" s="262"/>
      <c r="H142" s="262"/>
      <c r="I142" s="262"/>
      <c r="J142" s="262"/>
      <c r="K142" s="262"/>
    </row>
    <row r="143" spans="2:11" ht="18.75" customHeight="1">
      <c r="B143" s="272"/>
      <c r="C143" s="272"/>
      <c r="D143" s="272"/>
      <c r="E143" s="272"/>
      <c r="F143" s="272"/>
      <c r="G143" s="272"/>
      <c r="H143" s="272"/>
      <c r="I143" s="272"/>
      <c r="J143" s="272"/>
      <c r="K143" s="272"/>
    </row>
    <row r="144" spans="2:11" ht="7.5" customHeight="1">
      <c r="B144" s="273"/>
      <c r="C144" s="274"/>
      <c r="D144" s="274"/>
      <c r="E144" s="274"/>
      <c r="F144" s="274"/>
      <c r="G144" s="274"/>
      <c r="H144" s="274"/>
      <c r="I144" s="274"/>
      <c r="J144" s="274"/>
      <c r="K144" s="275"/>
    </row>
    <row r="145" spans="2:11" ht="45" customHeight="1">
      <c r="B145" s="276"/>
      <c r="C145" s="381" t="s">
        <v>994</v>
      </c>
      <c r="D145" s="381"/>
      <c r="E145" s="381"/>
      <c r="F145" s="381"/>
      <c r="G145" s="381"/>
      <c r="H145" s="381"/>
      <c r="I145" s="381"/>
      <c r="J145" s="381"/>
      <c r="K145" s="277"/>
    </row>
    <row r="146" spans="2:11" ht="17.25" customHeight="1">
      <c r="B146" s="276"/>
      <c r="C146" s="278" t="s">
        <v>930</v>
      </c>
      <c r="D146" s="278"/>
      <c r="E146" s="278"/>
      <c r="F146" s="278" t="s">
        <v>931</v>
      </c>
      <c r="G146" s="279"/>
      <c r="H146" s="278" t="s">
        <v>119</v>
      </c>
      <c r="I146" s="278" t="s">
        <v>65</v>
      </c>
      <c r="J146" s="278" t="s">
        <v>932</v>
      </c>
      <c r="K146" s="277"/>
    </row>
    <row r="147" spans="2:11" ht="17.25" customHeight="1">
      <c r="B147" s="276"/>
      <c r="C147" s="280" t="s">
        <v>933</v>
      </c>
      <c r="D147" s="280"/>
      <c r="E147" s="280"/>
      <c r="F147" s="281" t="s">
        <v>934</v>
      </c>
      <c r="G147" s="282"/>
      <c r="H147" s="280"/>
      <c r="I147" s="280"/>
      <c r="J147" s="280" t="s">
        <v>935</v>
      </c>
      <c r="K147" s="277"/>
    </row>
    <row r="148" spans="2:11" ht="5.25" customHeight="1">
      <c r="B148" s="286"/>
      <c r="C148" s="283"/>
      <c r="D148" s="283"/>
      <c r="E148" s="283"/>
      <c r="F148" s="283"/>
      <c r="G148" s="284"/>
      <c r="H148" s="283"/>
      <c r="I148" s="283"/>
      <c r="J148" s="283"/>
      <c r="K148" s="307"/>
    </row>
    <row r="149" spans="2:11" ht="15" customHeight="1">
      <c r="B149" s="286"/>
      <c r="C149" s="311" t="s">
        <v>939</v>
      </c>
      <c r="D149" s="266"/>
      <c r="E149" s="266"/>
      <c r="F149" s="312" t="s">
        <v>936</v>
      </c>
      <c r="G149" s="266"/>
      <c r="H149" s="311" t="s">
        <v>975</v>
      </c>
      <c r="I149" s="311" t="s">
        <v>938</v>
      </c>
      <c r="J149" s="311">
        <v>120</v>
      </c>
      <c r="K149" s="307"/>
    </row>
    <row r="150" spans="2:11" ht="15" customHeight="1">
      <c r="B150" s="286"/>
      <c r="C150" s="311" t="s">
        <v>984</v>
      </c>
      <c r="D150" s="266"/>
      <c r="E150" s="266"/>
      <c r="F150" s="312" t="s">
        <v>936</v>
      </c>
      <c r="G150" s="266"/>
      <c r="H150" s="311" t="s">
        <v>995</v>
      </c>
      <c r="I150" s="311" t="s">
        <v>938</v>
      </c>
      <c r="J150" s="311" t="s">
        <v>986</v>
      </c>
      <c r="K150" s="307"/>
    </row>
    <row r="151" spans="2:11" ht="15" customHeight="1">
      <c r="B151" s="286"/>
      <c r="C151" s="311" t="s">
        <v>884</v>
      </c>
      <c r="D151" s="266"/>
      <c r="E151" s="266"/>
      <c r="F151" s="312" t="s">
        <v>936</v>
      </c>
      <c r="G151" s="266"/>
      <c r="H151" s="311" t="s">
        <v>996</v>
      </c>
      <c r="I151" s="311" t="s">
        <v>938</v>
      </c>
      <c r="J151" s="311" t="s">
        <v>986</v>
      </c>
      <c r="K151" s="307"/>
    </row>
    <row r="152" spans="2:11" ht="15" customHeight="1">
      <c r="B152" s="286"/>
      <c r="C152" s="311" t="s">
        <v>941</v>
      </c>
      <c r="D152" s="266"/>
      <c r="E152" s="266"/>
      <c r="F152" s="312" t="s">
        <v>942</v>
      </c>
      <c r="G152" s="266"/>
      <c r="H152" s="311" t="s">
        <v>975</v>
      </c>
      <c r="I152" s="311" t="s">
        <v>938</v>
      </c>
      <c r="J152" s="311">
        <v>50</v>
      </c>
      <c r="K152" s="307"/>
    </row>
    <row r="153" spans="2:11" ht="15" customHeight="1">
      <c r="B153" s="286"/>
      <c r="C153" s="311" t="s">
        <v>944</v>
      </c>
      <c r="D153" s="266"/>
      <c r="E153" s="266"/>
      <c r="F153" s="312" t="s">
        <v>936</v>
      </c>
      <c r="G153" s="266"/>
      <c r="H153" s="311" t="s">
        <v>975</v>
      </c>
      <c r="I153" s="311" t="s">
        <v>946</v>
      </c>
      <c r="J153" s="311"/>
      <c r="K153" s="307"/>
    </row>
    <row r="154" spans="2:11" ht="15" customHeight="1">
      <c r="B154" s="286"/>
      <c r="C154" s="311" t="s">
        <v>955</v>
      </c>
      <c r="D154" s="266"/>
      <c r="E154" s="266"/>
      <c r="F154" s="312" t="s">
        <v>942</v>
      </c>
      <c r="G154" s="266"/>
      <c r="H154" s="311" t="s">
        <v>975</v>
      </c>
      <c r="I154" s="311" t="s">
        <v>938</v>
      </c>
      <c r="J154" s="311">
        <v>50</v>
      </c>
      <c r="K154" s="307"/>
    </row>
    <row r="155" spans="2:11" ht="15" customHeight="1">
      <c r="B155" s="286"/>
      <c r="C155" s="311" t="s">
        <v>963</v>
      </c>
      <c r="D155" s="266"/>
      <c r="E155" s="266"/>
      <c r="F155" s="312" t="s">
        <v>942</v>
      </c>
      <c r="G155" s="266"/>
      <c r="H155" s="311" t="s">
        <v>975</v>
      </c>
      <c r="I155" s="311" t="s">
        <v>938</v>
      </c>
      <c r="J155" s="311">
        <v>50</v>
      </c>
      <c r="K155" s="307"/>
    </row>
    <row r="156" spans="2:11" ht="15" customHeight="1">
      <c r="B156" s="286"/>
      <c r="C156" s="311" t="s">
        <v>961</v>
      </c>
      <c r="D156" s="266"/>
      <c r="E156" s="266"/>
      <c r="F156" s="312" t="s">
        <v>942</v>
      </c>
      <c r="G156" s="266"/>
      <c r="H156" s="311" t="s">
        <v>975</v>
      </c>
      <c r="I156" s="311" t="s">
        <v>938</v>
      </c>
      <c r="J156" s="311">
        <v>50</v>
      </c>
      <c r="K156" s="307"/>
    </row>
    <row r="157" spans="2:11" ht="15" customHeight="1">
      <c r="B157" s="286"/>
      <c r="C157" s="311" t="s">
        <v>108</v>
      </c>
      <c r="D157" s="266"/>
      <c r="E157" s="266"/>
      <c r="F157" s="312" t="s">
        <v>936</v>
      </c>
      <c r="G157" s="266"/>
      <c r="H157" s="311" t="s">
        <v>997</v>
      </c>
      <c r="I157" s="311" t="s">
        <v>938</v>
      </c>
      <c r="J157" s="311" t="s">
        <v>998</v>
      </c>
      <c r="K157" s="307"/>
    </row>
    <row r="158" spans="2:11" ht="15" customHeight="1">
      <c r="B158" s="286"/>
      <c r="C158" s="311" t="s">
        <v>999</v>
      </c>
      <c r="D158" s="266"/>
      <c r="E158" s="266"/>
      <c r="F158" s="312" t="s">
        <v>936</v>
      </c>
      <c r="G158" s="266"/>
      <c r="H158" s="311" t="s">
        <v>1000</v>
      </c>
      <c r="I158" s="311" t="s">
        <v>970</v>
      </c>
      <c r="J158" s="311"/>
      <c r="K158" s="307"/>
    </row>
    <row r="159" spans="2:11" ht="15" customHeight="1">
      <c r="B159" s="313"/>
      <c r="C159" s="295"/>
      <c r="D159" s="295"/>
      <c r="E159" s="295"/>
      <c r="F159" s="295"/>
      <c r="G159" s="295"/>
      <c r="H159" s="295"/>
      <c r="I159" s="295"/>
      <c r="J159" s="295"/>
      <c r="K159" s="314"/>
    </row>
    <row r="160" spans="2:11" ht="18.75" customHeight="1">
      <c r="B160" s="262"/>
      <c r="C160" s="266"/>
      <c r="D160" s="266"/>
      <c r="E160" s="266"/>
      <c r="F160" s="285"/>
      <c r="G160" s="266"/>
      <c r="H160" s="266"/>
      <c r="I160" s="266"/>
      <c r="J160" s="266"/>
      <c r="K160" s="262"/>
    </row>
    <row r="161" spans="2:11" ht="18.75" customHeight="1">
      <c r="B161" s="262"/>
      <c r="C161" s="266"/>
      <c r="D161" s="266"/>
      <c r="E161" s="266"/>
      <c r="F161" s="285"/>
      <c r="G161" s="266"/>
      <c r="H161" s="266"/>
      <c r="I161" s="266"/>
      <c r="J161" s="266"/>
      <c r="K161" s="262"/>
    </row>
    <row r="162" spans="2:11" ht="18.75" customHeight="1">
      <c r="B162" s="262"/>
      <c r="C162" s="266"/>
      <c r="D162" s="266"/>
      <c r="E162" s="266"/>
      <c r="F162" s="285"/>
      <c r="G162" s="266"/>
      <c r="H162" s="266"/>
      <c r="I162" s="266"/>
      <c r="J162" s="266"/>
      <c r="K162" s="262"/>
    </row>
    <row r="163" spans="2:11" ht="18.75" customHeight="1">
      <c r="B163" s="262"/>
      <c r="C163" s="266"/>
      <c r="D163" s="266"/>
      <c r="E163" s="266"/>
      <c r="F163" s="285"/>
      <c r="G163" s="266"/>
      <c r="H163" s="266"/>
      <c r="I163" s="266"/>
      <c r="J163" s="266"/>
      <c r="K163" s="262"/>
    </row>
    <row r="164" spans="2:11" ht="18.75" customHeight="1">
      <c r="B164" s="262"/>
      <c r="C164" s="266"/>
      <c r="D164" s="266"/>
      <c r="E164" s="266"/>
      <c r="F164" s="285"/>
      <c r="G164" s="266"/>
      <c r="H164" s="266"/>
      <c r="I164" s="266"/>
      <c r="J164" s="266"/>
      <c r="K164" s="262"/>
    </row>
    <row r="165" spans="2:11" ht="18.75" customHeight="1">
      <c r="B165" s="262"/>
      <c r="C165" s="266"/>
      <c r="D165" s="266"/>
      <c r="E165" s="266"/>
      <c r="F165" s="285"/>
      <c r="G165" s="266"/>
      <c r="H165" s="266"/>
      <c r="I165" s="266"/>
      <c r="J165" s="266"/>
      <c r="K165" s="262"/>
    </row>
    <row r="166" spans="2:11" ht="18.75" customHeight="1">
      <c r="B166" s="262"/>
      <c r="C166" s="266"/>
      <c r="D166" s="266"/>
      <c r="E166" s="266"/>
      <c r="F166" s="285"/>
      <c r="G166" s="266"/>
      <c r="H166" s="266"/>
      <c r="I166" s="266"/>
      <c r="J166" s="266"/>
      <c r="K166" s="262"/>
    </row>
    <row r="167" spans="2:11" ht="18.75" customHeight="1">
      <c r="B167" s="272"/>
      <c r="C167" s="272"/>
      <c r="D167" s="272"/>
      <c r="E167" s="272"/>
      <c r="F167" s="272"/>
      <c r="G167" s="272"/>
      <c r="H167" s="272"/>
      <c r="I167" s="272"/>
      <c r="J167" s="272"/>
      <c r="K167" s="272"/>
    </row>
    <row r="168" spans="2:11" ht="7.5" customHeight="1">
      <c r="B168" s="254"/>
      <c r="C168" s="255"/>
      <c r="D168" s="255"/>
      <c r="E168" s="255"/>
      <c r="F168" s="255"/>
      <c r="G168" s="255"/>
      <c r="H168" s="255"/>
      <c r="I168" s="255"/>
      <c r="J168" s="255"/>
      <c r="K168" s="256"/>
    </row>
    <row r="169" spans="2:11" ht="45" customHeight="1">
      <c r="B169" s="257"/>
      <c r="C169" s="382" t="s">
        <v>1001</v>
      </c>
      <c r="D169" s="382"/>
      <c r="E169" s="382"/>
      <c r="F169" s="382"/>
      <c r="G169" s="382"/>
      <c r="H169" s="382"/>
      <c r="I169" s="382"/>
      <c r="J169" s="382"/>
      <c r="K169" s="258"/>
    </row>
    <row r="170" spans="2:11" ht="17.25" customHeight="1">
      <c r="B170" s="257"/>
      <c r="C170" s="278" t="s">
        <v>930</v>
      </c>
      <c r="D170" s="278"/>
      <c r="E170" s="278"/>
      <c r="F170" s="278" t="s">
        <v>931</v>
      </c>
      <c r="G170" s="315"/>
      <c r="H170" s="316" t="s">
        <v>119</v>
      </c>
      <c r="I170" s="316" t="s">
        <v>65</v>
      </c>
      <c r="J170" s="278" t="s">
        <v>932</v>
      </c>
      <c r="K170" s="258"/>
    </row>
    <row r="171" spans="2:11" ht="17.25" customHeight="1">
      <c r="B171" s="259"/>
      <c r="C171" s="280" t="s">
        <v>933</v>
      </c>
      <c r="D171" s="280"/>
      <c r="E171" s="280"/>
      <c r="F171" s="281" t="s">
        <v>934</v>
      </c>
      <c r="G171" s="317"/>
      <c r="H171" s="318"/>
      <c r="I171" s="318"/>
      <c r="J171" s="280" t="s">
        <v>935</v>
      </c>
      <c r="K171" s="260"/>
    </row>
    <row r="172" spans="2:11" ht="5.25" customHeight="1">
      <c r="B172" s="286"/>
      <c r="C172" s="283"/>
      <c r="D172" s="283"/>
      <c r="E172" s="283"/>
      <c r="F172" s="283"/>
      <c r="G172" s="284"/>
      <c r="H172" s="283"/>
      <c r="I172" s="283"/>
      <c r="J172" s="283"/>
      <c r="K172" s="307"/>
    </row>
    <row r="173" spans="2:11" ht="15" customHeight="1">
      <c r="B173" s="286"/>
      <c r="C173" s="266" t="s">
        <v>939</v>
      </c>
      <c r="D173" s="266"/>
      <c r="E173" s="266"/>
      <c r="F173" s="285" t="s">
        <v>936</v>
      </c>
      <c r="G173" s="266"/>
      <c r="H173" s="266" t="s">
        <v>975</v>
      </c>
      <c r="I173" s="266" t="s">
        <v>938</v>
      </c>
      <c r="J173" s="266">
        <v>120</v>
      </c>
      <c r="K173" s="307"/>
    </row>
    <row r="174" spans="2:11" ht="15" customHeight="1">
      <c r="B174" s="286"/>
      <c r="C174" s="266" t="s">
        <v>984</v>
      </c>
      <c r="D174" s="266"/>
      <c r="E174" s="266"/>
      <c r="F174" s="285" t="s">
        <v>936</v>
      </c>
      <c r="G174" s="266"/>
      <c r="H174" s="266" t="s">
        <v>985</v>
      </c>
      <c r="I174" s="266" t="s">
        <v>938</v>
      </c>
      <c r="J174" s="266" t="s">
        <v>986</v>
      </c>
      <c r="K174" s="307"/>
    </row>
    <row r="175" spans="2:11" ht="15" customHeight="1">
      <c r="B175" s="286"/>
      <c r="C175" s="266" t="s">
        <v>884</v>
      </c>
      <c r="D175" s="266"/>
      <c r="E175" s="266"/>
      <c r="F175" s="285" t="s">
        <v>936</v>
      </c>
      <c r="G175" s="266"/>
      <c r="H175" s="266" t="s">
        <v>1002</v>
      </c>
      <c r="I175" s="266" t="s">
        <v>938</v>
      </c>
      <c r="J175" s="266" t="s">
        <v>986</v>
      </c>
      <c r="K175" s="307"/>
    </row>
    <row r="176" spans="2:11" ht="15" customHeight="1">
      <c r="B176" s="286"/>
      <c r="C176" s="266" t="s">
        <v>941</v>
      </c>
      <c r="D176" s="266"/>
      <c r="E176" s="266"/>
      <c r="F176" s="285" t="s">
        <v>942</v>
      </c>
      <c r="G176" s="266"/>
      <c r="H176" s="266" t="s">
        <v>1002</v>
      </c>
      <c r="I176" s="266" t="s">
        <v>938</v>
      </c>
      <c r="J176" s="266">
        <v>50</v>
      </c>
      <c r="K176" s="307"/>
    </row>
    <row r="177" spans="2:11" ht="15" customHeight="1">
      <c r="B177" s="286"/>
      <c r="C177" s="266" t="s">
        <v>944</v>
      </c>
      <c r="D177" s="266"/>
      <c r="E177" s="266"/>
      <c r="F177" s="285" t="s">
        <v>936</v>
      </c>
      <c r="G177" s="266"/>
      <c r="H177" s="266" t="s">
        <v>1002</v>
      </c>
      <c r="I177" s="266" t="s">
        <v>946</v>
      </c>
      <c r="J177" s="266"/>
      <c r="K177" s="307"/>
    </row>
    <row r="178" spans="2:11" ht="15" customHeight="1">
      <c r="B178" s="286"/>
      <c r="C178" s="266" t="s">
        <v>955</v>
      </c>
      <c r="D178" s="266"/>
      <c r="E178" s="266"/>
      <c r="F178" s="285" t="s">
        <v>942</v>
      </c>
      <c r="G178" s="266"/>
      <c r="H178" s="266" t="s">
        <v>1002</v>
      </c>
      <c r="I178" s="266" t="s">
        <v>938</v>
      </c>
      <c r="J178" s="266">
        <v>50</v>
      </c>
      <c r="K178" s="307"/>
    </row>
    <row r="179" spans="2:11" ht="15" customHeight="1">
      <c r="B179" s="286"/>
      <c r="C179" s="266" t="s">
        <v>963</v>
      </c>
      <c r="D179" s="266"/>
      <c r="E179" s="266"/>
      <c r="F179" s="285" t="s">
        <v>942</v>
      </c>
      <c r="G179" s="266"/>
      <c r="H179" s="266" t="s">
        <v>1002</v>
      </c>
      <c r="I179" s="266" t="s">
        <v>938</v>
      </c>
      <c r="J179" s="266">
        <v>50</v>
      </c>
      <c r="K179" s="307"/>
    </row>
    <row r="180" spans="2:11" ht="15" customHeight="1">
      <c r="B180" s="286"/>
      <c r="C180" s="266" t="s">
        <v>961</v>
      </c>
      <c r="D180" s="266"/>
      <c r="E180" s="266"/>
      <c r="F180" s="285" t="s">
        <v>942</v>
      </c>
      <c r="G180" s="266"/>
      <c r="H180" s="266" t="s">
        <v>1002</v>
      </c>
      <c r="I180" s="266" t="s">
        <v>938</v>
      </c>
      <c r="J180" s="266">
        <v>50</v>
      </c>
      <c r="K180" s="307"/>
    </row>
    <row r="181" spans="2:11" ht="15" customHeight="1">
      <c r="B181" s="286"/>
      <c r="C181" s="266" t="s">
        <v>118</v>
      </c>
      <c r="D181" s="266"/>
      <c r="E181" s="266"/>
      <c r="F181" s="285" t="s">
        <v>936</v>
      </c>
      <c r="G181" s="266"/>
      <c r="H181" s="266" t="s">
        <v>1003</v>
      </c>
      <c r="I181" s="266" t="s">
        <v>1004</v>
      </c>
      <c r="J181" s="266"/>
      <c r="K181" s="307"/>
    </row>
    <row r="182" spans="2:11" ht="15" customHeight="1">
      <c r="B182" s="286"/>
      <c r="C182" s="266" t="s">
        <v>65</v>
      </c>
      <c r="D182" s="266"/>
      <c r="E182" s="266"/>
      <c r="F182" s="285" t="s">
        <v>936</v>
      </c>
      <c r="G182" s="266"/>
      <c r="H182" s="266" t="s">
        <v>1005</v>
      </c>
      <c r="I182" s="266" t="s">
        <v>1006</v>
      </c>
      <c r="J182" s="266">
        <v>1</v>
      </c>
      <c r="K182" s="307"/>
    </row>
    <row r="183" spans="2:11" ht="15" customHeight="1">
      <c r="B183" s="286"/>
      <c r="C183" s="266" t="s">
        <v>61</v>
      </c>
      <c r="D183" s="266"/>
      <c r="E183" s="266"/>
      <c r="F183" s="285" t="s">
        <v>936</v>
      </c>
      <c r="G183" s="266"/>
      <c r="H183" s="266" t="s">
        <v>1007</v>
      </c>
      <c r="I183" s="266" t="s">
        <v>938</v>
      </c>
      <c r="J183" s="266">
        <v>20</v>
      </c>
      <c r="K183" s="307"/>
    </row>
    <row r="184" spans="2:11" ht="15" customHeight="1">
      <c r="B184" s="286"/>
      <c r="C184" s="266" t="s">
        <v>119</v>
      </c>
      <c r="D184" s="266"/>
      <c r="E184" s="266"/>
      <c r="F184" s="285" t="s">
        <v>936</v>
      </c>
      <c r="G184" s="266"/>
      <c r="H184" s="266" t="s">
        <v>1008</v>
      </c>
      <c r="I184" s="266" t="s">
        <v>938</v>
      </c>
      <c r="J184" s="266">
        <v>255</v>
      </c>
      <c r="K184" s="307"/>
    </row>
    <row r="185" spans="2:11" ht="15" customHeight="1">
      <c r="B185" s="286"/>
      <c r="C185" s="266" t="s">
        <v>120</v>
      </c>
      <c r="D185" s="266"/>
      <c r="E185" s="266"/>
      <c r="F185" s="285" t="s">
        <v>936</v>
      </c>
      <c r="G185" s="266"/>
      <c r="H185" s="266" t="s">
        <v>900</v>
      </c>
      <c r="I185" s="266" t="s">
        <v>938</v>
      </c>
      <c r="J185" s="266">
        <v>10</v>
      </c>
      <c r="K185" s="307"/>
    </row>
    <row r="186" spans="2:11" ht="15" customHeight="1">
      <c r="B186" s="286"/>
      <c r="C186" s="266" t="s">
        <v>121</v>
      </c>
      <c r="D186" s="266"/>
      <c r="E186" s="266"/>
      <c r="F186" s="285" t="s">
        <v>936</v>
      </c>
      <c r="G186" s="266"/>
      <c r="H186" s="266" t="s">
        <v>1009</v>
      </c>
      <c r="I186" s="266" t="s">
        <v>970</v>
      </c>
      <c r="J186" s="266"/>
      <c r="K186" s="307"/>
    </row>
    <row r="187" spans="2:11" ht="15" customHeight="1">
      <c r="B187" s="286"/>
      <c r="C187" s="266" t="s">
        <v>1010</v>
      </c>
      <c r="D187" s="266"/>
      <c r="E187" s="266"/>
      <c r="F187" s="285" t="s">
        <v>936</v>
      </c>
      <c r="G187" s="266"/>
      <c r="H187" s="266" t="s">
        <v>1011</v>
      </c>
      <c r="I187" s="266" t="s">
        <v>970</v>
      </c>
      <c r="J187" s="266"/>
      <c r="K187" s="307"/>
    </row>
    <row r="188" spans="2:11" ht="15" customHeight="1">
      <c r="B188" s="286"/>
      <c r="C188" s="266" t="s">
        <v>999</v>
      </c>
      <c r="D188" s="266"/>
      <c r="E188" s="266"/>
      <c r="F188" s="285" t="s">
        <v>936</v>
      </c>
      <c r="G188" s="266"/>
      <c r="H188" s="266" t="s">
        <v>1012</v>
      </c>
      <c r="I188" s="266" t="s">
        <v>970</v>
      </c>
      <c r="J188" s="266"/>
      <c r="K188" s="307"/>
    </row>
    <row r="189" spans="2:11" ht="15" customHeight="1">
      <c r="B189" s="286"/>
      <c r="C189" s="266" t="s">
        <v>123</v>
      </c>
      <c r="D189" s="266"/>
      <c r="E189" s="266"/>
      <c r="F189" s="285" t="s">
        <v>942</v>
      </c>
      <c r="G189" s="266"/>
      <c r="H189" s="266" t="s">
        <v>1013</v>
      </c>
      <c r="I189" s="266" t="s">
        <v>938</v>
      </c>
      <c r="J189" s="266">
        <v>50</v>
      </c>
      <c r="K189" s="307"/>
    </row>
    <row r="190" spans="2:11" ht="15" customHeight="1">
      <c r="B190" s="286"/>
      <c r="C190" s="266" t="s">
        <v>1014</v>
      </c>
      <c r="D190" s="266"/>
      <c r="E190" s="266"/>
      <c r="F190" s="285" t="s">
        <v>942</v>
      </c>
      <c r="G190" s="266"/>
      <c r="H190" s="266" t="s">
        <v>1015</v>
      </c>
      <c r="I190" s="266" t="s">
        <v>1016</v>
      </c>
      <c r="J190" s="266"/>
      <c r="K190" s="307"/>
    </row>
    <row r="191" spans="2:11" ht="15" customHeight="1">
      <c r="B191" s="286"/>
      <c r="C191" s="266" t="s">
        <v>1017</v>
      </c>
      <c r="D191" s="266"/>
      <c r="E191" s="266"/>
      <c r="F191" s="285" t="s">
        <v>942</v>
      </c>
      <c r="G191" s="266"/>
      <c r="H191" s="266" t="s">
        <v>1018</v>
      </c>
      <c r="I191" s="266" t="s">
        <v>1016</v>
      </c>
      <c r="J191" s="266"/>
      <c r="K191" s="307"/>
    </row>
    <row r="192" spans="2:11" ht="15" customHeight="1">
      <c r="B192" s="286"/>
      <c r="C192" s="266" t="s">
        <v>1019</v>
      </c>
      <c r="D192" s="266"/>
      <c r="E192" s="266"/>
      <c r="F192" s="285" t="s">
        <v>942</v>
      </c>
      <c r="G192" s="266"/>
      <c r="H192" s="266" t="s">
        <v>1020</v>
      </c>
      <c r="I192" s="266" t="s">
        <v>1016</v>
      </c>
      <c r="J192" s="266"/>
      <c r="K192" s="307"/>
    </row>
    <row r="193" spans="2:11" ht="15" customHeight="1">
      <c r="B193" s="286"/>
      <c r="C193" s="319" t="s">
        <v>1021</v>
      </c>
      <c r="D193" s="266"/>
      <c r="E193" s="266"/>
      <c r="F193" s="285" t="s">
        <v>942</v>
      </c>
      <c r="G193" s="266"/>
      <c r="H193" s="266" t="s">
        <v>1022</v>
      </c>
      <c r="I193" s="266" t="s">
        <v>1023</v>
      </c>
      <c r="J193" s="320" t="s">
        <v>1024</v>
      </c>
      <c r="K193" s="307"/>
    </row>
    <row r="194" spans="2:11" ht="15" customHeight="1">
      <c r="B194" s="286"/>
      <c r="C194" s="271" t="s">
        <v>50</v>
      </c>
      <c r="D194" s="266"/>
      <c r="E194" s="266"/>
      <c r="F194" s="285" t="s">
        <v>936</v>
      </c>
      <c r="G194" s="266"/>
      <c r="H194" s="262" t="s">
        <v>1025</v>
      </c>
      <c r="I194" s="266" t="s">
        <v>1026</v>
      </c>
      <c r="J194" s="266"/>
      <c r="K194" s="307"/>
    </row>
    <row r="195" spans="2:11" ht="15" customHeight="1">
      <c r="B195" s="286"/>
      <c r="C195" s="271" t="s">
        <v>1027</v>
      </c>
      <c r="D195" s="266"/>
      <c r="E195" s="266"/>
      <c r="F195" s="285" t="s">
        <v>936</v>
      </c>
      <c r="G195" s="266"/>
      <c r="H195" s="266" t="s">
        <v>1028</v>
      </c>
      <c r="I195" s="266" t="s">
        <v>970</v>
      </c>
      <c r="J195" s="266"/>
      <c r="K195" s="307"/>
    </row>
    <row r="196" spans="2:11" ht="15" customHeight="1">
      <c r="B196" s="286"/>
      <c r="C196" s="271" t="s">
        <v>1029</v>
      </c>
      <c r="D196" s="266"/>
      <c r="E196" s="266"/>
      <c r="F196" s="285" t="s">
        <v>936</v>
      </c>
      <c r="G196" s="266"/>
      <c r="H196" s="266" t="s">
        <v>1030</v>
      </c>
      <c r="I196" s="266" t="s">
        <v>970</v>
      </c>
      <c r="J196" s="266"/>
      <c r="K196" s="307"/>
    </row>
    <row r="197" spans="2:11" ht="15" customHeight="1">
      <c r="B197" s="286"/>
      <c r="C197" s="271" t="s">
        <v>1031</v>
      </c>
      <c r="D197" s="266"/>
      <c r="E197" s="266"/>
      <c r="F197" s="285" t="s">
        <v>942</v>
      </c>
      <c r="G197" s="266"/>
      <c r="H197" s="266" t="s">
        <v>1032</v>
      </c>
      <c r="I197" s="266" t="s">
        <v>970</v>
      </c>
      <c r="J197" s="266"/>
      <c r="K197" s="307"/>
    </row>
    <row r="198" spans="2:11" ht="15" customHeight="1">
      <c r="B198" s="313"/>
      <c r="C198" s="321"/>
      <c r="D198" s="295"/>
      <c r="E198" s="295"/>
      <c r="F198" s="295"/>
      <c r="G198" s="295"/>
      <c r="H198" s="295"/>
      <c r="I198" s="295"/>
      <c r="J198" s="295"/>
      <c r="K198" s="314"/>
    </row>
    <row r="199" spans="2:11" ht="18.75" customHeight="1">
      <c r="B199" s="262"/>
      <c r="C199" s="266"/>
      <c r="D199" s="266"/>
      <c r="E199" s="266"/>
      <c r="F199" s="285"/>
      <c r="G199" s="266"/>
      <c r="H199" s="266"/>
      <c r="I199" s="266"/>
      <c r="J199" s="266"/>
      <c r="K199" s="262"/>
    </row>
    <row r="200" spans="2:11" ht="18.75" customHeight="1">
      <c r="B200" s="272"/>
      <c r="C200" s="272"/>
      <c r="D200" s="272"/>
      <c r="E200" s="272"/>
      <c r="F200" s="272"/>
      <c r="G200" s="272"/>
      <c r="H200" s="272"/>
      <c r="I200" s="272"/>
      <c r="J200" s="272"/>
      <c r="K200" s="272"/>
    </row>
    <row r="201" spans="2:11">
      <c r="B201" s="254"/>
      <c r="C201" s="255"/>
      <c r="D201" s="255"/>
      <c r="E201" s="255"/>
      <c r="F201" s="255"/>
      <c r="G201" s="255"/>
      <c r="H201" s="255"/>
      <c r="I201" s="255"/>
      <c r="J201" s="255"/>
      <c r="K201" s="256"/>
    </row>
    <row r="202" spans="2:11" ht="21" customHeight="1">
      <c r="B202" s="257"/>
      <c r="C202" s="382" t="s">
        <v>1033</v>
      </c>
      <c r="D202" s="382"/>
      <c r="E202" s="382"/>
      <c r="F202" s="382"/>
      <c r="G202" s="382"/>
      <c r="H202" s="382"/>
      <c r="I202" s="382"/>
      <c r="J202" s="382"/>
      <c r="K202" s="258"/>
    </row>
    <row r="203" spans="2:11" ht="25.5" customHeight="1">
      <c r="B203" s="257"/>
      <c r="C203" s="322" t="s">
        <v>1034</v>
      </c>
      <c r="D203" s="322"/>
      <c r="E203" s="322"/>
      <c r="F203" s="322" t="s">
        <v>1035</v>
      </c>
      <c r="G203" s="323"/>
      <c r="H203" s="378" t="s">
        <v>1036</v>
      </c>
      <c r="I203" s="378"/>
      <c r="J203" s="378"/>
      <c r="K203" s="258"/>
    </row>
    <row r="204" spans="2:11" ht="5.25" customHeight="1">
      <c r="B204" s="286"/>
      <c r="C204" s="283"/>
      <c r="D204" s="283"/>
      <c r="E204" s="283"/>
      <c r="F204" s="283"/>
      <c r="G204" s="266"/>
      <c r="H204" s="283"/>
      <c r="I204" s="283"/>
      <c r="J204" s="283"/>
      <c r="K204" s="307"/>
    </row>
    <row r="205" spans="2:11" ht="15" customHeight="1">
      <c r="B205" s="286"/>
      <c r="C205" s="266" t="s">
        <v>1026</v>
      </c>
      <c r="D205" s="266"/>
      <c r="E205" s="266"/>
      <c r="F205" s="285" t="s">
        <v>51</v>
      </c>
      <c r="G205" s="266"/>
      <c r="H205" s="379" t="s">
        <v>1037</v>
      </c>
      <c r="I205" s="379"/>
      <c r="J205" s="379"/>
      <c r="K205" s="307"/>
    </row>
    <row r="206" spans="2:11" ht="15" customHeight="1">
      <c r="B206" s="286"/>
      <c r="C206" s="292"/>
      <c r="D206" s="266"/>
      <c r="E206" s="266"/>
      <c r="F206" s="285" t="s">
        <v>52</v>
      </c>
      <c r="G206" s="266"/>
      <c r="H206" s="379" t="s">
        <v>1038</v>
      </c>
      <c r="I206" s="379"/>
      <c r="J206" s="379"/>
      <c r="K206" s="307"/>
    </row>
    <row r="207" spans="2:11" ht="15" customHeight="1">
      <c r="B207" s="286"/>
      <c r="C207" s="292"/>
      <c r="D207" s="266"/>
      <c r="E207" s="266"/>
      <c r="F207" s="285" t="s">
        <v>55</v>
      </c>
      <c r="G207" s="266"/>
      <c r="H207" s="379" t="s">
        <v>1039</v>
      </c>
      <c r="I207" s="379"/>
      <c r="J207" s="379"/>
      <c r="K207" s="307"/>
    </row>
    <row r="208" spans="2:11" ht="15" customHeight="1">
      <c r="B208" s="286"/>
      <c r="C208" s="266"/>
      <c r="D208" s="266"/>
      <c r="E208" s="266"/>
      <c r="F208" s="285" t="s">
        <v>53</v>
      </c>
      <c r="G208" s="266"/>
      <c r="H208" s="379" t="s">
        <v>1040</v>
      </c>
      <c r="I208" s="379"/>
      <c r="J208" s="379"/>
      <c r="K208" s="307"/>
    </row>
    <row r="209" spans="2:11" ht="15" customHeight="1">
      <c r="B209" s="286"/>
      <c r="C209" s="266"/>
      <c r="D209" s="266"/>
      <c r="E209" s="266"/>
      <c r="F209" s="285" t="s">
        <v>54</v>
      </c>
      <c r="G209" s="266"/>
      <c r="H209" s="379" t="s">
        <v>1041</v>
      </c>
      <c r="I209" s="379"/>
      <c r="J209" s="379"/>
      <c r="K209" s="307"/>
    </row>
    <row r="210" spans="2:11" ht="15" customHeight="1">
      <c r="B210" s="286"/>
      <c r="C210" s="266"/>
      <c r="D210" s="266"/>
      <c r="E210" s="266"/>
      <c r="F210" s="285"/>
      <c r="G210" s="266"/>
      <c r="H210" s="266"/>
      <c r="I210" s="266"/>
      <c r="J210" s="266"/>
      <c r="K210" s="307"/>
    </row>
    <row r="211" spans="2:11" ht="15" customHeight="1">
      <c r="B211" s="286"/>
      <c r="C211" s="266" t="s">
        <v>982</v>
      </c>
      <c r="D211" s="266"/>
      <c r="E211" s="266"/>
      <c r="F211" s="285" t="s">
        <v>87</v>
      </c>
      <c r="G211" s="266"/>
      <c r="H211" s="379" t="s">
        <v>1042</v>
      </c>
      <c r="I211" s="379"/>
      <c r="J211" s="379"/>
      <c r="K211" s="307"/>
    </row>
    <row r="212" spans="2:11" ht="15" customHeight="1">
      <c r="B212" s="286"/>
      <c r="C212" s="292"/>
      <c r="D212" s="266"/>
      <c r="E212" s="266"/>
      <c r="F212" s="285" t="s">
        <v>879</v>
      </c>
      <c r="G212" s="266"/>
      <c r="H212" s="379" t="s">
        <v>880</v>
      </c>
      <c r="I212" s="379"/>
      <c r="J212" s="379"/>
      <c r="K212" s="307"/>
    </row>
    <row r="213" spans="2:11" ht="15" customHeight="1">
      <c r="B213" s="286"/>
      <c r="C213" s="266"/>
      <c r="D213" s="266"/>
      <c r="E213" s="266"/>
      <c r="F213" s="285" t="s">
        <v>877</v>
      </c>
      <c r="G213" s="266"/>
      <c r="H213" s="379" t="s">
        <v>1043</v>
      </c>
      <c r="I213" s="379"/>
      <c r="J213" s="379"/>
      <c r="K213" s="307"/>
    </row>
    <row r="214" spans="2:11" ht="15" customHeight="1">
      <c r="B214" s="324"/>
      <c r="C214" s="292"/>
      <c r="D214" s="292"/>
      <c r="E214" s="292"/>
      <c r="F214" s="285" t="s">
        <v>881</v>
      </c>
      <c r="G214" s="271"/>
      <c r="H214" s="377" t="s">
        <v>86</v>
      </c>
      <c r="I214" s="377"/>
      <c r="J214" s="377"/>
      <c r="K214" s="325"/>
    </row>
    <row r="215" spans="2:11" ht="15" customHeight="1">
      <c r="B215" s="324"/>
      <c r="C215" s="292"/>
      <c r="D215" s="292"/>
      <c r="E215" s="292"/>
      <c r="F215" s="285" t="s">
        <v>882</v>
      </c>
      <c r="G215" s="271"/>
      <c r="H215" s="377" t="s">
        <v>1044</v>
      </c>
      <c r="I215" s="377"/>
      <c r="J215" s="377"/>
      <c r="K215" s="325"/>
    </row>
    <row r="216" spans="2:11" ht="15" customHeight="1">
      <c r="B216" s="324"/>
      <c r="C216" s="292"/>
      <c r="D216" s="292"/>
      <c r="E216" s="292"/>
      <c r="F216" s="326"/>
      <c r="G216" s="271"/>
      <c r="H216" s="327"/>
      <c r="I216" s="327"/>
      <c r="J216" s="327"/>
      <c r="K216" s="325"/>
    </row>
    <row r="217" spans="2:11" ht="15" customHeight="1">
      <c r="B217" s="324"/>
      <c r="C217" s="266" t="s">
        <v>1006</v>
      </c>
      <c r="D217" s="292"/>
      <c r="E217" s="292"/>
      <c r="F217" s="285">
        <v>1</v>
      </c>
      <c r="G217" s="271"/>
      <c r="H217" s="377" t="s">
        <v>1045</v>
      </c>
      <c r="I217" s="377"/>
      <c r="J217" s="377"/>
      <c r="K217" s="325"/>
    </row>
    <row r="218" spans="2:11" ht="15" customHeight="1">
      <c r="B218" s="324"/>
      <c r="C218" s="292"/>
      <c r="D218" s="292"/>
      <c r="E218" s="292"/>
      <c r="F218" s="285">
        <v>2</v>
      </c>
      <c r="G218" s="271"/>
      <c r="H218" s="377" t="s">
        <v>1046</v>
      </c>
      <c r="I218" s="377"/>
      <c r="J218" s="377"/>
      <c r="K218" s="325"/>
    </row>
    <row r="219" spans="2:11" ht="15" customHeight="1">
      <c r="B219" s="324"/>
      <c r="C219" s="292"/>
      <c r="D219" s="292"/>
      <c r="E219" s="292"/>
      <c r="F219" s="285">
        <v>3</v>
      </c>
      <c r="G219" s="271"/>
      <c r="H219" s="377" t="s">
        <v>1047</v>
      </c>
      <c r="I219" s="377"/>
      <c r="J219" s="377"/>
      <c r="K219" s="325"/>
    </row>
    <row r="220" spans="2:11" ht="15" customHeight="1">
      <c r="B220" s="324"/>
      <c r="C220" s="292"/>
      <c r="D220" s="292"/>
      <c r="E220" s="292"/>
      <c r="F220" s="285">
        <v>4</v>
      </c>
      <c r="G220" s="271"/>
      <c r="H220" s="377" t="s">
        <v>1048</v>
      </c>
      <c r="I220" s="377"/>
      <c r="J220" s="377"/>
      <c r="K220" s="325"/>
    </row>
    <row r="221" spans="2:11" ht="12.75" customHeight="1">
      <c r="B221" s="328"/>
      <c r="C221" s="329"/>
      <c r="D221" s="329"/>
      <c r="E221" s="329"/>
      <c r="F221" s="329"/>
      <c r="G221" s="329"/>
      <c r="H221" s="329"/>
      <c r="I221" s="329"/>
      <c r="J221" s="329"/>
      <c r="K221" s="330"/>
    </row>
  </sheetData>
  <sheetProtection password="CC35" sheet="1" objects="1" scenarios="1" formatCells="0" formatColumns="0" formatRows="0" sort="0" autoFilter="0"/>
  <mergeCells count="77">
    <mergeCell ref="D11:J11"/>
    <mergeCell ref="D13:J13"/>
    <mergeCell ref="C9:J9"/>
    <mergeCell ref="D10:J10"/>
    <mergeCell ref="C3:J3"/>
    <mergeCell ref="C4:J4"/>
    <mergeCell ref="C6:J6"/>
    <mergeCell ref="C7:J7"/>
    <mergeCell ref="D14:J14"/>
    <mergeCell ref="D15:J15"/>
    <mergeCell ref="F16:J16"/>
    <mergeCell ref="F17:J17"/>
    <mergeCell ref="G37:J37"/>
    <mergeCell ref="D25:J25"/>
    <mergeCell ref="D26:J26"/>
    <mergeCell ref="D28:J28"/>
    <mergeCell ref="D29:J29"/>
    <mergeCell ref="F18:J18"/>
    <mergeCell ref="F19:J19"/>
    <mergeCell ref="F20:J20"/>
    <mergeCell ref="F21:J21"/>
    <mergeCell ref="C23:J23"/>
    <mergeCell ref="C24:J24"/>
    <mergeCell ref="C50:J50"/>
    <mergeCell ref="G39:J39"/>
    <mergeCell ref="G40:J40"/>
    <mergeCell ref="G41:J41"/>
    <mergeCell ref="G42:J42"/>
    <mergeCell ref="D31:J31"/>
    <mergeCell ref="D32:J32"/>
    <mergeCell ref="D33:J33"/>
    <mergeCell ref="G34:J34"/>
    <mergeCell ref="G35:J35"/>
    <mergeCell ref="G36:J36"/>
    <mergeCell ref="G38:J38"/>
    <mergeCell ref="D59:J59"/>
    <mergeCell ref="G43:J43"/>
    <mergeCell ref="D45:J45"/>
    <mergeCell ref="E46:J46"/>
    <mergeCell ref="E47:J47"/>
    <mergeCell ref="E48:J48"/>
    <mergeCell ref="D49:J49"/>
    <mergeCell ref="C52:J52"/>
    <mergeCell ref="C53:J53"/>
    <mergeCell ref="C55:J55"/>
    <mergeCell ref="D56:J56"/>
    <mergeCell ref="D57:J57"/>
    <mergeCell ref="D58:J58"/>
    <mergeCell ref="C145:J145"/>
    <mergeCell ref="C169:J169"/>
    <mergeCell ref="C202:J202"/>
    <mergeCell ref="D60:J60"/>
    <mergeCell ref="D61:J61"/>
    <mergeCell ref="D63:J63"/>
    <mergeCell ref="D64:J64"/>
    <mergeCell ref="D65:J65"/>
    <mergeCell ref="D66:J66"/>
    <mergeCell ref="D67:J67"/>
    <mergeCell ref="D68:J68"/>
    <mergeCell ref="C73:J73"/>
    <mergeCell ref="C100:J100"/>
    <mergeCell ref="C120:J120"/>
    <mergeCell ref="H220:J220"/>
    <mergeCell ref="H208:J208"/>
    <mergeCell ref="H209:J209"/>
    <mergeCell ref="H211:J211"/>
    <mergeCell ref="H212:J212"/>
    <mergeCell ref="H213:J213"/>
    <mergeCell ref="H214:J214"/>
    <mergeCell ref="H215:J215"/>
    <mergeCell ref="H217:J217"/>
    <mergeCell ref="H218:J218"/>
    <mergeCell ref="H219:J219"/>
    <mergeCell ref="H203:J203"/>
    <mergeCell ref="H205:J205"/>
    <mergeCell ref="H206:J206"/>
    <mergeCell ref="H207:J207"/>
  </mergeCells>
  <pageMargins left="0.7" right="0.7" top="0.78740157499999996" bottom="0.78740157499999996" header="0.3" footer="0.3"/>
  <pageSetup paperSize="9" fitToHeight="0"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6</vt:i4>
      </vt:variant>
      <vt:variant>
        <vt:lpstr>Pojmenované oblasti</vt:lpstr>
      </vt:variant>
      <vt:variant>
        <vt:i4>10</vt:i4>
      </vt:variant>
    </vt:vector>
  </HeadingPairs>
  <TitlesOfParts>
    <vt:vector size="16" baseType="lpstr">
      <vt:lpstr>Rekapitulace zakázky</vt:lpstr>
      <vt:lpstr>SO 0 - Vedlejší a ostatní...</vt:lpstr>
      <vt:lpstr>SO 1 - Oprava chodníku, ú...</vt:lpstr>
      <vt:lpstr>SO 2 - Úprava svislého a ...</vt:lpstr>
      <vt:lpstr>SO 3 - Rozšíření veřejnéh...</vt:lpstr>
      <vt:lpstr>Pokyny pro vyplnění</vt:lpstr>
      <vt:lpstr>'Rekapitulace zakázky'!Názvy_tisku</vt:lpstr>
      <vt:lpstr>'SO 0 - Vedlejší a ostatní...'!Názvy_tisku</vt:lpstr>
      <vt:lpstr>'SO 1 - Oprava chodníku, ú...'!Názvy_tisku</vt:lpstr>
      <vt:lpstr>'SO 2 - Úprava svislého a ...'!Názvy_tisku</vt:lpstr>
      <vt:lpstr>'SO 3 - Rozšíření veřejnéh...'!Názvy_tisku</vt:lpstr>
      <vt:lpstr>'Rekapitulace zakázky'!Oblast_tisku</vt:lpstr>
      <vt:lpstr>'SO 0 - Vedlejší a ostatní...'!Oblast_tisku</vt:lpstr>
      <vt:lpstr>'SO 1 - Oprava chodníku, ú...'!Oblast_tisku</vt:lpstr>
      <vt:lpstr>'SO 2 - Úprava svislého a ...'!Oblast_tisku</vt:lpstr>
      <vt:lpstr>'SO 3 - Rozšíření veřejnéh...'!Oblast_tisku</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 Rousek</dc:creator>
  <cp:lastModifiedBy>Martin Rousek</cp:lastModifiedBy>
  <dcterms:created xsi:type="dcterms:W3CDTF">2017-06-19T08:12:56Z</dcterms:created>
  <dcterms:modified xsi:type="dcterms:W3CDTF">2017-06-19T08:13:11Z</dcterms:modified>
</cp:coreProperties>
</file>