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H:\Projekty\2024\Varnsdorf Kotlina\Rozpočet\"/>
    </mc:Choice>
  </mc:AlternateContent>
  <bookViews>
    <workbookView xWindow="0" yWindow="0" windowWidth="0" windowHeight="0"/>
  </bookViews>
  <sheets>
    <sheet name="Rekapitulace stavby" sheetId="1" r:id="rId1"/>
    <sheet name="24_12_VDF - Nový zdroj v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'24_12_VDF - Nový zdroj vo...'!$C$128:$K$326</definedName>
    <definedName name="_xlnm.Print_Area" localSheetId="1">'24_12_VDF - Nový zdroj vo...'!$C$4:$J$76,'24_12_VDF - Nový zdroj vo...'!$C$82:$J$112,'24_12_VDF - Nový zdroj vo...'!$C$118:$J$326</definedName>
    <definedName name="_xlnm.Print_Titles" localSheetId="1">'24_12_VDF - Nový zdroj vo...'!$128:$128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26"/>
  <c r="BH326"/>
  <c r="BG326"/>
  <c r="BF326"/>
  <c r="BK326"/>
  <c r="J326"/>
  <c r="BE326"/>
  <c r="BI324"/>
  <c r="BH324"/>
  <c r="BG324"/>
  <c r="BF324"/>
  <c r="T324"/>
  <c r="R324"/>
  <c r="P324"/>
  <c r="BI322"/>
  <c r="BH322"/>
  <c r="BG322"/>
  <c r="BF322"/>
  <c r="T322"/>
  <c r="R322"/>
  <c r="P322"/>
  <c r="BI316"/>
  <c r="BH316"/>
  <c r="BG316"/>
  <c r="BF316"/>
  <c r="T316"/>
  <c r="T315"/>
  <c r="R316"/>
  <c r="R315"/>
  <c r="P316"/>
  <c r="P315"/>
  <c r="BI313"/>
  <c r="BH313"/>
  <c r="BG313"/>
  <c r="BF313"/>
  <c r="T313"/>
  <c r="R313"/>
  <c r="P313"/>
  <c r="BI310"/>
  <c r="BH310"/>
  <c r="BG310"/>
  <c r="BF310"/>
  <c r="T310"/>
  <c r="R310"/>
  <c r="P310"/>
  <c r="BI307"/>
  <c r="BH307"/>
  <c r="BG307"/>
  <c r="BF307"/>
  <c r="T307"/>
  <c r="R307"/>
  <c r="P307"/>
  <c r="BI297"/>
  <c r="BH297"/>
  <c r="BG297"/>
  <c r="BF297"/>
  <c r="T297"/>
  <c r="R297"/>
  <c r="P297"/>
  <c r="BI289"/>
  <c r="BH289"/>
  <c r="BG289"/>
  <c r="BF289"/>
  <c r="T289"/>
  <c r="R289"/>
  <c r="P289"/>
  <c r="BI283"/>
  <c r="BH283"/>
  <c r="BG283"/>
  <c r="BF283"/>
  <c r="T283"/>
  <c r="R283"/>
  <c r="P283"/>
  <c r="BI273"/>
  <c r="BH273"/>
  <c r="BG273"/>
  <c r="BF273"/>
  <c r="T273"/>
  <c r="R273"/>
  <c r="P273"/>
  <c r="BI271"/>
  <c r="BH271"/>
  <c r="BG271"/>
  <c r="BF271"/>
  <c r="T271"/>
  <c r="R271"/>
  <c r="P271"/>
  <c r="BI270"/>
  <c r="BH270"/>
  <c r="BG270"/>
  <c r="BF270"/>
  <c r="T270"/>
  <c r="R270"/>
  <c r="P270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2"/>
  <c r="BH242"/>
  <c r="BG242"/>
  <c r="BF242"/>
  <c r="T242"/>
  <c r="T241"/>
  <c r="R242"/>
  <c r="R241"/>
  <c r="P242"/>
  <c r="P241"/>
  <c r="BI235"/>
  <c r="BH235"/>
  <c r="BG235"/>
  <c r="BF235"/>
  <c r="T235"/>
  <c r="T234"/>
  <c r="R235"/>
  <c r="R234"/>
  <c r="P235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3"/>
  <c r="BH203"/>
  <c r="BG203"/>
  <c r="BF203"/>
  <c r="T203"/>
  <c r="R203"/>
  <c r="P203"/>
  <c r="BI196"/>
  <c r="BH196"/>
  <c r="BG196"/>
  <c r="BF196"/>
  <c r="T196"/>
  <c r="T195"/>
  <c r="R196"/>
  <c r="R195"/>
  <c r="P196"/>
  <c r="P195"/>
  <c r="BI193"/>
  <c r="BH193"/>
  <c r="BG193"/>
  <c r="BF193"/>
  <c r="T193"/>
  <c r="R193"/>
  <c r="P193"/>
  <c r="BI190"/>
  <c r="BH190"/>
  <c r="BG190"/>
  <c r="BF190"/>
  <c r="T190"/>
  <c r="R190"/>
  <c r="P190"/>
  <c r="BI181"/>
  <c r="BH181"/>
  <c r="BG181"/>
  <c r="BF181"/>
  <c r="T181"/>
  <c r="R181"/>
  <c r="P181"/>
  <c r="BI173"/>
  <c r="BH173"/>
  <c r="BG173"/>
  <c r="BF173"/>
  <c r="T173"/>
  <c r="R173"/>
  <c r="P173"/>
  <c r="BI171"/>
  <c r="BH171"/>
  <c r="BG171"/>
  <c r="BF171"/>
  <c r="T171"/>
  <c r="R171"/>
  <c r="P171"/>
  <c r="BI163"/>
  <c r="BH163"/>
  <c r="BG163"/>
  <c r="BF163"/>
  <c r="T163"/>
  <c r="R163"/>
  <c r="P163"/>
  <c r="BI155"/>
  <c r="BH155"/>
  <c r="BG155"/>
  <c r="BF155"/>
  <c r="T155"/>
  <c r="R155"/>
  <c r="P155"/>
  <c r="BI147"/>
  <c r="BH147"/>
  <c r="BG147"/>
  <c r="BF147"/>
  <c r="T147"/>
  <c r="R147"/>
  <c r="P147"/>
  <c r="BI141"/>
  <c r="BH141"/>
  <c r="BG141"/>
  <c r="BF141"/>
  <c r="T141"/>
  <c r="R141"/>
  <c r="P141"/>
  <c r="BI138"/>
  <c r="BH138"/>
  <c r="BG138"/>
  <c r="BF138"/>
  <c r="T138"/>
  <c r="R138"/>
  <c r="P138"/>
  <c r="BI132"/>
  <c r="BH132"/>
  <c r="BG132"/>
  <c r="BF132"/>
  <c r="T132"/>
  <c r="R132"/>
  <c r="P132"/>
  <c r="J126"/>
  <c r="J125"/>
  <c r="F125"/>
  <c r="F123"/>
  <c r="E121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J322"/>
  <c r="BK273"/>
  <c r="BK230"/>
  <c r="J218"/>
  <c r="J203"/>
  <c r="BK171"/>
  <c r="BK307"/>
  <c r="BK271"/>
  <c r="J270"/>
  <c r="BK259"/>
  <c r="J256"/>
  <c r="J252"/>
  <c r="BK247"/>
  <c r="BK246"/>
  <c r="J245"/>
  <c r="J242"/>
  <c r="BK233"/>
  <c r="J230"/>
  <c r="J224"/>
  <c r="BK203"/>
  <c r="BK155"/>
  <c i="1" r="AS94"/>
  <c i="2" r="BK316"/>
  <c r="J193"/>
  <c r="BK147"/>
  <c r="J307"/>
  <c r="BK232"/>
  <c r="J220"/>
  <c r="BK173"/>
  <c r="J232"/>
  <c r="J196"/>
  <c r="J147"/>
  <c r="BK324"/>
  <c r="BK297"/>
  <c r="J163"/>
  <c r="J297"/>
  <c r="J228"/>
  <c r="BK214"/>
  <c r="J171"/>
  <c r="BK132"/>
  <c r="J324"/>
  <c r="J283"/>
  <c r="BK226"/>
  <c r="J214"/>
  <c r="J190"/>
  <c r="J155"/>
  <c r="J273"/>
  <c r="BK270"/>
  <c r="J262"/>
  <c r="BK256"/>
  <c r="J255"/>
  <c r="BK250"/>
  <c r="J247"/>
  <c r="BK245"/>
  <c r="J244"/>
  <c r="BK235"/>
  <c r="J233"/>
  <c r="BK228"/>
  <c r="BK210"/>
  <c r="BK193"/>
  <c r="J138"/>
  <c r="BK322"/>
  <c r="J310"/>
  <c r="BK190"/>
  <c r="J141"/>
  <c r="J313"/>
  <c r="BK283"/>
  <c r="BK218"/>
  <c r="BK163"/>
  <c r="BK138"/>
  <c r="J289"/>
  <c r="J231"/>
  <c r="BK220"/>
  <c r="J207"/>
  <c r="J181"/>
  <c r="BK310"/>
  <c r="J271"/>
  <c r="BK262"/>
  <c r="J259"/>
  <c r="BK255"/>
  <c r="BK252"/>
  <c r="J250"/>
  <c r="J246"/>
  <c r="BK244"/>
  <c r="BK242"/>
  <c r="J235"/>
  <c r="BK231"/>
  <c r="J226"/>
  <c r="BK207"/>
  <c r="J173"/>
  <c r="J132"/>
  <c r="BK313"/>
  <c r="J210"/>
  <c r="BK181"/>
  <c r="J316"/>
  <c r="BK289"/>
  <c r="BK224"/>
  <c r="BK196"/>
  <c r="BK141"/>
  <c l="1" r="BK131"/>
  <c r="J131"/>
  <c r="J96"/>
  <c r="R131"/>
  <c r="R189"/>
  <c r="BK202"/>
  <c r="J202"/>
  <c r="J99"/>
  <c r="BK213"/>
  <c r="J213"/>
  <c r="J100"/>
  <c r="T213"/>
  <c r="P243"/>
  <c r="P251"/>
  <c r="BK296"/>
  <c r="J296"/>
  <c r="J105"/>
  <c r="T131"/>
  <c r="T189"/>
  <c r="R202"/>
  <c r="P213"/>
  <c r="R243"/>
  <c r="T243"/>
  <c r="T251"/>
  <c r="R296"/>
  <c r="P131"/>
  <c r="BK189"/>
  <c r="J189"/>
  <c r="J97"/>
  <c r="P189"/>
  <c r="P202"/>
  <c r="T202"/>
  <c r="R213"/>
  <c r="BK243"/>
  <c r="J243"/>
  <c r="J103"/>
  <c r="BK251"/>
  <c r="J251"/>
  <c r="J104"/>
  <c r="R251"/>
  <c r="P296"/>
  <c r="T296"/>
  <c r="BK309"/>
  <c r="J309"/>
  <c r="J107"/>
  <c r="P309"/>
  <c r="P308"/>
  <c r="R309"/>
  <c r="R308"/>
  <c r="T309"/>
  <c r="T308"/>
  <c r="BK321"/>
  <c r="J321"/>
  <c r="J110"/>
  <c r="P321"/>
  <c r="P320"/>
  <c r="R321"/>
  <c r="R320"/>
  <c r="T321"/>
  <c r="T320"/>
  <c r="BK241"/>
  <c r="J241"/>
  <c r="J102"/>
  <c r="BK234"/>
  <c r="J234"/>
  <c r="J101"/>
  <c r="BK195"/>
  <c r="J195"/>
  <c r="J98"/>
  <c r="BK315"/>
  <c r="J315"/>
  <c r="J108"/>
  <c r="BK325"/>
  <c r="J325"/>
  <c r="J111"/>
  <c r="J123"/>
  <c r="F126"/>
  <c r="BE147"/>
  <c r="BE155"/>
  <c r="BE193"/>
  <c r="BE283"/>
  <c r="BE289"/>
  <c r="BE132"/>
  <c r="BE163"/>
  <c r="BE171"/>
  <c r="BE316"/>
  <c r="BE322"/>
  <c r="BE181"/>
  <c r="BE190"/>
  <c r="BE203"/>
  <c r="BE210"/>
  <c r="BE214"/>
  <c r="BE220"/>
  <c r="BE226"/>
  <c r="BE228"/>
  <c r="BE230"/>
  <c r="BE231"/>
  <c r="BE232"/>
  <c r="BE233"/>
  <c r="BE235"/>
  <c r="BE242"/>
  <c r="BE244"/>
  <c r="BE245"/>
  <c r="BE246"/>
  <c r="BE247"/>
  <c r="BE250"/>
  <c r="BE252"/>
  <c r="BE255"/>
  <c r="BE256"/>
  <c r="BE259"/>
  <c r="BE262"/>
  <c r="BE270"/>
  <c r="BE273"/>
  <c r="BE307"/>
  <c r="BE310"/>
  <c r="BE313"/>
  <c r="BE138"/>
  <c r="BE141"/>
  <c r="BE173"/>
  <c r="BE196"/>
  <c r="BE207"/>
  <c r="BE218"/>
  <c r="BE224"/>
  <c r="BE271"/>
  <c r="BE297"/>
  <c r="BE324"/>
  <c r="F33"/>
  <c i="1" r="BB95"/>
  <c r="BB94"/>
  <c r="AX94"/>
  <c i="2" r="F34"/>
  <c i="1" r="BC95"/>
  <c r="BC94"/>
  <c r="W32"/>
  <c i="2" r="F35"/>
  <c i="1" r="BD95"/>
  <c r="BD94"/>
  <c r="W33"/>
  <c i="2" r="F32"/>
  <c i="1" r="BA95"/>
  <c r="BA94"/>
  <c r="AW94"/>
  <c r="AK30"/>
  <c i="2" r="J32"/>
  <c i="1" r="AW95"/>
  <c i="2" l="1" r="P130"/>
  <c r="P129"/>
  <c i="1" r="AU95"/>
  <c i="2" r="T130"/>
  <c r="T129"/>
  <c r="R130"/>
  <c r="R129"/>
  <c r="BK130"/>
  <c r="BK129"/>
  <c r="J129"/>
  <c r="J94"/>
  <c r="BK308"/>
  <c r="J308"/>
  <c r="J106"/>
  <c r="BK320"/>
  <c r="J320"/>
  <c r="J109"/>
  <c i="1" r="AU94"/>
  <c r="AY94"/>
  <c r="W30"/>
  <c i="2" r="F31"/>
  <c i="1" r="AZ95"/>
  <c r="AZ94"/>
  <c r="W29"/>
  <c i="2" r="J31"/>
  <c i="1" r="AV95"/>
  <c r="AT95"/>
  <c r="W31"/>
  <c i="2" l="1" r="J130"/>
  <c r="J95"/>
  <c r="J28"/>
  <c i="1" r="AG95"/>
  <c r="AG94"/>
  <c r="AK26"/>
  <c r="AV94"/>
  <c r="AK29"/>
  <c r="AK35"/>
  <c i="2" l="1" r="J37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<sst xmlns="http://schemas.openxmlformats.org/spreadsheetml/2006/main">
  <si>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</si>
  <si>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</si>
  <si>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</si>
  <si>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</si>
  <si>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</si>
  <si>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{a299cf05-6071-49ba-87e6-8a7e681353f6}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</si>
  <si>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</si>
  <si>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</si>
  <si>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</si>
  <si>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</si>
  <si>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</si>
  <si>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</si>
  <si>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</si>
  <si>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</si>
  <si>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24_12_VDF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</si>
  <si>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</si>
  <si>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</si>
  <si>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Nový zdroj vody pro závlahu sportovního areálu Varnsdorf Kotlina</t>
  </si>
  <si>
    <t>KSO:</t>
  </si>
  <si>
    <t>CC-CZ:</t>
  </si>
  <si>
    <t>Místo:</t>
  </si>
  <si>
    <t>Varnsdorf</t>
  </si>
  <si>
    <t>Datum:</t>
  </si>
  <si>
    <t>20. 12. 2024</t>
  </si>
  <si>
    <t>Zadavatel:</t>
  </si>
  <si>
    <t>IČ:</t>
  </si>
  <si>
    <t>Město Varnsdorf, Nám. E. Beneše 470, Varnsdorf 407</t>
  </si>
  <si>
    <t>DIČ:</t>
  </si>
  <si>
    <t>Uchazeč:</t>
  </si>
  <si>
    <t>Vyplň údaj</t>
  </si>
  <si>
    <t>Projektant:</t>
  </si>
  <si>
    <t xml:space="preserve">David Müller DiS. </t>
  </si>
  <si>
    <t>True</t>
  </si>
  <si>
    <t>Zpracovatel:</t>
  </si>
  <si>
    <t>David Müller DiS.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</si>
  <si>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</si>
  <si>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</si>
  <si>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</si>
  <si>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</si>
  <si>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</si>
  <si>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</si>
  <si>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</si>
  <si>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</si>
  <si>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</si>
  <si>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</si>
  <si>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</si>
  <si>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</si>
  <si>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</si>
  <si>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</si>
  <si>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</si>
  <si>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</si>
  <si>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</si>
  <si>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</si>
  <si>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</si>
  <si>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</si>
  <si>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</si>
  <si>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</si>
  <si>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</si>
  <si>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</si>
  <si>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</si>
  <si>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</si>
  <si>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</si>
  <si>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</si>
  <si>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</si>
  <si>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</si>
  <si>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</si>
  <si>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</si>
  <si>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</si>
  <si>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</si>
  <si>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</si>
  <si>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</si>
  <si>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</si>
  <si>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</si>
  <si>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</si>
  <si>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</si>
  <si>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</si>
  <si>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</si>
  <si>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</si>
  <si>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</si>
  <si>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</si>
  <si>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</si>
  <si>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</si>
  <si>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</si>
  <si>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</si>
  <si>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</si>
  <si>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</si>
  <si>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</si>
  <si>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</si>
  <si>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</si>
  <si>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</si>
  <si>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</si>
  <si>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</si>
  <si>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</si>
  <si>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</si>
  <si>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</si>
  <si>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</si>
  <si>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</si>
  <si>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</si>
  <si>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 xml:space="preserve">    AK8P - Akumulace vody</t>
  </si>
  <si>
    <t xml:space="preserve">    ČS7P - Čerpací stanice</t>
  </si>
  <si>
    <t xml:space="preserve">    ZK - Zařízení staveniště, zkoušky, ostatní náklady </t>
  </si>
  <si>
    <t>PSV - Práce a dodávky PSV</t>
  </si>
  <si>
    <t xml:space="preserve">    711 - Izolace proti vodě, vlhkosti a plynům</t>
  </si>
  <si>
    <t xml:space="preserve">    767 - Konstrukce zámečnické</t>
  </si>
  <si>
    <t>M - Práce a dodávky M</t>
  </si>
  <si>
    <t xml:space="preserve">    46-M - Zemní práce při extr.mont.pracích</t>
  </si>
  <si>
    <t xml:space="preserve"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</si>
  <si>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</si>
  <si>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</si>
  <si>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</si>
  <si>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</si>
  <si>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</si>
  <si>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</si>
  <si>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</si>
  <si>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</si>
  <si>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</si>
  <si>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</si>
  <si>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</si>
  <si>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</si>
  <si>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</si>
  <si>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</si>
  <si>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</si>
  <si>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</si>
  <si>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</si>
  <si>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3</t>
  </si>
  <si>
    <t>K</t>
  </si>
  <si>
    <t>131113702</t>
  </si>
  <si>
    <t>Hloubení nezapažených jam v nesoudržných horninách třídy těžitelnosti I skupiny 1 a 2 ručně</t>
  </si>
  <si>
    <t>m3</t>
  </si>
  <si>
    <t>4</t>
  </si>
  <si>
    <t>1975601000</t>
  </si>
  <si>
    <t>VV</t>
  </si>
  <si>
    <t>0,8*0,8*0,8</t>
  </si>
  <si>
    <t>Ruční hloubení v místě bodu napojení na připravené rozvody</t>
  </si>
  <si>
    <t>0,4*0,4*1,5</t>
  </si>
  <si>
    <t>Roční hloubení u pažnice vrtu</t>
  </si>
  <si>
    <t>Součet</t>
  </si>
  <si>
    <t>131251202</t>
  </si>
  <si>
    <t>Hloubení jam zapažených v hornině třídy těžitelnosti I skupiny 3 objem do 50 m3 strojně</t>
  </si>
  <si>
    <t>851655513</t>
  </si>
  <si>
    <t>51*0,4*0,85</t>
  </si>
  <si>
    <t>Výkop rýh pro potrubí a kabely</t>
  </si>
  <si>
    <t>131251204</t>
  </si>
  <si>
    <t>Hloubení jam zapažených v hornině třídy těžitelnosti I skupiny 3 objem do 500 m3 strojně</t>
  </si>
  <si>
    <t>-2035292708</t>
  </si>
  <si>
    <t>23,2*14,4</t>
  </si>
  <si>
    <t>Jáma pro retenční nádrže</t>
  </si>
  <si>
    <t>(2,1*2,1*1,1)+(1,25*1,25*0,5)</t>
  </si>
  <si>
    <t>Jáma pro zhlaví vrtu</t>
  </si>
  <si>
    <t>132103300R38</t>
  </si>
  <si>
    <t>Těsnící jíl se střední plasticitou, včetně montáže a dopravy na místo stavby</t>
  </si>
  <si>
    <t>t</t>
  </si>
  <si>
    <t>1250309001</t>
  </si>
  <si>
    <t>-2*2*0,1</t>
  </si>
  <si>
    <t>Odpočet betonové desky</t>
  </si>
  <si>
    <t>-1,09</t>
  </si>
  <si>
    <t>Odpočet objemu skruží</t>
  </si>
  <si>
    <t>8</t>
  </si>
  <si>
    <t>162206212</t>
  </si>
  <si>
    <t>Vodorovné přemístění do 50 m bez naložení výkopku z kamenouhelných hlušin</t>
  </si>
  <si>
    <t>99500687</t>
  </si>
  <si>
    <t>164,962</t>
  </si>
  <si>
    <t>objem nádrží, krčků, podkladu</t>
  </si>
  <si>
    <t>5,632</t>
  </si>
  <si>
    <t>objem zhlaví vrtu</t>
  </si>
  <si>
    <t>0,4*0,3*51</t>
  </si>
  <si>
    <t>objem zásypu potrubí a kabelů</t>
  </si>
  <si>
    <t>9</t>
  </si>
  <si>
    <t>167103101</t>
  </si>
  <si>
    <t>Nakládání výkopku ze zemin schopných zúrodnění</t>
  </si>
  <si>
    <t>102302687</t>
  </si>
  <si>
    <t>11</t>
  </si>
  <si>
    <t>171151101</t>
  </si>
  <si>
    <t>Hutnění boků násypů pro jakýkoliv sklon a míru zhutnění svahu</t>
  </si>
  <si>
    <t>m2</t>
  </si>
  <si>
    <t>-316497498</t>
  </si>
  <si>
    <t>160</t>
  </si>
  <si>
    <t>10</t>
  </si>
  <si>
    <t>171206111</t>
  </si>
  <si>
    <t>Uložení zemin schopných zúrodnění nebo výsypek do násypů</t>
  </si>
  <si>
    <t>404228551</t>
  </si>
  <si>
    <t>7</t>
  </si>
  <si>
    <t>174151101</t>
  </si>
  <si>
    <t>Zásyp jam, šachet rýh nebo kolem objektů sypaninou se zhutněním</t>
  </si>
  <si>
    <t>-1452354921</t>
  </si>
  <si>
    <t>jáma pro retenční nádrže</t>
  </si>
  <si>
    <t>-(153,4+0,44+2,35+8,772)</t>
  </si>
  <si>
    <t>odpočet objemu nádrží, krčků, podkladu OČS, podsypu</t>
  </si>
  <si>
    <t>51*0,4*0,55</t>
  </si>
  <si>
    <t>zásyp rýhy pro potrubí a kabely původním výkopkem</t>
  </si>
  <si>
    <t>Zakládání</t>
  </si>
  <si>
    <t>6</t>
  </si>
  <si>
    <t>211571111</t>
  </si>
  <si>
    <t>Výplň odvodňovacích žeber nebo trativodů štěrkopískem tříděným</t>
  </si>
  <si>
    <t>-1884191869</t>
  </si>
  <si>
    <t>51*0,25*0,4</t>
  </si>
  <si>
    <t>Zásyp potrubí a kabelů neostrohranným materiálem f=0/4</t>
  </si>
  <si>
    <t>17</t>
  </si>
  <si>
    <t>279113111</t>
  </si>
  <si>
    <t>Základová zeď tl přes 100 do 150 mm z tvárnic ztraceného bednění včetně výplně z betonu tř. C 8/10</t>
  </si>
  <si>
    <t>-161404077</t>
  </si>
  <si>
    <t>8,2*0,5</t>
  </si>
  <si>
    <t>Vodorovné konstrukce</t>
  </si>
  <si>
    <t>16</t>
  </si>
  <si>
    <t>452321141</t>
  </si>
  <si>
    <t>Podkladní desky ze ŽB bez zvýšených nároků na prostředí tř. C 16/20 otevřený výkop</t>
  </si>
  <si>
    <t>-514384140</t>
  </si>
  <si>
    <t>2*2*0,1</t>
  </si>
  <si>
    <t>Podklad pod skruže</t>
  </si>
  <si>
    <t>((2*2)-0,36)*0,15</t>
  </si>
  <si>
    <t>Podlaha v OČS</t>
  </si>
  <si>
    <t>5</t>
  </si>
  <si>
    <t>Komunikace pozemní</t>
  </si>
  <si>
    <t>564211011</t>
  </si>
  <si>
    <t>Podklad nebo podsyp ze štěrkopísku ŠP plochy do 100 m2 tl 50 mm</t>
  </si>
  <si>
    <t>-1070701599</t>
  </si>
  <si>
    <t>51*0,4</t>
  </si>
  <si>
    <t xml:space="preserve">Podkladní vrstva rozvodů </t>
  </si>
  <si>
    <t>564831011</t>
  </si>
  <si>
    <t>Podklad ze štěrkodrtě ŠD plochy do 100 m2 tl 100 mm</t>
  </si>
  <si>
    <t>-1664821631</t>
  </si>
  <si>
    <t>12,9*6,8</t>
  </si>
  <si>
    <t>podklad retenčních nádrží</t>
  </si>
  <si>
    <t>18</t>
  </si>
  <si>
    <t>564851011</t>
  </si>
  <si>
    <t>Podklad ze štěrkodrtě ŠD plochy do 100 m2 tl 150 mm</t>
  </si>
  <si>
    <t>-991885745</t>
  </si>
  <si>
    <t>(2*2)-0,36</t>
  </si>
  <si>
    <t>Podsyp pod podlahou OČS</t>
  </si>
  <si>
    <t>Trubní vedení</t>
  </si>
  <si>
    <t>28</t>
  </si>
  <si>
    <t>871161141.R.5</t>
  </si>
  <si>
    <t>Montáž potrubí z PE100 RC SDR 11 otevřený výkop d 32 x 3,0 mm</t>
  </si>
  <si>
    <t>m</t>
  </si>
  <si>
    <t>1179346124</t>
  </si>
  <si>
    <t>25</t>
  </si>
  <si>
    <t>z vrtu do R1</t>
  </si>
  <si>
    <t>29</t>
  </si>
  <si>
    <t>M</t>
  </si>
  <si>
    <t>28613110R1.3</t>
  </si>
  <si>
    <t xml:space="preserve">potrubí vodovodní jednovrstvé PE100 RC PN 16 SDR11 32x3,0mm, tvarovky </t>
  </si>
  <si>
    <t>1778325395</t>
  </si>
  <si>
    <t>25*1,015 'Přepočtené koeficientem množství</t>
  </si>
  <si>
    <t>30</t>
  </si>
  <si>
    <t>871211141R7</t>
  </si>
  <si>
    <t xml:space="preserve">Montáž potrubí z PE100  otevřený výkop d 50 x 3 mm náv.</t>
  </si>
  <si>
    <t>-290839738</t>
  </si>
  <si>
    <t>42</t>
  </si>
  <si>
    <t>náhradní zdroj z bodu napojení do R1</t>
  </si>
  <si>
    <t>31</t>
  </si>
  <si>
    <t>28613502R8</t>
  </si>
  <si>
    <t>potrubí vodovodní PE 50*3 mm, tvarovky svěrné</t>
  </si>
  <si>
    <t>1503232858</t>
  </si>
  <si>
    <t>42*1,015 'Přepočtené koeficientem množství</t>
  </si>
  <si>
    <t>50</t>
  </si>
  <si>
    <t>871231211R11</t>
  </si>
  <si>
    <t>Montáž potrubí z PE100 SDR 11 otevřený výkop svařovaných elektrotvarovkou D 75 x 4,5 mm</t>
  </si>
  <si>
    <t>639929832</t>
  </si>
  <si>
    <t>46+2</t>
  </si>
  <si>
    <t>51</t>
  </si>
  <si>
    <t>WVN.OP910075R12</t>
  </si>
  <si>
    <t xml:space="preserve">HDPE  TRUBKA 75X4,5</t>
  </si>
  <si>
    <t>-368076079</t>
  </si>
  <si>
    <t>48*1,015 'Přepočtené koeficientem množství</t>
  </si>
  <si>
    <t>52</t>
  </si>
  <si>
    <t>PPLROB0750R14</t>
  </si>
  <si>
    <t>Elektro-tvarovka 75</t>
  </si>
  <si>
    <t>ks</t>
  </si>
  <si>
    <t>-598816847</t>
  </si>
  <si>
    <t>13</t>
  </si>
  <si>
    <t>894411311</t>
  </si>
  <si>
    <t>Osazení železobetonových dílců pro šachty skruží rovných</t>
  </si>
  <si>
    <t>kus</t>
  </si>
  <si>
    <t>-978731310</t>
  </si>
  <si>
    <t>14</t>
  </si>
  <si>
    <t>59225770</t>
  </si>
  <si>
    <t>deska betonová zákrytová na skruž celá 118x7,5 cm</t>
  </si>
  <si>
    <t>400300435</t>
  </si>
  <si>
    <t>15</t>
  </si>
  <si>
    <t>BTL.0006062.URS</t>
  </si>
  <si>
    <t>skruž betonová TBS-Q 100x50x9 cm</t>
  </si>
  <si>
    <t>-2033280416</t>
  </si>
  <si>
    <t>Ostatní konstrukce a práce, bourání</t>
  </si>
  <si>
    <t>19</t>
  </si>
  <si>
    <t>939591006</t>
  </si>
  <si>
    <t>Výztuž konstrukcí pozemních komunikací D do 12 mm z betonářské oceli 10 505</t>
  </si>
  <si>
    <t>1808668428</t>
  </si>
  <si>
    <t>(32*0,6*0,39)/1000</t>
  </si>
  <si>
    <t>svislá výztuž do ztraceného bednění</t>
  </si>
  <si>
    <t>(7,2*2*0,39)/1000</t>
  </si>
  <si>
    <t>vodorovná výztuž do ztraceného bednění</t>
  </si>
  <si>
    <t>998</t>
  </si>
  <si>
    <t>Přesun hmot</t>
  </si>
  <si>
    <t>47</t>
  </si>
  <si>
    <t>998225111</t>
  </si>
  <si>
    <t>Přesun hmot pro pozemní komunikace s krytem z kamene, monolitickým betonovým nebo živičným</t>
  </si>
  <si>
    <t>441414494</t>
  </si>
  <si>
    <t>AK8P</t>
  </si>
  <si>
    <t>Akumulace vody</t>
  </si>
  <si>
    <t>23</t>
  </si>
  <si>
    <t>AK8P.R1</t>
  </si>
  <si>
    <t>Betonová suchá armaturní nádrž ND8 dle PD, pouze spodní vana, otvor pro dveře 1000mm, doprava na místo stavby</t>
  </si>
  <si>
    <t>2050918779</t>
  </si>
  <si>
    <t>24</t>
  </si>
  <si>
    <t>AK8P.R2</t>
  </si>
  <si>
    <t>Betonová akumulační nádrž ND22 dle PD, spodní vana, strop200mm, vstupní krček s poklopem, doprava na místo stavby</t>
  </si>
  <si>
    <t>-1835811121</t>
  </si>
  <si>
    <t>AK8P.R4</t>
  </si>
  <si>
    <t xml:space="preserve">Osazení pomocí jeřábu včetně dopravy soupravy na místo stavby </t>
  </si>
  <si>
    <t>-1972125094</t>
  </si>
  <si>
    <t>26</t>
  </si>
  <si>
    <t>AK8P.R8</t>
  </si>
  <si>
    <t>Montáž nádrží</t>
  </si>
  <si>
    <t>kpl</t>
  </si>
  <si>
    <t>-557650571</t>
  </si>
  <si>
    <t xml:space="preserve">osazení, propojení, lepení </t>
  </si>
  <si>
    <t>27</t>
  </si>
  <si>
    <t>AK9P.R9</t>
  </si>
  <si>
    <t>Tvarovky napojení + propojení</t>
  </si>
  <si>
    <t>1540935179</t>
  </si>
  <si>
    <t>ČS7P</t>
  </si>
  <si>
    <t>Čerpací stanice</t>
  </si>
  <si>
    <t>35</t>
  </si>
  <si>
    <t>CS7P0</t>
  </si>
  <si>
    <t xml:space="preserve">Vystrojení čerpací stanice </t>
  </si>
  <si>
    <t>843569567</t>
  </si>
  <si>
    <t>dle výkreu D.1.4 včetně montáže</t>
  </si>
  <si>
    <t>36</t>
  </si>
  <si>
    <t>CS7P1</t>
  </si>
  <si>
    <t xml:space="preserve">Vertikální čerpadlo  6" Q=12m3/h H=80m, frekvenční měnič, čidlo, kabel  - včetně montáže</t>
  </si>
  <si>
    <t>1901326814</t>
  </si>
  <si>
    <t>37</t>
  </si>
  <si>
    <t>CS7P10</t>
  </si>
  <si>
    <t>Ocelové dveře pro objekt čerpací stanice</t>
  </si>
  <si>
    <t>-91495596</t>
  </si>
  <si>
    <t>Kompletní dodávka a montáž do otvoru</t>
  </si>
  <si>
    <t>38</t>
  </si>
  <si>
    <t>CS7P11</t>
  </si>
  <si>
    <t>Nerezový rošt - uzavření vstupu do R1</t>
  </si>
  <si>
    <t>-1024311182</t>
  </si>
  <si>
    <t>0,6 x 0,6 m tl. 50 mm - dodávka montáž</t>
  </si>
  <si>
    <t>39</t>
  </si>
  <si>
    <t>CS7P12</t>
  </si>
  <si>
    <t>Vystrojení vrtu</t>
  </si>
  <si>
    <t>2029810616</t>
  </si>
  <si>
    <t>dodávka montáž</t>
  </si>
  <si>
    <t>čerpadlo ponorné do vrtu Q=1l/s H=80m</t>
  </si>
  <si>
    <t>kabel 68m včetně spojky provedené prodejcem</t>
  </si>
  <si>
    <t>vyvazovací souprava 68m</t>
  </si>
  <si>
    <t>sonda trojitá + kabel 68m</t>
  </si>
  <si>
    <t>vodoměrová sestava</t>
  </si>
  <si>
    <t>40</t>
  </si>
  <si>
    <t>CS7P2</t>
  </si>
  <si>
    <t>Sondy snímání hladiny, trojitá sonda kabel 10m - včetně montáže</t>
  </si>
  <si>
    <t>-1952790671</t>
  </si>
  <si>
    <t>41</t>
  </si>
  <si>
    <t>CS7P3</t>
  </si>
  <si>
    <t>Vodotěsná krabice napojení kabelů ve zhlaví vrtu včetně dodávky a montáže</t>
  </si>
  <si>
    <t>-813208645</t>
  </si>
  <si>
    <t>CS7P4</t>
  </si>
  <si>
    <t>Ovládací rozvaděč - včetně montáže</t>
  </si>
  <si>
    <t>1919292712</t>
  </si>
  <si>
    <t>- rozvaděč v ocelové rozvodné skříni pro osazení na zeď</t>
  </si>
  <si>
    <t>- ovládací a signalizační prvky na dvířkách rozvaděče</t>
  </si>
  <si>
    <t xml:space="preserve">- spouštění hlavního čerpadla č.1 - 5,5 kW 400 V </t>
  </si>
  <si>
    <t>- ovládání impulsem AC24 v režimu AUTO</t>
  </si>
  <si>
    <t>- ovládání frekvenčním měničem v režimu MANUAL/AUTO (měnič je součástí čerpadla)</t>
  </si>
  <si>
    <t xml:space="preserve">- spouštění podávacího čerpadla č.2 - 1,5 kW 400 V </t>
  </si>
  <si>
    <t>- signalizace chodu čerpadla, dopouštění, poruchy a nedostatku vody</t>
  </si>
  <si>
    <t>- přídavné zařízení pro měření objemu vody</t>
  </si>
  <si>
    <t>43</t>
  </si>
  <si>
    <t>CS7P5</t>
  </si>
  <si>
    <t>Sestava napojení na stávající rozvody - včetně montáže</t>
  </si>
  <si>
    <t>-839351005</t>
  </si>
  <si>
    <t>na stávající rozvod včetně šachty</t>
  </si>
  <si>
    <t>na náhradní zdroj - stávající ČS</t>
  </si>
  <si>
    <t>44</t>
  </si>
  <si>
    <t>CS7P7</t>
  </si>
  <si>
    <t>Přívodní kabeláž včetně montáže a napojení v rozvaděči</t>
  </si>
  <si>
    <t>soubor</t>
  </si>
  <si>
    <t>173589613</t>
  </si>
  <si>
    <t>NÁPÁJECÍ KABEL CYKY 5x6mm 42m</t>
  </si>
  <si>
    <t>OVLÁDACÍ KABEL CYKY 5x1,5mm 42 + 23 = 65m</t>
  </si>
  <si>
    <t>NAPÁJECÍ KABEL CYKY 5x2,5mm 23m</t>
  </si>
  <si>
    <t>1x 25m ZEMNÍCÍ PÁSEK ZN.4x35mm</t>
  </si>
  <si>
    <t>VČETNĚ ZAPOJENÍ</t>
  </si>
  <si>
    <t>ZK</t>
  </si>
  <si>
    <t xml:space="preserve">Zařízení staveniště, zkoušky, ostatní náklady </t>
  </si>
  <si>
    <t>45</t>
  </si>
  <si>
    <t>ZK1R126</t>
  </si>
  <si>
    <t xml:space="preserve">Zařzení staveniště </t>
  </si>
  <si>
    <t>-566615419</t>
  </si>
  <si>
    <t>ochrana stávajícího hřiště 30*2,5m - silniční panely do pískového lože</t>
  </si>
  <si>
    <t>vytýčení stávajících IS</t>
  </si>
  <si>
    <t>vytýčení stavby</t>
  </si>
  <si>
    <t>zázemí stavby</t>
  </si>
  <si>
    <t>vjezdy, dopravní značení</t>
  </si>
  <si>
    <t>zkoušky, revize, školení</t>
  </si>
  <si>
    <t>zaměření</t>
  </si>
  <si>
    <t>úklid, předání</t>
  </si>
  <si>
    <t>46</t>
  </si>
  <si>
    <t>ZK1R19</t>
  </si>
  <si>
    <t>Dílenská dokumentace - dopracování dle skutečně použitých prvků</t>
  </si>
  <si>
    <t>278935092</t>
  </si>
  <si>
    <t>PSV</t>
  </si>
  <si>
    <t>Práce a dodávky PSV</t>
  </si>
  <si>
    <t>711</t>
  </si>
  <si>
    <t>Izolace proti vodě, vlhkosti a plynům</t>
  </si>
  <si>
    <t>711132111</t>
  </si>
  <si>
    <t>Provedení izolace proti zemní vlhkosti pásy na sucho samolepící svislé</t>
  </si>
  <si>
    <t>709833717</t>
  </si>
  <si>
    <t>8,2*2</t>
  </si>
  <si>
    <t>těsnění spár u OČS</t>
  </si>
  <si>
    <t>22</t>
  </si>
  <si>
    <t>62866281</t>
  </si>
  <si>
    <t>pás asfaltový samolepicí modifikovaný SBS s vložkou ze skleněné tkaniny se spalitelnou fólií nebo jemnozrnným minerálním posypem nebo textilií na horním povrchu tl 3,0mm</t>
  </si>
  <si>
    <t>32</t>
  </si>
  <si>
    <t>57925970</t>
  </si>
  <si>
    <t>16,4*1,221 'Přepočtené koeficientem množství</t>
  </si>
  <si>
    <t>767</t>
  </si>
  <si>
    <t>Konstrukce zámečnické</t>
  </si>
  <si>
    <t>20</t>
  </si>
  <si>
    <t>767164150R1.1</t>
  </si>
  <si>
    <t>Osazení ocelového pásku do ztraceného bednění</t>
  </si>
  <si>
    <t>-1395108104</t>
  </si>
  <si>
    <t>pozinkovaný držák 80*10*400 mm</t>
  </si>
  <si>
    <t xml:space="preserve">dodávka montáž </t>
  </si>
  <si>
    <t>Práce a dodávky M</t>
  </si>
  <si>
    <t>46-M</t>
  </si>
  <si>
    <t>Zemní práce při extr.mont.pracích</t>
  </si>
  <si>
    <t>48</t>
  </si>
  <si>
    <t>460281113</t>
  </si>
  <si>
    <t>Pažení příložné plné výkopů jam hl do 4 m</t>
  </si>
  <si>
    <t>64</t>
  </si>
  <si>
    <t>1763356042</t>
  </si>
  <si>
    <t>39*2,5</t>
  </si>
  <si>
    <t>49</t>
  </si>
  <si>
    <t>460281123</t>
  </si>
  <si>
    <t>Odstranění pažení příložného výkopů jam hl do 4 m</t>
  </si>
  <si>
    <t>-30059161</t>
  </si>
  <si>
    <t>VP</t>
  </si>
  <si>
    <t xml:space="preserve"> 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</si>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</sst>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1" fillId="2" borderId="22" xfId="0" applyFont="1" applyFill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24_12_VDF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Nový zdroj vody pro závlahu sportovního areálu Varnsdorf Kotlina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Varnsdorf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20. 12. 2024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Varnsdorf, Nám. E. Beneše 470, Varnsdorf 407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David Müller DiS. 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David Müller DiS.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8" t="s">
        <v>79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'24_12_VDF - Nový zdroj vo...'!J28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'24_12_VDF - Nový zdroj vo...'!P129</f>
        <v>0</v>
      </c>
      <c r="AV95" s="127">
        <f>'24_12_VDF - Nový zdroj vo...'!J31</f>
        <v>0</v>
      </c>
      <c r="AW95" s="127">
        <f>'24_12_VDF - Nový zdroj vo...'!J32</f>
        <v>0</v>
      </c>
      <c r="AX95" s="127">
        <f>'24_12_VDF - Nový zdroj vo...'!J33</f>
        <v>0</v>
      </c>
      <c r="AY95" s="127">
        <f>'24_12_VDF - Nový zdroj vo...'!J34</f>
        <v>0</v>
      </c>
      <c r="AZ95" s="127">
        <f>'24_12_VDF - Nový zdroj vo...'!F31</f>
        <v>0</v>
      </c>
      <c r="BA95" s="127">
        <f>'24_12_VDF - Nový zdroj vo...'!F32</f>
        <v>0</v>
      </c>
      <c r="BB95" s="127">
        <f>'24_12_VDF - Nový zdroj vo...'!F33</f>
        <v>0</v>
      </c>
      <c r="BC95" s="127">
        <f>'24_12_VDF - Nový zdroj vo...'!F34</f>
        <v>0</v>
      </c>
      <c r="BD95" s="129">
        <f>'24_12_VDF - Nový zdroj vo...'!F35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Xguj0NLZ3hQ8fg26o8jaX4c8E8Yinwq4vxYEsAZ+7qvnYcANuiMXy4ZIGvHizwj6grpR7GzknLUOErarQQ4elw==" hashValue="E/6cF5Kov6JaudLyiHGfEduUdXjRLYOSKkVuaaRDZjTwArBu/9T9ynCUOx3sQ6ZUgT4DYODz3jE/7nDzTYGnY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4_12_VDF - Nový zdroj v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83</v>
      </c>
    </row>
    <row r="4" s="1" customFormat="1" ht="24.96" customHeight="1">
      <c r="B4" s="20"/>
      <c r="D4" s="133" t="s">
        <v>84</v>
      </c>
      <c r="L4" s="20"/>
      <c r="M4" s="134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30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20. 12. 2024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26</v>
      </c>
      <c r="F13" s="38"/>
      <c r="G13" s="38"/>
      <c r="H13" s="38"/>
      <c r="I13" s="135" t="s">
        <v>27</v>
      </c>
      <c r="J13" s="137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28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30</v>
      </c>
      <c r="E18" s="38"/>
      <c r="F18" s="38"/>
      <c r="G18" s="38"/>
      <c r="H18" s="38"/>
      <c r="I18" s="135" t="s">
        <v>25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31</v>
      </c>
      <c r="F19" s="38"/>
      <c r="G19" s="38"/>
      <c r="H19" s="38"/>
      <c r="I19" s="135" t="s">
        <v>27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33</v>
      </c>
      <c r="E21" s="38"/>
      <c r="F21" s="38"/>
      <c r="G21" s="38"/>
      <c r="H21" s="38"/>
      <c r="I21" s="135" t="s">
        <v>25</v>
      </c>
      <c r="J21" s="137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34</v>
      </c>
      <c r="F22" s="38"/>
      <c r="G22" s="38"/>
      <c r="H22" s="38"/>
      <c r="I22" s="135" t="s">
        <v>27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35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36</v>
      </c>
      <c r="E28" s="38"/>
      <c r="F28" s="38"/>
      <c r="G28" s="38"/>
      <c r="H28" s="38"/>
      <c r="I28" s="38"/>
      <c r="J28" s="145">
        <f>ROUND(J129,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38</v>
      </c>
      <c r="G30" s="38"/>
      <c r="H30" s="38"/>
      <c r="I30" s="146" t="s">
        <v>37</v>
      </c>
      <c r="J30" s="146" t="s">
        <v>39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40</v>
      </c>
      <c r="E31" s="135" t="s">
        <v>41</v>
      </c>
      <c r="F31" s="148">
        <f>ROUND((ROUND((SUM(BE129:BE324)),  2) + SUM(BE326)), 2)</f>
        <v>0</v>
      </c>
      <c r="G31" s="38"/>
      <c r="H31" s="38"/>
      <c r="I31" s="149">
        <v>0.20999999999999999</v>
      </c>
      <c r="J31" s="148">
        <f>ROUND((ROUND(((SUM(BE129:BE324))*I31),  2) + (SUM(BE326)*I31)),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42</v>
      </c>
      <c r="F32" s="148">
        <f>ROUND((ROUND((SUM(BF129:BF324)),  2) + SUM(BF326)), 2)</f>
        <v>0</v>
      </c>
      <c r="G32" s="38"/>
      <c r="H32" s="38"/>
      <c r="I32" s="149">
        <v>0.12</v>
      </c>
      <c r="J32" s="148">
        <f>ROUND((ROUND(((SUM(BF129:BF324))*I32),  2) + (SUM(BF326)*I32)),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43</v>
      </c>
      <c r="F33" s="148">
        <f>ROUND((ROUND((SUM(BG129:BG324)),  2) + SUM(BG326)),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44</v>
      </c>
      <c r="F34" s="148">
        <f>ROUND((ROUND((SUM(BH129:BH324)),  2) + SUM(BH326)), 2)</f>
        <v>0</v>
      </c>
      <c r="G34" s="38"/>
      <c r="H34" s="38"/>
      <c r="I34" s="149">
        <v>0.12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45</v>
      </c>
      <c r="F35" s="148">
        <f>ROUND((ROUND((SUM(BI129:BI324)),  2) + SUM(BI326)),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46</v>
      </c>
      <c r="E37" s="152"/>
      <c r="F37" s="152"/>
      <c r="G37" s="153" t="s">
        <v>47</v>
      </c>
      <c r="H37" s="154" t="s">
        <v>48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49</v>
      </c>
      <c r="E50" s="158"/>
      <c r="F50" s="158"/>
      <c r="G50" s="157" t="s">
        <v>50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51</v>
      </c>
      <c r="E61" s="160"/>
      <c r="F61" s="161" t="s">
        <v>52</v>
      </c>
      <c r="G61" s="159" t="s">
        <v>51</v>
      </c>
      <c r="H61" s="160"/>
      <c r="I61" s="160"/>
      <c r="J61" s="162" t="s">
        <v>52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53</v>
      </c>
      <c r="E65" s="163"/>
      <c r="F65" s="163"/>
      <c r="G65" s="157" t="s">
        <v>54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51</v>
      </c>
      <c r="E76" s="160"/>
      <c r="F76" s="161" t="s">
        <v>52</v>
      </c>
      <c r="G76" s="159" t="s">
        <v>51</v>
      </c>
      <c r="H76" s="160"/>
      <c r="I76" s="160"/>
      <c r="J76" s="162" t="s">
        <v>52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30" customHeight="1">
      <c r="A85" s="38"/>
      <c r="B85" s="39"/>
      <c r="C85" s="40"/>
      <c r="D85" s="40"/>
      <c r="E85" s="76" t="str">
        <f>E7</f>
        <v>Nový zdroj vody pro závlahu sportovního areálu Varnsdorf Kotlina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Varnsdorf</v>
      </c>
      <c r="G87" s="40"/>
      <c r="H87" s="40"/>
      <c r="I87" s="32" t="s">
        <v>22</v>
      </c>
      <c r="J87" s="79" t="str">
        <f>IF(J10="","",J10)</f>
        <v>20. 12. 2024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Město Varnsdorf, Nám. E. Beneše 470, Varnsdorf 407</v>
      </c>
      <c r="G89" s="40"/>
      <c r="H89" s="40"/>
      <c r="I89" s="32" t="s">
        <v>30</v>
      </c>
      <c r="J89" s="36" t="str">
        <f>E19</f>
        <v xml:space="preserve">David Müller DiS. 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David Müller DiS.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86</v>
      </c>
      <c r="D92" s="169"/>
      <c r="E92" s="169"/>
      <c r="F92" s="169"/>
      <c r="G92" s="169"/>
      <c r="H92" s="169"/>
      <c r="I92" s="169"/>
      <c r="J92" s="170" t="s">
        <v>87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88</v>
      </c>
      <c r="D94" s="40"/>
      <c r="E94" s="40"/>
      <c r="F94" s="40"/>
      <c r="G94" s="40"/>
      <c r="H94" s="40"/>
      <c r="I94" s="40"/>
      <c r="J94" s="110">
        <f>J129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89</v>
      </c>
    </row>
    <row r="95" s="9" customFormat="1" ht="24.96" customHeight="1">
      <c r="A95" s="9"/>
      <c r="B95" s="172"/>
      <c r="C95" s="173"/>
      <c r="D95" s="174" t="s">
        <v>90</v>
      </c>
      <c r="E95" s="175"/>
      <c r="F95" s="175"/>
      <c r="G95" s="175"/>
      <c r="H95" s="175"/>
      <c r="I95" s="175"/>
      <c r="J95" s="176">
        <f>J130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91</v>
      </c>
      <c r="E96" s="181"/>
      <c r="F96" s="181"/>
      <c r="G96" s="181"/>
      <c r="H96" s="181"/>
      <c r="I96" s="181"/>
      <c r="J96" s="182">
        <f>J131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92</v>
      </c>
      <c r="E97" s="181"/>
      <c r="F97" s="181"/>
      <c r="G97" s="181"/>
      <c r="H97" s="181"/>
      <c r="I97" s="181"/>
      <c r="J97" s="182">
        <f>J189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93</v>
      </c>
      <c r="E98" s="181"/>
      <c r="F98" s="181"/>
      <c r="G98" s="181"/>
      <c r="H98" s="181"/>
      <c r="I98" s="181"/>
      <c r="J98" s="182">
        <f>J195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94</v>
      </c>
      <c r="E99" s="181"/>
      <c r="F99" s="181"/>
      <c r="G99" s="181"/>
      <c r="H99" s="181"/>
      <c r="I99" s="181"/>
      <c r="J99" s="182">
        <f>J202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95</v>
      </c>
      <c r="E100" s="181"/>
      <c r="F100" s="181"/>
      <c r="G100" s="181"/>
      <c r="H100" s="181"/>
      <c r="I100" s="181"/>
      <c r="J100" s="182">
        <f>J213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96</v>
      </c>
      <c r="E101" s="181"/>
      <c r="F101" s="181"/>
      <c r="G101" s="181"/>
      <c r="H101" s="181"/>
      <c r="I101" s="181"/>
      <c r="J101" s="182">
        <f>J234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97</v>
      </c>
      <c r="E102" s="181"/>
      <c r="F102" s="181"/>
      <c r="G102" s="181"/>
      <c r="H102" s="181"/>
      <c r="I102" s="181"/>
      <c r="J102" s="182">
        <f>J241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98</v>
      </c>
      <c r="E103" s="181"/>
      <c r="F103" s="181"/>
      <c r="G103" s="181"/>
      <c r="H103" s="181"/>
      <c r="I103" s="181"/>
      <c r="J103" s="182">
        <f>J243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8"/>
      <c r="C104" s="179"/>
      <c r="D104" s="180" t="s">
        <v>99</v>
      </c>
      <c r="E104" s="181"/>
      <c r="F104" s="181"/>
      <c r="G104" s="181"/>
      <c r="H104" s="181"/>
      <c r="I104" s="181"/>
      <c r="J104" s="182">
        <f>J251</f>
        <v>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8"/>
      <c r="C105" s="179"/>
      <c r="D105" s="180" t="s">
        <v>100</v>
      </c>
      <c r="E105" s="181"/>
      <c r="F105" s="181"/>
      <c r="G105" s="181"/>
      <c r="H105" s="181"/>
      <c r="I105" s="181"/>
      <c r="J105" s="182">
        <f>J296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2"/>
      <c r="C106" s="173"/>
      <c r="D106" s="174" t="s">
        <v>101</v>
      </c>
      <c r="E106" s="175"/>
      <c r="F106" s="175"/>
      <c r="G106" s="175"/>
      <c r="H106" s="175"/>
      <c r="I106" s="175"/>
      <c r="J106" s="176">
        <f>J308</f>
        <v>0</v>
      </c>
      <c r="K106" s="173"/>
      <c r="L106" s="17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78"/>
      <c r="C107" s="179"/>
      <c r="D107" s="180" t="s">
        <v>102</v>
      </c>
      <c r="E107" s="181"/>
      <c r="F107" s="181"/>
      <c r="G107" s="181"/>
      <c r="H107" s="181"/>
      <c r="I107" s="181"/>
      <c r="J107" s="182">
        <f>J309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8"/>
      <c r="C108" s="179"/>
      <c r="D108" s="180" t="s">
        <v>103</v>
      </c>
      <c r="E108" s="181"/>
      <c r="F108" s="181"/>
      <c r="G108" s="181"/>
      <c r="H108" s="181"/>
      <c r="I108" s="181"/>
      <c r="J108" s="182">
        <f>J315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72"/>
      <c r="C109" s="173"/>
      <c r="D109" s="174" t="s">
        <v>104</v>
      </c>
      <c r="E109" s="175"/>
      <c r="F109" s="175"/>
      <c r="G109" s="175"/>
      <c r="H109" s="175"/>
      <c r="I109" s="175"/>
      <c r="J109" s="176">
        <f>J320</f>
        <v>0</v>
      </c>
      <c r="K109" s="173"/>
      <c r="L109" s="177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78"/>
      <c r="C110" s="179"/>
      <c r="D110" s="180" t="s">
        <v>105</v>
      </c>
      <c r="E110" s="181"/>
      <c r="F110" s="181"/>
      <c r="G110" s="181"/>
      <c r="H110" s="181"/>
      <c r="I110" s="181"/>
      <c r="J110" s="182">
        <f>J321</f>
        <v>0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1.84" customHeight="1">
      <c r="A111" s="9"/>
      <c r="B111" s="172"/>
      <c r="C111" s="173"/>
      <c r="D111" s="184" t="s">
        <v>106</v>
      </c>
      <c r="E111" s="173"/>
      <c r="F111" s="173"/>
      <c r="G111" s="173"/>
      <c r="H111" s="173"/>
      <c r="I111" s="173"/>
      <c r="J111" s="185">
        <f>J325</f>
        <v>0</v>
      </c>
      <c r="K111" s="173"/>
      <c r="L111" s="177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107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30" customHeight="1">
      <c r="A121" s="38"/>
      <c r="B121" s="39"/>
      <c r="C121" s="40"/>
      <c r="D121" s="40"/>
      <c r="E121" s="76" t="str">
        <f>E7</f>
        <v>Nový zdroj vody pro závlahu sportovního areálu Varnsdorf Kotlina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F10</f>
        <v>Varnsdorf</v>
      </c>
      <c r="G123" s="40"/>
      <c r="H123" s="40"/>
      <c r="I123" s="32" t="s">
        <v>22</v>
      </c>
      <c r="J123" s="79" t="str">
        <f>IF(J10="","",J10)</f>
        <v>20. 12. 2024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24</v>
      </c>
      <c r="D125" s="40"/>
      <c r="E125" s="40"/>
      <c r="F125" s="27" t="str">
        <f>E13</f>
        <v>Město Varnsdorf, Nám. E. Beneše 470, Varnsdorf 407</v>
      </c>
      <c r="G125" s="40"/>
      <c r="H125" s="40"/>
      <c r="I125" s="32" t="s">
        <v>30</v>
      </c>
      <c r="J125" s="36" t="str">
        <f>E19</f>
        <v xml:space="preserve">David Müller DiS.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28</v>
      </c>
      <c r="D126" s="40"/>
      <c r="E126" s="40"/>
      <c r="F126" s="27" t="str">
        <f>IF(E16="","",E16)</f>
        <v>Vyplň údaj</v>
      </c>
      <c r="G126" s="40"/>
      <c r="H126" s="40"/>
      <c r="I126" s="32" t="s">
        <v>33</v>
      </c>
      <c r="J126" s="36" t="str">
        <f>E22</f>
        <v>David Müller DiS.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86"/>
      <c r="B128" s="187"/>
      <c r="C128" s="188" t="s">
        <v>108</v>
      </c>
      <c r="D128" s="189" t="s">
        <v>61</v>
      </c>
      <c r="E128" s="189" t="s">
        <v>57</v>
      </c>
      <c r="F128" s="189" t="s">
        <v>58</v>
      </c>
      <c r="G128" s="189" t="s">
        <v>109</v>
      </c>
      <c r="H128" s="189" t="s">
        <v>110</v>
      </c>
      <c r="I128" s="189" t="s">
        <v>111</v>
      </c>
      <c r="J128" s="190" t="s">
        <v>87</v>
      </c>
      <c r="K128" s="191" t="s">
        <v>112</v>
      </c>
      <c r="L128" s="192"/>
      <c r="M128" s="100" t="s">
        <v>1</v>
      </c>
      <c r="N128" s="101" t="s">
        <v>40</v>
      </c>
      <c r="O128" s="101" t="s">
        <v>113</v>
      </c>
      <c r="P128" s="101" t="s">
        <v>114</v>
      </c>
      <c r="Q128" s="101" t="s">
        <v>115</v>
      </c>
      <c r="R128" s="101" t="s">
        <v>116</v>
      </c>
      <c r="S128" s="101" t="s">
        <v>117</v>
      </c>
      <c r="T128" s="102" t="s">
        <v>118</v>
      </c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</row>
    <row r="129" s="2" customFormat="1" ht="22.8" customHeight="1">
      <c r="A129" s="38"/>
      <c r="B129" s="39"/>
      <c r="C129" s="107" t="s">
        <v>119</v>
      </c>
      <c r="D129" s="40"/>
      <c r="E129" s="40"/>
      <c r="F129" s="40"/>
      <c r="G129" s="40"/>
      <c r="H129" s="40"/>
      <c r="I129" s="40"/>
      <c r="J129" s="193">
        <f>BK129</f>
        <v>0</v>
      </c>
      <c r="K129" s="40"/>
      <c r="L129" s="44"/>
      <c r="M129" s="103"/>
      <c r="N129" s="194"/>
      <c r="O129" s="104"/>
      <c r="P129" s="195">
        <f>P130+P308+P320+P325</f>
        <v>0</v>
      </c>
      <c r="Q129" s="104"/>
      <c r="R129" s="195">
        <f>R130+R308+R320+R325</f>
        <v>3.23083242</v>
      </c>
      <c r="S129" s="104"/>
      <c r="T129" s="196">
        <f>T130+T308+T320+T325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75</v>
      </c>
      <c r="AU129" s="17" t="s">
        <v>89</v>
      </c>
      <c r="BK129" s="197">
        <f>BK130+BK308+BK320+BK325</f>
        <v>0</v>
      </c>
    </row>
    <row r="130" s="12" customFormat="1" ht="25.92" customHeight="1">
      <c r="A130" s="12"/>
      <c r="B130" s="198"/>
      <c r="C130" s="199"/>
      <c r="D130" s="200" t="s">
        <v>75</v>
      </c>
      <c r="E130" s="201" t="s">
        <v>120</v>
      </c>
      <c r="F130" s="201" t="s">
        <v>121</v>
      </c>
      <c r="G130" s="199"/>
      <c r="H130" s="199"/>
      <c r="I130" s="202"/>
      <c r="J130" s="185">
        <f>BK130</f>
        <v>0</v>
      </c>
      <c r="K130" s="199"/>
      <c r="L130" s="203"/>
      <c r="M130" s="204"/>
      <c r="N130" s="205"/>
      <c r="O130" s="205"/>
      <c r="P130" s="206">
        <f>P131+P189+P195+P202+P213+P234+P241+P243+P251+P296</f>
        <v>0</v>
      </c>
      <c r="Q130" s="205"/>
      <c r="R130" s="206">
        <f>R131+R189+R195+R202+R213+R234+R241+R243+R251+R296</f>
        <v>3.0780064199999999</v>
      </c>
      <c r="S130" s="205"/>
      <c r="T130" s="207">
        <f>T131+T189+T195+T202+T213+T234+T241+T243+T251+T296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8" t="s">
        <v>81</v>
      </c>
      <c r="AT130" s="209" t="s">
        <v>75</v>
      </c>
      <c r="AU130" s="209" t="s">
        <v>76</v>
      </c>
      <c r="AY130" s="208" t="s">
        <v>122</v>
      </c>
      <c r="BK130" s="210">
        <f>BK131+BK189+BK195+BK202+BK213+BK234+BK241+BK243+BK251+BK296</f>
        <v>0</v>
      </c>
    </row>
    <row r="131" s="12" customFormat="1" ht="22.8" customHeight="1">
      <c r="A131" s="12"/>
      <c r="B131" s="198"/>
      <c r="C131" s="199"/>
      <c r="D131" s="200" t="s">
        <v>75</v>
      </c>
      <c r="E131" s="211" t="s">
        <v>81</v>
      </c>
      <c r="F131" s="211" t="s">
        <v>123</v>
      </c>
      <c r="G131" s="199"/>
      <c r="H131" s="199"/>
      <c r="I131" s="202"/>
      <c r="J131" s="212">
        <f>BK131</f>
        <v>0</v>
      </c>
      <c r="K131" s="199"/>
      <c r="L131" s="203"/>
      <c r="M131" s="204"/>
      <c r="N131" s="205"/>
      <c r="O131" s="205"/>
      <c r="P131" s="206">
        <f>SUM(P132:P188)</f>
        <v>0</v>
      </c>
      <c r="Q131" s="205"/>
      <c r="R131" s="206">
        <f>SUM(R132:R188)</f>
        <v>0</v>
      </c>
      <c r="S131" s="205"/>
      <c r="T131" s="207">
        <f>SUM(T132:T188)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8" t="s">
        <v>81</v>
      </c>
      <c r="AT131" s="209" t="s">
        <v>75</v>
      </c>
      <c r="AU131" s="209" t="s">
        <v>81</v>
      </c>
      <c r="AY131" s="208" t="s">
        <v>122</v>
      </c>
      <c r="BK131" s="210">
        <f>SUM(BK132:BK188)</f>
        <v>0</v>
      </c>
    </row>
    <row r="132" s="2" customFormat="1" ht="33" customHeight="1">
      <c r="A132" s="38"/>
      <c r="B132" s="39"/>
      <c r="C132" s="213" t="s">
        <v>124</v>
      </c>
      <c r="D132" s="213" t="s">
        <v>125</v>
      </c>
      <c r="E132" s="214" t="s">
        <v>126</v>
      </c>
      <c r="F132" s="215" t="s">
        <v>127</v>
      </c>
      <c r="G132" s="216" t="s">
        <v>128</v>
      </c>
      <c r="H132" s="217">
        <v>0.752</v>
      </c>
      <c r="I132" s="218"/>
      <c r="J132" s="219">
        <f>ROUND(I132*H132,2)</f>
        <v>0</v>
      </c>
      <c r="K132" s="220"/>
      <c r="L132" s="44"/>
      <c r="M132" s="221" t="s">
        <v>1</v>
      </c>
      <c r="N132" s="222" t="s">
        <v>41</v>
      </c>
      <c r="O132" s="91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5" t="s">
        <v>129</v>
      </c>
      <c r="AT132" s="225" t="s">
        <v>125</v>
      </c>
      <c r="AU132" s="225" t="s">
        <v>83</v>
      </c>
      <c r="AY132" s="17" t="s">
        <v>122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7" t="s">
        <v>81</v>
      </c>
      <c r="BK132" s="226">
        <f>ROUND(I132*H132,2)</f>
        <v>0</v>
      </c>
      <c r="BL132" s="17" t="s">
        <v>129</v>
      </c>
      <c r="BM132" s="225" t="s">
        <v>130</v>
      </c>
    </row>
    <row r="133" s="13" customFormat="1">
      <c r="A133" s="13"/>
      <c r="B133" s="227"/>
      <c r="C133" s="228"/>
      <c r="D133" s="229" t="s">
        <v>131</v>
      </c>
      <c r="E133" s="230" t="s">
        <v>1</v>
      </c>
      <c r="F133" s="231" t="s">
        <v>132</v>
      </c>
      <c r="G133" s="228"/>
      <c r="H133" s="232">
        <v>0.51200000000000001</v>
      </c>
      <c r="I133" s="233"/>
      <c r="J133" s="228"/>
      <c r="K133" s="228"/>
      <c r="L133" s="234"/>
      <c r="M133" s="235"/>
      <c r="N133" s="236"/>
      <c r="O133" s="236"/>
      <c r="P133" s="236"/>
      <c r="Q133" s="236"/>
      <c r="R133" s="236"/>
      <c r="S133" s="236"/>
      <c r="T133" s="23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8" t="s">
        <v>131</v>
      </c>
      <c r="AU133" s="238" t="s">
        <v>83</v>
      </c>
      <c r="AV133" s="13" t="s">
        <v>83</v>
      </c>
      <c r="AW133" s="13" t="s">
        <v>32</v>
      </c>
      <c r="AX133" s="13" t="s">
        <v>76</v>
      </c>
      <c r="AY133" s="238" t="s">
        <v>122</v>
      </c>
    </row>
    <row r="134" s="14" customFormat="1">
      <c r="A134" s="14"/>
      <c r="B134" s="239"/>
      <c r="C134" s="240"/>
      <c r="D134" s="229" t="s">
        <v>131</v>
      </c>
      <c r="E134" s="241" t="s">
        <v>1</v>
      </c>
      <c r="F134" s="242" t="s">
        <v>133</v>
      </c>
      <c r="G134" s="240"/>
      <c r="H134" s="241" t="s">
        <v>1</v>
      </c>
      <c r="I134" s="243"/>
      <c r="J134" s="240"/>
      <c r="K134" s="240"/>
      <c r="L134" s="244"/>
      <c r="M134" s="245"/>
      <c r="N134" s="246"/>
      <c r="O134" s="246"/>
      <c r="P134" s="246"/>
      <c r="Q134" s="246"/>
      <c r="R134" s="246"/>
      <c r="S134" s="246"/>
      <c r="T134" s="24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8" t="s">
        <v>131</v>
      </c>
      <c r="AU134" s="248" t="s">
        <v>83</v>
      </c>
      <c r="AV134" s="14" t="s">
        <v>81</v>
      </c>
      <c r="AW134" s="14" t="s">
        <v>32</v>
      </c>
      <c r="AX134" s="14" t="s">
        <v>76</v>
      </c>
      <c r="AY134" s="248" t="s">
        <v>122</v>
      </c>
    </row>
    <row r="135" s="13" customFormat="1">
      <c r="A135" s="13"/>
      <c r="B135" s="227"/>
      <c r="C135" s="228"/>
      <c r="D135" s="229" t="s">
        <v>131</v>
      </c>
      <c r="E135" s="230" t="s">
        <v>1</v>
      </c>
      <c r="F135" s="231" t="s">
        <v>134</v>
      </c>
      <c r="G135" s="228"/>
      <c r="H135" s="232">
        <v>0.23999999999999999</v>
      </c>
      <c r="I135" s="233"/>
      <c r="J135" s="228"/>
      <c r="K135" s="228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131</v>
      </c>
      <c r="AU135" s="238" t="s">
        <v>83</v>
      </c>
      <c r="AV135" s="13" t="s">
        <v>83</v>
      </c>
      <c r="AW135" s="13" t="s">
        <v>32</v>
      </c>
      <c r="AX135" s="13" t="s">
        <v>76</v>
      </c>
      <c r="AY135" s="238" t="s">
        <v>122</v>
      </c>
    </row>
    <row r="136" s="14" customFormat="1">
      <c r="A136" s="14"/>
      <c r="B136" s="239"/>
      <c r="C136" s="240"/>
      <c r="D136" s="229" t="s">
        <v>131</v>
      </c>
      <c r="E136" s="241" t="s">
        <v>1</v>
      </c>
      <c r="F136" s="242" t="s">
        <v>135</v>
      </c>
      <c r="G136" s="240"/>
      <c r="H136" s="241" t="s">
        <v>1</v>
      </c>
      <c r="I136" s="243"/>
      <c r="J136" s="240"/>
      <c r="K136" s="240"/>
      <c r="L136" s="244"/>
      <c r="M136" s="245"/>
      <c r="N136" s="246"/>
      <c r="O136" s="246"/>
      <c r="P136" s="246"/>
      <c r="Q136" s="246"/>
      <c r="R136" s="246"/>
      <c r="S136" s="246"/>
      <c r="T136" s="24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8" t="s">
        <v>131</v>
      </c>
      <c r="AU136" s="248" t="s">
        <v>83</v>
      </c>
      <c r="AV136" s="14" t="s">
        <v>81</v>
      </c>
      <c r="AW136" s="14" t="s">
        <v>32</v>
      </c>
      <c r="AX136" s="14" t="s">
        <v>76</v>
      </c>
      <c r="AY136" s="248" t="s">
        <v>122</v>
      </c>
    </row>
    <row r="137" s="15" customFormat="1">
      <c r="A137" s="15"/>
      <c r="B137" s="249"/>
      <c r="C137" s="250"/>
      <c r="D137" s="229" t="s">
        <v>131</v>
      </c>
      <c r="E137" s="251" t="s">
        <v>1</v>
      </c>
      <c r="F137" s="252" t="s">
        <v>136</v>
      </c>
      <c r="G137" s="250"/>
      <c r="H137" s="253">
        <v>0.752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59" t="s">
        <v>131</v>
      </c>
      <c r="AU137" s="259" t="s">
        <v>83</v>
      </c>
      <c r="AV137" s="15" t="s">
        <v>129</v>
      </c>
      <c r="AW137" s="15" t="s">
        <v>32</v>
      </c>
      <c r="AX137" s="15" t="s">
        <v>81</v>
      </c>
      <c r="AY137" s="259" t="s">
        <v>122</v>
      </c>
    </row>
    <row r="138" s="2" customFormat="1" ht="24.15" customHeight="1">
      <c r="A138" s="38"/>
      <c r="B138" s="39"/>
      <c r="C138" s="213" t="s">
        <v>83</v>
      </c>
      <c r="D138" s="213" t="s">
        <v>125</v>
      </c>
      <c r="E138" s="214" t="s">
        <v>137</v>
      </c>
      <c r="F138" s="215" t="s">
        <v>138</v>
      </c>
      <c r="G138" s="216" t="s">
        <v>128</v>
      </c>
      <c r="H138" s="217">
        <v>17.34</v>
      </c>
      <c r="I138" s="218"/>
      <c r="J138" s="219">
        <f>ROUND(I138*H138,2)</f>
        <v>0</v>
      </c>
      <c r="K138" s="220"/>
      <c r="L138" s="44"/>
      <c r="M138" s="221" t="s">
        <v>1</v>
      </c>
      <c r="N138" s="222" t="s">
        <v>41</v>
      </c>
      <c r="O138" s="91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5" t="s">
        <v>129</v>
      </c>
      <c r="AT138" s="225" t="s">
        <v>125</v>
      </c>
      <c r="AU138" s="225" t="s">
        <v>83</v>
      </c>
      <c r="AY138" s="17" t="s">
        <v>122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7" t="s">
        <v>81</v>
      </c>
      <c r="BK138" s="226">
        <f>ROUND(I138*H138,2)</f>
        <v>0</v>
      </c>
      <c r="BL138" s="17" t="s">
        <v>129</v>
      </c>
      <c r="BM138" s="225" t="s">
        <v>139</v>
      </c>
    </row>
    <row r="139" s="13" customFormat="1">
      <c r="A139" s="13"/>
      <c r="B139" s="227"/>
      <c r="C139" s="228"/>
      <c r="D139" s="229" t="s">
        <v>131</v>
      </c>
      <c r="E139" s="230" t="s">
        <v>1</v>
      </c>
      <c r="F139" s="231" t="s">
        <v>140</v>
      </c>
      <c r="G139" s="228"/>
      <c r="H139" s="232">
        <v>17.34</v>
      </c>
      <c r="I139" s="233"/>
      <c r="J139" s="228"/>
      <c r="K139" s="228"/>
      <c r="L139" s="234"/>
      <c r="M139" s="235"/>
      <c r="N139" s="236"/>
      <c r="O139" s="236"/>
      <c r="P139" s="236"/>
      <c r="Q139" s="236"/>
      <c r="R139" s="236"/>
      <c r="S139" s="236"/>
      <c r="T139" s="23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8" t="s">
        <v>131</v>
      </c>
      <c r="AU139" s="238" t="s">
        <v>83</v>
      </c>
      <c r="AV139" s="13" t="s">
        <v>83</v>
      </c>
      <c r="AW139" s="13" t="s">
        <v>32</v>
      </c>
      <c r="AX139" s="13" t="s">
        <v>81</v>
      </c>
      <c r="AY139" s="238" t="s">
        <v>122</v>
      </c>
    </row>
    <row r="140" s="14" customFormat="1">
      <c r="A140" s="14"/>
      <c r="B140" s="239"/>
      <c r="C140" s="240"/>
      <c r="D140" s="229" t="s">
        <v>131</v>
      </c>
      <c r="E140" s="241" t="s">
        <v>1</v>
      </c>
      <c r="F140" s="242" t="s">
        <v>141</v>
      </c>
      <c r="G140" s="240"/>
      <c r="H140" s="241" t="s">
        <v>1</v>
      </c>
      <c r="I140" s="243"/>
      <c r="J140" s="240"/>
      <c r="K140" s="240"/>
      <c r="L140" s="244"/>
      <c r="M140" s="245"/>
      <c r="N140" s="246"/>
      <c r="O140" s="246"/>
      <c r="P140" s="246"/>
      <c r="Q140" s="246"/>
      <c r="R140" s="246"/>
      <c r="S140" s="246"/>
      <c r="T140" s="24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8" t="s">
        <v>131</v>
      </c>
      <c r="AU140" s="248" t="s">
        <v>83</v>
      </c>
      <c r="AV140" s="14" t="s">
        <v>81</v>
      </c>
      <c r="AW140" s="14" t="s">
        <v>32</v>
      </c>
      <c r="AX140" s="14" t="s">
        <v>76</v>
      </c>
      <c r="AY140" s="248" t="s">
        <v>122</v>
      </c>
    </row>
    <row r="141" s="2" customFormat="1" ht="33" customHeight="1">
      <c r="A141" s="38"/>
      <c r="B141" s="39"/>
      <c r="C141" s="213" t="s">
        <v>81</v>
      </c>
      <c r="D141" s="213" t="s">
        <v>125</v>
      </c>
      <c r="E141" s="214" t="s">
        <v>142</v>
      </c>
      <c r="F141" s="215" t="s">
        <v>143</v>
      </c>
      <c r="G141" s="216" t="s">
        <v>128</v>
      </c>
      <c r="H141" s="217">
        <v>339.71199999999999</v>
      </c>
      <c r="I141" s="218"/>
      <c r="J141" s="219">
        <f>ROUND(I141*H141,2)</f>
        <v>0</v>
      </c>
      <c r="K141" s="220"/>
      <c r="L141" s="44"/>
      <c r="M141" s="221" t="s">
        <v>1</v>
      </c>
      <c r="N141" s="222" t="s">
        <v>41</v>
      </c>
      <c r="O141" s="91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5" t="s">
        <v>129</v>
      </c>
      <c r="AT141" s="225" t="s">
        <v>125</v>
      </c>
      <c r="AU141" s="225" t="s">
        <v>83</v>
      </c>
      <c r="AY141" s="17" t="s">
        <v>122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7" t="s">
        <v>81</v>
      </c>
      <c r="BK141" s="226">
        <f>ROUND(I141*H141,2)</f>
        <v>0</v>
      </c>
      <c r="BL141" s="17" t="s">
        <v>129</v>
      </c>
      <c r="BM141" s="225" t="s">
        <v>144</v>
      </c>
    </row>
    <row r="142" s="13" customFormat="1">
      <c r="A142" s="13"/>
      <c r="B142" s="227"/>
      <c r="C142" s="228"/>
      <c r="D142" s="229" t="s">
        <v>131</v>
      </c>
      <c r="E142" s="230" t="s">
        <v>1</v>
      </c>
      <c r="F142" s="231" t="s">
        <v>145</v>
      </c>
      <c r="G142" s="228"/>
      <c r="H142" s="232">
        <v>334.07999999999998</v>
      </c>
      <c r="I142" s="233"/>
      <c r="J142" s="228"/>
      <c r="K142" s="228"/>
      <c r="L142" s="234"/>
      <c r="M142" s="235"/>
      <c r="N142" s="236"/>
      <c r="O142" s="236"/>
      <c r="P142" s="236"/>
      <c r="Q142" s="236"/>
      <c r="R142" s="236"/>
      <c r="S142" s="236"/>
      <c r="T142" s="23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8" t="s">
        <v>131</v>
      </c>
      <c r="AU142" s="238" t="s">
        <v>83</v>
      </c>
      <c r="AV142" s="13" t="s">
        <v>83</v>
      </c>
      <c r="AW142" s="13" t="s">
        <v>32</v>
      </c>
      <c r="AX142" s="13" t="s">
        <v>76</v>
      </c>
      <c r="AY142" s="238" t="s">
        <v>122</v>
      </c>
    </row>
    <row r="143" s="14" customFormat="1">
      <c r="A143" s="14"/>
      <c r="B143" s="239"/>
      <c r="C143" s="240"/>
      <c r="D143" s="229" t="s">
        <v>131</v>
      </c>
      <c r="E143" s="241" t="s">
        <v>1</v>
      </c>
      <c r="F143" s="242" t="s">
        <v>146</v>
      </c>
      <c r="G143" s="240"/>
      <c r="H143" s="241" t="s">
        <v>1</v>
      </c>
      <c r="I143" s="243"/>
      <c r="J143" s="240"/>
      <c r="K143" s="240"/>
      <c r="L143" s="244"/>
      <c r="M143" s="245"/>
      <c r="N143" s="246"/>
      <c r="O143" s="246"/>
      <c r="P143" s="246"/>
      <c r="Q143" s="246"/>
      <c r="R143" s="246"/>
      <c r="S143" s="246"/>
      <c r="T143" s="24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8" t="s">
        <v>131</v>
      </c>
      <c r="AU143" s="248" t="s">
        <v>83</v>
      </c>
      <c r="AV143" s="14" t="s">
        <v>81</v>
      </c>
      <c r="AW143" s="14" t="s">
        <v>32</v>
      </c>
      <c r="AX143" s="14" t="s">
        <v>76</v>
      </c>
      <c r="AY143" s="248" t="s">
        <v>122</v>
      </c>
    </row>
    <row r="144" s="13" customFormat="1">
      <c r="A144" s="13"/>
      <c r="B144" s="227"/>
      <c r="C144" s="228"/>
      <c r="D144" s="229" t="s">
        <v>131</v>
      </c>
      <c r="E144" s="230" t="s">
        <v>1</v>
      </c>
      <c r="F144" s="231" t="s">
        <v>147</v>
      </c>
      <c r="G144" s="228"/>
      <c r="H144" s="232">
        <v>5.6319999999999997</v>
      </c>
      <c r="I144" s="233"/>
      <c r="J144" s="228"/>
      <c r="K144" s="228"/>
      <c r="L144" s="234"/>
      <c r="M144" s="235"/>
      <c r="N144" s="236"/>
      <c r="O144" s="236"/>
      <c r="P144" s="236"/>
      <c r="Q144" s="236"/>
      <c r="R144" s="236"/>
      <c r="S144" s="236"/>
      <c r="T144" s="23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8" t="s">
        <v>131</v>
      </c>
      <c r="AU144" s="238" t="s">
        <v>83</v>
      </c>
      <c r="AV144" s="13" t="s">
        <v>83</v>
      </c>
      <c r="AW144" s="13" t="s">
        <v>32</v>
      </c>
      <c r="AX144" s="13" t="s">
        <v>76</v>
      </c>
      <c r="AY144" s="238" t="s">
        <v>122</v>
      </c>
    </row>
    <row r="145" s="14" customFormat="1">
      <c r="A145" s="14"/>
      <c r="B145" s="239"/>
      <c r="C145" s="240"/>
      <c r="D145" s="229" t="s">
        <v>131</v>
      </c>
      <c r="E145" s="241" t="s">
        <v>1</v>
      </c>
      <c r="F145" s="242" t="s">
        <v>148</v>
      </c>
      <c r="G145" s="240"/>
      <c r="H145" s="241" t="s">
        <v>1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131</v>
      </c>
      <c r="AU145" s="248" t="s">
        <v>83</v>
      </c>
      <c r="AV145" s="14" t="s">
        <v>81</v>
      </c>
      <c r="AW145" s="14" t="s">
        <v>32</v>
      </c>
      <c r="AX145" s="14" t="s">
        <v>76</v>
      </c>
      <c r="AY145" s="248" t="s">
        <v>122</v>
      </c>
    </row>
    <row r="146" s="15" customFormat="1">
      <c r="A146" s="15"/>
      <c r="B146" s="249"/>
      <c r="C146" s="250"/>
      <c r="D146" s="229" t="s">
        <v>131</v>
      </c>
      <c r="E146" s="251" t="s">
        <v>1</v>
      </c>
      <c r="F146" s="252" t="s">
        <v>136</v>
      </c>
      <c r="G146" s="250"/>
      <c r="H146" s="253">
        <v>339.71199999999999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9" t="s">
        <v>131</v>
      </c>
      <c r="AU146" s="259" t="s">
        <v>83</v>
      </c>
      <c r="AV146" s="15" t="s">
        <v>129</v>
      </c>
      <c r="AW146" s="15" t="s">
        <v>32</v>
      </c>
      <c r="AX146" s="15" t="s">
        <v>81</v>
      </c>
      <c r="AY146" s="259" t="s">
        <v>122</v>
      </c>
    </row>
    <row r="147" s="2" customFormat="1" ht="24.15" customHeight="1">
      <c r="A147" s="38"/>
      <c r="B147" s="39"/>
      <c r="C147" s="213" t="s">
        <v>8</v>
      </c>
      <c r="D147" s="213" t="s">
        <v>125</v>
      </c>
      <c r="E147" s="214" t="s">
        <v>149</v>
      </c>
      <c r="F147" s="215" t="s">
        <v>150</v>
      </c>
      <c r="G147" s="216" t="s">
        <v>151</v>
      </c>
      <c r="H147" s="217">
        <v>4.1420000000000003</v>
      </c>
      <c r="I147" s="218"/>
      <c r="J147" s="219">
        <f>ROUND(I147*H147,2)</f>
        <v>0</v>
      </c>
      <c r="K147" s="220"/>
      <c r="L147" s="44"/>
      <c r="M147" s="221" t="s">
        <v>1</v>
      </c>
      <c r="N147" s="222" t="s">
        <v>41</v>
      </c>
      <c r="O147" s="91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5" t="s">
        <v>129</v>
      </c>
      <c r="AT147" s="225" t="s">
        <v>125</v>
      </c>
      <c r="AU147" s="225" t="s">
        <v>83</v>
      </c>
      <c r="AY147" s="17" t="s">
        <v>122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7" t="s">
        <v>81</v>
      </c>
      <c r="BK147" s="226">
        <f>ROUND(I147*H147,2)</f>
        <v>0</v>
      </c>
      <c r="BL147" s="17" t="s">
        <v>129</v>
      </c>
      <c r="BM147" s="225" t="s">
        <v>152</v>
      </c>
    </row>
    <row r="148" s="13" customFormat="1">
      <c r="A148" s="13"/>
      <c r="B148" s="227"/>
      <c r="C148" s="228"/>
      <c r="D148" s="229" t="s">
        <v>131</v>
      </c>
      <c r="E148" s="230" t="s">
        <v>1</v>
      </c>
      <c r="F148" s="231" t="s">
        <v>147</v>
      </c>
      <c r="G148" s="228"/>
      <c r="H148" s="232">
        <v>5.6319999999999997</v>
      </c>
      <c r="I148" s="233"/>
      <c r="J148" s="228"/>
      <c r="K148" s="228"/>
      <c r="L148" s="234"/>
      <c r="M148" s="235"/>
      <c r="N148" s="236"/>
      <c r="O148" s="236"/>
      <c r="P148" s="236"/>
      <c r="Q148" s="236"/>
      <c r="R148" s="236"/>
      <c r="S148" s="236"/>
      <c r="T148" s="23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8" t="s">
        <v>131</v>
      </c>
      <c r="AU148" s="238" t="s">
        <v>83</v>
      </c>
      <c r="AV148" s="13" t="s">
        <v>83</v>
      </c>
      <c r="AW148" s="13" t="s">
        <v>32</v>
      </c>
      <c r="AX148" s="13" t="s">
        <v>76</v>
      </c>
      <c r="AY148" s="238" t="s">
        <v>122</v>
      </c>
    </row>
    <row r="149" s="14" customFormat="1">
      <c r="A149" s="14"/>
      <c r="B149" s="239"/>
      <c r="C149" s="240"/>
      <c r="D149" s="229" t="s">
        <v>131</v>
      </c>
      <c r="E149" s="241" t="s">
        <v>1</v>
      </c>
      <c r="F149" s="242" t="s">
        <v>148</v>
      </c>
      <c r="G149" s="240"/>
      <c r="H149" s="241" t="s">
        <v>1</v>
      </c>
      <c r="I149" s="243"/>
      <c r="J149" s="240"/>
      <c r="K149" s="240"/>
      <c r="L149" s="244"/>
      <c r="M149" s="245"/>
      <c r="N149" s="246"/>
      <c r="O149" s="246"/>
      <c r="P149" s="246"/>
      <c r="Q149" s="246"/>
      <c r="R149" s="246"/>
      <c r="S149" s="246"/>
      <c r="T149" s="24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8" t="s">
        <v>131</v>
      </c>
      <c r="AU149" s="248" t="s">
        <v>83</v>
      </c>
      <c r="AV149" s="14" t="s">
        <v>81</v>
      </c>
      <c r="AW149" s="14" t="s">
        <v>32</v>
      </c>
      <c r="AX149" s="14" t="s">
        <v>76</v>
      </c>
      <c r="AY149" s="248" t="s">
        <v>122</v>
      </c>
    </row>
    <row r="150" s="13" customFormat="1">
      <c r="A150" s="13"/>
      <c r="B150" s="227"/>
      <c r="C150" s="228"/>
      <c r="D150" s="229" t="s">
        <v>131</v>
      </c>
      <c r="E150" s="230" t="s">
        <v>1</v>
      </c>
      <c r="F150" s="231" t="s">
        <v>153</v>
      </c>
      <c r="G150" s="228"/>
      <c r="H150" s="232">
        <v>-0.40000000000000002</v>
      </c>
      <c r="I150" s="233"/>
      <c r="J150" s="228"/>
      <c r="K150" s="228"/>
      <c r="L150" s="234"/>
      <c r="M150" s="235"/>
      <c r="N150" s="236"/>
      <c r="O150" s="236"/>
      <c r="P150" s="236"/>
      <c r="Q150" s="236"/>
      <c r="R150" s="236"/>
      <c r="S150" s="236"/>
      <c r="T150" s="23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8" t="s">
        <v>131</v>
      </c>
      <c r="AU150" s="238" t="s">
        <v>83</v>
      </c>
      <c r="AV150" s="13" t="s">
        <v>83</v>
      </c>
      <c r="AW150" s="13" t="s">
        <v>32</v>
      </c>
      <c r="AX150" s="13" t="s">
        <v>76</v>
      </c>
      <c r="AY150" s="238" t="s">
        <v>122</v>
      </c>
    </row>
    <row r="151" s="14" customFormat="1">
      <c r="A151" s="14"/>
      <c r="B151" s="239"/>
      <c r="C151" s="240"/>
      <c r="D151" s="229" t="s">
        <v>131</v>
      </c>
      <c r="E151" s="241" t="s">
        <v>1</v>
      </c>
      <c r="F151" s="242" t="s">
        <v>154</v>
      </c>
      <c r="G151" s="240"/>
      <c r="H151" s="241" t="s">
        <v>1</v>
      </c>
      <c r="I151" s="243"/>
      <c r="J151" s="240"/>
      <c r="K151" s="240"/>
      <c r="L151" s="244"/>
      <c r="M151" s="245"/>
      <c r="N151" s="246"/>
      <c r="O151" s="246"/>
      <c r="P151" s="246"/>
      <c r="Q151" s="246"/>
      <c r="R151" s="246"/>
      <c r="S151" s="246"/>
      <c r="T151" s="24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8" t="s">
        <v>131</v>
      </c>
      <c r="AU151" s="248" t="s">
        <v>83</v>
      </c>
      <c r="AV151" s="14" t="s">
        <v>81</v>
      </c>
      <c r="AW151" s="14" t="s">
        <v>32</v>
      </c>
      <c r="AX151" s="14" t="s">
        <v>76</v>
      </c>
      <c r="AY151" s="248" t="s">
        <v>122</v>
      </c>
    </row>
    <row r="152" s="13" customFormat="1">
      <c r="A152" s="13"/>
      <c r="B152" s="227"/>
      <c r="C152" s="228"/>
      <c r="D152" s="229" t="s">
        <v>131</v>
      </c>
      <c r="E152" s="230" t="s">
        <v>1</v>
      </c>
      <c r="F152" s="231" t="s">
        <v>155</v>
      </c>
      <c r="G152" s="228"/>
      <c r="H152" s="232">
        <v>-1.0900000000000001</v>
      </c>
      <c r="I152" s="233"/>
      <c r="J152" s="228"/>
      <c r="K152" s="228"/>
      <c r="L152" s="234"/>
      <c r="M152" s="235"/>
      <c r="N152" s="236"/>
      <c r="O152" s="236"/>
      <c r="P152" s="236"/>
      <c r="Q152" s="236"/>
      <c r="R152" s="236"/>
      <c r="S152" s="236"/>
      <c r="T152" s="23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8" t="s">
        <v>131</v>
      </c>
      <c r="AU152" s="238" t="s">
        <v>83</v>
      </c>
      <c r="AV152" s="13" t="s">
        <v>83</v>
      </c>
      <c r="AW152" s="13" t="s">
        <v>32</v>
      </c>
      <c r="AX152" s="13" t="s">
        <v>76</v>
      </c>
      <c r="AY152" s="238" t="s">
        <v>122</v>
      </c>
    </row>
    <row r="153" s="14" customFormat="1">
      <c r="A153" s="14"/>
      <c r="B153" s="239"/>
      <c r="C153" s="240"/>
      <c r="D153" s="229" t="s">
        <v>131</v>
      </c>
      <c r="E153" s="241" t="s">
        <v>1</v>
      </c>
      <c r="F153" s="242" t="s">
        <v>156</v>
      </c>
      <c r="G153" s="240"/>
      <c r="H153" s="241" t="s">
        <v>1</v>
      </c>
      <c r="I153" s="243"/>
      <c r="J153" s="240"/>
      <c r="K153" s="240"/>
      <c r="L153" s="244"/>
      <c r="M153" s="245"/>
      <c r="N153" s="246"/>
      <c r="O153" s="246"/>
      <c r="P153" s="246"/>
      <c r="Q153" s="246"/>
      <c r="R153" s="246"/>
      <c r="S153" s="246"/>
      <c r="T153" s="24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8" t="s">
        <v>131</v>
      </c>
      <c r="AU153" s="248" t="s">
        <v>83</v>
      </c>
      <c r="AV153" s="14" t="s">
        <v>81</v>
      </c>
      <c r="AW153" s="14" t="s">
        <v>32</v>
      </c>
      <c r="AX153" s="14" t="s">
        <v>76</v>
      </c>
      <c r="AY153" s="248" t="s">
        <v>122</v>
      </c>
    </row>
    <row r="154" s="15" customFormat="1">
      <c r="A154" s="15"/>
      <c r="B154" s="249"/>
      <c r="C154" s="250"/>
      <c r="D154" s="229" t="s">
        <v>131</v>
      </c>
      <c r="E154" s="251" t="s">
        <v>1</v>
      </c>
      <c r="F154" s="252" t="s">
        <v>136</v>
      </c>
      <c r="G154" s="250"/>
      <c r="H154" s="253">
        <v>4.1419999999999995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59" t="s">
        <v>131</v>
      </c>
      <c r="AU154" s="259" t="s">
        <v>83</v>
      </c>
      <c r="AV154" s="15" t="s">
        <v>129</v>
      </c>
      <c r="AW154" s="15" t="s">
        <v>32</v>
      </c>
      <c r="AX154" s="15" t="s">
        <v>81</v>
      </c>
      <c r="AY154" s="259" t="s">
        <v>122</v>
      </c>
    </row>
    <row r="155" s="2" customFormat="1" ht="24.15" customHeight="1">
      <c r="A155" s="38"/>
      <c r="B155" s="39"/>
      <c r="C155" s="213" t="s">
        <v>157</v>
      </c>
      <c r="D155" s="213" t="s">
        <v>125</v>
      </c>
      <c r="E155" s="214" t="s">
        <v>158</v>
      </c>
      <c r="F155" s="215" t="s">
        <v>159</v>
      </c>
      <c r="G155" s="216" t="s">
        <v>128</v>
      </c>
      <c r="H155" s="217">
        <v>176.714</v>
      </c>
      <c r="I155" s="218"/>
      <c r="J155" s="219">
        <f>ROUND(I155*H155,2)</f>
        <v>0</v>
      </c>
      <c r="K155" s="220"/>
      <c r="L155" s="44"/>
      <c r="M155" s="221" t="s">
        <v>1</v>
      </c>
      <c r="N155" s="222" t="s">
        <v>41</v>
      </c>
      <c r="O155" s="91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5" t="s">
        <v>129</v>
      </c>
      <c r="AT155" s="225" t="s">
        <v>125</v>
      </c>
      <c r="AU155" s="225" t="s">
        <v>83</v>
      </c>
      <c r="AY155" s="17" t="s">
        <v>122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7" t="s">
        <v>81</v>
      </c>
      <c r="BK155" s="226">
        <f>ROUND(I155*H155,2)</f>
        <v>0</v>
      </c>
      <c r="BL155" s="17" t="s">
        <v>129</v>
      </c>
      <c r="BM155" s="225" t="s">
        <v>160</v>
      </c>
    </row>
    <row r="156" s="13" customFormat="1">
      <c r="A156" s="13"/>
      <c r="B156" s="227"/>
      <c r="C156" s="228"/>
      <c r="D156" s="229" t="s">
        <v>131</v>
      </c>
      <c r="E156" s="230" t="s">
        <v>1</v>
      </c>
      <c r="F156" s="231" t="s">
        <v>161</v>
      </c>
      <c r="G156" s="228"/>
      <c r="H156" s="232">
        <v>164.96199999999999</v>
      </c>
      <c r="I156" s="233"/>
      <c r="J156" s="228"/>
      <c r="K156" s="228"/>
      <c r="L156" s="234"/>
      <c r="M156" s="235"/>
      <c r="N156" s="236"/>
      <c r="O156" s="236"/>
      <c r="P156" s="236"/>
      <c r="Q156" s="236"/>
      <c r="R156" s="236"/>
      <c r="S156" s="236"/>
      <c r="T156" s="23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8" t="s">
        <v>131</v>
      </c>
      <c r="AU156" s="238" t="s">
        <v>83</v>
      </c>
      <c r="AV156" s="13" t="s">
        <v>83</v>
      </c>
      <c r="AW156" s="13" t="s">
        <v>32</v>
      </c>
      <c r="AX156" s="13" t="s">
        <v>76</v>
      </c>
      <c r="AY156" s="238" t="s">
        <v>122</v>
      </c>
    </row>
    <row r="157" s="14" customFormat="1">
      <c r="A157" s="14"/>
      <c r="B157" s="239"/>
      <c r="C157" s="240"/>
      <c r="D157" s="229" t="s">
        <v>131</v>
      </c>
      <c r="E157" s="241" t="s">
        <v>1</v>
      </c>
      <c r="F157" s="242" t="s">
        <v>162</v>
      </c>
      <c r="G157" s="240"/>
      <c r="H157" s="241" t="s">
        <v>1</v>
      </c>
      <c r="I157" s="243"/>
      <c r="J157" s="240"/>
      <c r="K157" s="240"/>
      <c r="L157" s="244"/>
      <c r="M157" s="245"/>
      <c r="N157" s="246"/>
      <c r="O157" s="246"/>
      <c r="P157" s="246"/>
      <c r="Q157" s="246"/>
      <c r="R157" s="246"/>
      <c r="S157" s="246"/>
      <c r="T157" s="24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8" t="s">
        <v>131</v>
      </c>
      <c r="AU157" s="248" t="s">
        <v>83</v>
      </c>
      <c r="AV157" s="14" t="s">
        <v>81</v>
      </c>
      <c r="AW157" s="14" t="s">
        <v>32</v>
      </c>
      <c r="AX157" s="14" t="s">
        <v>76</v>
      </c>
      <c r="AY157" s="248" t="s">
        <v>122</v>
      </c>
    </row>
    <row r="158" s="13" customFormat="1">
      <c r="A158" s="13"/>
      <c r="B158" s="227"/>
      <c r="C158" s="228"/>
      <c r="D158" s="229" t="s">
        <v>131</v>
      </c>
      <c r="E158" s="230" t="s">
        <v>1</v>
      </c>
      <c r="F158" s="231" t="s">
        <v>163</v>
      </c>
      <c r="G158" s="228"/>
      <c r="H158" s="232">
        <v>5.6319999999999997</v>
      </c>
      <c r="I158" s="233"/>
      <c r="J158" s="228"/>
      <c r="K158" s="228"/>
      <c r="L158" s="234"/>
      <c r="M158" s="235"/>
      <c r="N158" s="236"/>
      <c r="O158" s="236"/>
      <c r="P158" s="236"/>
      <c r="Q158" s="236"/>
      <c r="R158" s="236"/>
      <c r="S158" s="236"/>
      <c r="T158" s="23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8" t="s">
        <v>131</v>
      </c>
      <c r="AU158" s="238" t="s">
        <v>83</v>
      </c>
      <c r="AV158" s="13" t="s">
        <v>83</v>
      </c>
      <c r="AW158" s="13" t="s">
        <v>32</v>
      </c>
      <c r="AX158" s="13" t="s">
        <v>76</v>
      </c>
      <c r="AY158" s="238" t="s">
        <v>122</v>
      </c>
    </row>
    <row r="159" s="14" customFormat="1">
      <c r="A159" s="14"/>
      <c r="B159" s="239"/>
      <c r="C159" s="240"/>
      <c r="D159" s="229" t="s">
        <v>131</v>
      </c>
      <c r="E159" s="241" t="s">
        <v>1</v>
      </c>
      <c r="F159" s="242" t="s">
        <v>164</v>
      </c>
      <c r="G159" s="240"/>
      <c r="H159" s="241" t="s">
        <v>1</v>
      </c>
      <c r="I159" s="243"/>
      <c r="J159" s="240"/>
      <c r="K159" s="240"/>
      <c r="L159" s="244"/>
      <c r="M159" s="245"/>
      <c r="N159" s="246"/>
      <c r="O159" s="246"/>
      <c r="P159" s="246"/>
      <c r="Q159" s="246"/>
      <c r="R159" s="246"/>
      <c r="S159" s="246"/>
      <c r="T159" s="24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131</v>
      </c>
      <c r="AU159" s="248" t="s">
        <v>83</v>
      </c>
      <c r="AV159" s="14" t="s">
        <v>81</v>
      </c>
      <c r="AW159" s="14" t="s">
        <v>32</v>
      </c>
      <c r="AX159" s="14" t="s">
        <v>76</v>
      </c>
      <c r="AY159" s="248" t="s">
        <v>122</v>
      </c>
    </row>
    <row r="160" s="13" customFormat="1">
      <c r="A160" s="13"/>
      <c r="B160" s="227"/>
      <c r="C160" s="228"/>
      <c r="D160" s="229" t="s">
        <v>131</v>
      </c>
      <c r="E160" s="230" t="s">
        <v>1</v>
      </c>
      <c r="F160" s="231" t="s">
        <v>165</v>
      </c>
      <c r="G160" s="228"/>
      <c r="H160" s="232">
        <v>6.1200000000000001</v>
      </c>
      <c r="I160" s="233"/>
      <c r="J160" s="228"/>
      <c r="K160" s="228"/>
      <c r="L160" s="234"/>
      <c r="M160" s="235"/>
      <c r="N160" s="236"/>
      <c r="O160" s="236"/>
      <c r="P160" s="236"/>
      <c r="Q160" s="236"/>
      <c r="R160" s="236"/>
      <c r="S160" s="236"/>
      <c r="T160" s="23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8" t="s">
        <v>131</v>
      </c>
      <c r="AU160" s="238" t="s">
        <v>83</v>
      </c>
      <c r="AV160" s="13" t="s">
        <v>83</v>
      </c>
      <c r="AW160" s="13" t="s">
        <v>32</v>
      </c>
      <c r="AX160" s="13" t="s">
        <v>76</v>
      </c>
      <c r="AY160" s="238" t="s">
        <v>122</v>
      </c>
    </row>
    <row r="161" s="14" customFormat="1">
      <c r="A161" s="14"/>
      <c r="B161" s="239"/>
      <c r="C161" s="240"/>
      <c r="D161" s="229" t="s">
        <v>131</v>
      </c>
      <c r="E161" s="241" t="s">
        <v>1</v>
      </c>
      <c r="F161" s="242" t="s">
        <v>166</v>
      </c>
      <c r="G161" s="240"/>
      <c r="H161" s="241" t="s">
        <v>1</v>
      </c>
      <c r="I161" s="243"/>
      <c r="J161" s="240"/>
      <c r="K161" s="240"/>
      <c r="L161" s="244"/>
      <c r="M161" s="245"/>
      <c r="N161" s="246"/>
      <c r="O161" s="246"/>
      <c r="P161" s="246"/>
      <c r="Q161" s="246"/>
      <c r="R161" s="246"/>
      <c r="S161" s="246"/>
      <c r="T161" s="24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8" t="s">
        <v>131</v>
      </c>
      <c r="AU161" s="248" t="s">
        <v>83</v>
      </c>
      <c r="AV161" s="14" t="s">
        <v>81</v>
      </c>
      <c r="AW161" s="14" t="s">
        <v>32</v>
      </c>
      <c r="AX161" s="14" t="s">
        <v>76</v>
      </c>
      <c r="AY161" s="248" t="s">
        <v>122</v>
      </c>
    </row>
    <row r="162" s="15" customFormat="1">
      <c r="A162" s="15"/>
      <c r="B162" s="249"/>
      <c r="C162" s="250"/>
      <c r="D162" s="229" t="s">
        <v>131</v>
      </c>
      <c r="E162" s="251" t="s">
        <v>1</v>
      </c>
      <c r="F162" s="252" t="s">
        <v>136</v>
      </c>
      <c r="G162" s="250"/>
      <c r="H162" s="253">
        <v>176.714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9" t="s">
        <v>131</v>
      </c>
      <c r="AU162" s="259" t="s">
        <v>83</v>
      </c>
      <c r="AV162" s="15" t="s">
        <v>129</v>
      </c>
      <c r="AW162" s="15" t="s">
        <v>32</v>
      </c>
      <c r="AX162" s="15" t="s">
        <v>81</v>
      </c>
      <c r="AY162" s="259" t="s">
        <v>122</v>
      </c>
    </row>
    <row r="163" s="2" customFormat="1" ht="21.75" customHeight="1">
      <c r="A163" s="38"/>
      <c r="B163" s="39"/>
      <c r="C163" s="213" t="s">
        <v>167</v>
      </c>
      <c r="D163" s="213" t="s">
        <v>125</v>
      </c>
      <c r="E163" s="214" t="s">
        <v>168</v>
      </c>
      <c r="F163" s="215" t="s">
        <v>169</v>
      </c>
      <c r="G163" s="216" t="s">
        <v>128</v>
      </c>
      <c r="H163" s="217">
        <v>176.714</v>
      </c>
      <c r="I163" s="218"/>
      <c r="J163" s="219">
        <f>ROUND(I163*H163,2)</f>
        <v>0</v>
      </c>
      <c r="K163" s="220"/>
      <c r="L163" s="44"/>
      <c r="M163" s="221" t="s">
        <v>1</v>
      </c>
      <c r="N163" s="222" t="s">
        <v>41</v>
      </c>
      <c r="O163" s="91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5" t="s">
        <v>129</v>
      </c>
      <c r="AT163" s="225" t="s">
        <v>125</v>
      </c>
      <c r="AU163" s="225" t="s">
        <v>83</v>
      </c>
      <c r="AY163" s="17" t="s">
        <v>122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7" t="s">
        <v>81</v>
      </c>
      <c r="BK163" s="226">
        <f>ROUND(I163*H163,2)</f>
        <v>0</v>
      </c>
      <c r="BL163" s="17" t="s">
        <v>129</v>
      </c>
      <c r="BM163" s="225" t="s">
        <v>170</v>
      </c>
    </row>
    <row r="164" s="13" customFormat="1">
      <c r="A164" s="13"/>
      <c r="B164" s="227"/>
      <c r="C164" s="228"/>
      <c r="D164" s="229" t="s">
        <v>131</v>
      </c>
      <c r="E164" s="230" t="s">
        <v>1</v>
      </c>
      <c r="F164" s="231" t="s">
        <v>161</v>
      </c>
      <c r="G164" s="228"/>
      <c r="H164" s="232">
        <v>164.96199999999999</v>
      </c>
      <c r="I164" s="233"/>
      <c r="J164" s="228"/>
      <c r="K164" s="228"/>
      <c r="L164" s="234"/>
      <c r="M164" s="235"/>
      <c r="N164" s="236"/>
      <c r="O164" s="236"/>
      <c r="P164" s="236"/>
      <c r="Q164" s="236"/>
      <c r="R164" s="236"/>
      <c r="S164" s="236"/>
      <c r="T164" s="23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8" t="s">
        <v>131</v>
      </c>
      <c r="AU164" s="238" t="s">
        <v>83</v>
      </c>
      <c r="AV164" s="13" t="s">
        <v>83</v>
      </c>
      <c r="AW164" s="13" t="s">
        <v>32</v>
      </c>
      <c r="AX164" s="13" t="s">
        <v>76</v>
      </c>
      <c r="AY164" s="238" t="s">
        <v>122</v>
      </c>
    </row>
    <row r="165" s="14" customFormat="1">
      <c r="A165" s="14"/>
      <c r="B165" s="239"/>
      <c r="C165" s="240"/>
      <c r="D165" s="229" t="s">
        <v>131</v>
      </c>
      <c r="E165" s="241" t="s">
        <v>1</v>
      </c>
      <c r="F165" s="242" t="s">
        <v>162</v>
      </c>
      <c r="G165" s="240"/>
      <c r="H165" s="241" t="s">
        <v>1</v>
      </c>
      <c r="I165" s="243"/>
      <c r="J165" s="240"/>
      <c r="K165" s="240"/>
      <c r="L165" s="244"/>
      <c r="M165" s="245"/>
      <c r="N165" s="246"/>
      <c r="O165" s="246"/>
      <c r="P165" s="246"/>
      <c r="Q165" s="246"/>
      <c r="R165" s="246"/>
      <c r="S165" s="246"/>
      <c r="T165" s="24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131</v>
      </c>
      <c r="AU165" s="248" t="s">
        <v>83</v>
      </c>
      <c r="AV165" s="14" t="s">
        <v>81</v>
      </c>
      <c r="AW165" s="14" t="s">
        <v>32</v>
      </c>
      <c r="AX165" s="14" t="s">
        <v>76</v>
      </c>
      <c r="AY165" s="248" t="s">
        <v>122</v>
      </c>
    </row>
    <row r="166" s="13" customFormat="1">
      <c r="A166" s="13"/>
      <c r="B166" s="227"/>
      <c r="C166" s="228"/>
      <c r="D166" s="229" t="s">
        <v>131</v>
      </c>
      <c r="E166" s="230" t="s">
        <v>1</v>
      </c>
      <c r="F166" s="231" t="s">
        <v>163</v>
      </c>
      <c r="G166" s="228"/>
      <c r="H166" s="232">
        <v>5.6319999999999997</v>
      </c>
      <c r="I166" s="233"/>
      <c r="J166" s="228"/>
      <c r="K166" s="228"/>
      <c r="L166" s="234"/>
      <c r="M166" s="235"/>
      <c r="N166" s="236"/>
      <c r="O166" s="236"/>
      <c r="P166" s="236"/>
      <c r="Q166" s="236"/>
      <c r="R166" s="236"/>
      <c r="S166" s="236"/>
      <c r="T166" s="23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8" t="s">
        <v>131</v>
      </c>
      <c r="AU166" s="238" t="s">
        <v>83</v>
      </c>
      <c r="AV166" s="13" t="s">
        <v>83</v>
      </c>
      <c r="AW166" s="13" t="s">
        <v>32</v>
      </c>
      <c r="AX166" s="13" t="s">
        <v>76</v>
      </c>
      <c r="AY166" s="238" t="s">
        <v>122</v>
      </c>
    </row>
    <row r="167" s="14" customFormat="1">
      <c r="A167" s="14"/>
      <c r="B167" s="239"/>
      <c r="C167" s="240"/>
      <c r="D167" s="229" t="s">
        <v>131</v>
      </c>
      <c r="E167" s="241" t="s">
        <v>1</v>
      </c>
      <c r="F167" s="242" t="s">
        <v>164</v>
      </c>
      <c r="G167" s="240"/>
      <c r="H167" s="241" t="s">
        <v>1</v>
      </c>
      <c r="I167" s="243"/>
      <c r="J167" s="240"/>
      <c r="K167" s="240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131</v>
      </c>
      <c r="AU167" s="248" t="s">
        <v>83</v>
      </c>
      <c r="AV167" s="14" t="s">
        <v>81</v>
      </c>
      <c r="AW167" s="14" t="s">
        <v>32</v>
      </c>
      <c r="AX167" s="14" t="s">
        <v>76</v>
      </c>
      <c r="AY167" s="248" t="s">
        <v>122</v>
      </c>
    </row>
    <row r="168" s="13" customFormat="1">
      <c r="A168" s="13"/>
      <c r="B168" s="227"/>
      <c r="C168" s="228"/>
      <c r="D168" s="229" t="s">
        <v>131</v>
      </c>
      <c r="E168" s="230" t="s">
        <v>1</v>
      </c>
      <c r="F168" s="231" t="s">
        <v>165</v>
      </c>
      <c r="G168" s="228"/>
      <c r="H168" s="232">
        <v>6.1200000000000001</v>
      </c>
      <c r="I168" s="233"/>
      <c r="J168" s="228"/>
      <c r="K168" s="228"/>
      <c r="L168" s="234"/>
      <c r="M168" s="235"/>
      <c r="N168" s="236"/>
      <c r="O168" s="236"/>
      <c r="P168" s="236"/>
      <c r="Q168" s="236"/>
      <c r="R168" s="236"/>
      <c r="S168" s="236"/>
      <c r="T168" s="23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8" t="s">
        <v>131</v>
      </c>
      <c r="AU168" s="238" t="s">
        <v>83</v>
      </c>
      <c r="AV168" s="13" t="s">
        <v>83</v>
      </c>
      <c r="AW168" s="13" t="s">
        <v>32</v>
      </c>
      <c r="AX168" s="13" t="s">
        <v>76</v>
      </c>
      <c r="AY168" s="238" t="s">
        <v>122</v>
      </c>
    </row>
    <row r="169" s="14" customFormat="1">
      <c r="A169" s="14"/>
      <c r="B169" s="239"/>
      <c r="C169" s="240"/>
      <c r="D169" s="229" t="s">
        <v>131</v>
      </c>
      <c r="E169" s="241" t="s">
        <v>1</v>
      </c>
      <c r="F169" s="242" t="s">
        <v>166</v>
      </c>
      <c r="G169" s="240"/>
      <c r="H169" s="241" t="s">
        <v>1</v>
      </c>
      <c r="I169" s="243"/>
      <c r="J169" s="240"/>
      <c r="K169" s="240"/>
      <c r="L169" s="244"/>
      <c r="M169" s="245"/>
      <c r="N169" s="246"/>
      <c r="O169" s="246"/>
      <c r="P169" s="246"/>
      <c r="Q169" s="246"/>
      <c r="R169" s="246"/>
      <c r="S169" s="246"/>
      <c r="T169" s="24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8" t="s">
        <v>131</v>
      </c>
      <c r="AU169" s="248" t="s">
        <v>83</v>
      </c>
      <c r="AV169" s="14" t="s">
        <v>81</v>
      </c>
      <c r="AW169" s="14" t="s">
        <v>32</v>
      </c>
      <c r="AX169" s="14" t="s">
        <v>76</v>
      </c>
      <c r="AY169" s="248" t="s">
        <v>122</v>
      </c>
    </row>
    <row r="170" s="15" customFormat="1">
      <c r="A170" s="15"/>
      <c r="B170" s="249"/>
      <c r="C170" s="250"/>
      <c r="D170" s="229" t="s">
        <v>131</v>
      </c>
      <c r="E170" s="251" t="s">
        <v>1</v>
      </c>
      <c r="F170" s="252" t="s">
        <v>136</v>
      </c>
      <c r="G170" s="250"/>
      <c r="H170" s="253">
        <v>176.714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59" t="s">
        <v>131</v>
      </c>
      <c r="AU170" s="259" t="s">
        <v>83</v>
      </c>
      <c r="AV170" s="15" t="s">
        <v>129</v>
      </c>
      <c r="AW170" s="15" t="s">
        <v>32</v>
      </c>
      <c r="AX170" s="15" t="s">
        <v>81</v>
      </c>
      <c r="AY170" s="259" t="s">
        <v>122</v>
      </c>
    </row>
    <row r="171" s="2" customFormat="1" ht="24.15" customHeight="1">
      <c r="A171" s="38"/>
      <c r="B171" s="39"/>
      <c r="C171" s="213" t="s">
        <v>171</v>
      </c>
      <c r="D171" s="213" t="s">
        <v>125</v>
      </c>
      <c r="E171" s="214" t="s">
        <v>172</v>
      </c>
      <c r="F171" s="215" t="s">
        <v>173</v>
      </c>
      <c r="G171" s="216" t="s">
        <v>174</v>
      </c>
      <c r="H171" s="217">
        <v>160</v>
      </c>
      <c r="I171" s="218"/>
      <c r="J171" s="219">
        <f>ROUND(I171*H171,2)</f>
        <v>0</v>
      </c>
      <c r="K171" s="220"/>
      <c r="L171" s="44"/>
      <c r="M171" s="221" t="s">
        <v>1</v>
      </c>
      <c r="N171" s="222" t="s">
        <v>41</v>
      </c>
      <c r="O171" s="91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5" t="s">
        <v>129</v>
      </c>
      <c r="AT171" s="225" t="s">
        <v>125</v>
      </c>
      <c r="AU171" s="225" t="s">
        <v>83</v>
      </c>
      <c r="AY171" s="17" t="s">
        <v>122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7" t="s">
        <v>81</v>
      </c>
      <c r="BK171" s="226">
        <f>ROUND(I171*H171,2)</f>
        <v>0</v>
      </c>
      <c r="BL171" s="17" t="s">
        <v>129</v>
      </c>
      <c r="BM171" s="225" t="s">
        <v>175</v>
      </c>
    </row>
    <row r="172" s="13" customFormat="1">
      <c r="A172" s="13"/>
      <c r="B172" s="227"/>
      <c r="C172" s="228"/>
      <c r="D172" s="229" t="s">
        <v>131</v>
      </c>
      <c r="E172" s="230" t="s">
        <v>1</v>
      </c>
      <c r="F172" s="231" t="s">
        <v>176</v>
      </c>
      <c r="G172" s="228"/>
      <c r="H172" s="232">
        <v>160</v>
      </c>
      <c r="I172" s="233"/>
      <c r="J172" s="228"/>
      <c r="K172" s="228"/>
      <c r="L172" s="234"/>
      <c r="M172" s="235"/>
      <c r="N172" s="236"/>
      <c r="O172" s="236"/>
      <c r="P172" s="236"/>
      <c r="Q172" s="236"/>
      <c r="R172" s="236"/>
      <c r="S172" s="236"/>
      <c r="T172" s="23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8" t="s">
        <v>131</v>
      </c>
      <c r="AU172" s="238" t="s">
        <v>83</v>
      </c>
      <c r="AV172" s="13" t="s">
        <v>83</v>
      </c>
      <c r="AW172" s="13" t="s">
        <v>32</v>
      </c>
      <c r="AX172" s="13" t="s">
        <v>81</v>
      </c>
      <c r="AY172" s="238" t="s">
        <v>122</v>
      </c>
    </row>
    <row r="173" s="2" customFormat="1" ht="24.15" customHeight="1">
      <c r="A173" s="38"/>
      <c r="B173" s="39"/>
      <c r="C173" s="213" t="s">
        <v>177</v>
      </c>
      <c r="D173" s="213" t="s">
        <v>125</v>
      </c>
      <c r="E173" s="214" t="s">
        <v>178</v>
      </c>
      <c r="F173" s="215" t="s">
        <v>179</v>
      </c>
      <c r="G173" s="216" t="s">
        <v>128</v>
      </c>
      <c r="H173" s="217">
        <v>176.714</v>
      </c>
      <c r="I173" s="218"/>
      <c r="J173" s="219">
        <f>ROUND(I173*H173,2)</f>
        <v>0</v>
      </c>
      <c r="K173" s="220"/>
      <c r="L173" s="44"/>
      <c r="M173" s="221" t="s">
        <v>1</v>
      </c>
      <c r="N173" s="222" t="s">
        <v>41</v>
      </c>
      <c r="O173" s="91"/>
      <c r="P173" s="223">
        <f>O173*H173</f>
        <v>0</v>
      </c>
      <c r="Q173" s="223">
        <v>0</v>
      </c>
      <c r="R173" s="223">
        <f>Q173*H173</f>
        <v>0</v>
      </c>
      <c r="S173" s="223">
        <v>0</v>
      </c>
      <c r="T173" s="22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5" t="s">
        <v>129</v>
      </c>
      <c r="AT173" s="225" t="s">
        <v>125</v>
      </c>
      <c r="AU173" s="225" t="s">
        <v>83</v>
      </c>
      <c r="AY173" s="17" t="s">
        <v>122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7" t="s">
        <v>81</v>
      </c>
      <c r="BK173" s="226">
        <f>ROUND(I173*H173,2)</f>
        <v>0</v>
      </c>
      <c r="BL173" s="17" t="s">
        <v>129</v>
      </c>
      <c r="BM173" s="225" t="s">
        <v>180</v>
      </c>
    </row>
    <row r="174" s="13" customFormat="1">
      <c r="A174" s="13"/>
      <c r="B174" s="227"/>
      <c r="C174" s="228"/>
      <c r="D174" s="229" t="s">
        <v>131</v>
      </c>
      <c r="E174" s="230" t="s">
        <v>1</v>
      </c>
      <c r="F174" s="231" t="s">
        <v>161</v>
      </c>
      <c r="G174" s="228"/>
      <c r="H174" s="232">
        <v>164.96199999999999</v>
      </c>
      <c r="I174" s="233"/>
      <c r="J174" s="228"/>
      <c r="K174" s="228"/>
      <c r="L174" s="234"/>
      <c r="M174" s="235"/>
      <c r="N174" s="236"/>
      <c r="O174" s="236"/>
      <c r="P174" s="236"/>
      <c r="Q174" s="236"/>
      <c r="R174" s="236"/>
      <c r="S174" s="236"/>
      <c r="T174" s="23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8" t="s">
        <v>131</v>
      </c>
      <c r="AU174" s="238" t="s">
        <v>83</v>
      </c>
      <c r="AV174" s="13" t="s">
        <v>83</v>
      </c>
      <c r="AW174" s="13" t="s">
        <v>32</v>
      </c>
      <c r="AX174" s="13" t="s">
        <v>76</v>
      </c>
      <c r="AY174" s="238" t="s">
        <v>122</v>
      </c>
    </row>
    <row r="175" s="14" customFormat="1">
      <c r="A175" s="14"/>
      <c r="B175" s="239"/>
      <c r="C175" s="240"/>
      <c r="D175" s="229" t="s">
        <v>131</v>
      </c>
      <c r="E175" s="241" t="s">
        <v>1</v>
      </c>
      <c r="F175" s="242" t="s">
        <v>162</v>
      </c>
      <c r="G175" s="240"/>
      <c r="H175" s="241" t="s">
        <v>1</v>
      </c>
      <c r="I175" s="243"/>
      <c r="J175" s="240"/>
      <c r="K175" s="240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131</v>
      </c>
      <c r="AU175" s="248" t="s">
        <v>83</v>
      </c>
      <c r="AV175" s="14" t="s">
        <v>81</v>
      </c>
      <c r="AW175" s="14" t="s">
        <v>32</v>
      </c>
      <c r="AX175" s="14" t="s">
        <v>76</v>
      </c>
      <c r="AY175" s="248" t="s">
        <v>122</v>
      </c>
    </row>
    <row r="176" s="13" customFormat="1">
      <c r="A176" s="13"/>
      <c r="B176" s="227"/>
      <c r="C176" s="228"/>
      <c r="D176" s="229" t="s">
        <v>131</v>
      </c>
      <c r="E176" s="230" t="s">
        <v>1</v>
      </c>
      <c r="F176" s="231" t="s">
        <v>163</v>
      </c>
      <c r="G176" s="228"/>
      <c r="H176" s="232">
        <v>5.6319999999999997</v>
      </c>
      <c r="I176" s="233"/>
      <c r="J176" s="228"/>
      <c r="K176" s="228"/>
      <c r="L176" s="234"/>
      <c r="M176" s="235"/>
      <c r="N176" s="236"/>
      <c r="O176" s="236"/>
      <c r="P176" s="236"/>
      <c r="Q176" s="236"/>
      <c r="R176" s="236"/>
      <c r="S176" s="236"/>
      <c r="T176" s="23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8" t="s">
        <v>131</v>
      </c>
      <c r="AU176" s="238" t="s">
        <v>83</v>
      </c>
      <c r="AV176" s="13" t="s">
        <v>83</v>
      </c>
      <c r="AW176" s="13" t="s">
        <v>32</v>
      </c>
      <c r="AX176" s="13" t="s">
        <v>76</v>
      </c>
      <c r="AY176" s="238" t="s">
        <v>122</v>
      </c>
    </row>
    <row r="177" s="14" customFormat="1">
      <c r="A177" s="14"/>
      <c r="B177" s="239"/>
      <c r="C177" s="240"/>
      <c r="D177" s="229" t="s">
        <v>131</v>
      </c>
      <c r="E177" s="241" t="s">
        <v>1</v>
      </c>
      <c r="F177" s="242" t="s">
        <v>164</v>
      </c>
      <c r="G177" s="240"/>
      <c r="H177" s="241" t="s">
        <v>1</v>
      </c>
      <c r="I177" s="243"/>
      <c r="J177" s="240"/>
      <c r="K177" s="240"/>
      <c r="L177" s="244"/>
      <c r="M177" s="245"/>
      <c r="N177" s="246"/>
      <c r="O177" s="246"/>
      <c r="P177" s="246"/>
      <c r="Q177" s="246"/>
      <c r="R177" s="246"/>
      <c r="S177" s="246"/>
      <c r="T177" s="24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8" t="s">
        <v>131</v>
      </c>
      <c r="AU177" s="248" t="s">
        <v>83</v>
      </c>
      <c r="AV177" s="14" t="s">
        <v>81</v>
      </c>
      <c r="AW177" s="14" t="s">
        <v>32</v>
      </c>
      <c r="AX177" s="14" t="s">
        <v>76</v>
      </c>
      <c r="AY177" s="248" t="s">
        <v>122</v>
      </c>
    </row>
    <row r="178" s="13" customFormat="1">
      <c r="A178" s="13"/>
      <c r="B178" s="227"/>
      <c r="C178" s="228"/>
      <c r="D178" s="229" t="s">
        <v>131</v>
      </c>
      <c r="E178" s="230" t="s">
        <v>1</v>
      </c>
      <c r="F178" s="231" t="s">
        <v>165</v>
      </c>
      <c r="G178" s="228"/>
      <c r="H178" s="232">
        <v>6.1200000000000001</v>
      </c>
      <c r="I178" s="233"/>
      <c r="J178" s="228"/>
      <c r="K178" s="228"/>
      <c r="L178" s="234"/>
      <c r="M178" s="235"/>
      <c r="N178" s="236"/>
      <c r="O178" s="236"/>
      <c r="P178" s="236"/>
      <c r="Q178" s="236"/>
      <c r="R178" s="236"/>
      <c r="S178" s="236"/>
      <c r="T178" s="23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8" t="s">
        <v>131</v>
      </c>
      <c r="AU178" s="238" t="s">
        <v>83</v>
      </c>
      <c r="AV178" s="13" t="s">
        <v>83</v>
      </c>
      <c r="AW178" s="13" t="s">
        <v>32</v>
      </c>
      <c r="AX178" s="13" t="s">
        <v>76</v>
      </c>
      <c r="AY178" s="238" t="s">
        <v>122</v>
      </c>
    </row>
    <row r="179" s="14" customFormat="1">
      <c r="A179" s="14"/>
      <c r="B179" s="239"/>
      <c r="C179" s="240"/>
      <c r="D179" s="229" t="s">
        <v>131</v>
      </c>
      <c r="E179" s="241" t="s">
        <v>1</v>
      </c>
      <c r="F179" s="242" t="s">
        <v>166</v>
      </c>
      <c r="G179" s="240"/>
      <c r="H179" s="241" t="s">
        <v>1</v>
      </c>
      <c r="I179" s="243"/>
      <c r="J179" s="240"/>
      <c r="K179" s="240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131</v>
      </c>
      <c r="AU179" s="248" t="s">
        <v>83</v>
      </c>
      <c r="AV179" s="14" t="s">
        <v>81</v>
      </c>
      <c r="AW179" s="14" t="s">
        <v>32</v>
      </c>
      <c r="AX179" s="14" t="s">
        <v>76</v>
      </c>
      <c r="AY179" s="248" t="s">
        <v>122</v>
      </c>
    </row>
    <row r="180" s="15" customFormat="1">
      <c r="A180" s="15"/>
      <c r="B180" s="249"/>
      <c r="C180" s="250"/>
      <c r="D180" s="229" t="s">
        <v>131</v>
      </c>
      <c r="E180" s="251" t="s">
        <v>1</v>
      </c>
      <c r="F180" s="252" t="s">
        <v>136</v>
      </c>
      <c r="G180" s="250"/>
      <c r="H180" s="253">
        <v>176.714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59" t="s">
        <v>131</v>
      </c>
      <c r="AU180" s="259" t="s">
        <v>83</v>
      </c>
      <c r="AV180" s="15" t="s">
        <v>129</v>
      </c>
      <c r="AW180" s="15" t="s">
        <v>32</v>
      </c>
      <c r="AX180" s="15" t="s">
        <v>81</v>
      </c>
      <c r="AY180" s="259" t="s">
        <v>122</v>
      </c>
    </row>
    <row r="181" s="2" customFormat="1" ht="24.15" customHeight="1">
      <c r="A181" s="38"/>
      <c r="B181" s="39"/>
      <c r="C181" s="213" t="s">
        <v>181</v>
      </c>
      <c r="D181" s="213" t="s">
        <v>125</v>
      </c>
      <c r="E181" s="214" t="s">
        <v>182</v>
      </c>
      <c r="F181" s="215" t="s">
        <v>183</v>
      </c>
      <c r="G181" s="216" t="s">
        <v>128</v>
      </c>
      <c r="H181" s="217">
        <v>180.33799999999999</v>
      </c>
      <c r="I181" s="218"/>
      <c r="J181" s="219">
        <f>ROUND(I181*H181,2)</f>
        <v>0</v>
      </c>
      <c r="K181" s="220"/>
      <c r="L181" s="44"/>
      <c r="M181" s="221" t="s">
        <v>1</v>
      </c>
      <c r="N181" s="222" t="s">
        <v>41</v>
      </c>
      <c r="O181" s="91"/>
      <c r="P181" s="223">
        <f>O181*H181</f>
        <v>0</v>
      </c>
      <c r="Q181" s="223">
        <v>0</v>
      </c>
      <c r="R181" s="223">
        <f>Q181*H181</f>
        <v>0</v>
      </c>
      <c r="S181" s="223">
        <v>0</v>
      </c>
      <c r="T181" s="22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5" t="s">
        <v>129</v>
      </c>
      <c r="AT181" s="225" t="s">
        <v>125</v>
      </c>
      <c r="AU181" s="225" t="s">
        <v>83</v>
      </c>
      <c r="AY181" s="17" t="s">
        <v>122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7" t="s">
        <v>81</v>
      </c>
      <c r="BK181" s="226">
        <f>ROUND(I181*H181,2)</f>
        <v>0</v>
      </c>
      <c r="BL181" s="17" t="s">
        <v>129</v>
      </c>
      <c r="BM181" s="225" t="s">
        <v>184</v>
      </c>
    </row>
    <row r="182" s="13" customFormat="1">
      <c r="A182" s="13"/>
      <c r="B182" s="227"/>
      <c r="C182" s="228"/>
      <c r="D182" s="229" t="s">
        <v>131</v>
      </c>
      <c r="E182" s="230" t="s">
        <v>1</v>
      </c>
      <c r="F182" s="231" t="s">
        <v>145</v>
      </c>
      <c r="G182" s="228"/>
      <c r="H182" s="232">
        <v>334.07999999999998</v>
      </c>
      <c r="I182" s="233"/>
      <c r="J182" s="228"/>
      <c r="K182" s="228"/>
      <c r="L182" s="234"/>
      <c r="M182" s="235"/>
      <c r="N182" s="236"/>
      <c r="O182" s="236"/>
      <c r="P182" s="236"/>
      <c r="Q182" s="236"/>
      <c r="R182" s="236"/>
      <c r="S182" s="236"/>
      <c r="T182" s="23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8" t="s">
        <v>131</v>
      </c>
      <c r="AU182" s="238" t="s">
        <v>83</v>
      </c>
      <c r="AV182" s="13" t="s">
        <v>83</v>
      </c>
      <c r="AW182" s="13" t="s">
        <v>32</v>
      </c>
      <c r="AX182" s="13" t="s">
        <v>76</v>
      </c>
      <c r="AY182" s="238" t="s">
        <v>122</v>
      </c>
    </row>
    <row r="183" s="14" customFormat="1">
      <c r="A183" s="14"/>
      <c r="B183" s="239"/>
      <c r="C183" s="240"/>
      <c r="D183" s="229" t="s">
        <v>131</v>
      </c>
      <c r="E183" s="241" t="s">
        <v>1</v>
      </c>
      <c r="F183" s="242" t="s">
        <v>185</v>
      </c>
      <c r="G183" s="240"/>
      <c r="H183" s="241" t="s">
        <v>1</v>
      </c>
      <c r="I183" s="243"/>
      <c r="J183" s="240"/>
      <c r="K183" s="240"/>
      <c r="L183" s="244"/>
      <c r="M183" s="245"/>
      <c r="N183" s="246"/>
      <c r="O183" s="246"/>
      <c r="P183" s="246"/>
      <c r="Q183" s="246"/>
      <c r="R183" s="246"/>
      <c r="S183" s="246"/>
      <c r="T183" s="24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8" t="s">
        <v>131</v>
      </c>
      <c r="AU183" s="248" t="s">
        <v>83</v>
      </c>
      <c r="AV183" s="14" t="s">
        <v>81</v>
      </c>
      <c r="AW183" s="14" t="s">
        <v>32</v>
      </c>
      <c r="AX183" s="14" t="s">
        <v>76</v>
      </c>
      <c r="AY183" s="248" t="s">
        <v>122</v>
      </c>
    </row>
    <row r="184" s="13" customFormat="1">
      <c r="A184" s="13"/>
      <c r="B184" s="227"/>
      <c r="C184" s="228"/>
      <c r="D184" s="229" t="s">
        <v>131</v>
      </c>
      <c r="E184" s="230" t="s">
        <v>1</v>
      </c>
      <c r="F184" s="231" t="s">
        <v>186</v>
      </c>
      <c r="G184" s="228"/>
      <c r="H184" s="232">
        <v>-164.96199999999999</v>
      </c>
      <c r="I184" s="233"/>
      <c r="J184" s="228"/>
      <c r="K184" s="228"/>
      <c r="L184" s="234"/>
      <c r="M184" s="235"/>
      <c r="N184" s="236"/>
      <c r="O184" s="236"/>
      <c r="P184" s="236"/>
      <c r="Q184" s="236"/>
      <c r="R184" s="236"/>
      <c r="S184" s="236"/>
      <c r="T184" s="23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8" t="s">
        <v>131</v>
      </c>
      <c r="AU184" s="238" t="s">
        <v>83</v>
      </c>
      <c r="AV184" s="13" t="s">
        <v>83</v>
      </c>
      <c r="AW184" s="13" t="s">
        <v>32</v>
      </c>
      <c r="AX184" s="13" t="s">
        <v>76</v>
      </c>
      <c r="AY184" s="238" t="s">
        <v>122</v>
      </c>
    </row>
    <row r="185" s="14" customFormat="1">
      <c r="A185" s="14"/>
      <c r="B185" s="239"/>
      <c r="C185" s="240"/>
      <c r="D185" s="229" t="s">
        <v>131</v>
      </c>
      <c r="E185" s="241" t="s">
        <v>1</v>
      </c>
      <c r="F185" s="242" t="s">
        <v>187</v>
      </c>
      <c r="G185" s="240"/>
      <c r="H185" s="241" t="s">
        <v>1</v>
      </c>
      <c r="I185" s="243"/>
      <c r="J185" s="240"/>
      <c r="K185" s="240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131</v>
      </c>
      <c r="AU185" s="248" t="s">
        <v>83</v>
      </c>
      <c r="AV185" s="14" t="s">
        <v>81</v>
      </c>
      <c r="AW185" s="14" t="s">
        <v>32</v>
      </c>
      <c r="AX185" s="14" t="s">
        <v>76</v>
      </c>
      <c r="AY185" s="248" t="s">
        <v>122</v>
      </c>
    </row>
    <row r="186" s="13" customFormat="1">
      <c r="A186" s="13"/>
      <c r="B186" s="227"/>
      <c r="C186" s="228"/>
      <c r="D186" s="229" t="s">
        <v>131</v>
      </c>
      <c r="E186" s="230" t="s">
        <v>1</v>
      </c>
      <c r="F186" s="231" t="s">
        <v>188</v>
      </c>
      <c r="G186" s="228"/>
      <c r="H186" s="232">
        <v>11.220000000000001</v>
      </c>
      <c r="I186" s="233"/>
      <c r="J186" s="228"/>
      <c r="K186" s="228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131</v>
      </c>
      <c r="AU186" s="238" t="s">
        <v>83</v>
      </c>
      <c r="AV186" s="13" t="s">
        <v>83</v>
      </c>
      <c r="AW186" s="13" t="s">
        <v>32</v>
      </c>
      <c r="AX186" s="13" t="s">
        <v>76</v>
      </c>
      <c r="AY186" s="238" t="s">
        <v>122</v>
      </c>
    </row>
    <row r="187" s="14" customFormat="1">
      <c r="A187" s="14"/>
      <c r="B187" s="239"/>
      <c r="C187" s="240"/>
      <c r="D187" s="229" t="s">
        <v>131</v>
      </c>
      <c r="E187" s="241" t="s">
        <v>1</v>
      </c>
      <c r="F187" s="242" t="s">
        <v>189</v>
      </c>
      <c r="G187" s="240"/>
      <c r="H187" s="241" t="s">
        <v>1</v>
      </c>
      <c r="I187" s="243"/>
      <c r="J187" s="240"/>
      <c r="K187" s="240"/>
      <c r="L187" s="244"/>
      <c r="M187" s="245"/>
      <c r="N187" s="246"/>
      <c r="O187" s="246"/>
      <c r="P187" s="246"/>
      <c r="Q187" s="246"/>
      <c r="R187" s="246"/>
      <c r="S187" s="246"/>
      <c r="T187" s="24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8" t="s">
        <v>131</v>
      </c>
      <c r="AU187" s="248" t="s">
        <v>83</v>
      </c>
      <c r="AV187" s="14" t="s">
        <v>81</v>
      </c>
      <c r="AW187" s="14" t="s">
        <v>32</v>
      </c>
      <c r="AX187" s="14" t="s">
        <v>76</v>
      </c>
      <c r="AY187" s="248" t="s">
        <v>122</v>
      </c>
    </row>
    <row r="188" s="15" customFormat="1">
      <c r="A188" s="15"/>
      <c r="B188" s="249"/>
      <c r="C188" s="250"/>
      <c r="D188" s="229" t="s">
        <v>131</v>
      </c>
      <c r="E188" s="251" t="s">
        <v>1</v>
      </c>
      <c r="F188" s="252" t="s">
        <v>136</v>
      </c>
      <c r="G188" s="250"/>
      <c r="H188" s="253">
        <v>180.33799999999999</v>
      </c>
      <c r="I188" s="254"/>
      <c r="J188" s="250"/>
      <c r="K188" s="250"/>
      <c r="L188" s="255"/>
      <c r="M188" s="256"/>
      <c r="N188" s="257"/>
      <c r="O188" s="257"/>
      <c r="P188" s="257"/>
      <c r="Q188" s="257"/>
      <c r="R188" s="257"/>
      <c r="S188" s="257"/>
      <c r="T188" s="258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59" t="s">
        <v>131</v>
      </c>
      <c r="AU188" s="259" t="s">
        <v>83</v>
      </c>
      <c r="AV188" s="15" t="s">
        <v>129</v>
      </c>
      <c r="AW188" s="15" t="s">
        <v>32</v>
      </c>
      <c r="AX188" s="15" t="s">
        <v>81</v>
      </c>
      <c r="AY188" s="259" t="s">
        <v>122</v>
      </c>
    </row>
    <row r="189" s="12" customFormat="1" ht="22.8" customHeight="1">
      <c r="A189" s="12"/>
      <c r="B189" s="198"/>
      <c r="C189" s="199"/>
      <c r="D189" s="200" t="s">
        <v>75</v>
      </c>
      <c r="E189" s="211" t="s">
        <v>83</v>
      </c>
      <c r="F189" s="211" t="s">
        <v>190</v>
      </c>
      <c r="G189" s="199"/>
      <c r="H189" s="199"/>
      <c r="I189" s="202"/>
      <c r="J189" s="212">
        <f>BK189</f>
        <v>0</v>
      </c>
      <c r="K189" s="199"/>
      <c r="L189" s="203"/>
      <c r="M189" s="204"/>
      <c r="N189" s="205"/>
      <c r="O189" s="205"/>
      <c r="P189" s="206">
        <f>SUM(P190:P194)</f>
        <v>0</v>
      </c>
      <c r="Q189" s="205"/>
      <c r="R189" s="206">
        <f>SUM(R190:R194)</f>
        <v>1.478583</v>
      </c>
      <c r="S189" s="205"/>
      <c r="T189" s="207">
        <f>SUM(T190:T194)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8" t="s">
        <v>81</v>
      </c>
      <c r="AT189" s="209" t="s">
        <v>75</v>
      </c>
      <c r="AU189" s="209" t="s">
        <v>81</v>
      </c>
      <c r="AY189" s="208" t="s">
        <v>122</v>
      </c>
      <c r="BK189" s="210">
        <f>SUM(BK190:BK194)</f>
        <v>0</v>
      </c>
    </row>
    <row r="190" s="2" customFormat="1" ht="24.15" customHeight="1">
      <c r="A190" s="38"/>
      <c r="B190" s="39"/>
      <c r="C190" s="213" t="s">
        <v>191</v>
      </c>
      <c r="D190" s="213" t="s">
        <v>125</v>
      </c>
      <c r="E190" s="214" t="s">
        <v>192</v>
      </c>
      <c r="F190" s="215" t="s">
        <v>193</v>
      </c>
      <c r="G190" s="216" t="s">
        <v>128</v>
      </c>
      <c r="H190" s="217">
        <v>5.0999999999999996</v>
      </c>
      <c r="I190" s="218"/>
      <c r="J190" s="219">
        <f>ROUND(I190*H190,2)</f>
        <v>0</v>
      </c>
      <c r="K190" s="220"/>
      <c r="L190" s="44"/>
      <c r="M190" s="221" t="s">
        <v>1</v>
      </c>
      <c r="N190" s="222" t="s">
        <v>41</v>
      </c>
      <c r="O190" s="91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5" t="s">
        <v>129</v>
      </c>
      <c r="AT190" s="225" t="s">
        <v>125</v>
      </c>
      <c r="AU190" s="225" t="s">
        <v>83</v>
      </c>
      <c r="AY190" s="17" t="s">
        <v>122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7" t="s">
        <v>81</v>
      </c>
      <c r="BK190" s="226">
        <f>ROUND(I190*H190,2)</f>
        <v>0</v>
      </c>
      <c r="BL190" s="17" t="s">
        <v>129</v>
      </c>
      <c r="BM190" s="225" t="s">
        <v>194</v>
      </c>
    </row>
    <row r="191" s="13" customFormat="1">
      <c r="A191" s="13"/>
      <c r="B191" s="227"/>
      <c r="C191" s="228"/>
      <c r="D191" s="229" t="s">
        <v>131</v>
      </c>
      <c r="E191" s="230" t="s">
        <v>1</v>
      </c>
      <c r="F191" s="231" t="s">
        <v>195</v>
      </c>
      <c r="G191" s="228"/>
      <c r="H191" s="232">
        <v>5.0999999999999996</v>
      </c>
      <c r="I191" s="233"/>
      <c r="J191" s="228"/>
      <c r="K191" s="228"/>
      <c r="L191" s="234"/>
      <c r="M191" s="235"/>
      <c r="N191" s="236"/>
      <c r="O191" s="236"/>
      <c r="P191" s="236"/>
      <c r="Q191" s="236"/>
      <c r="R191" s="236"/>
      <c r="S191" s="236"/>
      <c r="T191" s="23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8" t="s">
        <v>131</v>
      </c>
      <c r="AU191" s="238" t="s">
        <v>83</v>
      </c>
      <c r="AV191" s="13" t="s">
        <v>83</v>
      </c>
      <c r="AW191" s="13" t="s">
        <v>32</v>
      </c>
      <c r="AX191" s="13" t="s">
        <v>81</v>
      </c>
      <c r="AY191" s="238" t="s">
        <v>122</v>
      </c>
    </row>
    <row r="192" s="14" customFormat="1">
      <c r="A192" s="14"/>
      <c r="B192" s="239"/>
      <c r="C192" s="240"/>
      <c r="D192" s="229" t="s">
        <v>131</v>
      </c>
      <c r="E192" s="241" t="s">
        <v>1</v>
      </c>
      <c r="F192" s="242" t="s">
        <v>196</v>
      </c>
      <c r="G192" s="240"/>
      <c r="H192" s="241" t="s">
        <v>1</v>
      </c>
      <c r="I192" s="243"/>
      <c r="J192" s="240"/>
      <c r="K192" s="240"/>
      <c r="L192" s="244"/>
      <c r="M192" s="245"/>
      <c r="N192" s="246"/>
      <c r="O192" s="246"/>
      <c r="P192" s="246"/>
      <c r="Q192" s="246"/>
      <c r="R192" s="246"/>
      <c r="S192" s="246"/>
      <c r="T192" s="24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8" t="s">
        <v>131</v>
      </c>
      <c r="AU192" s="248" t="s">
        <v>83</v>
      </c>
      <c r="AV192" s="14" t="s">
        <v>81</v>
      </c>
      <c r="AW192" s="14" t="s">
        <v>32</v>
      </c>
      <c r="AX192" s="14" t="s">
        <v>76</v>
      </c>
      <c r="AY192" s="248" t="s">
        <v>122</v>
      </c>
    </row>
    <row r="193" s="2" customFormat="1" ht="33" customHeight="1">
      <c r="A193" s="38"/>
      <c r="B193" s="39"/>
      <c r="C193" s="213" t="s">
        <v>197</v>
      </c>
      <c r="D193" s="213" t="s">
        <v>125</v>
      </c>
      <c r="E193" s="214" t="s">
        <v>198</v>
      </c>
      <c r="F193" s="215" t="s">
        <v>199</v>
      </c>
      <c r="G193" s="216" t="s">
        <v>174</v>
      </c>
      <c r="H193" s="217">
        <v>4.0999999999999996</v>
      </c>
      <c r="I193" s="218"/>
      <c r="J193" s="219">
        <f>ROUND(I193*H193,2)</f>
        <v>0</v>
      </c>
      <c r="K193" s="220"/>
      <c r="L193" s="44"/>
      <c r="M193" s="221" t="s">
        <v>1</v>
      </c>
      <c r="N193" s="222" t="s">
        <v>41</v>
      </c>
      <c r="O193" s="91"/>
      <c r="P193" s="223">
        <f>O193*H193</f>
        <v>0</v>
      </c>
      <c r="Q193" s="223">
        <v>0.36063000000000001</v>
      </c>
      <c r="R193" s="223">
        <f>Q193*H193</f>
        <v>1.478583</v>
      </c>
      <c r="S193" s="223">
        <v>0</v>
      </c>
      <c r="T193" s="22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5" t="s">
        <v>129</v>
      </c>
      <c r="AT193" s="225" t="s">
        <v>125</v>
      </c>
      <c r="AU193" s="225" t="s">
        <v>83</v>
      </c>
      <c r="AY193" s="17" t="s">
        <v>122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7" t="s">
        <v>81</v>
      </c>
      <c r="BK193" s="226">
        <f>ROUND(I193*H193,2)</f>
        <v>0</v>
      </c>
      <c r="BL193" s="17" t="s">
        <v>129</v>
      </c>
      <c r="BM193" s="225" t="s">
        <v>200</v>
      </c>
    </row>
    <row r="194" s="13" customFormat="1">
      <c r="A194" s="13"/>
      <c r="B194" s="227"/>
      <c r="C194" s="228"/>
      <c r="D194" s="229" t="s">
        <v>131</v>
      </c>
      <c r="E194" s="230" t="s">
        <v>1</v>
      </c>
      <c r="F194" s="231" t="s">
        <v>201</v>
      </c>
      <c r="G194" s="228"/>
      <c r="H194" s="232">
        <v>4.0999999999999996</v>
      </c>
      <c r="I194" s="233"/>
      <c r="J194" s="228"/>
      <c r="K194" s="228"/>
      <c r="L194" s="234"/>
      <c r="M194" s="235"/>
      <c r="N194" s="236"/>
      <c r="O194" s="236"/>
      <c r="P194" s="236"/>
      <c r="Q194" s="236"/>
      <c r="R194" s="236"/>
      <c r="S194" s="236"/>
      <c r="T194" s="23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8" t="s">
        <v>131</v>
      </c>
      <c r="AU194" s="238" t="s">
        <v>83</v>
      </c>
      <c r="AV194" s="13" t="s">
        <v>83</v>
      </c>
      <c r="AW194" s="13" t="s">
        <v>32</v>
      </c>
      <c r="AX194" s="13" t="s">
        <v>81</v>
      </c>
      <c r="AY194" s="238" t="s">
        <v>122</v>
      </c>
    </row>
    <row r="195" s="12" customFormat="1" ht="22.8" customHeight="1">
      <c r="A195" s="12"/>
      <c r="B195" s="198"/>
      <c r="C195" s="199"/>
      <c r="D195" s="200" t="s">
        <v>75</v>
      </c>
      <c r="E195" s="211" t="s">
        <v>129</v>
      </c>
      <c r="F195" s="211" t="s">
        <v>202</v>
      </c>
      <c r="G195" s="199"/>
      <c r="H195" s="199"/>
      <c r="I195" s="202"/>
      <c r="J195" s="212">
        <f>BK195</f>
        <v>0</v>
      </c>
      <c r="K195" s="199"/>
      <c r="L195" s="203"/>
      <c r="M195" s="204"/>
      <c r="N195" s="205"/>
      <c r="O195" s="205"/>
      <c r="P195" s="206">
        <f>SUM(P196:P201)</f>
        <v>0</v>
      </c>
      <c r="Q195" s="205"/>
      <c r="R195" s="206">
        <f>SUM(R196:R201)</f>
        <v>0</v>
      </c>
      <c r="S195" s="205"/>
      <c r="T195" s="207">
        <f>SUM(T196:T201)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8" t="s">
        <v>81</v>
      </c>
      <c r="AT195" s="209" t="s">
        <v>75</v>
      </c>
      <c r="AU195" s="209" t="s">
        <v>81</v>
      </c>
      <c r="AY195" s="208" t="s">
        <v>122</v>
      </c>
      <c r="BK195" s="210">
        <f>SUM(BK196:BK201)</f>
        <v>0</v>
      </c>
    </row>
    <row r="196" s="2" customFormat="1" ht="24.15" customHeight="1">
      <c r="A196" s="38"/>
      <c r="B196" s="39"/>
      <c r="C196" s="213" t="s">
        <v>203</v>
      </c>
      <c r="D196" s="213" t="s">
        <v>125</v>
      </c>
      <c r="E196" s="214" t="s">
        <v>204</v>
      </c>
      <c r="F196" s="215" t="s">
        <v>205</v>
      </c>
      <c r="G196" s="216" t="s">
        <v>128</v>
      </c>
      <c r="H196" s="217">
        <v>0.94599999999999995</v>
      </c>
      <c r="I196" s="218"/>
      <c r="J196" s="219">
        <f>ROUND(I196*H196,2)</f>
        <v>0</v>
      </c>
      <c r="K196" s="220"/>
      <c r="L196" s="44"/>
      <c r="M196" s="221" t="s">
        <v>1</v>
      </c>
      <c r="N196" s="222" t="s">
        <v>41</v>
      </c>
      <c r="O196" s="91"/>
      <c r="P196" s="223">
        <f>O196*H196</f>
        <v>0</v>
      </c>
      <c r="Q196" s="223">
        <v>0</v>
      </c>
      <c r="R196" s="223">
        <f>Q196*H196</f>
        <v>0</v>
      </c>
      <c r="S196" s="223">
        <v>0</v>
      </c>
      <c r="T196" s="22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5" t="s">
        <v>129</v>
      </c>
      <c r="AT196" s="225" t="s">
        <v>125</v>
      </c>
      <c r="AU196" s="225" t="s">
        <v>83</v>
      </c>
      <c r="AY196" s="17" t="s">
        <v>122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7" t="s">
        <v>81</v>
      </c>
      <c r="BK196" s="226">
        <f>ROUND(I196*H196,2)</f>
        <v>0</v>
      </c>
      <c r="BL196" s="17" t="s">
        <v>129</v>
      </c>
      <c r="BM196" s="225" t="s">
        <v>206</v>
      </c>
    </row>
    <row r="197" s="13" customFormat="1">
      <c r="A197" s="13"/>
      <c r="B197" s="227"/>
      <c r="C197" s="228"/>
      <c r="D197" s="229" t="s">
        <v>131</v>
      </c>
      <c r="E197" s="230" t="s">
        <v>1</v>
      </c>
      <c r="F197" s="231" t="s">
        <v>207</v>
      </c>
      <c r="G197" s="228"/>
      <c r="H197" s="232">
        <v>0.40000000000000002</v>
      </c>
      <c r="I197" s="233"/>
      <c r="J197" s="228"/>
      <c r="K197" s="228"/>
      <c r="L197" s="234"/>
      <c r="M197" s="235"/>
      <c r="N197" s="236"/>
      <c r="O197" s="236"/>
      <c r="P197" s="236"/>
      <c r="Q197" s="236"/>
      <c r="R197" s="236"/>
      <c r="S197" s="236"/>
      <c r="T197" s="23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8" t="s">
        <v>131</v>
      </c>
      <c r="AU197" s="238" t="s">
        <v>83</v>
      </c>
      <c r="AV197" s="13" t="s">
        <v>83</v>
      </c>
      <c r="AW197" s="13" t="s">
        <v>32</v>
      </c>
      <c r="AX197" s="13" t="s">
        <v>76</v>
      </c>
      <c r="AY197" s="238" t="s">
        <v>122</v>
      </c>
    </row>
    <row r="198" s="14" customFormat="1">
      <c r="A198" s="14"/>
      <c r="B198" s="239"/>
      <c r="C198" s="240"/>
      <c r="D198" s="229" t="s">
        <v>131</v>
      </c>
      <c r="E198" s="241" t="s">
        <v>1</v>
      </c>
      <c r="F198" s="242" t="s">
        <v>208</v>
      </c>
      <c r="G198" s="240"/>
      <c r="H198" s="241" t="s">
        <v>1</v>
      </c>
      <c r="I198" s="243"/>
      <c r="J198" s="240"/>
      <c r="K198" s="240"/>
      <c r="L198" s="244"/>
      <c r="M198" s="245"/>
      <c r="N198" s="246"/>
      <c r="O198" s="246"/>
      <c r="P198" s="246"/>
      <c r="Q198" s="246"/>
      <c r="R198" s="246"/>
      <c r="S198" s="246"/>
      <c r="T198" s="24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8" t="s">
        <v>131</v>
      </c>
      <c r="AU198" s="248" t="s">
        <v>83</v>
      </c>
      <c r="AV198" s="14" t="s">
        <v>81</v>
      </c>
      <c r="AW198" s="14" t="s">
        <v>32</v>
      </c>
      <c r="AX198" s="14" t="s">
        <v>76</v>
      </c>
      <c r="AY198" s="248" t="s">
        <v>122</v>
      </c>
    </row>
    <row r="199" s="13" customFormat="1">
      <c r="A199" s="13"/>
      <c r="B199" s="227"/>
      <c r="C199" s="228"/>
      <c r="D199" s="229" t="s">
        <v>131</v>
      </c>
      <c r="E199" s="230" t="s">
        <v>1</v>
      </c>
      <c r="F199" s="231" t="s">
        <v>209</v>
      </c>
      <c r="G199" s="228"/>
      <c r="H199" s="232">
        <v>0.54600000000000004</v>
      </c>
      <c r="I199" s="233"/>
      <c r="J199" s="228"/>
      <c r="K199" s="228"/>
      <c r="L199" s="234"/>
      <c r="M199" s="235"/>
      <c r="N199" s="236"/>
      <c r="O199" s="236"/>
      <c r="P199" s="236"/>
      <c r="Q199" s="236"/>
      <c r="R199" s="236"/>
      <c r="S199" s="236"/>
      <c r="T199" s="23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8" t="s">
        <v>131</v>
      </c>
      <c r="AU199" s="238" t="s">
        <v>83</v>
      </c>
      <c r="AV199" s="13" t="s">
        <v>83</v>
      </c>
      <c r="AW199" s="13" t="s">
        <v>32</v>
      </c>
      <c r="AX199" s="13" t="s">
        <v>76</v>
      </c>
      <c r="AY199" s="238" t="s">
        <v>122</v>
      </c>
    </row>
    <row r="200" s="14" customFormat="1">
      <c r="A200" s="14"/>
      <c r="B200" s="239"/>
      <c r="C200" s="240"/>
      <c r="D200" s="229" t="s">
        <v>131</v>
      </c>
      <c r="E200" s="241" t="s">
        <v>1</v>
      </c>
      <c r="F200" s="242" t="s">
        <v>210</v>
      </c>
      <c r="G200" s="240"/>
      <c r="H200" s="241" t="s">
        <v>1</v>
      </c>
      <c r="I200" s="243"/>
      <c r="J200" s="240"/>
      <c r="K200" s="240"/>
      <c r="L200" s="244"/>
      <c r="M200" s="245"/>
      <c r="N200" s="246"/>
      <c r="O200" s="246"/>
      <c r="P200" s="246"/>
      <c r="Q200" s="246"/>
      <c r="R200" s="246"/>
      <c r="S200" s="246"/>
      <c r="T200" s="24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8" t="s">
        <v>131</v>
      </c>
      <c r="AU200" s="248" t="s">
        <v>83</v>
      </c>
      <c r="AV200" s="14" t="s">
        <v>81</v>
      </c>
      <c r="AW200" s="14" t="s">
        <v>32</v>
      </c>
      <c r="AX200" s="14" t="s">
        <v>76</v>
      </c>
      <c r="AY200" s="248" t="s">
        <v>122</v>
      </c>
    </row>
    <row r="201" s="15" customFormat="1">
      <c r="A201" s="15"/>
      <c r="B201" s="249"/>
      <c r="C201" s="250"/>
      <c r="D201" s="229" t="s">
        <v>131</v>
      </c>
      <c r="E201" s="251" t="s">
        <v>1</v>
      </c>
      <c r="F201" s="252" t="s">
        <v>136</v>
      </c>
      <c r="G201" s="250"/>
      <c r="H201" s="253">
        <v>0.94600000000000006</v>
      </c>
      <c r="I201" s="254"/>
      <c r="J201" s="250"/>
      <c r="K201" s="250"/>
      <c r="L201" s="255"/>
      <c r="M201" s="256"/>
      <c r="N201" s="257"/>
      <c r="O201" s="257"/>
      <c r="P201" s="257"/>
      <c r="Q201" s="257"/>
      <c r="R201" s="257"/>
      <c r="S201" s="257"/>
      <c r="T201" s="25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59" t="s">
        <v>131</v>
      </c>
      <c r="AU201" s="259" t="s">
        <v>83</v>
      </c>
      <c r="AV201" s="15" t="s">
        <v>129</v>
      </c>
      <c r="AW201" s="15" t="s">
        <v>32</v>
      </c>
      <c r="AX201" s="15" t="s">
        <v>81</v>
      </c>
      <c r="AY201" s="259" t="s">
        <v>122</v>
      </c>
    </row>
    <row r="202" s="12" customFormat="1" ht="22.8" customHeight="1">
      <c r="A202" s="12"/>
      <c r="B202" s="198"/>
      <c r="C202" s="199"/>
      <c r="D202" s="200" t="s">
        <v>75</v>
      </c>
      <c r="E202" s="211" t="s">
        <v>211</v>
      </c>
      <c r="F202" s="211" t="s">
        <v>212</v>
      </c>
      <c r="G202" s="199"/>
      <c r="H202" s="199"/>
      <c r="I202" s="202"/>
      <c r="J202" s="212">
        <f>BK202</f>
        <v>0</v>
      </c>
      <c r="K202" s="199"/>
      <c r="L202" s="203"/>
      <c r="M202" s="204"/>
      <c r="N202" s="205"/>
      <c r="O202" s="205"/>
      <c r="P202" s="206">
        <f>SUM(P203:P212)</f>
        <v>0</v>
      </c>
      <c r="Q202" s="205"/>
      <c r="R202" s="206">
        <f>SUM(R203:R212)</f>
        <v>0</v>
      </c>
      <c r="S202" s="205"/>
      <c r="T202" s="207">
        <f>SUM(T203:T212)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8" t="s">
        <v>81</v>
      </c>
      <c r="AT202" s="209" t="s">
        <v>75</v>
      </c>
      <c r="AU202" s="209" t="s">
        <v>81</v>
      </c>
      <c r="AY202" s="208" t="s">
        <v>122</v>
      </c>
      <c r="BK202" s="210">
        <f>SUM(BK203:BK212)</f>
        <v>0</v>
      </c>
    </row>
    <row r="203" s="2" customFormat="1" ht="24.15" customHeight="1">
      <c r="A203" s="38"/>
      <c r="B203" s="39"/>
      <c r="C203" s="213" t="s">
        <v>129</v>
      </c>
      <c r="D203" s="213" t="s">
        <v>125</v>
      </c>
      <c r="E203" s="214" t="s">
        <v>213</v>
      </c>
      <c r="F203" s="215" t="s">
        <v>214</v>
      </c>
      <c r="G203" s="216" t="s">
        <v>174</v>
      </c>
      <c r="H203" s="217">
        <v>20.399999999999999</v>
      </c>
      <c r="I203" s="218"/>
      <c r="J203" s="219">
        <f>ROUND(I203*H203,2)</f>
        <v>0</v>
      </c>
      <c r="K203" s="220"/>
      <c r="L203" s="44"/>
      <c r="M203" s="221" t="s">
        <v>1</v>
      </c>
      <c r="N203" s="222" t="s">
        <v>41</v>
      </c>
      <c r="O203" s="91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5" t="s">
        <v>129</v>
      </c>
      <c r="AT203" s="225" t="s">
        <v>125</v>
      </c>
      <c r="AU203" s="225" t="s">
        <v>83</v>
      </c>
      <c r="AY203" s="17" t="s">
        <v>122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7" t="s">
        <v>81</v>
      </c>
      <c r="BK203" s="226">
        <f>ROUND(I203*H203,2)</f>
        <v>0</v>
      </c>
      <c r="BL203" s="17" t="s">
        <v>129</v>
      </c>
      <c r="BM203" s="225" t="s">
        <v>215</v>
      </c>
    </row>
    <row r="204" s="13" customFormat="1">
      <c r="A204" s="13"/>
      <c r="B204" s="227"/>
      <c r="C204" s="228"/>
      <c r="D204" s="229" t="s">
        <v>131</v>
      </c>
      <c r="E204" s="230" t="s">
        <v>1</v>
      </c>
      <c r="F204" s="231" t="s">
        <v>216</v>
      </c>
      <c r="G204" s="228"/>
      <c r="H204" s="232">
        <v>20.399999999999999</v>
      </c>
      <c r="I204" s="233"/>
      <c r="J204" s="228"/>
      <c r="K204" s="228"/>
      <c r="L204" s="234"/>
      <c r="M204" s="235"/>
      <c r="N204" s="236"/>
      <c r="O204" s="236"/>
      <c r="P204" s="236"/>
      <c r="Q204" s="236"/>
      <c r="R204" s="236"/>
      <c r="S204" s="236"/>
      <c r="T204" s="23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8" t="s">
        <v>131</v>
      </c>
      <c r="AU204" s="238" t="s">
        <v>83</v>
      </c>
      <c r="AV204" s="13" t="s">
        <v>83</v>
      </c>
      <c r="AW204" s="13" t="s">
        <v>32</v>
      </c>
      <c r="AX204" s="13" t="s">
        <v>76</v>
      </c>
      <c r="AY204" s="238" t="s">
        <v>122</v>
      </c>
    </row>
    <row r="205" s="14" customFormat="1">
      <c r="A205" s="14"/>
      <c r="B205" s="239"/>
      <c r="C205" s="240"/>
      <c r="D205" s="229" t="s">
        <v>131</v>
      </c>
      <c r="E205" s="241" t="s">
        <v>1</v>
      </c>
      <c r="F205" s="242" t="s">
        <v>217</v>
      </c>
      <c r="G205" s="240"/>
      <c r="H205" s="241" t="s">
        <v>1</v>
      </c>
      <c r="I205" s="243"/>
      <c r="J205" s="240"/>
      <c r="K205" s="240"/>
      <c r="L205" s="244"/>
      <c r="M205" s="245"/>
      <c r="N205" s="246"/>
      <c r="O205" s="246"/>
      <c r="P205" s="246"/>
      <c r="Q205" s="246"/>
      <c r="R205" s="246"/>
      <c r="S205" s="246"/>
      <c r="T205" s="24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8" t="s">
        <v>131</v>
      </c>
      <c r="AU205" s="248" t="s">
        <v>83</v>
      </c>
      <c r="AV205" s="14" t="s">
        <v>81</v>
      </c>
      <c r="AW205" s="14" t="s">
        <v>32</v>
      </c>
      <c r="AX205" s="14" t="s">
        <v>76</v>
      </c>
      <c r="AY205" s="248" t="s">
        <v>122</v>
      </c>
    </row>
    <row r="206" s="15" customFormat="1">
      <c r="A206" s="15"/>
      <c r="B206" s="249"/>
      <c r="C206" s="250"/>
      <c r="D206" s="229" t="s">
        <v>131</v>
      </c>
      <c r="E206" s="251" t="s">
        <v>1</v>
      </c>
      <c r="F206" s="252" t="s">
        <v>136</v>
      </c>
      <c r="G206" s="250"/>
      <c r="H206" s="253">
        <v>20.399999999999999</v>
      </c>
      <c r="I206" s="254"/>
      <c r="J206" s="250"/>
      <c r="K206" s="250"/>
      <c r="L206" s="255"/>
      <c r="M206" s="256"/>
      <c r="N206" s="257"/>
      <c r="O206" s="257"/>
      <c r="P206" s="257"/>
      <c r="Q206" s="257"/>
      <c r="R206" s="257"/>
      <c r="S206" s="257"/>
      <c r="T206" s="258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9" t="s">
        <v>131</v>
      </c>
      <c r="AU206" s="259" t="s">
        <v>83</v>
      </c>
      <c r="AV206" s="15" t="s">
        <v>129</v>
      </c>
      <c r="AW206" s="15" t="s">
        <v>32</v>
      </c>
      <c r="AX206" s="15" t="s">
        <v>81</v>
      </c>
      <c r="AY206" s="259" t="s">
        <v>122</v>
      </c>
    </row>
    <row r="207" s="2" customFormat="1" ht="21.75" customHeight="1">
      <c r="A207" s="38"/>
      <c r="B207" s="39"/>
      <c r="C207" s="213" t="s">
        <v>211</v>
      </c>
      <c r="D207" s="213" t="s">
        <v>125</v>
      </c>
      <c r="E207" s="214" t="s">
        <v>218</v>
      </c>
      <c r="F207" s="215" t="s">
        <v>219</v>
      </c>
      <c r="G207" s="216" t="s">
        <v>174</v>
      </c>
      <c r="H207" s="217">
        <v>87.719999999999999</v>
      </c>
      <c r="I207" s="218"/>
      <c r="J207" s="219">
        <f>ROUND(I207*H207,2)</f>
        <v>0</v>
      </c>
      <c r="K207" s="220"/>
      <c r="L207" s="44"/>
      <c r="M207" s="221" t="s">
        <v>1</v>
      </c>
      <c r="N207" s="222" t="s">
        <v>41</v>
      </c>
      <c r="O207" s="91"/>
      <c r="P207" s="223">
        <f>O207*H207</f>
        <v>0</v>
      </c>
      <c r="Q207" s="223">
        <v>0</v>
      </c>
      <c r="R207" s="223">
        <f>Q207*H207</f>
        <v>0</v>
      </c>
      <c r="S207" s="223">
        <v>0</v>
      </c>
      <c r="T207" s="22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5" t="s">
        <v>129</v>
      </c>
      <c r="AT207" s="225" t="s">
        <v>125</v>
      </c>
      <c r="AU207" s="225" t="s">
        <v>83</v>
      </c>
      <c r="AY207" s="17" t="s">
        <v>122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7" t="s">
        <v>81</v>
      </c>
      <c r="BK207" s="226">
        <f>ROUND(I207*H207,2)</f>
        <v>0</v>
      </c>
      <c r="BL207" s="17" t="s">
        <v>129</v>
      </c>
      <c r="BM207" s="225" t="s">
        <v>220</v>
      </c>
    </row>
    <row r="208" s="13" customFormat="1">
      <c r="A208" s="13"/>
      <c r="B208" s="227"/>
      <c r="C208" s="228"/>
      <c r="D208" s="229" t="s">
        <v>131</v>
      </c>
      <c r="E208" s="230" t="s">
        <v>1</v>
      </c>
      <c r="F208" s="231" t="s">
        <v>221</v>
      </c>
      <c r="G208" s="228"/>
      <c r="H208" s="232">
        <v>87.719999999999999</v>
      </c>
      <c r="I208" s="233"/>
      <c r="J208" s="228"/>
      <c r="K208" s="228"/>
      <c r="L208" s="234"/>
      <c r="M208" s="235"/>
      <c r="N208" s="236"/>
      <c r="O208" s="236"/>
      <c r="P208" s="236"/>
      <c r="Q208" s="236"/>
      <c r="R208" s="236"/>
      <c r="S208" s="236"/>
      <c r="T208" s="23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8" t="s">
        <v>131</v>
      </c>
      <c r="AU208" s="238" t="s">
        <v>83</v>
      </c>
      <c r="AV208" s="13" t="s">
        <v>83</v>
      </c>
      <c r="AW208" s="13" t="s">
        <v>32</v>
      </c>
      <c r="AX208" s="13" t="s">
        <v>81</v>
      </c>
      <c r="AY208" s="238" t="s">
        <v>122</v>
      </c>
    </row>
    <row r="209" s="14" customFormat="1">
      <c r="A209" s="14"/>
      <c r="B209" s="239"/>
      <c r="C209" s="240"/>
      <c r="D209" s="229" t="s">
        <v>131</v>
      </c>
      <c r="E209" s="241" t="s">
        <v>1</v>
      </c>
      <c r="F209" s="242" t="s">
        <v>222</v>
      </c>
      <c r="G209" s="240"/>
      <c r="H209" s="241" t="s">
        <v>1</v>
      </c>
      <c r="I209" s="243"/>
      <c r="J209" s="240"/>
      <c r="K209" s="240"/>
      <c r="L209" s="244"/>
      <c r="M209" s="245"/>
      <c r="N209" s="246"/>
      <c r="O209" s="246"/>
      <c r="P209" s="246"/>
      <c r="Q209" s="246"/>
      <c r="R209" s="246"/>
      <c r="S209" s="246"/>
      <c r="T209" s="24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8" t="s">
        <v>131</v>
      </c>
      <c r="AU209" s="248" t="s">
        <v>83</v>
      </c>
      <c r="AV209" s="14" t="s">
        <v>81</v>
      </c>
      <c r="AW209" s="14" t="s">
        <v>32</v>
      </c>
      <c r="AX209" s="14" t="s">
        <v>76</v>
      </c>
      <c r="AY209" s="248" t="s">
        <v>122</v>
      </c>
    </row>
    <row r="210" s="2" customFormat="1" ht="21.75" customHeight="1">
      <c r="A210" s="38"/>
      <c r="B210" s="39"/>
      <c r="C210" s="213" t="s">
        <v>223</v>
      </c>
      <c r="D210" s="213" t="s">
        <v>125</v>
      </c>
      <c r="E210" s="214" t="s">
        <v>224</v>
      </c>
      <c r="F210" s="215" t="s">
        <v>225</v>
      </c>
      <c r="G210" s="216" t="s">
        <v>174</v>
      </c>
      <c r="H210" s="217">
        <v>3.6400000000000001</v>
      </c>
      <c r="I210" s="218"/>
      <c r="J210" s="219">
        <f>ROUND(I210*H210,2)</f>
        <v>0</v>
      </c>
      <c r="K210" s="220"/>
      <c r="L210" s="44"/>
      <c r="M210" s="221" t="s">
        <v>1</v>
      </c>
      <c r="N210" s="222" t="s">
        <v>41</v>
      </c>
      <c r="O210" s="91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5" t="s">
        <v>129</v>
      </c>
      <c r="AT210" s="225" t="s">
        <v>125</v>
      </c>
      <c r="AU210" s="225" t="s">
        <v>83</v>
      </c>
      <c r="AY210" s="17" t="s">
        <v>122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7" t="s">
        <v>81</v>
      </c>
      <c r="BK210" s="226">
        <f>ROUND(I210*H210,2)</f>
        <v>0</v>
      </c>
      <c r="BL210" s="17" t="s">
        <v>129</v>
      </c>
      <c r="BM210" s="225" t="s">
        <v>226</v>
      </c>
    </row>
    <row r="211" s="13" customFormat="1">
      <c r="A211" s="13"/>
      <c r="B211" s="227"/>
      <c r="C211" s="228"/>
      <c r="D211" s="229" t="s">
        <v>131</v>
      </c>
      <c r="E211" s="230" t="s">
        <v>1</v>
      </c>
      <c r="F211" s="231" t="s">
        <v>227</v>
      </c>
      <c r="G211" s="228"/>
      <c r="H211" s="232">
        <v>3.6400000000000001</v>
      </c>
      <c r="I211" s="233"/>
      <c r="J211" s="228"/>
      <c r="K211" s="228"/>
      <c r="L211" s="234"/>
      <c r="M211" s="235"/>
      <c r="N211" s="236"/>
      <c r="O211" s="236"/>
      <c r="P211" s="236"/>
      <c r="Q211" s="236"/>
      <c r="R211" s="236"/>
      <c r="S211" s="236"/>
      <c r="T211" s="23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8" t="s">
        <v>131</v>
      </c>
      <c r="AU211" s="238" t="s">
        <v>83</v>
      </c>
      <c r="AV211" s="13" t="s">
        <v>83</v>
      </c>
      <c r="AW211" s="13" t="s">
        <v>32</v>
      </c>
      <c r="AX211" s="13" t="s">
        <v>81</v>
      </c>
      <c r="AY211" s="238" t="s">
        <v>122</v>
      </c>
    </row>
    <row r="212" s="14" customFormat="1">
      <c r="A212" s="14"/>
      <c r="B212" s="239"/>
      <c r="C212" s="240"/>
      <c r="D212" s="229" t="s">
        <v>131</v>
      </c>
      <c r="E212" s="241" t="s">
        <v>1</v>
      </c>
      <c r="F212" s="242" t="s">
        <v>228</v>
      </c>
      <c r="G212" s="240"/>
      <c r="H212" s="241" t="s">
        <v>1</v>
      </c>
      <c r="I212" s="243"/>
      <c r="J212" s="240"/>
      <c r="K212" s="240"/>
      <c r="L212" s="244"/>
      <c r="M212" s="245"/>
      <c r="N212" s="246"/>
      <c r="O212" s="246"/>
      <c r="P212" s="246"/>
      <c r="Q212" s="246"/>
      <c r="R212" s="246"/>
      <c r="S212" s="246"/>
      <c r="T212" s="24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8" t="s">
        <v>131</v>
      </c>
      <c r="AU212" s="248" t="s">
        <v>83</v>
      </c>
      <c r="AV212" s="14" t="s">
        <v>81</v>
      </c>
      <c r="AW212" s="14" t="s">
        <v>32</v>
      </c>
      <c r="AX212" s="14" t="s">
        <v>76</v>
      </c>
      <c r="AY212" s="248" t="s">
        <v>122</v>
      </c>
    </row>
    <row r="213" s="12" customFormat="1" ht="22.8" customHeight="1">
      <c r="A213" s="12"/>
      <c r="B213" s="198"/>
      <c r="C213" s="199"/>
      <c r="D213" s="200" t="s">
        <v>75</v>
      </c>
      <c r="E213" s="211" t="s">
        <v>157</v>
      </c>
      <c r="F213" s="211" t="s">
        <v>229</v>
      </c>
      <c r="G213" s="199"/>
      <c r="H213" s="199"/>
      <c r="I213" s="202"/>
      <c r="J213" s="212">
        <f>BK213</f>
        <v>0</v>
      </c>
      <c r="K213" s="199"/>
      <c r="L213" s="203"/>
      <c r="M213" s="204"/>
      <c r="N213" s="205"/>
      <c r="O213" s="205"/>
      <c r="P213" s="206">
        <f>SUM(P214:P233)</f>
        <v>0</v>
      </c>
      <c r="Q213" s="205"/>
      <c r="R213" s="206">
        <f>SUM(R214:R233)</f>
        <v>1.58585675</v>
      </c>
      <c r="S213" s="205"/>
      <c r="T213" s="207">
        <f>SUM(T214:T233)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8" t="s">
        <v>81</v>
      </c>
      <c r="AT213" s="209" t="s">
        <v>75</v>
      </c>
      <c r="AU213" s="209" t="s">
        <v>81</v>
      </c>
      <c r="AY213" s="208" t="s">
        <v>122</v>
      </c>
      <c r="BK213" s="210">
        <f>SUM(BK214:BK233)</f>
        <v>0</v>
      </c>
    </row>
    <row r="214" s="2" customFormat="1" ht="24.15" customHeight="1">
      <c r="A214" s="38"/>
      <c r="B214" s="39"/>
      <c r="C214" s="213" t="s">
        <v>230</v>
      </c>
      <c r="D214" s="213" t="s">
        <v>125</v>
      </c>
      <c r="E214" s="214" t="s">
        <v>231</v>
      </c>
      <c r="F214" s="215" t="s">
        <v>232</v>
      </c>
      <c r="G214" s="216" t="s">
        <v>233</v>
      </c>
      <c r="H214" s="217">
        <v>25</v>
      </c>
      <c r="I214" s="218"/>
      <c r="J214" s="219">
        <f>ROUND(I214*H214,2)</f>
        <v>0</v>
      </c>
      <c r="K214" s="220"/>
      <c r="L214" s="44"/>
      <c r="M214" s="221" t="s">
        <v>1</v>
      </c>
      <c r="N214" s="222" t="s">
        <v>41</v>
      </c>
      <c r="O214" s="91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5" t="s">
        <v>129</v>
      </c>
      <c r="AT214" s="225" t="s">
        <v>125</v>
      </c>
      <c r="AU214" s="225" t="s">
        <v>83</v>
      </c>
      <c r="AY214" s="17" t="s">
        <v>122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7" t="s">
        <v>81</v>
      </c>
      <c r="BK214" s="226">
        <f>ROUND(I214*H214,2)</f>
        <v>0</v>
      </c>
      <c r="BL214" s="17" t="s">
        <v>129</v>
      </c>
      <c r="BM214" s="225" t="s">
        <v>234</v>
      </c>
    </row>
    <row r="215" s="13" customFormat="1">
      <c r="A215" s="13"/>
      <c r="B215" s="227"/>
      <c r="C215" s="228"/>
      <c r="D215" s="229" t="s">
        <v>131</v>
      </c>
      <c r="E215" s="230" t="s">
        <v>1</v>
      </c>
      <c r="F215" s="231" t="s">
        <v>235</v>
      </c>
      <c r="G215" s="228"/>
      <c r="H215" s="232">
        <v>25</v>
      </c>
      <c r="I215" s="233"/>
      <c r="J215" s="228"/>
      <c r="K215" s="228"/>
      <c r="L215" s="234"/>
      <c r="M215" s="235"/>
      <c r="N215" s="236"/>
      <c r="O215" s="236"/>
      <c r="P215" s="236"/>
      <c r="Q215" s="236"/>
      <c r="R215" s="236"/>
      <c r="S215" s="236"/>
      <c r="T215" s="23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8" t="s">
        <v>131</v>
      </c>
      <c r="AU215" s="238" t="s">
        <v>83</v>
      </c>
      <c r="AV215" s="13" t="s">
        <v>83</v>
      </c>
      <c r="AW215" s="13" t="s">
        <v>32</v>
      </c>
      <c r="AX215" s="13" t="s">
        <v>76</v>
      </c>
      <c r="AY215" s="238" t="s">
        <v>122</v>
      </c>
    </row>
    <row r="216" s="14" customFormat="1">
      <c r="A216" s="14"/>
      <c r="B216" s="239"/>
      <c r="C216" s="240"/>
      <c r="D216" s="229" t="s">
        <v>131</v>
      </c>
      <c r="E216" s="241" t="s">
        <v>1</v>
      </c>
      <c r="F216" s="242" t="s">
        <v>236</v>
      </c>
      <c r="G216" s="240"/>
      <c r="H216" s="241" t="s">
        <v>1</v>
      </c>
      <c r="I216" s="243"/>
      <c r="J216" s="240"/>
      <c r="K216" s="240"/>
      <c r="L216" s="244"/>
      <c r="M216" s="245"/>
      <c r="N216" s="246"/>
      <c r="O216" s="246"/>
      <c r="P216" s="246"/>
      <c r="Q216" s="246"/>
      <c r="R216" s="246"/>
      <c r="S216" s="246"/>
      <c r="T216" s="24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8" t="s">
        <v>131</v>
      </c>
      <c r="AU216" s="248" t="s">
        <v>83</v>
      </c>
      <c r="AV216" s="14" t="s">
        <v>81</v>
      </c>
      <c r="AW216" s="14" t="s">
        <v>32</v>
      </c>
      <c r="AX216" s="14" t="s">
        <v>76</v>
      </c>
      <c r="AY216" s="248" t="s">
        <v>122</v>
      </c>
    </row>
    <row r="217" s="15" customFormat="1">
      <c r="A217" s="15"/>
      <c r="B217" s="249"/>
      <c r="C217" s="250"/>
      <c r="D217" s="229" t="s">
        <v>131</v>
      </c>
      <c r="E217" s="251" t="s">
        <v>1</v>
      </c>
      <c r="F217" s="252" t="s">
        <v>136</v>
      </c>
      <c r="G217" s="250"/>
      <c r="H217" s="253">
        <v>25</v>
      </c>
      <c r="I217" s="254"/>
      <c r="J217" s="250"/>
      <c r="K217" s="250"/>
      <c r="L217" s="255"/>
      <c r="M217" s="256"/>
      <c r="N217" s="257"/>
      <c r="O217" s="257"/>
      <c r="P217" s="257"/>
      <c r="Q217" s="257"/>
      <c r="R217" s="257"/>
      <c r="S217" s="257"/>
      <c r="T217" s="258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9" t="s">
        <v>131</v>
      </c>
      <c r="AU217" s="259" t="s">
        <v>83</v>
      </c>
      <c r="AV217" s="15" t="s">
        <v>129</v>
      </c>
      <c r="AW217" s="15" t="s">
        <v>32</v>
      </c>
      <c r="AX217" s="15" t="s">
        <v>81</v>
      </c>
      <c r="AY217" s="259" t="s">
        <v>122</v>
      </c>
    </row>
    <row r="218" s="2" customFormat="1" ht="24.15" customHeight="1">
      <c r="A218" s="38"/>
      <c r="B218" s="39"/>
      <c r="C218" s="260" t="s">
        <v>237</v>
      </c>
      <c r="D218" s="260" t="s">
        <v>238</v>
      </c>
      <c r="E218" s="261" t="s">
        <v>239</v>
      </c>
      <c r="F218" s="262" t="s">
        <v>240</v>
      </c>
      <c r="G218" s="263" t="s">
        <v>233</v>
      </c>
      <c r="H218" s="264">
        <v>25.375</v>
      </c>
      <c r="I218" s="265"/>
      <c r="J218" s="266">
        <f>ROUND(I218*H218,2)</f>
        <v>0</v>
      </c>
      <c r="K218" s="267"/>
      <c r="L218" s="268"/>
      <c r="M218" s="269" t="s">
        <v>1</v>
      </c>
      <c r="N218" s="270" t="s">
        <v>41</v>
      </c>
      <c r="O218" s="91"/>
      <c r="P218" s="223">
        <f>O218*H218</f>
        <v>0</v>
      </c>
      <c r="Q218" s="223">
        <v>0.00027</v>
      </c>
      <c r="R218" s="223">
        <f>Q218*H218</f>
        <v>0.0068512499999999997</v>
      </c>
      <c r="S218" s="223">
        <v>0</v>
      </c>
      <c r="T218" s="224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5" t="s">
        <v>157</v>
      </c>
      <c r="AT218" s="225" t="s">
        <v>238</v>
      </c>
      <c r="AU218" s="225" t="s">
        <v>83</v>
      </c>
      <c r="AY218" s="17" t="s">
        <v>122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7" t="s">
        <v>81</v>
      </c>
      <c r="BK218" s="226">
        <f>ROUND(I218*H218,2)</f>
        <v>0</v>
      </c>
      <c r="BL218" s="17" t="s">
        <v>129</v>
      </c>
      <c r="BM218" s="225" t="s">
        <v>241</v>
      </c>
    </row>
    <row r="219" s="13" customFormat="1">
      <c r="A219" s="13"/>
      <c r="B219" s="227"/>
      <c r="C219" s="228"/>
      <c r="D219" s="229" t="s">
        <v>131</v>
      </c>
      <c r="E219" s="228"/>
      <c r="F219" s="231" t="s">
        <v>242</v>
      </c>
      <c r="G219" s="228"/>
      <c r="H219" s="232">
        <v>25.375</v>
      </c>
      <c r="I219" s="233"/>
      <c r="J219" s="228"/>
      <c r="K219" s="228"/>
      <c r="L219" s="234"/>
      <c r="M219" s="235"/>
      <c r="N219" s="236"/>
      <c r="O219" s="236"/>
      <c r="P219" s="236"/>
      <c r="Q219" s="236"/>
      <c r="R219" s="236"/>
      <c r="S219" s="236"/>
      <c r="T219" s="23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8" t="s">
        <v>131</v>
      </c>
      <c r="AU219" s="238" t="s">
        <v>83</v>
      </c>
      <c r="AV219" s="13" t="s">
        <v>83</v>
      </c>
      <c r="AW219" s="13" t="s">
        <v>4</v>
      </c>
      <c r="AX219" s="13" t="s">
        <v>81</v>
      </c>
      <c r="AY219" s="238" t="s">
        <v>122</v>
      </c>
    </row>
    <row r="220" s="2" customFormat="1" ht="24.15" customHeight="1">
      <c r="A220" s="38"/>
      <c r="B220" s="39"/>
      <c r="C220" s="213" t="s">
        <v>243</v>
      </c>
      <c r="D220" s="213" t="s">
        <v>125</v>
      </c>
      <c r="E220" s="214" t="s">
        <v>244</v>
      </c>
      <c r="F220" s="215" t="s">
        <v>245</v>
      </c>
      <c r="G220" s="216" t="s">
        <v>233</v>
      </c>
      <c r="H220" s="217">
        <v>42</v>
      </c>
      <c r="I220" s="218"/>
      <c r="J220" s="219">
        <f>ROUND(I220*H220,2)</f>
        <v>0</v>
      </c>
      <c r="K220" s="220"/>
      <c r="L220" s="44"/>
      <c r="M220" s="221" t="s">
        <v>1</v>
      </c>
      <c r="N220" s="222" t="s">
        <v>41</v>
      </c>
      <c r="O220" s="91"/>
      <c r="P220" s="223">
        <f>O220*H220</f>
        <v>0</v>
      </c>
      <c r="Q220" s="223">
        <v>0</v>
      </c>
      <c r="R220" s="223">
        <f>Q220*H220</f>
        <v>0</v>
      </c>
      <c r="S220" s="223">
        <v>0</v>
      </c>
      <c r="T220" s="22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5" t="s">
        <v>129</v>
      </c>
      <c r="AT220" s="225" t="s">
        <v>125</v>
      </c>
      <c r="AU220" s="225" t="s">
        <v>83</v>
      </c>
      <c r="AY220" s="17" t="s">
        <v>122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7" t="s">
        <v>81</v>
      </c>
      <c r="BK220" s="226">
        <f>ROUND(I220*H220,2)</f>
        <v>0</v>
      </c>
      <c r="BL220" s="17" t="s">
        <v>129</v>
      </c>
      <c r="BM220" s="225" t="s">
        <v>246</v>
      </c>
    </row>
    <row r="221" s="13" customFormat="1">
      <c r="A221" s="13"/>
      <c r="B221" s="227"/>
      <c r="C221" s="228"/>
      <c r="D221" s="229" t="s">
        <v>131</v>
      </c>
      <c r="E221" s="230" t="s">
        <v>1</v>
      </c>
      <c r="F221" s="231" t="s">
        <v>247</v>
      </c>
      <c r="G221" s="228"/>
      <c r="H221" s="232">
        <v>42</v>
      </c>
      <c r="I221" s="233"/>
      <c r="J221" s="228"/>
      <c r="K221" s="228"/>
      <c r="L221" s="234"/>
      <c r="M221" s="235"/>
      <c r="N221" s="236"/>
      <c r="O221" s="236"/>
      <c r="P221" s="236"/>
      <c r="Q221" s="236"/>
      <c r="R221" s="236"/>
      <c r="S221" s="236"/>
      <c r="T221" s="23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8" t="s">
        <v>131</v>
      </c>
      <c r="AU221" s="238" t="s">
        <v>83</v>
      </c>
      <c r="AV221" s="13" t="s">
        <v>83</v>
      </c>
      <c r="AW221" s="13" t="s">
        <v>32</v>
      </c>
      <c r="AX221" s="13" t="s">
        <v>76</v>
      </c>
      <c r="AY221" s="238" t="s">
        <v>122</v>
      </c>
    </row>
    <row r="222" s="14" customFormat="1">
      <c r="A222" s="14"/>
      <c r="B222" s="239"/>
      <c r="C222" s="240"/>
      <c r="D222" s="229" t="s">
        <v>131</v>
      </c>
      <c r="E222" s="241" t="s">
        <v>1</v>
      </c>
      <c r="F222" s="242" t="s">
        <v>248</v>
      </c>
      <c r="G222" s="240"/>
      <c r="H222" s="241" t="s">
        <v>1</v>
      </c>
      <c r="I222" s="243"/>
      <c r="J222" s="240"/>
      <c r="K222" s="240"/>
      <c r="L222" s="244"/>
      <c r="M222" s="245"/>
      <c r="N222" s="246"/>
      <c r="O222" s="246"/>
      <c r="P222" s="246"/>
      <c r="Q222" s="246"/>
      <c r="R222" s="246"/>
      <c r="S222" s="246"/>
      <c r="T222" s="24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8" t="s">
        <v>131</v>
      </c>
      <c r="AU222" s="248" t="s">
        <v>83</v>
      </c>
      <c r="AV222" s="14" t="s">
        <v>81</v>
      </c>
      <c r="AW222" s="14" t="s">
        <v>32</v>
      </c>
      <c r="AX222" s="14" t="s">
        <v>76</v>
      </c>
      <c r="AY222" s="248" t="s">
        <v>122</v>
      </c>
    </row>
    <row r="223" s="15" customFormat="1">
      <c r="A223" s="15"/>
      <c r="B223" s="249"/>
      <c r="C223" s="250"/>
      <c r="D223" s="229" t="s">
        <v>131</v>
      </c>
      <c r="E223" s="251" t="s">
        <v>1</v>
      </c>
      <c r="F223" s="252" t="s">
        <v>136</v>
      </c>
      <c r="G223" s="250"/>
      <c r="H223" s="253">
        <v>42</v>
      </c>
      <c r="I223" s="254"/>
      <c r="J223" s="250"/>
      <c r="K223" s="250"/>
      <c r="L223" s="255"/>
      <c r="M223" s="256"/>
      <c r="N223" s="257"/>
      <c r="O223" s="257"/>
      <c r="P223" s="257"/>
      <c r="Q223" s="257"/>
      <c r="R223" s="257"/>
      <c r="S223" s="257"/>
      <c r="T223" s="258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9" t="s">
        <v>131</v>
      </c>
      <c r="AU223" s="259" t="s">
        <v>83</v>
      </c>
      <c r="AV223" s="15" t="s">
        <v>129</v>
      </c>
      <c r="AW223" s="15" t="s">
        <v>32</v>
      </c>
      <c r="AX223" s="15" t="s">
        <v>81</v>
      </c>
      <c r="AY223" s="259" t="s">
        <v>122</v>
      </c>
    </row>
    <row r="224" s="2" customFormat="1" ht="16.5" customHeight="1">
      <c r="A224" s="38"/>
      <c r="B224" s="39"/>
      <c r="C224" s="260" t="s">
        <v>249</v>
      </c>
      <c r="D224" s="260" t="s">
        <v>238</v>
      </c>
      <c r="E224" s="261" t="s">
        <v>250</v>
      </c>
      <c r="F224" s="262" t="s">
        <v>251</v>
      </c>
      <c r="G224" s="263" t="s">
        <v>233</v>
      </c>
      <c r="H224" s="264">
        <v>42.630000000000003</v>
      </c>
      <c r="I224" s="265"/>
      <c r="J224" s="266">
        <f>ROUND(I224*H224,2)</f>
        <v>0</v>
      </c>
      <c r="K224" s="267"/>
      <c r="L224" s="268"/>
      <c r="M224" s="269" t="s">
        <v>1</v>
      </c>
      <c r="N224" s="270" t="s">
        <v>41</v>
      </c>
      <c r="O224" s="91"/>
      <c r="P224" s="223">
        <f>O224*H224</f>
        <v>0</v>
      </c>
      <c r="Q224" s="223">
        <v>0.0010499999999999999</v>
      </c>
      <c r="R224" s="223">
        <f>Q224*H224</f>
        <v>0.044761500000000003</v>
      </c>
      <c r="S224" s="223">
        <v>0</v>
      </c>
      <c r="T224" s="22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5" t="s">
        <v>157</v>
      </c>
      <c r="AT224" s="225" t="s">
        <v>238</v>
      </c>
      <c r="AU224" s="225" t="s">
        <v>83</v>
      </c>
      <c r="AY224" s="17" t="s">
        <v>122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7" t="s">
        <v>81</v>
      </c>
      <c r="BK224" s="226">
        <f>ROUND(I224*H224,2)</f>
        <v>0</v>
      </c>
      <c r="BL224" s="17" t="s">
        <v>129</v>
      </c>
      <c r="BM224" s="225" t="s">
        <v>252</v>
      </c>
    </row>
    <row r="225" s="13" customFormat="1">
      <c r="A225" s="13"/>
      <c r="B225" s="227"/>
      <c r="C225" s="228"/>
      <c r="D225" s="229" t="s">
        <v>131</v>
      </c>
      <c r="E225" s="228"/>
      <c r="F225" s="231" t="s">
        <v>253</v>
      </c>
      <c r="G225" s="228"/>
      <c r="H225" s="232">
        <v>42.630000000000003</v>
      </c>
      <c r="I225" s="233"/>
      <c r="J225" s="228"/>
      <c r="K225" s="228"/>
      <c r="L225" s="234"/>
      <c r="M225" s="235"/>
      <c r="N225" s="236"/>
      <c r="O225" s="236"/>
      <c r="P225" s="236"/>
      <c r="Q225" s="236"/>
      <c r="R225" s="236"/>
      <c r="S225" s="236"/>
      <c r="T225" s="23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8" t="s">
        <v>131</v>
      </c>
      <c r="AU225" s="238" t="s">
        <v>83</v>
      </c>
      <c r="AV225" s="13" t="s">
        <v>83</v>
      </c>
      <c r="AW225" s="13" t="s">
        <v>4</v>
      </c>
      <c r="AX225" s="13" t="s">
        <v>81</v>
      </c>
      <c r="AY225" s="238" t="s">
        <v>122</v>
      </c>
    </row>
    <row r="226" s="2" customFormat="1" ht="24.15" customHeight="1">
      <c r="A226" s="38"/>
      <c r="B226" s="39"/>
      <c r="C226" s="213" t="s">
        <v>254</v>
      </c>
      <c r="D226" s="213" t="s">
        <v>125</v>
      </c>
      <c r="E226" s="214" t="s">
        <v>255</v>
      </c>
      <c r="F226" s="215" t="s">
        <v>256</v>
      </c>
      <c r="G226" s="216" t="s">
        <v>233</v>
      </c>
      <c r="H226" s="217">
        <v>48</v>
      </c>
      <c r="I226" s="218"/>
      <c r="J226" s="219">
        <f>ROUND(I226*H226,2)</f>
        <v>0</v>
      </c>
      <c r="K226" s="220"/>
      <c r="L226" s="44"/>
      <c r="M226" s="221" t="s">
        <v>1</v>
      </c>
      <c r="N226" s="222" t="s">
        <v>41</v>
      </c>
      <c r="O226" s="91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5" t="s">
        <v>129</v>
      </c>
      <c r="AT226" s="225" t="s">
        <v>125</v>
      </c>
      <c r="AU226" s="225" t="s">
        <v>83</v>
      </c>
      <c r="AY226" s="17" t="s">
        <v>122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7" t="s">
        <v>81</v>
      </c>
      <c r="BK226" s="226">
        <f>ROUND(I226*H226,2)</f>
        <v>0</v>
      </c>
      <c r="BL226" s="17" t="s">
        <v>129</v>
      </c>
      <c r="BM226" s="225" t="s">
        <v>257</v>
      </c>
    </row>
    <row r="227" s="13" customFormat="1">
      <c r="A227" s="13"/>
      <c r="B227" s="227"/>
      <c r="C227" s="228"/>
      <c r="D227" s="229" t="s">
        <v>131</v>
      </c>
      <c r="E227" s="230" t="s">
        <v>1</v>
      </c>
      <c r="F227" s="231" t="s">
        <v>258</v>
      </c>
      <c r="G227" s="228"/>
      <c r="H227" s="232">
        <v>48</v>
      </c>
      <c r="I227" s="233"/>
      <c r="J227" s="228"/>
      <c r="K227" s="228"/>
      <c r="L227" s="234"/>
      <c r="M227" s="235"/>
      <c r="N227" s="236"/>
      <c r="O227" s="236"/>
      <c r="P227" s="236"/>
      <c r="Q227" s="236"/>
      <c r="R227" s="236"/>
      <c r="S227" s="236"/>
      <c r="T227" s="23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8" t="s">
        <v>131</v>
      </c>
      <c r="AU227" s="238" t="s">
        <v>83</v>
      </c>
      <c r="AV227" s="13" t="s">
        <v>83</v>
      </c>
      <c r="AW227" s="13" t="s">
        <v>32</v>
      </c>
      <c r="AX227" s="13" t="s">
        <v>81</v>
      </c>
      <c r="AY227" s="238" t="s">
        <v>122</v>
      </c>
    </row>
    <row r="228" s="2" customFormat="1" ht="24.15" customHeight="1">
      <c r="A228" s="38"/>
      <c r="B228" s="39"/>
      <c r="C228" s="260" t="s">
        <v>259</v>
      </c>
      <c r="D228" s="260" t="s">
        <v>238</v>
      </c>
      <c r="E228" s="261" t="s">
        <v>260</v>
      </c>
      <c r="F228" s="262" t="s">
        <v>261</v>
      </c>
      <c r="G228" s="263" t="s">
        <v>233</v>
      </c>
      <c r="H228" s="264">
        <v>48.719999999999999</v>
      </c>
      <c r="I228" s="265"/>
      <c r="J228" s="266">
        <f>ROUND(I228*H228,2)</f>
        <v>0</v>
      </c>
      <c r="K228" s="267"/>
      <c r="L228" s="268"/>
      <c r="M228" s="269" t="s">
        <v>1</v>
      </c>
      <c r="N228" s="270" t="s">
        <v>41</v>
      </c>
      <c r="O228" s="91"/>
      <c r="P228" s="223">
        <f>O228*H228</f>
        <v>0</v>
      </c>
      <c r="Q228" s="223">
        <v>0.0032000000000000002</v>
      </c>
      <c r="R228" s="223">
        <f>Q228*H228</f>
        <v>0.15590400000000002</v>
      </c>
      <c r="S228" s="223">
        <v>0</v>
      </c>
      <c r="T228" s="22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5" t="s">
        <v>157</v>
      </c>
      <c r="AT228" s="225" t="s">
        <v>238</v>
      </c>
      <c r="AU228" s="225" t="s">
        <v>83</v>
      </c>
      <c r="AY228" s="17" t="s">
        <v>122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7" t="s">
        <v>81</v>
      </c>
      <c r="BK228" s="226">
        <f>ROUND(I228*H228,2)</f>
        <v>0</v>
      </c>
      <c r="BL228" s="17" t="s">
        <v>129</v>
      </c>
      <c r="BM228" s="225" t="s">
        <v>262</v>
      </c>
    </row>
    <row r="229" s="13" customFormat="1">
      <c r="A229" s="13"/>
      <c r="B229" s="227"/>
      <c r="C229" s="228"/>
      <c r="D229" s="229" t="s">
        <v>131</v>
      </c>
      <c r="E229" s="228"/>
      <c r="F229" s="231" t="s">
        <v>263</v>
      </c>
      <c r="G229" s="228"/>
      <c r="H229" s="232">
        <v>48.719999999999999</v>
      </c>
      <c r="I229" s="233"/>
      <c r="J229" s="228"/>
      <c r="K229" s="228"/>
      <c r="L229" s="234"/>
      <c r="M229" s="235"/>
      <c r="N229" s="236"/>
      <c r="O229" s="236"/>
      <c r="P229" s="236"/>
      <c r="Q229" s="236"/>
      <c r="R229" s="236"/>
      <c r="S229" s="236"/>
      <c r="T229" s="23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8" t="s">
        <v>131</v>
      </c>
      <c r="AU229" s="238" t="s">
        <v>83</v>
      </c>
      <c r="AV229" s="13" t="s">
        <v>83</v>
      </c>
      <c r="AW229" s="13" t="s">
        <v>4</v>
      </c>
      <c r="AX229" s="13" t="s">
        <v>81</v>
      </c>
      <c r="AY229" s="238" t="s">
        <v>122</v>
      </c>
    </row>
    <row r="230" s="2" customFormat="1" ht="24.15" customHeight="1">
      <c r="A230" s="38"/>
      <c r="B230" s="39"/>
      <c r="C230" s="260" t="s">
        <v>264</v>
      </c>
      <c r="D230" s="260" t="s">
        <v>238</v>
      </c>
      <c r="E230" s="261" t="s">
        <v>265</v>
      </c>
      <c r="F230" s="262" t="s">
        <v>266</v>
      </c>
      <c r="G230" s="263" t="s">
        <v>267</v>
      </c>
      <c r="H230" s="264">
        <v>12</v>
      </c>
      <c r="I230" s="265"/>
      <c r="J230" s="266">
        <f>ROUND(I230*H230,2)</f>
        <v>0</v>
      </c>
      <c r="K230" s="267"/>
      <c r="L230" s="268"/>
      <c r="M230" s="269" t="s">
        <v>1</v>
      </c>
      <c r="N230" s="270" t="s">
        <v>41</v>
      </c>
      <c r="O230" s="91"/>
      <c r="P230" s="223">
        <f>O230*H230</f>
        <v>0</v>
      </c>
      <c r="Q230" s="223">
        <v>0.0019</v>
      </c>
      <c r="R230" s="223">
        <f>Q230*H230</f>
        <v>0.022800000000000001</v>
      </c>
      <c r="S230" s="223">
        <v>0</v>
      </c>
      <c r="T230" s="22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5" t="s">
        <v>157</v>
      </c>
      <c r="AT230" s="225" t="s">
        <v>238</v>
      </c>
      <c r="AU230" s="225" t="s">
        <v>83</v>
      </c>
      <c r="AY230" s="17" t="s">
        <v>122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7" t="s">
        <v>81</v>
      </c>
      <c r="BK230" s="226">
        <f>ROUND(I230*H230,2)</f>
        <v>0</v>
      </c>
      <c r="BL230" s="17" t="s">
        <v>129</v>
      </c>
      <c r="BM230" s="225" t="s">
        <v>268</v>
      </c>
    </row>
    <row r="231" s="2" customFormat="1" ht="24.15" customHeight="1">
      <c r="A231" s="38"/>
      <c r="B231" s="39"/>
      <c r="C231" s="213" t="s">
        <v>269</v>
      </c>
      <c r="D231" s="213" t="s">
        <v>125</v>
      </c>
      <c r="E231" s="214" t="s">
        <v>270</v>
      </c>
      <c r="F231" s="215" t="s">
        <v>271</v>
      </c>
      <c r="G231" s="216" t="s">
        <v>272</v>
      </c>
      <c r="H231" s="217">
        <v>3</v>
      </c>
      <c r="I231" s="218"/>
      <c r="J231" s="219">
        <f>ROUND(I231*H231,2)</f>
        <v>0</v>
      </c>
      <c r="K231" s="220"/>
      <c r="L231" s="44"/>
      <c r="M231" s="221" t="s">
        <v>1</v>
      </c>
      <c r="N231" s="222" t="s">
        <v>41</v>
      </c>
      <c r="O231" s="91"/>
      <c r="P231" s="223">
        <f>O231*H231</f>
        <v>0</v>
      </c>
      <c r="Q231" s="223">
        <v>0.0091800000000000007</v>
      </c>
      <c r="R231" s="223">
        <f>Q231*H231</f>
        <v>0.027540000000000002</v>
      </c>
      <c r="S231" s="223">
        <v>0</v>
      </c>
      <c r="T231" s="22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5" t="s">
        <v>129</v>
      </c>
      <c r="AT231" s="225" t="s">
        <v>125</v>
      </c>
      <c r="AU231" s="225" t="s">
        <v>83</v>
      </c>
      <c r="AY231" s="17" t="s">
        <v>122</v>
      </c>
      <c r="BE231" s="226">
        <f>IF(N231="základní",J231,0)</f>
        <v>0</v>
      </c>
      <c r="BF231" s="226">
        <f>IF(N231="snížená",J231,0)</f>
        <v>0</v>
      </c>
      <c r="BG231" s="226">
        <f>IF(N231="zákl. přenesená",J231,0)</f>
        <v>0</v>
      </c>
      <c r="BH231" s="226">
        <f>IF(N231="sníž. přenesená",J231,0)</f>
        <v>0</v>
      </c>
      <c r="BI231" s="226">
        <f>IF(N231="nulová",J231,0)</f>
        <v>0</v>
      </c>
      <c r="BJ231" s="17" t="s">
        <v>81</v>
      </c>
      <c r="BK231" s="226">
        <f>ROUND(I231*H231,2)</f>
        <v>0</v>
      </c>
      <c r="BL231" s="17" t="s">
        <v>129</v>
      </c>
      <c r="BM231" s="225" t="s">
        <v>273</v>
      </c>
    </row>
    <row r="232" s="2" customFormat="1" ht="21.75" customHeight="1">
      <c r="A232" s="38"/>
      <c r="B232" s="39"/>
      <c r="C232" s="260" t="s">
        <v>274</v>
      </c>
      <c r="D232" s="260" t="s">
        <v>238</v>
      </c>
      <c r="E232" s="261" t="s">
        <v>275</v>
      </c>
      <c r="F232" s="262" t="s">
        <v>276</v>
      </c>
      <c r="G232" s="263" t="s">
        <v>272</v>
      </c>
      <c r="H232" s="264">
        <v>1</v>
      </c>
      <c r="I232" s="265"/>
      <c r="J232" s="266">
        <f>ROUND(I232*H232,2)</f>
        <v>0</v>
      </c>
      <c r="K232" s="267"/>
      <c r="L232" s="268"/>
      <c r="M232" s="269" t="s">
        <v>1</v>
      </c>
      <c r="N232" s="270" t="s">
        <v>41</v>
      </c>
      <c r="O232" s="91"/>
      <c r="P232" s="223">
        <f>O232*H232</f>
        <v>0</v>
      </c>
      <c r="Q232" s="223">
        <v>0.218</v>
      </c>
      <c r="R232" s="223">
        <f>Q232*H232</f>
        <v>0.218</v>
      </c>
      <c r="S232" s="223">
        <v>0</v>
      </c>
      <c r="T232" s="22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5" t="s">
        <v>157</v>
      </c>
      <c r="AT232" s="225" t="s">
        <v>238</v>
      </c>
      <c r="AU232" s="225" t="s">
        <v>83</v>
      </c>
      <c r="AY232" s="17" t="s">
        <v>122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7" t="s">
        <v>81</v>
      </c>
      <c r="BK232" s="226">
        <f>ROUND(I232*H232,2)</f>
        <v>0</v>
      </c>
      <c r="BL232" s="17" t="s">
        <v>129</v>
      </c>
      <c r="BM232" s="225" t="s">
        <v>277</v>
      </c>
    </row>
    <row r="233" s="2" customFormat="1" ht="24.15" customHeight="1">
      <c r="A233" s="38"/>
      <c r="B233" s="39"/>
      <c r="C233" s="260" t="s">
        <v>278</v>
      </c>
      <c r="D233" s="260" t="s">
        <v>238</v>
      </c>
      <c r="E233" s="261" t="s">
        <v>279</v>
      </c>
      <c r="F233" s="262" t="s">
        <v>280</v>
      </c>
      <c r="G233" s="263" t="s">
        <v>272</v>
      </c>
      <c r="H233" s="264">
        <v>3</v>
      </c>
      <c r="I233" s="265"/>
      <c r="J233" s="266">
        <f>ROUND(I233*H233,2)</f>
        <v>0</v>
      </c>
      <c r="K233" s="267"/>
      <c r="L233" s="268"/>
      <c r="M233" s="269" t="s">
        <v>1</v>
      </c>
      <c r="N233" s="270" t="s">
        <v>41</v>
      </c>
      <c r="O233" s="91"/>
      <c r="P233" s="223">
        <f>O233*H233</f>
        <v>0</v>
      </c>
      <c r="Q233" s="223">
        <v>0.37</v>
      </c>
      <c r="R233" s="223">
        <f>Q233*H233</f>
        <v>1.1099999999999999</v>
      </c>
      <c r="S233" s="223">
        <v>0</v>
      </c>
      <c r="T233" s="22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5" t="s">
        <v>157</v>
      </c>
      <c r="AT233" s="225" t="s">
        <v>238</v>
      </c>
      <c r="AU233" s="225" t="s">
        <v>83</v>
      </c>
      <c r="AY233" s="17" t="s">
        <v>122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7" t="s">
        <v>81</v>
      </c>
      <c r="BK233" s="226">
        <f>ROUND(I233*H233,2)</f>
        <v>0</v>
      </c>
      <c r="BL233" s="17" t="s">
        <v>129</v>
      </c>
      <c r="BM233" s="225" t="s">
        <v>281</v>
      </c>
    </row>
    <row r="234" s="12" customFormat="1" ht="22.8" customHeight="1">
      <c r="A234" s="12"/>
      <c r="B234" s="198"/>
      <c r="C234" s="199"/>
      <c r="D234" s="200" t="s">
        <v>75</v>
      </c>
      <c r="E234" s="211" t="s">
        <v>167</v>
      </c>
      <c r="F234" s="211" t="s">
        <v>282</v>
      </c>
      <c r="G234" s="199"/>
      <c r="H234" s="199"/>
      <c r="I234" s="202"/>
      <c r="J234" s="212">
        <f>BK234</f>
        <v>0</v>
      </c>
      <c r="K234" s="199"/>
      <c r="L234" s="203"/>
      <c r="M234" s="204"/>
      <c r="N234" s="205"/>
      <c r="O234" s="205"/>
      <c r="P234" s="206">
        <f>SUM(P235:P240)</f>
        <v>0</v>
      </c>
      <c r="Q234" s="205"/>
      <c r="R234" s="206">
        <f>SUM(R235:R240)</f>
        <v>0.013566669999999999</v>
      </c>
      <c r="S234" s="205"/>
      <c r="T234" s="207">
        <f>SUM(T235:T240)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8" t="s">
        <v>81</v>
      </c>
      <c r="AT234" s="209" t="s">
        <v>75</v>
      </c>
      <c r="AU234" s="209" t="s">
        <v>81</v>
      </c>
      <c r="AY234" s="208" t="s">
        <v>122</v>
      </c>
      <c r="BK234" s="210">
        <f>SUM(BK235:BK240)</f>
        <v>0</v>
      </c>
    </row>
    <row r="235" s="2" customFormat="1" ht="24.15" customHeight="1">
      <c r="A235" s="38"/>
      <c r="B235" s="39"/>
      <c r="C235" s="213" t="s">
        <v>283</v>
      </c>
      <c r="D235" s="213" t="s">
        <v>125</v>
      </c>
      <c r="E235" s="214" t="s">
        <v>284</v>
      </c>
      <c r="F235" s="215" t="s">
        <v>285</v>
      </c>
      <c r="G235" s="216" t="s">
        <v>151</v>
      </c>
      <c r="H235" s="217">
        <v>0.012999999999999999</v>
      </c>
      <c r="I235" s="218"/>
      <c r="J235" s="219">
        <f>ROUND(I235*H235,2)</f>
        <v>0</v>
      </c>
      <c r="K235" s="220"/>
      <c r="L235" s="44"/>
      <c r="M235" s="221" t="s">
        <v>1</v>
      </c>
      <c r="N235" s="222" t="s">
        <v>41</v>
      </c>
      <c r="O235" s="91"/>
      <c r="P235" s="223">
        <f>O235*H235</f>
        <v>0</v>
      </c>
      <c r="Q235" s="223">
        <v>1.04359</v>
      </c>
      <c r="R235" s="223">
        <f>Q235*H235</f>
        <v>0.013566669999999999</v>
      </c>
      <c r="S235" s="223">
        <v>0</v>
      </c>
      <c r="T235" s="22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5" t="s">
        <v>129</v>
      </c>
      <c r="AT235" s="225" t="s">
        <v>125</v>
      </c>
      <c r="AU235" s="225" t="s">
        <v>83</v>
      </c>
      <c r="AY235" s="17" t="s">
        <v>122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7" t="s">
        <v>81</v>
      </c>
      <c r="BK235" s="226">
        <f>ROUND(I235*H235,2)</f>
        <v>0</v>
      </c>
      <c r="BL235" s="17" t="s">
        <v>129</v>
      </c>
      <c r="BM235" s="225" t="s">
        <v>286</v>
      </c>
    </row>
    <row r="236" s="13" customFormat="1">
      <c r="A236" s="13"/>
      <c r="B236" s="227"/>
      <c r="C236" s="228"/>
      <c r="D236" s="229" t="s">
        <v>131</v>
      </c>
      <c r="E236" s="230" t="s">
        <v>1</v>
      </c>
      <c r="F236" s="231" t="s">
        <v>287</v>
      </c>
      <c r="G236" s="228"/>
      <c r="H236" s="232">
        <v>0.0070000000000000001</v>
      </c>
      <c r="I236" s="233"/>
      <c r="J236" s="228"/>
      <c r="K236" s="228"/>
      <c r="L236" s="234"/>
      <c r="M236" s="235"/>
      <c r="N236" s="236"/>
      <c r="O236" s="236"/>
      <c r="P236" s="236"/>
      <c r="Q236" s="236"/>
      <c r="R236" s="236"/>
      <c r="S236" s="236"/>
      <c r="T236" s="23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8" t="s">
        <v>131</v>
      </c>
      <c r="AU236" s="238" t="s">
        <v>83</v>
      </c>
      <c r="AV236" s="13" t="s">
        <v>83</v>
      </c>
      <c r="AW236" s="13" t="s">
        <v>32</v>
      </c>
      <c r="AX236" s="13" t="s">
        <v>76</v>
      </c>
      <c r="AY236" s="238" t="s">
        <v>122</v>
      </c>
    </row>
    <row r="237" s="14" customFormat="1">
      <c r="A237" s="14"/>
      <c r="B237" s="239"/>
      <c r="C237" s="240"/>
      <c r="D237" s="229" t="s">
        <v>131</v>
      </c>
      <c r="E237" s="241" t="s">
        <v>1</v>
      </c>
      <c r="F237" s="242" t="s">
        <v>288</v>
      </c>
      <c r="G237" s="240"/>
      <c r="H237" s="241" t="s">
        <v>1</v>
      </c>
      <c r="I237" s="243"/>
      <c r="J237" s="240"/>
      <c r="K237" s="240"/>
      <c r="L237" s="244"/>
      <c r="M237" s="245"/>
      <c r="N237" s="246"/>
      <c r="O237" s="246"/>
      <c r="P237" s="246"/>
      <c r="Q237" s="246"/>
      <c r="R237" s="246"/>
      <c r="S237" s="246"/>
      <c r="T237" s="24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8" t="s">
        <v>131</v>
      </c>
      <c r="AU237" s="248" t="s">
        <v>83</v>
      </c>
      <c r="AV237" s="14" t="s">
        <v>81</v>
      </c>
      <c r="AW237" s="14" t="s">
        <v>32</v>
      </c>
      <c r="AX237" s="14" t="s">
        <v>76</v>
      </c>
      <c r="AY237" s="248" t="s">
        <v>122</v>
      </c>
    </row>
    <row r="238" s="13" customFormat="1">
      <c r="A238" s="13"/>
      <c r="B238" s="227"/>
      <c r="C238" s="228"/>
      <c r="D238" s="229" t="s">
        <v>131</v>
      </c>
      <c r="E238" s="230" t="s">
        <v>1</v>
      </c>
      <c r="F238" s="231" t="s">
        <v>289</v>
      </c>
      <c r="G238" s="228"/>
      <c r="H238" s="232">
        <v>0.0060000000000000001</v>
      </c>
      <c r="I238" s="233"/>
      <c r="J238" s="228"/>
      <c r="K238" s="228"/>
      <c r="L238" s="234"/>
      <c r="M238" s="235"/>
      <c r="N238" s="236"/>
      <c r="O238" s="236"/>
      <c r="P238" s="236"/>
      <c r="Q238" s="236"/>
      <c r="R238" s="236"/>
      <c r="S238" s="236"/>
      <c r="T238" s="23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8" t="s">
        <v>131</v>
      </c>
      <c r="AU238" s="238" t="s">
        <v>83</v>
      </c>
      <c r="AV238" s="13" t="s">
        <v>83</v>
      </c>
      <c r="AW238" s="13" t="s">
        <v>32</v>
      </c>
      <c r="AX238" s="13" t="s">
        <v>76</v>
      </c>
      <c r="AY238" s="238" t="s">
        <v>122</v>
      </c>
    </row>
    <row r="239" s="14" customFormat="1">
      <c r="A239" s="14"/>
      <c r="B239" s="239"/>
      <c r="C239" s="240"/>
      <c r="D239" s="229" t="s">
        <v>131</v>
      </c>
      <c r="E239" s="241" t="s">
        <v>1</v>
      </c>
      <c r="F239" s="242" t="s">
        <v>290</v>
      </c>
      <c r="G239" s="240"/>
      <c r="H239" s="241" t="s">
        <v>1</v>
      </c>
      <c r="I239" s="243"/>
      <c r="J239" s="240"/>
      <c r="K239" s="240"/>
      <c r="L239" s="244"/>
      <c r="M239" s="245"/>
      <c r="N239" s="246"/>
      <c r="O239" s="246"/>
      <c r="P239" s="246"/>
      <c r="Q239" s="246"/>
      <c r="R239" s="246"/>
      <c r="S239" s="246"/>
      <c r="T239" s="24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8" t="s">
        <v>131</v>
      </c>
      <c r="AU239" s="248" t="s">
        <v>83</v>
      </c>
      <c r="AV239" s="14" t="s">
        <v>81</v>
      </c>
      <c r="AW239" s="14" t="s">
        <v>32</v>
      </c>
      <c r="AX239" s="14" t="s">
        <v>76</v>
      </c>
      <c r="AY239" s="248" t="s">
        <v>122</v>
      </c>
    </row>
    <row r="240" s="15" customFormat="1">
      <c r="A240" s="15"/>
      <c r="B240" s="249"/>
      <c r="C240" s="250"/>
      <c r="D240" s="229" t="s">
        <v>131</v>
      </c>
      <c r="E240" s="251" t="s">
        <v>1</v>
      </c>
      <c r="F240" s="252" t="s">
        <v>136</v>
      </c>
      <c r="G240" s="250"/>
      <c r="H240" s="253">
        <v>0.013000000000000001</v>
      </c>
      <c r="I240" s="254"/>
      <c r="J240" s="250"/>
      <c r="K240" s="250"/>
      <c r="L240" s="255"/>
      <c r="M240" s="256"/>
      <c r="N240" s="257"/>
      <c r="O240" s="257"/>
      <c r="P240" s="257"/>
      <c r="Q240" s="257"/>
      <c r="R240" s="257"/>
      <c r="S240" s="257"/>
      <c r="T240" s="258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59" t="s">
        <v>131</v>
      </c>
      <c r="AU240" s="259" t="s">
        <v>83</v>
      </c>
      <c r="AV240" s="15" t="s">
        <v>129</v>
      </c>
      <c r="AW240" s="15" t="s">
        <v>32</v>
      </c>
      <c r="AX240" s="15" t="s">
        <v>81</v>
      </c>
      <c r="AY240" s="259" t="s">
        <v>122</v>
      </c>
    </row>
    <row r="241" s="12" customFormat="1" ht="22.8" customHeight="1">
      <c r="A241" s="12"/>
      <c r="B241" s="198"/>
      <c r="C241" s="199"/>
      <c r="D241" s="200" t="s">
        <v>75</v>
      </c>
      <c r="E241" s="211" t="s">
        <v>291</v>
      </c>
      <c r="F241" s="211" t="s">
        <v>292</v>
      </c>
      <c r="G241" s="199"/>
      <c r="H241" s="199"/>
      <c r="I241" s="202"/>
      <c r="J241" s="212">
        <f>BK241</f>
        <v>0</v>
      </c>
      <c r="K241" s="199"/>
      <c r="L241" s="203"/>
      <c r="M241" s="204"/>
      <c r="N241" s="205"/>
      <c r="O241" s="205"/>
      <c r="P241" s="206">
        <f>P242</f>
        <v>0</v>
      </c>
      <c r="Q241" s="205"/>
      <c r="R241" s="206">
        <f>R242</f>
        <v>0</v>
      </c>
      <c r="S241" s="205"/>
      <c r="T241" s="207">
        <f>T242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8" t="s">
        <v>81</v>
      </c>
      <c r="AT241" s="209" t="s">
        <v>75</v>
      </c>
      <c r="AU241" s="209" t="s">
        <v>81</v>
      </c>
      <c r="AY241" s="208" t="s">
        <v>122</v>
      </c>
      <c r="BK241" s="210">
        <f>BK242</f>
        <v>0</v>
      </c>
    </row>
    <row r="242" s="2" customFormat="1" ht="33" customHeight="1">
      <c r="A242" s="38"/>
      <c r="B242" s="39"/>
      <c r="C242" s="213" t="s">
        <v>293</v>
      </c>
      <c r="D242" s="213" t="s">
        <v>125</v>
      </c>
      <c r="E242" s="214" t="s">
        <v>294</v>
      </c>
      <c r="F242" s="215" t="s">
        <v>295</v>
      </c>
      <c r="G242" s="216" t="s">
        <v>151</v>
      </c>
      <c r="H242" s="217">
        <v>3.0779999999999998</v>
      </c>
      <c r="I242" s="218"/>
      <c r="J242" s="219">
        <f>ROUND(I242*H242,2)</f>
        <v>0</v>
      </c>
      <c r="K242" s="220"/>
      <c r="L242" s="44"/>
      <c r="M242" s="221" t="s">
        <v>1</v>
      </c>
      <c r="N242" s="222" t="s">
        <v>41</v>
      </c>
      <c r="O242" s="91"/>
      <c r="P242" s="223">
        <f>O242*H242</f>
        <v>0</v>
      </c>
      <c r="Q242" s="223">
        <v>0</v>
      </c>
      <c r="R242" s="223">
        <f>Q242*H242</f>
        <v>0</v>
      </c>
      <c r="S242" s="223">
        <v>0</v>
      </c>
      <c r="T242" s="22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5" t="s">
        <v>129</v>
      </c>
      <c r="AT242" s="225" t="s">
        <v>125</v>
      </c>
      <c r="AU242" s="225" t="s">
        <v>83</v>
      </c>
      <c r="AY242" s="17" t="s">
        <v>122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7" t="s">
        <v>81</v>
      </c>
      <c r="BK242" s="226">
        <f>ROUND(I242*H242,2)</f>
        <v>0</v>
      </c>
      <c r="BL242" s="17" t="s">
        <v>129</v>
      </c>
      <c r="BM242" s="225" t="s">
        <v>296</v>
      </c>
    </row>
    <row r="243" s="12" customFormat="1" ht="22.8" customHeight="1">
      <c r="A243" s="12"/>
      <c r="B243" s="198"/>
      <c r="C243" s="199"/>
      <c r="D243" s="200" t="s">
        <v>75</v>
      </c>
      <c r="E243" s="211" t="s">
        <v>297</v>
      </c>
      <c r="F243" s="211" t="s">
        <v>298</v>
      </c>
      <c r="G243" s="199"/>
      <c r="H243" s="199"/>
      <c r="I243" s="202"/>
      <c r="J243" s="212">
        <f>BK243</f>
        <v>0</v>
      </c>
      <c r="K243" s="199"/>
      <c r="L243" s="203"/>
      <c r="M243" s="204"/>
      <c r="N243" s="205"/>
      <c r="O243" s="205"/>
      <c r="P243" s="206">
        <f>SUM(P244:P250)</f>
        <v>0</v>
      </c>
      <c r="Q243" s="205"/>
      <c r="R243" s="206">
        <f>SUM(R244:R250)</f>
        <v>0</v>
      </c>
      <c r="S243" s="205"/>
      <c r="T243" s="207">
        <f>SUM(T244:T250)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8" t="s">
        <v>81</v>
      </c>
      <c r="AT243" s="209" t="s">
        <v>75</v>
      </c>
      <c r="AU243" s="209" t="s">
        <v>81</v>
      </c>
      <c r="AY243" s="208" t="s">
        <v>122</v>
      </c>
      <c r="BK243" s="210">
        <f>SUM(BK244:BK250)</f>
        <v>0</v>
      </c>
    </row>
    <row r="244" s="2" customFormat="1" ht="37.8" customHeight="1">
      <c r="A244" s="38"/>
      <c r="B244" s="39"/>
      <c r="C244" s="213" t="s">
        <v>299</v>
      </c>
      <c r="D244" s="213" t="s">
        <v>125</v>
      </c>
      <c r="E244" s="214" t="s">
        <v>300</v>
      </c>
      <c r="F244" s="215" t="s">
        <v>301</v>
      </c>
      <c r="G244" s="216" t="s">
        <v>267</v>
      </c>
      <c r="H244" s="217">
        <v>1</v>
      </c>
      <c r="I244" s="218"/>
      <c r="J244" s="219">
        <f>ROUND(I244*H244,2)</f>
        <v>0</v>
      </c>
      <c r="K244" s="220"/>
      <c r="L244" s="44"/>
      <c r="M244" s="221" t="s">
        <v>1</v>
      </c>
      <c r="N244" s="222" t="s">
        <v>41</v>
      </c>
      <c r="O244" s="91"/>
      <c r="P244" s="223">
        <f>O244*H244</f>
        <v>0</v>
      </c>
      <c r="Q244" s="223">
        <v>0</v>
      </c>
      <c r="R244" s="223">
        <f>Q244*H244</f>
        <v>0</v>
      </c>
      <c r="S244" s="223">
        <v>0</v>
      </c>
      <c r="T244" s="22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5" t="s">
        <v>129</v>
      </c>
      <c r="AT244" s="225" t="s">
        <v>125</v>
      </c>
      <c r="AU244" s="225" t="s">
        <v>83</v>
      </c>
      <c r="AY244" s="17" t="s">
        <v>122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7" t="s">
        <v>81</v>
      </c>
      <c r="BK244" s="226">
        <f>ROUND(I244*H244,2)</f>
        <v>0</v>
      </c>
      <c r="BL244" s="17" t="s">
        <v>129</v>
      </c>
      <c r="BM244" s="225" t="s">
        <v>302</v>
      </c>
    </row>
    <row r="245" s="2" customFormat="1" ht="37.8" customHeight="1">
      <c r="A245" s="38"/>
      <c r="B245" s="39"/>
      <c r="C245" s="213" t="s">
        <v>303</v>
      </c>
      <c r="D245" s="213" t="s">
        <v>125</v>
      </c>
      <c r="E245" s="214" t="s">
        <v>304</v>
      </c>
      <c r="F245" s="215" t="s">
        <v>305</v>
      </c>
      <c r="G245" s="216" t="s">
        <v>267</v>
      </c>
      <c r="H245" s="217">
        <v>5</v>
      </c>
      <c r="I245" s="218"/>
      <c r="J245" s="219">
        <f>ROUND(I245*H245,2)</f>
        <v>0</v>
      </c>
      <c r="K245" s="220"/>
      <c r="L245" s="44"/>
      <c r="M245" s="221" t="s">
        <v>1</v>
      </c>
      <c r="N245" s="222" t="s">
        <v>41</v>
      </c>
      <c r="O245" s="91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5" t="s">
        <v>129</v>
      </c>
      <c r="AT245" s="225" t="s">
        <v>125</v>
      </c>
      <c r="AU245" s="225" t="s">
        <v>83</v>
      </c>
      <c r="AY245" s="17" t="s">
        <v>122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7" t="s">
        <v>81</v>
      </c>
      <c r="BK245" s="226">
        <f>ROUND(I245*H245,2)</f>
        <v>0</v>
      </c>
      <c r="BL245" s="17" t="s">
        <v>129</v>
      </c>
      <c r="BM245" s="225" t="s">
        <v>306</v>
      </c>
    </row>
    <row r="246" s="2" customFormat="1" ht="24.15" customHeight="1">
      <c r="A246" s="38"/>
      <c r="B246" s="39"/>
      <c r="C246" s="213" t="s">
        <v>235</v>
      </c>
      <c r="D246" s="213" t="s">
        <v>125</v>
      </c>
      <c r="E246" s="214" t="s">
        <v>307</v>
      </c>
      <c r="F246" s="215" t="s">
        <v>308</v>
      </c>
      <c r="G246" s="216" t="s">
        <v>267</v>
      </c>
      <c r="H246" s="217">
        <v>1</v>
      </c>
      <c r="I246" s="218"/>
      <c r="J246" s="219">
        <f>ROUND(I246*H246,2)</f>
        <v>0</v>
      </c>
      <c r="K246" s="220"/>
      <c r="L246" s="44"/>
      <c r="M246" s="221" t="s">
        <v>1</v>
      </c>
      <c r="N246" s="222" t="s">
        <v>41</v>
      </c>
      <c r="O246" s="91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5" t="s">
        <v>129</v>
      </c>
      <c r="AT246" s="225" t="s">
        <v>125</v>
      </c>
      <c r="AU246" s="225" t="s">
        <v>83</v>
      </c>
      <c r="AY246" s="17" t="s">
        <v>122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7" t="s">
        <v>81</v>
      </c>
      <c r="BK246" s="226">
        <f>ROUND(I246*H246,2)</f>
        <v>0</v>
      </c>
      <c r="BL246" s="17" t="s">
        <v>129</v>
      </c>
      <c r="BM246" s="225" t="s">
        <v>309</v>
      </c>
    </row>
    <row r="247" s="2" customFormat="1" ht="16.5" customHeight="1">
      <c r="A247" s="38"/>
      <c r="B247" s="39"/>
      <c r="C247" s="213" t="s">
        <v>310</v>
      </c>
      <c r="D247" s="213" t="s">
        <v>125</v>
      </c>
      <c r="E247" s="214" t="s">
        <v>311</v>
      </c>
      <c r="F247" s="215" t="s">
        <v>312</v>
      </c>
      <c r="G247" s="216" t="s">
        <v>313</v>
      </c>
      <c r="H247" s="217">
        <v>1</v>
      </c>
      <c r="I247" s="218"/>
      <c r="J247" s="219">
        <f>ROUND(I247*H247,2)</f>
        <v>0</v>
      </c>
      <c r="K247" s="220"/>
      <c r="L247" s="44"/>
      <c r="M247" s="221" t="s">
        <v>1</v>
      </c>
      <c r="N247" s="222" t="s">
        <v>41</v>
      </c>
      <c r="O247" s="91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5" t="s">
        <v>129</v>
      </c>
      <c r="AT247" s="225" t="s">
        <v>125</v>
      </c>
      <c r="AU247" s="225" t="s">
        <v>83</v>
      </c>
      <c r="AY247" s="17" t="s">
        <v>122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7" t="s">
        <v>81</v>
      </c>
      <c r="BK247" s="226">
        <f>ROUND(I247*H247,2)</f>
        <v>0</v>
      </c>
      <c r="BL247" s="17" t="s">
        <v>129</v>
      </c>
      <c r="BM247" s="225" t="s">
        <v>314</v>
      </c>
    </row>
    <row r="248" s="13" customFormat="1">
      <c r="A248" s="13"/>
      <c r="B248" s="227"/>
      <c r="C248" s="228"/>
      <c r="D248" s="229" t="s">
        <v>131</v>
      </c>
      <c r="E248" s="230" t="s">
        <v>1</v>
      </c>
      <c r="F248" s="231" t="s">
        <v>81</v>
      </c>
      <c r="G248" s="228"/>
      <c r="H248" s="232">
        <v>1</v>
      </c>
      <c r="I248" s="233"/>
      <c r="J248" s="228"/>
      <c r="K248" s="228"/>
      <c r="L248" s="234"/>
      <c r="M248" s="235"/>
      <c r="N248" s="236"/>
      <c r="O248" s="236"/>
      <c r="P248" s="236"/>
      <c r="Q248" s="236"/>
      <c r="R248" s="236"/>
      <c r="S248" s="236"/>
      <c r="T248" s="23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8" t="s">
        <v>131</v>
      </c>
      <c r="AU248" s="238" t="s">
        <v>83</v>
      </c>
      <c r="AV248" s="13" t="s">
        <v>83</v>
      </c>
      <c r="AW248" s="13" t="s">
        <v>32</v>
      </c>
      <c r="AX248" s="13" t="s">
        <v>81</v>
      </c>
      <c r="AY248" s="238" t="s">
        <v>122</v>
      </c>
    </row>
    <row r="249" s="14" customFormat="1">
      <c r="A249" s="14"/>
      <c r="B249" s="239"/>
      <c r="C249" s="240"/>
      <c r="D249" s="229" t="s">
        <v>131</v>
      </c>
      <c r="E249" s="241" t="s">
        <v>1</v>
      </c>
      <c r="F249" s="242" t="s">
        <v>315</v>
      </c>
      <c r="G249" s="240"/>
      <c r="H249" s="241" t="s">
        <v>1</v>
      </c>
      <c r="I249" s="243"/>
      <c r="J249" s="240"/>
      <c r="K249" s="240"/>
      <c r="L249" s="244"/>
      <c r="M249" s="245"/>
      <c r="N249" s="246"/>
      <c r="O249" s="246"/>
      <c r="P249" s="246"/>
      <c r="Q249" s="246"/>
      <c r="R249" s="246"/>
      <c r="S249" s="246"/>
      <c r="T249" s="24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8" t="s">
        <v>131</v>
      </c>
      <c r="AU249" s="248" t="s">
        <v>83</v>
      </c>
      <c r="AV249" s="14" t="s">
        <v>81</v>
      </c>
      <c r="AW249" s="14" t="s">
        <v>32</v>
      </c>
      <c r="AX249" s="14" t="s">
        <v>76</v>
      </c>
      <c r="AY249" s="248" t="s">
        <v>122</v>
      </c>
    </row>
    <row r="250" s="2" customFormat="1" ht="16.5" customHeight="1">
      <c r="A250" s="38"/>
      <c r="B250" s="39"/>
      <c r="C250" s="213" t="s">
        <v>316</v>
      </c>
      <c r="D250" s="213" t="s">
        <v>125</v>
      </c>
      <c r="E250" s="214" t="s">
        <v>317</v>
      </c>
      <c r="F250" s="215" t="s">
        <v>318</v>
      </c>
      <c r="G250" s="216" t="s">
        <v>313</v>
      </c>
      <c r="H250" s="217">
        <v>1</v>
      </c>
      <c r="I250" s="218"/>
      <c r="J250" s="219">
        <f>ROUND(I250*H250,2)</f>
        <v>0</v>
      </c>
      <c r="K250" s="220"/>
      <c r="L250" s="44"/>
      <c r="M250" s="221" t="s">
        <v>1</v>
      </c>
      <c r="N250" s="222" t="s">
        <v>41</v>
      </c>
      <c r="O250" s="91"/>
      <c r="P250" s="223">
        <f>O250*H250</f>
        <v>0</v>
      </c>
      <c r="Q250" s="223">
        <v>0</v>
      </c>
      <c r="R250" s="223">
        <f>Q250*H250</f>
        <v>0</v>
      </c>
      <c r="S250" s="223">
        <v>0</v>
      </c>
      <c r="T250" s="22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5" t="s">
        <v>129</v>
      </c>
      <c r="AT250" s="225" t="s">
        <v>125</v>
      </c>
      <c r="AU250" s="225" t="s">
        <v>83</v>
      </c>
      <c r="AY250" s="17" t="s">
        <v>122</v>
      </c>
      <c r="BE250" s="226">
        <f>IF(N250="základní",J250,0)</f>
        <v>0</v>
      </c>
      <c r="BF250" s="226">
        <f>IF(N250="snížená",J250,0)</f>
        <v>0</v>
      </c>
      <c r="BG250" s="226">
        <f>IF(N250="zákl. přenesená",J250,0)</f>
        <v>0</v>
      </c>
      <c r="BH250" s="226">
        <f>IF(N250="sníž. přenesená",J250,0)</f>
        <v>0</v>
      </c>
      <c r="BI250" s="226">
        <f>IF(N250="nulová",J250,0)</f>
        <v>0</v>
      </c>
      <c r="BJ250" s="17" t="s">
        <v>81</v>
      </c>
      <c r="BK250" s="226">
        <f>ROUND(I250*H250,2)</f>
        <v>0</v>
      </c>
      <c r="BL250" s="17" t="s">
        <v>129</v>
      </c>
      <c r="BM250" s="225" t="s">
        <v>319</v>
      </c>
    </row>
    <row r="251" s="12" customFormat="1" ht="22.8" customHeight="1">
      <c r="A251" s="12"/>
      <c r="B251" s="198"/>
      <c r="C251" s="199"/>
      <c r="D251" s="200" t="s">
        <v>75</v>
      </c>
      <c r="E251" s="211" t="s">
        <v>320</v>
      </c>
      <c r="F251" s="211" t="s">
        <v>321</v>
      </c>
      <c r="G251" s="199"/>
      <c r="H251" s="199"/>
      <c r="I251" s="202"/>
      <c r="J251" s="212">
        <f>BK251</f>
        <v>0</v>
      </c>
      <c r="K251" s="199"/>
      <c r="L251" s="203"/>
      <c r="M251" s="204"/>
      <c r="N251" s="205"/>
      <c r="O251" s="205"/>
      <c r="P251" s="206">
        <f>SUM(P252:P295)</f>
        <v>0</v>
      </c>
      <c r="Q251" s="205"/>
      <c r="R251" s="206">
        <f>SUM(R252:R295)</f>
        <v>0</v>
      </c>
      <c r="S251" s="205"/>
      <c r="T251" s="207">
        <f>SUM(T252:T295)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8" t="s">
        <v>81</v>
      </c>
      <c r="AT251" s="209" t="s">
        <v>75</v>
      </c>
      <c r="AU251" s="209" t="s">
        <v>81</v>
      </c>
      <c r="AY251" s="208" t="s">
        <v>122</v>
      </c>
      <c r="BK251" s="210">
        <f>SUM(BK252:BK295)</f>
        <v>0</v>
      </c>
    </row>
    <row r="252" s="2" customFormat="1" ht="16.5" customHeight="1">
      <c r="A252" s="38"/>
      <c r="B252" s="39"/>
      <c r="C252" s="213" t="s">
        <v>322</v>
      </c>
      <c r="D252" s="213" t="s">
        <v>125</v>
      </c>
      <c r="E252" s="214" t="s">
        <v>323</v>
      </c>
      <c r="F252" s="215" t="s">
        <v>324</v>
      </c>
      <c r="G252" s="216" t="s">
        <v>313</v>
      </c>
      <c r="H252" s="217">
        <v>1</v>
      </c>
      <c r="I252" s="218"/>
      <c r="J252" s="219">
        <f>ROUND(I252*H252,2)</f>
        <v>0</v>
      </c>
      <c r="K252" s="220"/>
      <c r="L252" s="44"/>
      <c r="M252" s="221" t="s">
        <v>1</v>
      </c>
      <c r="N252" s="222" t="s">
        <v>41</v>
      </c>
      <c r="O252" s="91"/>
      <c r="P252" s="223">
        <f>O252*H252</f>
        <v>0</v>
      </c>
      <c r="Q252" s="223">
        <v>0</v>
      </c>
      <c r="R252" s="223">
        <f>Q252*H252</f>
        <v>0</v>
      </c>
      <c r="S252" s="223">
        <v>0</v>
      </c>
      <c r="T252" s="22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5" t="s">
        <v>129</v>
      </c>
      <c r="AT252" s="225" t="s">
        <v>125</v>
      </c>
      <c r="AU252" s="225" t="s">
        <v>83</v>
      </c>
      <c r="AY252" s="17" t="s">
        <v>122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7" t="s">
        <v>81</v>
      </c>
      <c r="BK252" s="226">
        <f>ROUND(I252*H252,2)</f>
        <v>0</v>
      </c>
      <c r="BL252" s="17" t="s">
        <v>129</v>
      </c>
      <c r="BM252" s="225" t="s">
        <v>325</v>
      </c>
    </row>
    <row r="253" s="13" customFormat="1">
      <c r="A253" s="13"/>
      <c r="B253" s="227"/>
      <c r="C253" s="228"/>
      <c r="D253" s="229" t="s">
        <v>131</v>
      </c>
      <c r="E253" s="230" t="s">
        <v>1</v>
      </c>
      <c r="F253" s="231" t="s">
        <v>81</v>
      </c>
      <c r="G253" s="228"/>
      <c r="H253" s="232">
        <v>1</v>
      </c>
      <c r="I253" s="233"/>
      <c r="J253" s="228"/>
      <c r="K253" s="228"/>
      <c r="L253" s="234"/>
      <c r="M253" s="235"/>
      <c r="N253" s="236"/>
      <c r="O253" s="236"/>
      <c r="P253" s="236"/>
      <c r="Q253" s="236"/>
      <c r="R253" s="236"/>
      <c r="S253" s="236"/>
      <c r="T253" s="23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8" t="s">
        <v>131</v>
      </c>
      <c r="AU253" s="238" t="s">
        <v>83</v>
      </c>
      <c r="AV253" s="13" t="s">
        <v>83</v>
      </c>
      <c r="AW253" s="13" t="s">
        <v>32</v>
      </c>
      <c r="AX253" s="13" t="s">
        <v>81</v>
      </c>
      <c r="AY253" s="238" t="s">
        <v>122</v>
      </c>
    </row>
    <row r="254" s="14" customFormat="1">
      <c r="A254" s="14"/>
      <c r="B254" s="239"/>
      <c r="C254" s="240"/>
      <c r="D254" s="229" t="s">
        <v>131</v>
      </c>
      <c r="E254" s="241" t="s">
        <v>1</v>
      </c>
      <c r="F254" s="242" t="s">
        <v>326</v>
      </c>
      <c r="G254" s="240"/>
      <c r="H254" s="241" t="s">
        <v>1</v>
      </c>
      <c r="I254" s="243"/>
      <c r="J254" s="240"/>
      <c r="K254" s="240"/>
      <c r="L254" s="244"/>
      <c r="M254" s="245"/>
      <c r="N254" s="246"/>
      <c r="O254" s="246"/>
      <c r="P254" s="246"/>
      <c r="Q254" s="246"/>
      <c r="R254" s="246"/>
      <c r="S254" s="246"/>
      <c r="T254" s="24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8" t="s">
        <v>131</v>
      </c>
      <c r="AU254" s="248" t="s">
        <v>83</v>
      </c>
      <c r="AV254" s="14" t="s">
        <v>81</v>
      </c>
      <c r="AW254" s="14" t="s">
        <v>32</v>
      </c>
      <c r="AX254" s="14" t="s">
        <v>76</v>
      </c>
      <c r="AY254" s="248" t="s">
        <v>122</v>
      </c>
    </row>
    <row r="255" s="2" customFormat="1" ht="33" customHeight="1">
      <c r="A255" s="38"/>
      <c r="B255" s="39"/>
      <c r="C255" s="213" t="s">
        <v>327</v>
      </c>
      <c r="D255" s="213" t="s">
        <v>125</v>
      </c>
      <c r="E255" s="214" t="s">
        <v>328</v>
      </c>
      <c r="F255" s="215" t="s">
        <v>329</v>
      </c>
      <c r="G255" s="216" t="s">
        <v>267</v>
      </c>
      <c r="H255" s="217">
        <v>1</v>
      </c>
      <c r="I255" s="218"/>
      <c r="J255" s="219">
        <f>ROUND(I255*H255,2)</f>
        <v>0</v>
      </c>
      <c r="K255" s="220"/>
      <c r="L255" s="44"/>
      <c r="M255" s="221" t="s">
        <v>1</v>
      </c>
      <c r="N255" s="222" t="s">
        <v>41</v>
      </c>
      <c r="O255" s="91"/>
      <c r="P255" s="223">
        <f>O255*H255</f>
        <v>0</v>
      </c>
      <c r="Q255" s="223">
        <v>0</v>
      </c>
      <c r="R255" s="223">
        <f>Q255*H255</f>
        <v>0</v>
      </c>
      <c r="S255" s="223">
        <v>0</v>
      </c>
      <c r="T255" s="22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5" t="s">
        <v>129</v>
      </c>
      <c r="AT255" s="225" t="s">
        <v>125</v>
      </c>
      <c r="AU255" s="225" t="s">
        <v>83</v>
      </c>
      <c r="AY255" s="17" t="s">
        <v>122</v>
      </c>
      <c r="BE255" s="226">
        <f>IF(N255="základní",J255,0)</f>
        <v>0</v>
      </c>
      <c r="BF255" s="226">
        <f>IF(N255="snížená",J255,0)</f>
        <v>0</v>
      </c>
      <c r="BG255" s="226">
        <f>IF(N255="zákl. přenesená",J255,0)</f>
        <v>0</v>
      </c>
      <c r="BH255" s="226">
        <f>IF(N255="sníž. přenesená",J255,0)</f>
        <v>0</v>
      </c>
      <c r="BI255" s="226">
        <f>IF(N255="nulová",J255,0)</f>
        <v>0</v>
      </c>
      <c r="BJ255" s="17" t="s">
        <v>81</v>
      </c>
      <c r="BK255" s="226">
        <f>ROUND(I255*H255,2)</f>
        <v>0</v>
      </c>
      <c r="BL255" s="17" t="s">
        <v>129</v>
      </c>
      <c r="BM255" s="225" t="s">
        <v>330</v>
      </c>
    </row>
    <row r="256" s="2" customFormat="1" ht="16.5" customHeight="1">
      <c r="A256" s="38"/>
      <c r="B256" s="39"/>
      <c r="C256" s="213" t="s">
        <v>331</v>
      </c>
      <c r="D256" s="213" t="s">
        <v>125</v>
      </c>
      <c r="E256" s="214" t="s">
        <v>332</v>
      </c>
      <c r="F256" s="215" t="s">
        <v>333</v>
      </c>
      <c r="G256" s="216" t="s">
        <v>267</v>
      </c>
      <c r="H256" s="217">
        <v>1</v>
      </c>
      <c r="I256" s="218"/>
      <c r="J256" s="219">
        <f>ROUND(I256*H256,2)</f>
        <v>0</v>
      </c>
      <c r="K256" s="220"/>
      <c r="L256" s="44"/>
      <c r="M256" s="221" t="s">
        <v>1</v>
      </c>
      <c r="N256" s="222" t="s">
        <v>41</v>
      </c>
      <c r="O256" s="91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5" t="s">
        <v>129</v>
      </c>
      <c r="AT256" s="225" t="s">
        <v>125</v>
      </c>
      <c r="AU256" s="225" t="s">
        <v>83</v>
      </c>
      <c r="AY256" s="17" t="s">
        <v>122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7" t="s">
        <v>81</v>
      </c>
      <c r="BK256" s="226">
        <f>ROUND(I256*H256,2)</f>
        <v>0</v>
      </c>
      <c r="BL256" s="17" t="s">
        <v>129</v>
      </c>
      <c r="BM256" s="225" t="s">
        <v>334</v>
      </c>
    </row>
    <row r="257" s="13" customFormat="1">
      <c r="A257" s="13"/>
      <c r="B257" s="227"/>
      <c r="C257" s="228"/>
      <c r="D257" s="229" t="s">
        <v>131</v>
      </c>
      <c r="E257" s="230" t="s">
        <v>1</v>
      </c>
      <c r="F257" s="231" t="s">
        <v>81</v>
      </c>
      <c r="G257" s="228"/>
      <c r="H257" s="232">
        <v>1</v>
      </c>
      <c r="I257" s="233"/>
      <c r="J257" s="228"/>
      <c r="K257" s="228"/>
      <c r="L257" s="234"/>
      <c r="M257" s="235"/>
      <c r="N257" s="236"/>
      <c r="O257" s="236"/>
      <c r="P257" s="236"/>
      <c r="Q257" s="236"/>
      <c r="R257" s="236"/>
      <c r="S257" s="236"/>
      <c r="T257" s="23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8" t="s">
        <v>131</v>
      </c>
      <c r="AU257" s="238" t="s">
        <v>83</v>
      </c>
      <c r="AV257" s="13" t="s">
        <v>83</v>
      </c>
      <c r="AW257" s="13" t="s">
        <v>32</v>
      </c>
      <c r="AX257" s="13" t="s">
        <v>81</v>
      </c>
      <c r="AY257" s="238" t="s">
        <v>122</v>
      </c>
    </row>
    <row r="258" s="14" customFormat="1">
      <c r="A258" s="14"/>
      <c r="B258" s="239"/>
      <c r="C258" s="240"/>
      <c r="D258" s="229" t="s">
        <v>131</v>
      </c>
      <c r="E258" s="241" t="s">
        <v>1</v>
      </c>
      <c r="F258" s="242" t="s">
        <v>335</v>
      </c>
      <c r="G258" s="240"/>
      <c r="H258" s="241" t="s">
        <v>1</v>
      </c>
      <c r="I258" s="243"/>
      <c r="J258" s="240"/>
      <c r="K258" s="240"/>
      <c r="L258" s="244"/>
      <c r="M258" s="245"/>
      <c r="N258" s="246"/>
      <c r="O258" s="246"/>
      <c r="P258" s="246"/>
      <c r="Q258" s="246"/>
      <c r="R258" s="246"/>
      <c r="S258" s="246"/>
      <c r="T258" s="24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8" t="s">
        <v>131</v>
      </c>
      <c r="AU258" s="248" t="s">
        <v>83</v>
      </c>
      <c r="AV258" s="14" t="s">
        <v>81</v>
      </c>
      <c r="AW258" s="14" t="s">
        <v>32</v>
      </c>
      <c r="AX258" s="14" t="s">
        <v>76</v>
      </c>
      <c r="AY258" s="248" t="s">
        <v>122</v>
      </c>
    </row>
    <row r="259" s="2" customFormat="1" ht="16.5" customHeight="1">
      <c r="A259" s="38"/>
      <c r="B259" s="39"/>
      <c r="C259" s="213" t="s">
        <v>336</v>
      </c>
      <c r="D259" s="213" t="s">
        <v>125</v>
      </c>
      <c r="E259" s="214" t="s">
        <v>337</v>
      </c>
      <c r="F259" s="215" t="s">
        <v>338</v>
      </c>
      <c r="G259" s="216" t="s">
        <v>267</v>
      </c>
      <c r="H259" s="217">
        <v>1</v>
      </c>
      <c r="I259" s="218"/>
      <c r="J259" s="219">
        <f>ROUND(I259*H259,2)</f>
        <v>0</v>
      </c>
      <c r="K259" s="220"/>
      <c r="L259" s="44"/>
      <c r="M259" s="221" t="s">
        <v>1</v>
      </c>
      <c r="N259" s="222" t="s">
        <v>41</v>
      </c>
      <c r="O259" s="91"/>
      <c r="P259" s="223">
        <f>O259*H259</f>
        <v>0</v>
      </c>
      <c r="Q259" s="223">
        <v>0</v>
      </c>
      <c r="R259" s="223">
        <f>Q259*H259</f>
        <v>0</v>
      </c>
      <c r="S259" s="223">
        <v>0</v>
      </c>
      <c r="T259" s="22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5" t="s">
        <v>129</v>
      </c>
      <c r="AT259" s="225" t="s">
        <v>125</v>
      </c>
      <c r="AU259" s="225" t="s">
        <v>83</v>
      </c>
      <c r="AY259" s="17" t="s">
        <v>122</v>
      </c>
      <c r="BE259" s="226">
        <f>IF(N259="základní",J259,0)</f>
        <v>0</v>
      </c>
      <c r="BF259" s="226">
        <f>IF(N259="snížená",J259,0)</f>
        <v>0</v>
      </c>
      <c r="BG259" s="226">
        <f>IF(N259="zákl. přenesená",J259,0)</f>
        <v>0</v>
      </c>
      <c r="BH259" s="226">
        <f>IF(N259="sníž. přenesená",J259,0)</f>
        <v>0</v>
      </c>
      <c r="BI259" s="226">
        <f>IF(N259="nulová",J259,0)</f>
        <v>0</v>
      </c>
      <c r="BJ259" s="17" t="s">
        <v>81</v>
      </c>
      <c r="BK259" s="226">
        <f>ROUND(I259*H259,2)</f>
        <v>0</v>
      </c>
      <c r="BL259" s="17" t="s">
        <v>129</v>
      </c>
      <c r="BM259" s="225" t="s">
        <v>339</v>
      </c>
    </row>
    <row r="260" s="13" customFormat="1">
      <c r="A260" s="13"/>
      <c r="B260" s="227"/>
      <c r="C260" s="228"/>
      <c r="D260" s="229" t="s">
        <v>131</v>
      </c>
      <c r="E260" s="230" t="s">
        <v>1</v>
      </c>
      <c r="F260" s="231" t="s">
        <v>81</v>
      </c>
      <c r="G260" s="228"/>
      <c r="H260" s="232">
        <v>1</v>
      </c>
      <c r="I260" s="233"/>
      <c r="J260" s="228"/>
      <c r="K260" s="228"/>
      <c r="L260" s="234"/>
      <c r="M260" s="235"/>
      <c r="N260" s="236"/>
      <c r="O260" s="236"/>
      <c r="P260" s="236"/>
      <c r="Q260" s="236"/>
      <c r="R260" s="236"/>
      <c r="S260" s="236"/>
      <c r="T260" s="23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8" t="s">
        <v>131</v>
      </c>
      <c r="AU260" s="238" t="s">
        <v>83</v>
      </c>
      <c r="AV260" s="13" t="s">
        <v>83</v>
      </c>
      <c r="AW260" s="13" t="s">
        <v>32</v>
      </c>
      <c r="AX260" s="13" t="s">
        <v>81</v>
      </c>
      <c r="AY260" s="238" t="s">
        <v>122</v>
      </c>
    </row>
    <row r="261" s="14" customFormat="1">
      <c r="A261" s="14"/>
      <c r="B261" s="239"/>
      <c r="C261" s="240"/>
      <c r="D261" s="229" t="s">
        <v>131</v>
      </c>
      <c r="E261" s="241" t="s">
        <v>1</v>
      </c>
      <c r="F261" s="242" t="s">
        <v>340</v>
      </c>
      <c r="G261" s="240"/>
      <c r="H261" s="241" t="s">
        <v>1</v>
      </c>
      <c r="I261" s="243"/>
      <c r="J261" s="240"/>
      <c r="K261" s="240"/>
      <c r="L261" s="244"/>
      <c r="M261" s="245"/>
      <c r="N261" s="246"/>
      <c r="O261" s="246"/>
      <c r="P261" s="246"/>
      <c r="Q261" s="246"/>
      <c r="R261" s="246"/>
      <c r="S261" s="246"/>
      <c r="T261" s="24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8" t="s">
        <v>131</v>
      </c>
      <c r="AU261" s="248" t="s">
        <v>83</v>
      </c>
      <c r="AV261" s="14" t="s">
        <v>81</v>
      </c>
      <c r="AW261" s="14" t="s">
        <v>32</v>
      </c>
      <c r="AX261" s="14" t="s">
        <v>76</v>
      </c>
      <c r="AY261" s="248" t="s">
        <v>122</v>
      </c>
    </row>
    <row r="262" s="2" customFormat="1" ht="16.5" customHeight="1">
      <c r="A262" s="38"/>
      <c r="B262" s="39"/>
      <c r="C262" s="213" t="s">
        <v>341</v>
      </c>
      <c r="D262" s="213" t="s">
        <v>125</v>
      </c>
      <c r="E262" s="214" t="s">
        <v>342</v>
      </c>
      <c r="F262" s="215" t="s">
        <v>343</v>
      </c>
      <c r="G262" s="216" t="s">
        <v>267</v>
      </c>
      <c r="H262" s="217">
        <v>1</v>
      </c>
      <c r="I262" s="218"/>
      <c r="J262" s="219">
        <f>ROUND(I262*H262,2)</f>
        <v>0</v>
      </c>
      <c r="K262" s="220"/>
      <c r="L262" s="44"/>
      <c r="M262" s="221" t="s">
        <v>1</v>
      </c>
      <c r="N262" s="222" t="s">
        <v>41</v>
      </c>
      <c r="O262" s="91"/>
      <c r="P262" s="223">
        <f>O262*H262</f>
        <v>0</v>
      </c>
      <c r="Q262" s="223">
        <v>0</v>
      </c>
      <c r="R262" s="223">
        <f>Q262*H262</f>
        <v>0</v>
      </c>
      <c r="S262" s="223">
        <v>0</v>
      </c>
      <c r="T262" s="22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5" t="s">
        <v>129</v>
      </c>
      <c r="AT262" s="225" t="s">
        <v>125</v>
      </c>
      <c r="AU262" s="225" t="s">
        <v>83</v>
      </c>
      <c r="AY262" s="17" t="s">
        <v>122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7" t="s">
        <v>81</v>
      </c>
      <c r="BK262" s="226">
        <f>ROUND(I262*H262,2)</f>
        <v>0</v>
      </c>
      <c r="BL262" s="17" t="s">
        <v>129</v>
      </c>
      <c r="BM262" s="225" t="s">
        <v>344</v>
      </c>
    </row>
    <row r="263" s="13" customFormat="1">
      <c r="A263" s="13"/>
      <c r="B263" s="227"/>
      <c r="C263" s="228"/>
      <c r="D263" s="229" t="s">
        <v>131</v>
      </c>
      <c r="E263" s="230" t="s">
        <v>1</v>
      </c>
      <c r="F263" s="231" t="s">
        <v>81</v>
      </c>
      <c r="G263" s="228"/>
      <c r="H263" s="232">
        <v>1</v>
      </c>
      <c r="I263" s="233"/>
      <c r="J263" s="228"/>
      <c r="K263" s="228"/>
      <c r="L263" s="234"/>
      <c r="M263" s="235"/>
      <c r="N263" s="236"/>
      <c r="O263" s="236"/>
      <c r="P263" s="236"/>
      <c r="Q263" s="236"/>
      <c r="R263" s="236"/>
      <c r="S263" s="236"/>
      <c r="T263" s="23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8" t="s">
        <v>131</v>
      </c>
      <c r="AU263" s="238" t="s">
        <v>83</v>
      </c>
      <c r="AV263" s="13" t="s">
        <v>83</v>
      </c>
      <c r="AW263" s="13" t="s">
        <v>32</v>
      </c>
      <c r="AX263" s="13" t="s">
        <v>81</v>
      </c>
      <c r="AY263" s="238" t="s">
        <v>122</v>
      </c>
    </row>
    <row r="264" s="14" customFormat="1">
      <c r="A264" s="14"/>
      <c r="B264" s="239"/>
      <c r="C264" s="240"/>
      <c r="D264" s="229" t="s">
        <v>131</v>
      </c>
      <c r="E264" s="241" t="s">
        <v>1</v>
      </c>
      <c r="F264" s="242" t="s">
        <v>345</v>
      </c>
      <c r="G264" s="240"/>
      <c r="H264" s="241" t="s">
        <v>1</v>
      </c>
      <c r="I264" s="243"/>
      <c r="J264" s="240"/>
      <c r="K264" s="240"/>
      <c r="L264" s="244"/>
      <c r="M264" s="245"/>
      <c r="N264" s="246"/>
      <c r="O264" s="246"/>
      <c r="P264" s="246"/>
      <c r="Q264" s="246"/>
      <c r="R264" s="246"/>
      <c r="S264" s="246"/>
      <c r="T264" s="24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8" t="s">
        <v>131</v>
      </c>
      <c r="AU264" s="248" t="s">
        <v>83</v>
      </c>
      <c r="AV264" s="14" t="s">
        <v>81</v>
      </c>
      <c r="AW264" s="14" t="s">
        <v>32</v>
      </c>
      <c r="AX264" s="14" t="s">
        <v>76</v>
      </c>
      <c r="AY264" s="248" t="s">
        <v>122</v>
      </c>
    </row>
    <row r="265" s="14" customFormat="1">
      <c r="A265" s="14"/>
      <c r="B265" s="239"/>
      <c r="C265" s="240"/>
      <c r="D265" s="229" t="s">
        <v>131</v>
      </c>
      <c r="E265" s="241" t="s">
        <v>1</v>
      </c>
      <c r="F265" s="242" t="s">
        <v>346</v>
      </c>
      <c r="G265" s="240"/>
      <c r="H265" s="241" t="s">
        <v>1</v>
      </c>
      <c r="I265" s="243"/>
      <c r="J265" s="240"/>
      <c r="K265" s="240"/>
      <c r="L265" s="244"/>
      <c r="M265" s="245"/>
      <c r="N265" s="246"/>
      <c r="O265" s="246"/>
      <c r="P265" s="246"/>
      <c r="Q265" s="246"/>
      <c r="R265" s="246"/>
      <c r="S265" s="246"/>
      <c r="T265" s="24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8" t="s">
        <v>131</v>
      </c>
      <c r="AU265" s="248" t="s">
        <v>83</v>
      </c>
      <c r="AV265" s="14" t="s">
        <v>81</v>
      </c>
      <c r="AW265" s="14" t="s">
        <v>32</v>
      </c>
      <c r="AX265" s="14" t="s">
        <v>76</v>
      </c>
      <c r="AY265" s="248" t="s">
        <v>122</v>
      </c>
    </row>
    <row r="266" s="14" customFormat="1">
      <c r="A266" s="14"/>
      <c r="B266" s="239"/>
      <c r="C266" s="240"/>
      <c r="D266" s="229" t="s">
        <v>131</v>
      </c>
      <c r="E266" s="241" t="s">
        <v>1</v>
      </c>
      <c r="F266" s="242" t="s">
        <v>347</v>
      </c>
      <c r="G266" s="240"/>
      <c r="H266" s="241" t="s">
        <v>1</v>
      </c>
      <c r="I266" s="243"/>
      <c r="J266" s="240"/>
      <c r="K266" s="240"/>
      <c r="L266" s="244"/>
      <c r="M266" s="245"/>
      <c r="N266" s="246"/>
      <c r="O266" s="246"/>
      <c r="P266" s="246"/>
      <c r="Q266" s="246"/>
      <c r="R266" s="246"/>
      <c r="S266" s="246"/>
      <c r="T266" s="24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8" t="s">
        <v>131</v>
      </c>
      <c r="AU266" s="248" t="s">
        <v>83</v>
      </c>
      <c r="AV266" s="14" t="s">
        <v>81</v>
      </c>
      <c r="AW266" s="14" t="s">
        <v>32</v>
      </c>
      <c r="AX266" s="14" t="s">
        <v>76</v>
      </c>
      <c r="AY266" s="248" t="s">
        <v>122</v>
      </c>
    </row>
    <row r="267" s="14" customFormat="1">
      <c r="A267" s="14"/>
      <c r="B267" s="239"/>
      <c r="C267" s="240"/>
      <c r="D267" s="229" t="s">
        <v>131</v>
      </c>
      <c r="E267" s="241" t="s">
        <v>1</v>
      </c>
      <c r="F267" s="242" t="s">
        <v>348</v>
      </c>
      <c r="G267" s="240"/>
      <c r="H267" s="241" t="s">
        <v>1</v>
      </c>
      <c r="I267" s="243"/>
      <c r="J267" s="240"/>
      <c r="K267" s="240"/>
      <c r="L267" s="244"/>
      <c r="M267" s="245"/>
      <c r="N267" s="246"/>
      <c r="O267" s="246"/>
      <c r="P267" s="246"/>
      <c r="Q267" s="246"/>
      <c r="R267" s="246"/>
      <c r="S267" s="246"/>
      <c r="T267" s="24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8" t="s">
        <v>131</v>
      </c>
      <c r="AU267" s="248" t="s">
        <v>83</v>
      </c>
      <c r="AV267" s="14" t="s">
        <v>81</v>
      </c>
      <c r="AW267" s="14" t="s">
        <v>32</v>
      </c>
      <c r="AX267" s="14" t="s">
        <v>76</v>
      </c>
      <c r="AY267" s="248" t="s">
        <v>122</v>
      </c>
    </row>
    <row r="268" s="14" customFormat="1">
      <c r="A268" s="14"/>
      <c r="B268" s="239"/>
      <c r="C268" s="240"/>
      <c r="D268" s="229" t="s">
        <v>131</v>
      </c>
      <c r="E268" s="241" t="s">
        <v>1</v>
      </c>
      <c r="F268" s="242" t="s">
        <v>349</v>
      </c>
      <c r="G268" s="240"/>
      <c r="H268" s="241" t="s">
        <v>1</v>
      </c>
      <c r="I268" s="243"/>
      <c r="J268" s="240"/>
      <c r="K268" s="240"/>
      <c r="L268" s="244"/>
      <c r="M268" s="245"/>
      <c r="N268" s="246"/>
      <c r="O268" s="246"/>
      <c r="P268" s="246"/>
      <c r="Q268" s="246"/>
      <c r="R268" s="246"/>
      <c r="S268" s="246"/>
      <c r="T268" s="24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8" t="s">
        <v>131</v>
      </c>
      <c r="AU268" s="248" t="s">
        <v>83</v>
      </c>
      <c r="AV268" s="14" t="s">
        <v>81</v>
      </c>
      <c r="AW268" s="14" t="s">
        <v>32</v>
      </c>
      <c r="AX268" s="14" t="s">
        <v>76</v>
      </c>
      <c r="AY268" s="248" t="s">
        <v>122</v>
      </c>
    </row>
    <row r="269" s="14" customFormat="1">
      <c r="A269" s="14"/>
      <c r="B269" s="239"/>
      <c r="C269" s="240"/>
      <c r="D269" s="229" t="s">
        <v>131</v>
      </c>
      <c r="E269" s="241" t="s">
        <v>1</v>
      </c>
      <c r="F269" s="242" t="s">
        <v>350</v>
      </c>
      <c r="G269" s="240"/>
      <c r="H269" s="241" t="s">
        <v>1</v>
      </c>
      <c r="I269" s="243"/>
      <c r="J269" s="240"/>
      <c r="K269" s="240"/>
      <c r="L269" s="244"/>
      <c r="M269" s="245"/>
      <c r="N269" s="246"/>
      <c r="O269" s="246"/>
      <c r="P269" s="246"/>
      <c r="Q269" s="246"/>
      <c r="R269" s="246"/>
      <c r="S269" s="246"/>
      <c r="T269" s="24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8" t="s">
        <v>131</v>
      </c>
      <c r="AU269" s="248" t="s">
        <v>83</v>
      </c>
      <c r="AV269" s="14" t="s">
        <v>81</v>
      </c>
      <c r="AW269" s="14" t="s">
        <v>32</v>
      </c>
      <c r="AX269" s="14" t="s">
        <v>76</v>
      </c>
      <c r="AY269" s="248" t="s">
        <v>122</v>
      </c>
    </row>
    <row r="270" s="2" customFormat="1" ht="24.15" customHeight="1">
      <c r="A270" s="38"/>
      <c r="B270" s="39"/>
      <c r="C270" s="213" t="s">
        <v>351</v>
      </c>
      <c r="D270" s="213" t="s">
        <v>125</v>
      </c>
      <c r="E270" s="214" t="s">
        <v>352</v>
      </c>
      <c r="F270" s="215" t="s">
        <v>353</v>
      </c>
      <c r="G270" s="216" t="s">
        <v>267</v>
      </c>
      <c r="H270" s="217">
        <v>2</v>
      </c>
      <c r="I270" s="218"/>
      <c r="J270" s="219">
        <f>ROUND(I270*H270,2)</f>
        <v>0</v>
      </c>
      <c r="K270" s="220"/>
      <c r="L270" s="44"/>
      <c r="M270" s="221" t="s">
        <v>1</v>
      </c>
      <c r="N270" s="222" t="s">
        <v>41</v>
      </c>
      <c r="O270" s="91"/>
      <c r="P270" s="223">
        <f>O270*H270</f>
        <v>0</v>
      </c>
      <c r="Q270" s="223">
        <v>0</v>
      </c>
      <c r="R270" s="223">
        <f>Q270*H270</f>
        <v>0</v>
      </c>
      <c r="S270" s="223">
        <v>0</v>
      </c>
      <c r="T270" s="22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5" t="s">
        <v>129</v>
      </c>
      <c r="AT270" s="225" t="s">
        <v>125</v>
      </c>
      <c r="AU270" s="225" t="s">
        <v>83</v>
      </c>
      <c r="AY270" s="17" t="s">
        <v>122</v>
      </c>
      <c r="BE270" s="226">
        <f>IF(N270="základní",J270,0)</f>
        <v>0</v>
      </c>
      <c r="BF270" s="226">
        <f>IF(N270="snížená",J270,0)</f>
        <v>0</v>
      </c>
      <c r="BG270" s="226">
        <f>IF(N270="zákl. přenesená",J270,0)</f>
        <v>0</v>
      </c>
      <c r="BH270" s="226">
        <f>IF(N270="sníž. přenesená",J270,0)</f>
        <v>0</v>
      </c>
      <c r="BI270" s="226">
        <f>IF(N270="nulová",J270,0)</f>
        <v>0</v>
      </c>
      <c r="BJ270" s="17" t="s">
        <v>81</v>
      </c>
      <c r="BK270" s="226">
        <f>ROUND(I270*H270,2)</f>
        <v>0</v>
      </c>
      <c r="BL270" s="17" t="s">
        <v>129</v>
      </c>
      <c r="BM270" s="225" t="s">
        <v>354</v>
      </c>
    </row>
    <row r="271" s="2" customFormat="1" ht="24.15" customHeight="1">
      <c r="A271" s="38"/>
      <c r="B271" s="39"/>
      <c r="C271" s="213" t="s">
        <v>355</v>
      </c>
      <c r="D271" s="213" t="s">
        <v>125</v>
      </c>
      <c r="E271" s="214" t="s">
        <v>356</v>
      </c>
      <c r="F271" s="215" t="s">
        <v>357</v>
      </c>
      <c r="G271" s="216" t="s">
        <v>267</v>
      </c>
      <c r="H271" s="217">
        <v>2</v>
      </c>
      <c r="I271" s="218"/>
      <c r="J271" s="219">
        <f>ROUND(I271*H271,2)</f>
        <v>0</v>
      </c>
      <c r="K271" s="220"/>
      <c r="L271" s="44"/>
      <c r="M271" s="221" t="s">
        <v>1</v>
      </c>
      <c r="N271" s="222" t="s">
        <v>41</v>
      </c>
      <c r="O271" s="91"/>
      <c r="P271" s="223">
        <f>O271*H271</f>
        <v>0</v>
      </c>
      <c r="Q271" s="223">
        <v>0</v>
      </c>
      <c r="R271" s="223">
        <f>Q271*H271</f>
        <v>0</v>
      </c>
      <c r="S271" s="223">
        <v>0</v>
      </c>
      <c r="T271" s="22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5" t="s">
        <v>129</v>
      </c>
      <c r="AT271" s="225" t="s">
        <v>125</v>
      </c>
      <c r="AU271" s="225" t="s">
        <v>83</v>
      </c>
      <c r="AY271" s="17" t="s">
        <v>122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7" t="s">
        <v>81</v>
      </c>
      <c r="BK271" s="226">
        <f>ROUND(I271*H271,2)</f>
        <v>0</v>
      </c>
      <c r="BL271" s="17" t="s">
        <v>129</v>
      </c>
      <c r="BM271" s="225" t="s">
        <v>358</v>
      </c>
    </row>
    <row r="272" s="13" customFormat="1">
      <c r="A272" s="13"/>
      <c r="B272" s="227"/>
      <c r="C272" s="228"/>
      <c r="D272" s="229" t="s">
        <v>131</v>
      </c>
      <c r="E272" s="230" t="s">
        <v>1</v>
      </c>
      <c r="F272" s="231" t="s">
        <v>83</v>
      </c>
      <c r="G272" s="228"/>
      <c r="H272" s="232">
        <v>2</v>
      </c>
      <c r="I272" s="233"/>
      <c r="J272" s="228"/>
      <c r="K272" s="228"/>
      <c r="L272" s="234"/>
      <c r="M272" s="235"/>
      <c r="N272" s="236"/>
      <c r="O272" s="236"/>
      <c r="P272" s="236"/>
      <c r="Q272" s="236"/>
      <c r="R272" s="236"/>
      <c r="S272" s="236"/>
      <c r="T272" s="23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8" t="s">
        <v>131</v>
      </c>
      <c r="AU272" s="238" t="s">
        <v>83</v>
      </c>
      <c r="AV272" s="13" t="s">
        <v>83</v>
      </c>
      <c r="AW272" s="13" t="s">
        <v>32</v>
      </c>
      <c r="AX272" s="13" t="s">
        <v>81</v>
      </c>
      <c r="AY272" s="238" t="s">
        <v>122</v>
      </c>
    </row>
    <row r="273" s="2" customFormat="1" ht="16.5" customHeight="1">
      <c r="A273" s="38"/>
      <c r="B273" s="39"/>
      <c r="C273" s="213" t="s">
        <v>247</v>
      </c>
      <c r="D273" s="213" t="s">
        <v>125</v>
      </c>
      <c r="E273" s="214" t="s">
        <v>359</v>
      </c>
      <c r="F273" s="215" t="s">
        <v>360</v>
      </c>
      <c r="G273" s="216" t="s">
        <v>267</v>
      </c>
      <c r="H273" s="217">
        <v>1</v>
      </c>
      <c r="I273" s="218"/>
      <c r="J273" s="219">
        <f>ROUND(I273*H273,2)</f>
        <v>0</v>
      </c>
      <c r="K273" s="220"/>
      <c r="L273" s="44"/>
      <c r="M273" s="221" t="s">
        <v>1</v>
      </c>
      <c r="N273" s="222" t="s">
        <v>41</v>
      </c>
      <c r="O273" s="91"/>
      <c r="P273" s="223">
        <f>O273*H273</f>
        <v>0</v>
      </c>
      <c r="Q273" s="223">
        <v>0</v>
      </c>
      <c r="R273" s="223">
        <f>Q273*H273</f>
        <v>0</v>
      </c>
      <c r="S273" s="223">
        <v>0</v>
      </c>
      <c r="T273" s="22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5" t="s">
        <v>129</v>
      </c>
      <c r="AT273" s="225" t="s">
        <v>125</v>
      </c>
      <c r="AU273" s="225" t="s">
        <v>83</v>
      </c>
      <c r="AY273" s="17" t="s">
        <v>122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7" t="s">
        <v>81</v>
      </c>
      <c r="BK273" s="226">
        <f>ROUND(I273*H273,2)</f>
        <v>0</v>
      </c>
      <c r="BL273" s="17" t="s">
        <v>129</v>
      </c>
      <c r="BM273" s="225" t="s">
        <v>361</v>
      </c>
    </row>
    <row r="274" s="13" customFormat="1">
      <c r="A274" s="13"/>
      <c r="B274" s="227"/>
      <c r="C274" s="228"/>
      <c r="D274" s="229" t="s">
        <v>131</v>
      </c>
      <c r="E274" s="230" t="s">
        <v>1</v>
      </c>
      <c r="F274" s="231" t="s">
        <v>81</v>
      </c>
      <c r="G274" s="228"/>
      <c r="H274" s="232">
        <v>1</v>
      </c>
      <c r="I274" s="233"/>
      <c r="J274" s="228"/>
      <c r="K274" s="228"/>
      <c r="L274" s="234"/>
      <c r="M274" s="235"/>
      <c r="N274" s="236"/>
      <c r="O274" s="236"/>
      <c r="P274" s="236"/>
      <c r="Q274" s="236"/>
      <c r="R274" s="236"/>
      <c r="S274" s="236"/>
      <c r="T274" s="23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8" t="s">
        <v>131</v>
      </c>
      <c r="AU274" s="238" t="s">
        <v>83</v>
      </c>
      <c r="AV274" s="13" t="s">
        <v>83</v>
      </c>
      <c r="AW274" s="13" t="s">
        <v>32</v>
      </c>
      <c r="AX274" s="13" t="s">
        <v>81</v>
      </c>
      <c r="AY274" s="238" t="s">
        <v>122</v>
      </c>
    </row>
    <row r="275" s="14" customFormat="1">
      <c r="A275" s="14"/>
      <c r="B275" s="239"/>
      <c r="C275" s="240"/>
      <c r="D275" s="229" t="s">
        <v>131</v>
      </c>
      <c r="E275" s="241" t="s">
        <v>1</v>
      </c>
      <c r="F275" s="242" t="s">
        <v>362</v>
      </c>
      <c r="G275" s="240"/>
      <c r="H275" s="241" t="s">
        <v>1</v>
      </c>
      <c r="I275" s="243"/>
      <c r="J275" s="240"/>
      <c r="K275" s="240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131</v>
      </c>
      <c r="AU275" s="248" t="s">
        <v>83</v>
      </c>
      <c r="AV275" s="14" t="s">
        <v>81</v>
      </c>
      <c r="AW275" s="14" t="s">
        <v>32</v>
      </c>
      <c r="AX275" s="14" t="s">
        <v>76</v>
      </c>
      <c r="AY275" s="248" t="s">
        <v>122</v>
      </c>
    </row>
    <row r="276" s="14" customFormat="1">
      <c r="A276" s="14"/>
      <c r="B276" s="239"/>
      <c r="C276" s="240"/>
      <c r="D276" s="229" t="s">
        <v>131</v>
      </c>
      <c r="E276" s="241" t="s">
        <v>1</v>
      </c>
      <c r="F276" s="242" t="s">
        <v>363</v>
      </c>
      <c r="G276" s="240"/>
      <c r="H276" s="241" t="s">
        <v>1</v>
      </c>
      <c r="I276" s="243"/>
      <c r="J276" s="240"/>
      <c r="K276" s="240"/>
      <c r="L276" s="244"/>
      <c r="M276" s="245"/>
      <c r="N276" s="246"/>
      <c r="O276" s="246"/>
      <c r="P276" s="246"/>
      <c r="Q276" s="246"/>
      <c r="R276" s="246"/>
      <c r="S276" s="246"/>
      <c r="T276" s="24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8" t="s">
        <v>131</v>
      </c>
      <c r="AU276" s="248" t="s">
        <v>83</v>
      </c>
      <c r="AV276" s="14" t="s">
        <v>81</v>
      </c>
      <c r="AW276" s="14" t="s">
        <v>32</v>
      </c>
      <c r="AX276" s="14" t="s">
        <v>76</v>
      </c>
      <c r="AY276" s="248" t="s">
        <v>122</v>
      </c>
    </row>
    <row r="277" s="14" customFormat="1">
      <c r="A277" s="14"/>
      <c r="B277" s="239"/>
      <c r="C277" s="240"/>
      <c r="D277" s="229" t="s">
        <v>131</v>
      </c>
      <c r="E277" s="241" t="s">
        <v>1</v>
      </c>
      <c r="F277" s="242" t="s">
        <v>364</v>
      </c>
      <c r="G277" s="240"/>
      <c r="H277" s="241" t="s">
        <v>1</v>
      </c>
      <c r="I277" s="243"/>
      <c r="J277" s="240"/>
      <c r="K277" s="240"/>
      <c r="L277" s="244"/>
      <c r="M277" s="245"/>
      <c r="N277" s="246"/>
      <c r="O277" s="246"/>
      <c r="P277" s="246"/>
      <c r="Q277" s="246"/>
      <c r="R277" s="246"/>
      <c r="S277" s="246"/>
      <c r="T277" s="24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8" t="s">
        <v>131</v>
      </c>
      <c r="AU277" s="248" t="s">
        <v>83</v>
      </c>
      <c r="AV277" s="14" t="s">
        <v>81</v>
      </c>
      <c r="AW277" s="14" t="s">
        <v>32</v>
      </c>
      <c r="AX277" s="14" t="s">
        <v>76</v>
      </c>
      <c r="AY277" s="248" t="s">
        <v>122</v>
      </c>
    </row>
    <row r="278" s="14" customFormat="1">
      <c r="A278" s="14"/>
      <c r="B278" s="239"/>
      <c r="C278" s="240"/>
      <c r="D278" s="229" t="s">
        <v>131</v>
      </c>
      <c r="E278" s="241" t="s">
        <v>1</v>
      </c>
      <c r="F278" s="242" t="s">
        <v>365</v>
      </c>
      <c r="G278" s="240"/>
      <c r="H278" s="241" t="s">
        <v>1</v>
      </c>
      <c r="I278" s="243"/>
      <c r="J278" s="240"/>
      <c r="K278" s="240"/>
      <c r="L278" s="244"/>
      <c r="M278" s="245"/>
      <c r="N278" s="246"/>
      <c r="O278" s="246"/>
      <c r="P278" s="246"/>
      <c r="Q278" s="246"/>
      <c r="R278" s="246"/>
      <c r="S278" s="246"/>
      <c r="T278" s="24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8" t="s">
        <v>131</v>
      </c>
      <c r="AU278" s="248" t="s">
        <v>83</v>
      </c>
      <c r="AV278" s="14" t="s">
        <v>81</v>
      </c>
      <c r="AW278" s="14" t="s">
        <v>32</v>
      </c>
      <c r="AX278" s="14" t="s">
        <v>76</v>
      </c>
      <c r="AY278" s="248" t="s">
        <v>122</v>
      </c>
    </row>
    <row r="279" s="14" customFormat="1">
      <c r="A279" s="14"/>
      <c r="B279" s="239"/>
      <c r="C279" s="240"/>
      <c r="D279" s="229" t="s">
        <v>131</v>
      </c>
      <c r="E279" s="241" t="s">
        <v>1</v>
      </c>
      <c r="F279" s="242" t="s">
        <v>366</v>
      </c>
      <c r="G279" s="240"/>
      <c r="H279" s="241" t="s">
        <v>1</v>
      </c>
      <c r="I279" s="243"/>
      <c r="J279" s="240"/>
      <c r="K279" s="240"/>
      <c r="L279" s="244"/>
      <c r="M279" s="245"/>
      <c r="N279" s="246"/>
      <c r="O279" s="246"/>
      <c r="P279" s="246"/>
      <c r="Q279" s="246"/>
      <c r="R279" s="246"/>
      <c r="S279" s="246"/>
      <c r="T279" s="247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8" t="s">
        <v>131</v>
      </c>
      <c r="AU279" s="248" t="s">
        <v>83</v>
      </c>
      <c r="AV279" s="14" t="s">
        <v>81</v>
      </c>
      <c r="AW279" s="14" t="s">
        <v>32</v>
      </c>
      <c r="AX279" s="14" t="s">
        <v>76</v>
      </c>
      <c r="AY279" s="248" t="s">
        <v>122</v>
      </c>
    </row>
    <row r="280" s="14" customFormat="1">
      <c r="A280" s="14"/>
      <c r="B280" s="239"/>
      <c r="C280" s="240"/>
      <c r="D280" s="229" t="s">
        <v>131</v>
      </c>
      <c r="E280" s="241" t="s">
        <v>1</v>
      </c>
      <c r="F280" s="242" t="s">
        <v>367</v>
      </c>
      <c r="G280" s="240"/>
      <c r="H280" s="241" t="s">
        <v>1</v>
      </c>
      <c r="I280" s="243"/>
      <c r="J280" s="240"/>
      <c r="K280" s="240"/>
      <c r="L280" s="244"/>
      <c r="M280" s="245"/>
      <c r="N280" s="246"/>
      <c r="O280" s="246"/>
      <c r="P280" s="246"/>
      <c r="Q280" s="246"/>
      <c r="R280" s="246"/>
      <c r="S280" s="246"/>
      <c r="T280" s="24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8" t="s">
        <v>131</v>
      </c>
      <c r="AU280" s="248" t="s">
        <v>83</v>
      </c>
      <c r="AV280" s="14" t="s">
        <v>81</v>
      </c>
      <c r="AW280" s="14" t="s">
        <v>32</v>
      </c>
      <c r="AX280" s="14" t="s">
        <v>76</v>
      </c>
      <c r="AY280" s="248" t="s">
        <v>122</v>
      </c>
    </row>
    <row r="281" s="14" customFormat="1">
      <c r="A281" s="14"/>
      <c r="B281" s="239"/>
      <c r="C281" s="240"/>
      <c r="D281" s="229" t="s">
        <v>131</v>
      </c>
      <c r="E281" s="241" t="s">
        <v>1</v>
      </c>
      <c r="F281" s="242" t="s">
        <v>368</v>
      </c>
      <c r="G281" s="240"/>
      <c r="H281" s="241" t="s">
        <v>1</v>
      </c>
      <c r="I281" s="243"/>
      <c r="J281" s="240"/>
      <c r="K281" s="240"/>
      <c r="L281" s="244"/>
      <c r="M281" s="245"/>
      <c r="N281" s="246"/>
      <c r="O281" s="246"/>
      <c r="P281" s="246"/>
      <c r="Q281" s="246"/>
      <c r="R281" s="246"/>
      <c r="S281" s="246"/>
      <c r="T281" s="24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8" t="s">
        <v>131</v>
      </c>
      <c r="AU281" s="248" t="s">
        <v>83</v>
      </c>
      <c r="AV281" s="14" t="s">
        <v>81</v>
      </c>
      <c r="AW281" s="14" t="s">
        <v>32</v>
      </c>
      <c r="AX281" s="14" t="s">
        <v>76</v>
      </c>
      <c r="AY281" s="248" t="s">
        <v>122</v>
      </c>
    </row>
    <row r="282" s="14" customFormat="1">
      <c r="A282" s="14"/>
      <c r="B282" s="239"/>
      <c r="C282" s="240"/>
      <c r="D282" s="229" t="s">
        <v>131</v>
      </c>
      <c r="E282" s="241" t="s">
        <v>1</v>
      </c>
      <c r="F282" s="242" t="s">
        <v>369</v>
      </c>
      <c r="G282" s="240"/>
      <c r="H282" s="241" t="s">
        <v>1</v>
      </c>
      <c r="I282" s="243"/>
      <c r="J282" s="240"/>
      <c r="K282" s="240"/>
      <c r="L282" s="244"/>
      <c r="M282" s="245"/>
      <c r="N282" s="246"/>
      <c r="O282" s="246"/>
      <c r="P282" s="246"/>
      <c r="Q282" s="246"/>
      <c r="R282" s="246"/>
      <c r="S282" s="246"/>
      <c r="T282" s="24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131</v>
      </c>
      <c r="AU282" s="248" t="s">
        <v>83</v>
      </c>
      <c r="AV282" s="14" t="s">
        <v>81</v>
      </c>
      <c r="AW282" s="14" t="s">
        <v>32</v>
      </c>
      <c r="AX282" s="14" t="s">
        <v>76</v>
      </c>
      <c r="AY282" s="248" t="s">
        <v>122</v>
      </c>
    </row>
    <row r="283" s="2" customFormat="1" ht="21.75" customHeight="1">
      <c r="A283" s="38"/>
      <c r="B283" s="39"/>
      <c r="C283" s="213" t="s">
        <v>370</v>
      </c>
      <c r="D283" s="213" t="s">
        <v>125</v>
      </c>
      <c r="E283" s="214" t="s">
        <v>371</v>
      </c>
      <c r="F283" s="215" t="s">
        <v>372</v>
      </c>
      <c r="G283" s="216" t="s">
        <v>313</v>
      </c>
      <c r="H283" s="217">
        <v>2</v>
      </c>
      <c r="I283" s="218"/>
      <c r="J283" s="219">
        <f>ROUND(I283*H283,2)</f>
        <v>0</v>
      </c>
      <c r="K283" s="220"/>
      <c r="L283" s="44"/>
      <c r="M283" s="221" t="s">
        <v>1</v>
      </c>
      <c r="N283" s="222" t="s">
        <v>41</v>
      </c>
      <c r="O283" s="91"/>
      <c r="P283" s="223">
        <f>O283*H283</f>
        <v>0</v>
      </c>
      <c r="Q283" s="223">
        <v>0</v>
      </c>
      <c r="R283" s="223">
        <f>Q283*H283</f>
        <v>0</v>
      </c>
      <c r="S283" s="223">
        <v>0</v>
      </c>
      <c r="T283" s="22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5" t="s">
        <v>129</v>
      </c>
      <c r="AT283" s="225" t="s">
        <v>125</v>
      </c>
      <c r="AU283" s="225" t="s">
        <v>83</v>
      </c>
      <c r="AY283" s="17" t="s">
        <v>122</v>
      </c>
      <c r="BE283" s="226">
        <f>IF(N283="základní",J283,0)</f>
        <v>0</v>
      </c>
      <c r="BF283" s="226">
        <f>IF(N283="snížená",J283,0)</f>
        <v>0</v>
      </c>
      <c r="BG283" s="226">
        <f>IF(N283="zákl. přenesená",J283,0)</f>
        <v>0</v>
      </c>
      <c r="BH283" s="226">
        <f>IF(N283="sníž. přenesená",J283,0)</f>
        <v>0</v>
      </c>
      <c r="BI283" s="226">
        <f>IF(N283="nulová",J283,0)</f>
        <v>0</v>
      </c>
      <c r="BJ283" s="17" t="s">
        <v>81</v>
      </c>
      <c r="BK283" s="226">
        <f>ROUND(I283*H283,2)</f>
        <v>0</v>
      </c>
      <c r="BL283" s="17" t="s">
        <v>129</v>
      </c>
      <c r="BM283" s="225" t="s">
        <v>373</v>
      </c>
    </row>
    <row r="284" s="13" customFormat="1">
      <c r="A284" s="13"/>
      <c r="B284" s="227"/>
      <c r="C284" s="228"/>
      <c r="D284" s="229" t="s">
        <v>131</v>
      </c>
      <c r="E284" s="230" t="s">
        <v>1</v>
      </c>
      <c r="F284" s="231" t="s">
        <v>81</v>
      </c>
      <c r="G284" s="228"/>
      <c r="H284" s="232">
        <v>1</v>
      </c>
      <c r="I284" s="233"/>
      <c r="J284" s="228"/>
      <c r="K284" s="228"/>
      <c r="L284" s="234"/>
      <c r="M284" s="235"/>
      <c r="N284" s="236"/>
      <c r="O284" s="236"/>
      <c r="P284" s="236"/>
      <c r="Q284" s="236"/>
      <c r="R284" s="236"/>
      <c r="S284" s="236"/>
      <c r="T284" s="23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8" t="s">
        <v>131</v>
      </c>
      <c r="AU284" s="238" t="s">
        <v>83</v>
      </c>
      <c r="AV284" s="13" t="s">
        <v>83</v>
      </c>
      <c r="AW284" s="13" t="s">
        <v>32</v>
      </c>
      <c r="AX284" s="13" t="s">
        <v>76</v>
      </c>
      <c r="AY284" s="238" t="s">
        <v>122</v>
      </c>
    </row>
    <row r="285" s="14" customFormat="1">
      <c r="A285" s="14"/>
      <c r="B285" s="239"/>
      <c r="C285" s="240"/>
      <c r="D285" s="229" t="s">
        <v>131</v>
      </c>
      <c r="E285" s="241" t="s">
        <v>1</v>
      </c>
      <c r="F285" s="242" t="s">
        <v>374</v>
      </c>
      <c r="G285" s="240"/>
      <c r="H285" s="241" t="s">
        <v>1</v>
      </c>
      <c r="I285" s="243"/>
      <c r="J285" s="240"/>
      <c r="K285" s="240"/>
      <c r="L285" s="244"/>
      <c r="M285" s="245"/>
      <c r="N285" s="246"/>
      <c r="O285" s="246"/>
      <c r="P285" s="246"/>
      <c r="Q285" s="246"/>
      <c r="R285" s="246"/>
      <c r="S285" s="246"/>
      <c r="T285" s="24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8" t="s">
        <v>131</v>
      </c>
      <c r="AU285" s="248" t="s">
        <v>83</v>
      </c>
      <c r="AV285" s="14" t="s">
        <v>81</v>
      </c>
      <c r="AW285" s="14" t="s">
        <v>32</v>
      </c>
      <c r="AX285" s="14" t="s">
        <v>76</v>
      </c>
      <c r="AY285" s="248" t="s">
        <v>122</v>
      </c>
    </row>
    <row r="286" s="13" customFormat="1">
      <c r="A286" s="13"/>
      <c r="B286" s="227"/>
      <c r="C286" s="228"/>
      <c r="D286" s="229" t="s">
        <v>131</v>
      </c>
      <c r="E286" s="230" t="s">
        <v>1</v>
      </c>
      <c r="F286" s="231" t="s">
        <v>81</v>
      </c>
      <c r="G286" s="228"/>
      <c r="H286" s="232">
        <v>1</v>
      </c>
      <c r="I286" s="233"/>
      <c r="J286" s="228"/>
      <c r="K286" s="228"/>
      <c r="L286" s="234"/>
      <c r="M286" s="235"/>
      <c r="N286" s="236"/>
      <c r="O286" s="236"/>
      <c r="P286" s="236"/>
      <c r="Q286" s="236"/>
      <c r="R286" s="236"/>
      <c r="S286" s="236"/>
      <c r="T286" s="23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8" t="s">
        <v>131</v>
      </c>
      <c r="AU286" s="238" t="s">
        <v>83</v>
      </c>
      <c r="AV286" s="13" t="s">
        <v>83</v>
      </c>
      <c r="AW286" s="13" t="s">
        <v>32</v>
      </c>
      <c r="AX286" s="13" t="s">
        <v>76</v>
      </c>
      <c r="AY286" s="238" t="s">
        <v>122</v>
      </c>
    </row>
    <row r="287" s="14" customFormat="1">
      <c r="A287" s="14"/>
      <c r="B287" s="239"/>
      <c r="C287" s="240"/>
      <c r="D287" s="229" t="s">
        <v>131</v>
      </c>
      <c r="E287" s="241" t="s">
        <v>1</v>
      </c>
      <c r="F287" s="242" t="s">
        <v>375</v>
      </c>
      <c r="G287" s="240"/>
      <c r="H287" s="241" t="s">
        <v>1</v>
      </c>
      <c r="I287" s="243"/>
      <c r="J287" s="240"/>
      <c r="K287" s="240"/>
      <c r="L287" s="244"/>
      <c r="M287" s="245"/>
      <c r="N287" s="246"/>
      <c r="O287" s="246"/>
      <c r="P287" s="246"/>
      <c r="Q287" s="246"/>
      <c r="R287" s="246"/>
      <c r="S287" s="246"/>
      <c r="T287" s="24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8" t="s">
        <v>131</v>
      </c>
      <c r="AU287" s="248" t="s">
        <v>83</v>
      </c>
      <c r="AV287" s="14" t="s">
        <v>81</v>
      </c>
      <c r="AW287" s="14" t="s">
        <v>32</v>
      </c>
      <c r="AX287" s="14" t="s">
        <v>76</v>
      </c>
      <c r="AY287" s="248" t="s">
        <v>122</v>
      </c>
    </row>
    <row r="288" s="15" customFormat="1">
      <c r="A288" s="15"/>
      <c r="B288" s="249"/>
      <c r="C288" s="250"/>
      <c r="D288" s="229" t="s">
        <v>131</v>
      </c>
      <c r="E288" s="251" t="s">
        <v>1</v>
      </c>
      <c r="F288" s="252" t="s">
        <v>136</v>
      </c>
      <c r="G288" s="250"/>
      <c r="H288" s="253">
        <v>2</v>
      </c>
      <c r="I288" s="254"/>
      <c r="J288" s="250"/>
      <c r="K288" s="250"/>
      <c r="L288" s="255"/>
      <c r="M288" s="256"/>
      <c r="N288" s="257"/>
      <c r="O288" s="257"/>
      <c r="P288" s="257"/>
      <c r="Q288" s="257"/>
      <c r="R288" s="257"/>
      <c r="S288" s="257"/>
      <c r="T288" s="258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59" t="s">
        <v>131</v>
      </c>
      <c r="AU288" s="259" t="s">
        <v>83</v>
      </c>
      <c r="AV288" s="15" t="s">
        <v>129</v>
      </c>
      <c r="AW288" s="15" t="s">
        <v>32</v>
      </c>
      <c r="AX288" s="15" t="s">
        <v>81</v>
      </c>
      <c r="AY288" s="259" t="s">
        <v>122</v>
      </c>
    </row>
    <row r="289" s="2" customFormat="1" ht="24.15" customHeight="1">
      <c r="A289" s="38"/>
      <c r="B289" s="39"/>
      <c r="C289" s="213" t="s">
        <v>376</v>
      </c>
      <c r="D289" s="213" t="s">
        <v>125</v>
      </c>
      <c r="E289" s="214" t="s">
        <v>377</v>
      </c>
      <c r="F289" s="215" t="s">
        <v>378</v>
      </c>
      <c r="G289" s="216" t="s">
        <v>379</v>
      </c>
      <c r="H289" s="217">
        <v>1</v>
      </c>
      <c r="I289" s="218"/>
      <c r="J289" s="219">
        <f>ROUND(I289*H289,2)</f>
        <v>0</v>
      </c>
      <c r="K289" s="220"/>
      <c r="L289" s="44"/>
      <c r="M289" s="221" t="s">
        <v>1</v>
      </c>
      <c r="N289" s="222" t="s">
        <v>41</v>
      </c>
      <c r="O289" s="91"/>
      <c r="P289" s="223">
        <f>O289*H289</f>
        <v>0</v>
      </c>
      <c r="Q289" s="223">
        <v>0</v>
      </c>
      <c r="R289" s="223">
        <f>Q289*H289</f>
        <v>0</v>
      </c>
      <c r="S289" s="223">
        <v>0</v>
      </c>
      <c r="T289" s="224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5" t="s">
        <v>129</v>
      </c>
      <c r="AT289" s="225" t="s">
        <v>125</v>
      </c>
      <c r="AU289" s="225" t="s">
        <v>83</v>
      </c>
      <c r="AY289" s="17" t="s">
        <v>122</v>
      </c>
      <c r="BE289" s="226">
        <f>IF(N289="základní",J289,0)</f>
        <v>0</v>
      </c>
      <c r="BF289" s="226">
        <f>IF(N289="snížená",J289,0)</f>
        <v>0</v>
      </c>
      <c r="BG289" s="226">
        <f>IF(N289="zákl. přenesená",J289,0)</f>
        <v>0</v>
      </c>
      <c r="BH289" s="226">
        <f>IF(N289="sníž. přenesená",J289,0)</f>
        <v>0</v>
      </c>
      <c r="BI289" s="226">
        <f>IF(N289="nulová",J289,0)</f>
        <v>0</v>
      </c>
      <c r="BJ289" s="17" t="s">
        <v>81</v>
      </c>
      <c r="BK289" s="226">
        <f>ROUND(I289*H289,2)</f>
        <v>0</v>
      </c>
      <c r="BL289" s="17" t="s">
        <v>129</v>
      </c>
      <c r="BM289" s="225" t="s">
        <v>380</v>
      </c>
    </row>
    <row r="290" s="13" customFormat="1">
      <c r="A290" s="13"/>
      <c r="B290" s="227"/>
      <c r="C290" s="228"/>
      <c r="D290" s="229" t="s">
        <v>131</v>
      </c>
      <c r="E290" s="230" t="s">
        <v>1</v>
      </c>
      <c r="F290" s="231" t="s">
        <v>81</v>
      </c>
      <c r="G290" s="228"/>
      <c r="H290" s="232">
        <v>1</v>
      </c>
      <c r="I290" s="233"/>
      <c r="J290" s="228"/>
      <c r="K290" s="228"/>
      <c r="L290" s="234"/>
      <c r="M290" s="235"/>
      <c r="N290" s="236"/>
      <c r="O290" s="236"/>
      <c r="P290" s="236"/>
      <c r="Q290" s="236"/>
      <c r="R290" s="236"/>
      <c r="S290" s="236"/>
      <c r="T290" s="23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8" t="s">
        <v>131</v>
      </c>
      <c r="AU290" s="238" t="s">
        <v>83</v>
      </c>
      <c r="AV290" s="13" t="s">
        <v>83</v>
      </c>
      <c r="AW290" s="13" t="s">
        <v>32</v>
      </c>
      <c r="AX290" s="13" t="s">
        <v>81</v>
      </c>
      <c r="AY290" s="238" t="s">
        <v>122</v>
      </c>
    </row>
    <row r="291" s="14" customFormat="1">
      <c r="A291" s="14"/>
      <c r="B291" s="239"/>
      <c r="C291" s="240"/>
      <c r="D291" s="229" t="s">
        <v>131</v>
      </c>
      <c r="E291" s="241" t="s">
        <v>1</v>
      </c>
      <c r="F291" s="242" t="s">
        <v>381</v>
      </c>
      <c r="G291" s="240"/>
      <c r="H291" s="241" t="s">
        <v>1</v>
      </c>
      <c r="I291" s="243"/>
      <c r="J291" s="240"/>
      <c r="K291" s="240"/>
      <c r="L291" s="244"/>
      <c r="M291" s="245"/>
      <c r="N291" s="246"/>
      <c r="O291" s="246"/>
      <c r="P291" s="246"/>
      <c r="Q291" s="246"/>
      <c r="R291" s="246"/>
      <c r="S291" s="246"/>
      <c r="T291" s="24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8" t="s">
        <v>131</v>
      </c>
      <c r="AU291" s="248" t="s">
        <v>83</v>
      </c>
      <c r="AV291" s="14" t="s">
        <v>81</v>
      </c>
      <c r="AW291" s="14" t="s">
        <v>32</v>
      </c>
      <c r="AX291" s="14" t="s">
        <v>76</v>
      </c>
      <c r="AY291" s="248" t="s">
        <v>122</v>
      </c>
    </row>
    <row r="292" s="14" customFormat="1">
      <c r="A292" s="14"/>
      <c r="B292" s="239"/>
      <c r="C292" s="240"/>
      <c r="D292" s="229" t="s">
        <v>131</v>
      </c>
      <c r="E292" s="241" t="s">
        <v>1</v>
      </c>
      <c r="F292" s="242" t="s">
        <v>382</v>
      </c>
      <c r="G292" s="240"/>
      <c r="H292" s="241" t="s">
        <v>1</v>
      </c>
      <c r="I292" s="243"/>
      <c r="J292" s="240"/>
      <c r="K292" s="240"/>
      <c r="L292" s="244"/>
      <c r="M292" s="245"/>
      <c r="N292" s="246"/>
      <c r="O292" s="246"/>
      <c r="P292" s="246"/>
      <c r="Q292" s="246"/>
      <c r="R292" s="246"/>
      <c r="S292" s="246"/>
      <c r="T292" s="24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8" t="s">
        <v>131</v>
      </c>
      <c r="AU292" s="248" t="s">
        <v>83</v>
      </c>
      <c r="AV292" s="14" t="s">
        <v>81</v>
      </c>
      <c r="AW292" s="14" t="s">
        <v>32</v>
      </c>
      <c r="AX292" s="14" t="s">
        <v>76</v>
      </c>
      <c r="AY292" s="248" t="s">
        <v>122</v>
      </c>
    </row>
    <row r="293" s="14" customFormat="1">
      <c r="A293" s="14"/>
      <c r="B293" s="239"/>
      <c r="C293" s="240"/>
      <c r="D293" s="229" t="s">
        <v>131</v>
      </c>
      <c r="E293" s="241" t="s">
        <v>1</v>
      </c>
      <c r="F293" s="242" t="s">
        <v>383</v>
      </c>
      <c r="G293" s="240"/>
      <c r="H293" s="241" t="s">
        <v>1</v>
      </c>
      <c r="I293" s="243"/>
      <c r="J293" s="240"/>
      <c r="K293" s="240"/>
      <c r="L293" s="244"/>
      <c r="M293" s="245"/>
      <c r="N293" s="246"/>
      <c r="O293" s="246"/>
      <c r="P293" s="246"/>
      <c r="Q293" s="246"/>
      <c r="R293" s="246"/>
      <c r="S293" s="246"/>
      <c r="T293" s="24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8" t="s">
        <v>131</v>
      </c>
      <c r="AU293" s="248" t="s">
        <v>83</v>
      </c>
      <c r="AV293" s="14" t="s">
        <v>81</v>
      </c>
      <c r="AW293" s="14" t="s">
        <v>32</v>
      </c>
      <c r="AX293" s="14" t="s">
        <v>76</v>
      </c>
      <c r="AY293" s="248" t="s">
        <v>122</v>
      </c>
    </row>
    <row r="294" s="14" customFormat="1">
      <c r="A294" s="14"/>
      <c r="B294" s="239"/>
      <c r="C294" s="240"/>
      <c r="D294" s="229" t="s">
        <v>131</v>
      </c>
      <c r="E294" s="241" t="s">
        <v>1</v>
      </c>
      <c r="F294" s="242" t="s">
        <v>384</v>
      </c>
      <c r="G294" s="240"/>
      <c r="H294" s="241" t="s">
        <v>1</v>
      </c>
      <c r="I294" s="243"/>
      <c r="J294" s="240"/>
      <c r="K294" s="240"/>
      <c r="L294" s="244"/>
      <c r="M294" s="245"/>
      <c r="N294" s="246"/>
      <c r="O294" s="246"/>
      <c r="P294" s="246"/>
      <c r="Q294" s="246"/>
      <c r="R294" s="246"/>
      <c r="S294" s="246"/>
      <c r="T294" s="24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8" t="s">
        <v>131</v>
      </c>
      <c r="AU294" s="248" t="s">
        <v>83</v>
      </c>
      <c r="AV294" s="14" t="s">
        <v>81</v>
      </c>
      <c r="AW294" s="14" t="s">
        <v>32</v>
      </c>
      <c r="AX294" s="14" t="s">
        <v>76</v>
      </c>
      <c r="AY294" s="248" t="s">
        <v>122</v>
      </c>
    </row>
    <row r="295" s="14" customFormat="1">
      <c r="A295" s="14"/>
      <c r="B295" s="239"/>
      <c r="C295" s="240"/>
      <c r="D295" s="229" t="s">
        <v>131</v>
      </c>
      <c r="E295" s="241" t="s">
        <v>1</v>
      </c>
      <c r="F295" s="242" t="s">
        <v>385</v>
      </c>
      <c r="G295" s="240"/>
      <c r="H295" s="241" t="s">
        <v>1</v>
      </c>
      <c r="I295" s="243"/>
      <c r="J295" s="240"/>
      <c r="K295" s="240"/>
      <c r="L295" s="244"/>
      <c r="M295" s="245"/>
      <c r="N295" s="246"/>
      <c r="O295" s="246"/>
      <c r="P295" s="246"/>
      <c r="Q295" s="246"/>
      <c r="R295" s="246"/>
      <c r="S295" s="246"/>
      <c r="T295" s="24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8" t="s">
        <v>131</v>
      </c>
      <c r="AU295" s="248" t="s">
        <v>83</v>
      </c>
      <c r="AV295" s="14" t="s">
        <v>81</v>
      </c>
      <c r="AW295" s="14" t="s">
        <v>32</v>
      </c>
      <c r="AX295" s="14" t="s">
        <v>76</v>
      </c>
      <c r="AY295" s="248" t="s">
        <v>122</v>
      </c>
    </row>
    <row r="296" s="12" customFormat="1" ht="22.8" customHeight="1">
      <c r="A296" s="12"/>
      <c r="B296" s="198"/>
      <c r="C296" s="199"/>
      <c r="D296" s="200" t="s">
        <v>75</v>
      </c>
      <c r="E296" s="211" t="s">
        <v>386</v>
      </c>
      <c r="F296" s="211" t="s">
        <v>387</v>
      </c>
      <c r="G296" s="199"/>
      <c r="H296" s="199"/>
      <c r="I296" s="202"/>
      <c r="J296" s="212">
        <f>BK296</f>
        <v>0</v>
      </c>
      <c r="K296" s="199"/>
      <c r="L296" s="203"/>
      <c r="M296" s="204"/>
      <c r="N296" s="205"/>
      <c r="O296" s="205"/>
      <c r="P296" s="206">
        <f>SUM(P297:P307)</f>
        <v>0</v>
      </c>
      <c r="Q296" s="205"/>
      <c r="R296" s="206">
        <f>SUM(R297:R307)</f>
        <v>0</v>
      </c>
      <c r="S296" s="205"/>
      <c r="T296" s="207">
        <f>SUM(T297:T307)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08" t="s">
        <v>81</v>
      </c>
      <c r="AT296" s="209" t="s">
        <v>75</v>
      </c>
      <c r="AU296" s="209" t="s">
        <v>81</v>
      </c>
      <c r="AY296" s="208" t="s">
        <v>122</v>
      </c>
      <c r="BK296" s="210">
        <f>SUM(BK297:BK307)</f>
        <v>0</v>
      </c>
    </row>
    <row r="297" s="2" customFormat="1" ht="16.5" customHeight="1">
      <c r="A297" s="38"/>
      <c r="B297" s="39"/>
      <c r="C297" s="213" t="s">
        <v>388</v>
      </c>
      <c r="D297" s="213" t="s">
        <v>125</v>
      </c>
      <c r="E297" s="214" t="s">
        <v>389</v>
      </c>
      <c r="F297" s="215" t="s">
        <v>390</v>
      </c>
      <c r="G297" s="216" t="s">
        <v>313</v>
      </c>
      <c r="H297" s="217">
        <v>1</v>
      </c>
      <c r="I297" s="218"/>
      <c r="J297" s="219">
        <f>ROUND(I297*H297,2)</f>
        <v>0</v>
      </c>
      <c r="K297" s="220"/>
      <c r="L297" s="44"/>
      <c r="M297" s="221" t="s">
        <v>1</v>
      </c>
      <c r="N297" s="222" t="s">
        <v>41</v>
      </c>
      <c r="O297" s="91"/>
      <c r="P297" s="223">
        <f>O297*H297</f>
        <v>0</v>
      </c>
      <c r="Q297" s="223">
        <v>0</v>
      </c>
      <c r="R297" s="223">
        <f>Q297*H297</f>
        <v>0</v>
      </c>
      <c r="S297" s="223">
        <v>0</v>
      </c>
      <c r="T297" s="22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5" t="s">
        <v>129</v>
      </c>
      <c r="AT297" s="225" t="s">
        <v>125</v>
      </c>
      <c r="AU297" s="225" t="s">
        <v>83</v>
      </c>
      <c r="AY297" s="17" t="s">
        <v>122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7" t="s">
        <v>81</v>
      </c>
      <c r="BK297" s="226">
        <f>ROUND(I297*H297,2)</f>
        <v>0</v>
      </c>
      <c r="BL297" s="17" t="s">
        <v>129</v>
      </c>
      <c r="BM297" s="225" t="s">
        <v>391</v>
      </c>
    </row>
    <row r="298" s="13" customFormat="1">
      <c r="A298" s="13"/>
      <c r="B298" s="227"/>
      <c r="C298" s="228"/>
      <c r="D298" s="229" t="s">
        <v>131</v>
      </c>
      <c r="E298" s="230" t="s">
        <v>1</v>
      </c>
      <c r="F298" s="231" t="s">
        <v>81</v>
      </c>
      <c r="G298" s="228"/>
      <c r="H298" s="232">
        <v>1</v>
      </c>
      <c r="I298" s="233"/>
      <c r="J298" s="228"/>
      <c r="K298" s="228"/>
      <c r="L298" s="234"/>
      <c r="M298" s="235"/>
      <c r="N298" s="236"/>
      <c r="O298" s="236"/>
      <c r="P298" s="236"/>
      <c r="Q298" s="236"/>
      <c r="R298" s="236"/>
      <c r="S298" s="236"/>
      <c r="T298" s="23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8" t="s">
        <v>131</v>
      </c>
      <c r="AU298" s="238" t="s">
        <v>83</v>
      </c>
      <c r="AV298" s="13" t="s">
        <v>83</v>
      </c>
      <c r="AW298" s="13" t="s">
        <v>32</v>
      </c>
      <c r="AX298" s="13" t="s">
        <v>81</v>
      </c>
      <c r="AY298" s="238" t="s">
        <v>122</v>
      </c>
    </row>
    <row r="299" s="14" customFormat="1">
      <c r="A299" s="14"/>
      <c r="B299" s="239"/>
      <c r="C299" s="240"/>
      <c r="D299" s="229" t="s">
        <v>131</v>
      </c>
      <c r="E299" s="241" t="s">
        <v>1</v>
      </c>
      <c r="F299" s="242" t="s">
        <v>392</v>
      </c>
      <c r="G299" s="240"/>
      <c r="H299" s="241" t="s">
        <v>1</v>
      </c>
      <c r="I299" s="243"/>
      <c r="J299" s="240"/>
      <c r="K299" s="240"/>
      <c r="L299" s="244"/>
      <c r="M299" s="245"/>
      <c r="N299" s="246"/>
      <c r="O299" s="246"/>
      <c r="P299" s="246"/>
      <c r="Q299" s="246"/>
      <c r="R299" s="246"/>
      <c r="S299" s="246"/>
      <c r="T299" s="24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8" t="s">
        <v>131</v>
      </c>
      <c r="AU299" s="248" t="s">
        <v>83</v>
      </c>
      <c r="AV299" s="14" t="s">
        <v>81</v>
      </c>
      <c r="AW299" s="14" t="s">
        <v>32</v>
      </c>
      <c r="AX299" s="14" t="s">
        <v>76</v>
      </c>
      <c r="AY299" s="248" t="s">
        <v>122</v>
      </c>
    </row>
    <row r="300" s="14" customFormat="1">
      <c r="A300" s="14"/>
      <c r="B300" s="239"/>
      <c r="C300" s="240"/>
      <c r="D300" s="229" t="s">
        <v>131</v>
      </c>
      <c r="E300" s="241" t="s">
        <v>1</v>
      </c>
      <c r="F300" s="242" t="s">
        <v>393</v>
      </c>
      <c r="G300" s="240"/>
      <c r="H300" s="241" t="s">
        <v>1</v>
      </c>
      <c r="I300" s="243"/>
      <c r="J300" s="240"/>
      <c r="K300" s="240"/>
      <c r="L300" s="244"/>
      <c r="M300" s="245"/>
      <c r="N300" s="246"/>
      <c r="O300" s="246"/>
      <c r="P300" s="246"/>
      <c r="Q300" s="246"/>
      <c r="R300" s="246"/>
      <c r="S300" s="246"/>
      <c r="T300" s="24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8" t="s">
        <v>131</v>
      </c>
      <c r="AU300" s="248" t="s">
        <v>83</v>
      </c>
      <c r="AV300" s="14" t="s">
        <v>81</v>
      </c>
      <c r="AW300" s="14" t="s">
        <v>32</v>
      </c>
      <c r="AX300" s="14" t="s">
        <v>76</v>
      </c>
      <c r="AY300" s="248" t="s">
        <v>122</v>
      </c>
    </row>
    <row r="301" s="14" customFormat="1">
      <c r="A301" s="14"/>
      <c r="B301" s="239"/>
      <c r="C301" s="240"/>
      <c r="D301" s="229" t="s">
        <v>131</v>
      </c>
      <c r="E301" s="241" t="s">
        <v>1</v>
      </c>
      <c r="F301" s="242" t="s">
        <v>394</v>
      </c>
      <c r="G301" s="240"/>
      <c r="H301" s="241" t="s">
        <v>1</v>
      </c>
      <c r="I301" s="243"/>
      <c r="J301" s="240"/>
      <c r="K301" s="240"/>
      <c r="L301" s="244"/>
      <c r="M301" s="245"/>
      <c r="N301" s="246"/>
      <c r="O301" s="246"/>
      <c r="P301" s="246"/>
      <c r="Q301" s="246"/>
      <c r="R301" s="246"/>
      <c r="S301" s="246"/>
      <c r="T301" s="24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8" t="s">
        <v>131</v>
      </c>
      <c r="AU301" s="248" t="s">
        <v>83</v>
      </c>
      <c r="AV301" s="14" t="s">
        <v>81</v>
      </c>
      <c r="AW301" s="14" t="s">
        <v>32</v>
      </c>
      <c r="AX301" s="14" t="s">
        <v>76</v>
      </c>
      <c r="AY301" s="248" t="s">
        <v>122</v>
      </c>
    </row>
    <row r="302" s="14" customFormat="1">
      <c r="A302" s="14"/>
      <c r="B302" s="239"/>
      <c r="C302" s="240"/>
      <c r="D302" s="229" t="s">
        <v>131</v>
      </c>
      <c r="E302" s="241" t="s">
        <v>1</v>
      </c>
      <c r="F302" s="242" t="s">
        <v>395</v>
      </c>
      <c r="G302" s="240"/>
      <c r="H302" s="241" t="s">
        <v>1</v>
      </c>
      <c r="I302" s="243"/>
      <c r="J302" s="240"/>
      <c r="K302" s="240"/>
      <c r="L302" s="244"/>
      <c r="M302" s="245"/>
      <c r="N302" s="246"/>
      <c r="O302" s="246"/>
      <c r="P302" s="246"/>
      <c r="Q302" s="246"/>
      <c r="R302" s="246"/>
      <c r="S302" s="246"/>
      <c r="T302" s="24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8" t="s">
        <v>131</v>
      </c>
      <c r="AU302" s="248" t="s">
        <v>83</v>
      </c>
      <c r="AV302" s="14" t="s">
        <v>81</v>
      </c>
      <c r="AW302" s="14" t="s">
        <v>32</v>
      </c>
      <c r="AX302" s="14" t="s">
        <v>76</v>
      </c>
      <c r="AY302" s="248" t="s">
        <v>122</v>
      </c>
    </row>
    <row r="303" s="14" customFormat="1">
      <c r="A303" s="14"/>
      <c r="B303" s="239"/>
      <c r="C303" s="240"/>
      <c r="D303" s="229" t="s">
        <v>131</v>
      </c>
      <c r="E303" s="241" t="s">
        <v>1</v>
      </c>
      <c r="F303" s="242" t="s">
        <v>396</v>
      </c>
      <c r="G303" s="240"/>
      <c r="H303" s="241" t="s">
        <v>1</v>
      </c>
      <c r="I303" s="243"/>
      <c r="J303" s="240"/>
      <c r="K303" s="240"/>
      <c r="L303" s="244"/>
      <c r="M303" s="245"/>
      <c r="N303" s="246"/>
      <c r="O303" s="246"/>
      <c r="P303" s="246"/>
      <c r="Q303" s="246"/>
      <c r="R303" s="246"/>
      <c r="S303" s="246"/>
      <c r="T303" s="24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8" t="s">
        <v>131</v>
      </c>
      <c r="AU303" s="248" t="s">
        <v>83</v>
      </c>
      <c r="AV303" s="14" t="s">
        <v>81</v>
      </c>
      <c r="AW303" s="14" t="s">
        <v>32</v>
      </c>
      <c r="AX303" s="14" t="s">
        <v>76</v>
      </c>
      <c r="AY303" s="248" t="s">
        <v>122</v>
      </c>
    </row>
    <row r="304" s="14" customFormat="1">
      <c r="A304" s="14"/>
      <c r="B304" s="239"/>
      <c r="C304" s="240"/>
      <c r="D304" s="229" t="s">
        <v>131</v>
      </c>
      <c r="E304" s="241" t="s">
        <v>1</v>
      </c>
      <c r="F304" s="242" t="s">
        <v>397</v>
      </c>
      <c r="G304" s="240"/>
      <c r="H304" s="241" t="s">
        <v>1</v>
      </c>
      <c r="I304" s="243"/>
      <c r="J304" s="240"/>
      <c r="K304" s="240"/>
      <c r="L304" s="244"/>
      <c r="M304" s="245"/>
      <c r="N304" s="246"/>
      <c r="O304" s="246"/>
      <c r="P304" s="246"/>
      <c r="Q304" s="246"/>
      <c r="R304" s="246"/>
      <c r="S304" s="246"/>
      <c r="T304" s="247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8" t="s">
        <v>131</v>
      </c>
      <c r="AU304" s="248" t="s">
        <v>83</v>
      </c>
      <c r="AV304" s="14" t="s">
        <v>81</v>
      </c>
      <c r="AW304" s="14" t="s">
        <v>32</v>
      </c>
      <c r="AX304" s="14" t="s">
        <v>76</v>
      </c>
      <c r="AY304" s="248" t="s">
        <v>122</v>
      </c>
    </row>
    <row r="305" s="14" customFormat="1">
      <c r="A305" s="14"/>
      <c r="B305" s="239"/>
      <c r="C305" s="240"/>
      <c r="D305" s="229" t="s">
        <v>131</v>
      </c>
      <c r="E305" s="241" t="s">
        <v>1</v>
      </c>
      <c r="F305" s="242" t="s">
        <v>398</v>
      </c>
      <c r="G305" s="240"/>
      <c r="H305" s="241" t="s">
        <v>1</v>
      </c>
      <c r="I305" s="243"/>
      <c r="J305" s="240"/>
      <c r="K305" s="240"/>
      <c r="L305" s="244"/>
      <c r="M305" s="245"/>
      <c r="N305" s="246"/>
      <c r="O305" s="246"/>
      <c r="P305" s="246"/>
      <c r="Q305" s="246"/>
      <c r="R305" s="246"/>
      <c r="S305" s="246"/>
      <c r="T305" s="24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8" t="s">
        <v>131</v>
      </c>
      <c r="AU305" s="248" t="s">
        <v>83</v>
      </c>
      <c r="AV305" s="14" t="s">
        <v>81</v>
      </c>
      <c r="AW305" s="14" t="s">
        <v>32</v>
      </c>
      <c r="AX305" s="14" t="s">
        <v>76</v>
      </c>
      <c r="AY305" s="248" t="s">
        <v>122</v>
      </c>
    </row>
    <row r="306" s="14" customFormat="1">
      <c r="A306" s="14"/>
      <c r="B306" s="239"/>
      <c r="C306" s="240"/>
      <c r="D306" s="229" t="s">
        <v>131</v>
      </c>
      <c r="E306" s="241" t="s">
        <v>1</v>
      </c>
      <c r="F306" s="242" t="s">
        <v>399</v>
      </c>
      <c r="G306" s="240"/>
      <c r="H306" s="241" t="s">
        <v>1</v>
      </c>
      <c r="I306" s="243"/>
      <c r="J306" s="240"/>
      <c r="K306" s="240"/>
      <c r="L306" s="244"/>
      <c r="M306" s="245"/>
      <c r="N306" s="246"/>
      <c r="O306" s="246"/>
      <c r="P306" s="246"/>
      <c r="Q306" s="246"/>
      <c r="R306" s="246"/>
      <c r="S306" s="246"/>
      <c r="T306" s="24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8" t="s">
        <v>131</v>
      </c>
      <c r="AU306" s="248" t="s">
        <v>83</v>
      </c>
      <c r="AV306" s="14" t="s">
        <v>81</v>
      </c>
      <c r="AW306" s="14" t="s">
        <v>32</v>
      </c>
      <c r="AX306" s="14" t="s">
        <v>76</v>
      </c>
      <c r="AY306" s="248" t="s">
        <v>122</v>
      </c>
    </row>
    <row r="307" s="2" customFormat="1" ht="24.15" customHeight="1">
      <c r="A307" s="38"/>
      <c r="B307" s="39"/>
      <c r="C307" s="213" t="s">
        <v>400</v>
      </c>
      <c r="D307" s="213" t="s">
        <v>125</v>
      </c>
      <c r="E307" s="214" t="s">
        <v>401</v>
      </c>
      <c r="F307" s="215" t="s">
        <v>402</v>
      </c>
      <c r="G307" s="216" t="s">
        <v>313</v>
      </c>
      <c r="H307" s="217">
        <v>1</v>
      </c>
      <c r="I307" s="218"/>
      <c r="J307" s="219">
        <f>ROUND(I307*H307,2)</f>
        <v>0</v>
      </c>
      <c r="K307" s="220"/>
      <c r="L307" s="44"/>
      <c r="M307" s="221" t="s">
        <v>1</v>
      </c>
      <c r="N307" s="222" t="s">
        <v>41</v>
      </c>
      <c r="O307" s="91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5" t="s">
        <v>129</v>
      </c>
      <c r="AT307" s="225" t="s">
        <v>125</v>
      </c>
      <c r="AU307" s="225" t="s">
        <v>83</v>
      </c>
      <c r="AY307" s="17" t="s">
        <v>122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7" t="s">
        <v>81</v>
      </c>
      <c r="BK307" s="226">
        <f>ROUND(I307*H307,2)</f>
        <v>0</v>
      </c>
      <c r="BL307" s="17" t="s">
        <v>129</v>
      </c>
      <c r="BM307" s="225" t="s">
        <v>403</v>
      </c>
    </row>
    <row r="308" s="12" customFormat="1" ht="25.92" customHeight="1">
      <c r="A308" s="12"/>
      <c r="B308" s="198"/>
      <c r="C308" s="199"/>
      <c r="D308" s="200" t="s">
        <v>75</v>
      </c>
      <c r="E308" s="201" t="s">
        <v>404</v>
      </c>
      <c r="F308" s="201" t="s">
        <v>405</v>
      </c>
      <c r="G308" s="199"/>
      <c r="H308" s="199"/>
      <c r="I308" s="202"/>
      <c r="J308" s="185">
        <f>BK308</f>
        <v>0</v>
      </c>
      <c r="K308" s="199"/>
      <c r="L308" s="203"/>
      <c r="M308" s="204"/>
      <c r="N308" s="205"/>
      <c r="O308" s="205"/>
      <c r="P308" s="206">
        <f>P309+P315</f>
        <v>0</v>
      </c>
      <c r="Q308" s="205"/>
      <c r="R308" s="206">
        <f>R309+R315</f>
        <v>0.084575999999999998</v>
      </c>
      <c r="S308" s="205"/>
      <c r="T308" s="207">
        <f>T309+T315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8" t="s">
        <v>83</v>
      </c>
      <c r="AT308" s="209" t="s">
        <v>75</v>
      </c>
      <c r="AU308" s="209" t="s">
        <v>76</v>
      </c>
      <c r="AY308" s="208" t="s">
        <v>122</v>
      </c>
      <c r="BK308" s="210">
        <f>BK309+BK315</f>
        <v>0</v>
      </c>
    </row>
    <row r="309" s="12" customFormat="1" ht="22.8" customHeight="1">
      <c r="A309" s="12"/>
      <c r="B309" s="198"/>
      <c r="C309" s="199"/>
      <c r="D309" s="200" t="s">
        <v>75</v>
      </c>
      <c r="E309" s="211" t="s">
        <v>406</v>
      </c>
      <c r="F309" s="211" t="s">
        <v>407</v>
      </c>
      <c r="G309" s="199"/>
      <c r="H309" s="199"/>
      <c r="I309" s="202"/>
      <c r="J309" s="212">
        <f>BK309</f>
        <v>0</v>
      </c>
      <c r="K309" s="199"/>
      <c r="L309" s="203"/>
      <c r="M309" s="204"/>
      <c r="N309" s="205"/>
      <c r="O309" s="205"/>
      <c r="P309" s="206">
        <f>SUM(P310:P314)</f>
        <v>0</v>
      </c>
      <c r="Q309" s="205"/>
      <c r="R309" s="206">
        <f>SUM(R310:R314)</f>
        <v>0.080096000000000001</v>
      </c>
      <c r="S309" s="205"/>
      <c r="T309" s="207">
        <f>SUM(T310:T314)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8" t="s">
        <v>83</v>
      </c>
      <c r="AT309" s="209" t="s">
        <v>75</v>
      </c>
      <c r="AU309" s="209" t="s">
        <v>81</v>
      </c>
      <c r="AY309" s="208" t="s">
        <v>122</v>
      </c>
      <c r="BK309" s="210">
        <f>SUM(BK310:BK314)</f>
        <v>0</v>
      </c>
    </row>
    <row r="310" s="2" customFormat="1" ht="24.15" customHeight="1">
      <c r="A310" s="38"/>
      <c r="B310" s="39"/>
      <c r="C310" s="213" t="s">
        <v>7</v>
      </c>
      <c r="D310" s="213" t="s">
        <v>125</v>
      </c>
      <c r="E310" s="214" t="s">
        <v>408</v>
      </c>
      <c r="F310" s="215" t="s">
        <v>409</v>
      </c>
      <c r="G310" s="216" t="s">
        <v>174</v>
      </c>
      <c r="H310" s="217">
        <v>16.399999999999999</v>
      </c>
      <c r="I310" s="218"/>
      <c r="J310" s="219">
        <f>ROUND(I310*H310,2)</f>
        <v>0</v>
      </c>
      <c r="K310" s="220"/>
      <c r="L310" s="44"/>
      <c r="M310" s="221" t="s">
        <v>1</v>
      </c>
      <c r="N310" s="222" t="s">
        <v>41</v>
      </c>
      <c r="O310" s="91"/>
      <c r="P310" s="223">
        <f>O310*H310</f>
        <v>0</v>
      </c>
      <c r="Q310" s="223">
        <v>0</v>
      </c>
      <c r="R310" s="223">
        <f>Q310*H310</f>
        <v>0</v>
      </c>
      <c r="S310" s="223">
        <v>0</v>
      </c>
      <c r="T310" s="22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5" t="s">
        <v>203</v>
      </c>
      <c r="AT310" s="225" t="s">
        <v>125</v>
      </c>
      <c r="AU310" s="225" t="s">
        <v>83</v>
      </c>
      <c r="AY310" s="17" t="s">
        <v>122</v>
      </c>
      <c r="BE310" s="226">
        <f>IF(N310="základní",J310,0)</f>
        <v>0</v>
      </c>
      <c r="BF310" s="226">
        <f>IF(N310="snížená",J310,0)</f>
        <v>0</v>
      </c>
      <c r="BG310" s="226">
        <f>IF(N310="zákl. přenesená",J310,0)</f>
        <v>0</v>
      </c>
      <c r="BH310" s="226">
        <f>IF(N310="sníž. přenesená",J310,0)</f>
        <v>0</v>
      </c>
      <c r="BI310" s="226">
        <f>IF(N310="nulová",J310,0)</f>
        <v>0</v>
      </c>
      <c r="BJ310" s="17" t="s">
        <v>81</v>
      </c>
      <c r="BK310" s="226">
        <f>ROUND(I310*H310,2)</f>
        <v>0</v>
      </c>
      <c r="BL310" s="17" t="s">
        <v>203</v>
      </c>
      <c r="BM310" s="225" t="s">
        <v>410</v>
      </c>
    </row>
    <row r="311" s="13" customFormat="1">
      <c r="A311" s="13"/>
      <c r="B311" s="227"/>
      <c r="C311" s="228"/>
      <c r="D311" s="229" t="s">
        <v>131</v>
      </c>
      <c r="E311" s="230" t="s">
        <v>1</v>
      </c>
      <c r="F311" s="231" t="s">
        <v>411</v>
      </c>
      <c r="G311" s="228"/>
      <c r="H311" s="232">
        <v>16.399999999999999</v>
      </c>
      <c r="I311" s="233"/>
      <c r="J311" s="228"/>
      <c r="K311" s="228"/>
      <c r="L311" s="234"/>
      <c r="M311" s="235"/>
      <c r="N311" s="236"/>
      <c r="O311" s="236"/>
      <c r="P311" s="236"/>
      <c r="Q311" s="236"/>
      <c r="R311" s="236"/>
      <c r="S311" s="236"/>
      <c r="T311" s="23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8" t="s">
        <v>131</v>
      </c>
      <c r="AU311" s="238" t="s">
        <v>83</v>
      </c>
      <c r="AV311" s="13" t="s">
        <v>83</v>
      </c>
      <c r="AW311" s="13" t="s">
        <v>32</v>
      </c>
      <c r="AX311" s="13" t="s">
        <v>81</v>
      </c>
      <c r="AY311" s="238" t="s">
        <v>122</v>
      </c>
    </row>
    <row r="312" s="14" customFormat="1">
      <c r="A312" s="14"/>
      <c r="B312" s="239"/>
      <c r="C312" s="240"/>
      <c r="D312" s="229" t="s">
        <v>131</v>
      </c>
      <c r="E312" s="241" t="s">
        <v>1</v>
      </c>
      <c r="F312" s="242" t="s">
        <v>412</v>
      </c>
      <c r="G312" s="240"/>
      <c r="H312" s="241" t="s">
        <v>1</v>
      </c>
      <c r="I312" s="243"/>
      <c r="J312" s="240"/>
      <c r="K312" s="240"/>
      <c r="L312" s="244"/>
      <c r="M312" s="245"/>
      <c r="N312" s="246"/>
      <c r="O312" s="246"/>
      <c r="P312" s="246"/>
      <c r="Q312" s="246"/>
      <c r="R312" s="246"/>
      <c r="S312" s="246"/>
      <c r="T312" s="24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8" t="s">
        <v>131</v>
      </c>
      <c r="AU312" s="248" t="s">
        <v>83</v>
      </c>
      <c r="AV312" s="14" t="s">
        <v>81</v>
      </c>
      <c r="AW312" s="14" t="s">
        <v>32</v>
      </c>
      <c r="AX312" s="14" t="s">
        <v>76</v>
      </c>
      <c r="AY312" s="248" t="s">
        <v>122</v>
      </c>
    </row>
    <row r="313" s="2" customFormat="1" ht="49.05" customHeight="1">
      <c r="A313" s="38"/>
      <c r="B313" s="39"/>
      <c r="C313" s="260" t="s">
        <v>413</v>
      </c>
      <c r="D313" s="260" t="s">
        <v>238</v>
      </c>
      <c r="E313" s="261" t="s">
        <v>414</v>
      </c>
      <c r="F313" s="262" t="s">
        <v>415</v>
      </c>
      <c r="G313" s="263" t="s">
        <v>174</v>
      </c>
      <c r="H313" s="264">
        <v>20.024000000000001</v>
      </c>
      <c r="I313" s="265"/>
      <c r="J313" s="266">
        <f>ROUND(I313*H313,2)</f>
        <v>0</v>
      </c>
      <c r="K313" s="267"/>
      <c r="L313" s="268"/>
      <c r="M313" s="269" t="s">
        <v>1</v>
      </c>
      <c r="N313" s="270" t="s">
        <v>41</v>
      </c>
      <c r="O313" s="91"/>
      <c r="P313" s="223">
        <f>O313*H313</f>
        <v>0</v>
      </c>
      <c r="Q313" s="223">
        <v>0.0040000000000000001</v>
      </c>
      <c r="R313" s="223">
        <f>Q313*H313</f>
        <v>0.080096000000000001</v>
      </c>
      <c r="S313" s="223">
        <v>0</v>
      </c>
      <c r="T313" s="22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5" t="s">
        <v>416</v>
      </c>
      <c r="AT313" s="225" t="s">
        <v>238</v>
      </c>
      <c r="AU313" s="225" t="s">
        <v>83</v>
      </c>
      <c r="AY313" s="17" t="s">
        <v>122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7" t="s">
        <v>81</v>
      </c>
      <c r="BK313" s="226">
        <f>ROUND(I313*H313,2)</f>
        <v>0</v>
      </c>
      <c r="BL313" s="17" t="s">
        <v>203</v>
      </c>
      <c r="BM313" s="225" t="s">
        <v>417</v>
      </c>
    </row>
    <row r="314" s="13" customFormat="1">
      <c r="A314" s="13"/>
      <c r="B314" s="227"/>
      <c r="C314" s="228"/>
      <c r="D314" s="229" t="s">
        <v>131</v>
      </c>
      <c r="E314" s="228"/>
      <c r="F314" s="231" t="s">
        <v>418</v>
      </c>
      <c r="G314" s="228"/>
      <c r="H314" s="232">
        <v>20.024000000000001</v>
      </c>
      <c r="I314" s="233"/>
      <c r="J314" s="228"/>
      <c r="K314" s="228"/>
      <c r="L314" s="234"/>
      <c r="M314" s="235"/>
      <c r="N314" s="236"/>
      <c r="O314" s="236"/>
      <c r="P314" s="236"/>
      <c r="Q314" s="236"/>
      <c r="R314" s="236"/>
      <c r="S314" s="236"/>
      <c r="T314" s="23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8" t="s">
        <v>131</v>
      </c>
      <c r="AU314" s="238" t="s">
        <v>83</v>
      </c>
      <c r="AV314" s="13" t="s">
        <v>83</v>
      </c>
      <c r="AW314" s="13" t="s">
        <v>4</v>
      </c>
      <c r="AX314" s="13" t="s">
        <v>81</v>
      </c>
      <c r="AY314" s="238" t="s">
        <v>122</v>
      </c>
    </row>
    <row r="315" s="12" customFormat="1" ht="22.8" customHeight="1">
      <c r="A315" s="12"/>
      <c r="B315" s="198"/>
      <c r="C315" s="199"/>
      <c r="D315" s="200" t="s">
        <v>75</v>
      </c>
      <c r="E315" s="211" t="s">
        <v>419</v>
      </c>
      <c r="F315" s="211" t="s">
        <v>420</v>
      </c>
      <c r="G315" s="199"/>
      <c r="H315" s="199"/>
      <c r="I315" s="202"/>
      <c r="J315" s="212">
        <f>BK315</f>
        <v>0</v>
      </c>
      <c r="K315" s="199"/>
      <c r="L315" s="203"/>
      <c r="M315" s="204"/>
      <c r="N315" s="205"/>
      <c r="O315" s="205"/>
      <c r="P315" s="206">
        <f>SUM(P316:P319)</f>
        <v>0</v>
      </c>
      <c r="Q315" s="205"/>
      <c r="R315" s="206">
        <f>SUM(R316:R319)</f>
        <v>0.0044799999999999996</v>
      </c>
      <c r="S315" s="205"/>
      <c r="T315" s="207">
        <f>SUM(T316:T319)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8" t="s">
        <v>83</v>
      </c>
      <c r="AT315" s="209" t="s">
        <v>75</v>
      </c>
      <c r="AU315" s="209" t="s">
        <v>81</v>
      </c>
      <c r="AY315" s="208" t="s">
        <v>122</v>
      </c>
      <c r="BK315" s="210">
        <f>SUM(BK316:BK319)</f>
        <v>0</v>
      </c>
    </row>
    <row r="316" s="2" customFormat="1" ht="16.5" customHeight="1">
      <c r="A316" s="38"/>
      <c r="B316" s="39"/>
      <c r="C316" s="213" t="s">
        <v>421</v>
      </c>
      <c r="D316" s="213" t="s">
        <v>125</v>
      </c>
      <c r="E316" s="214" t="s">
        <v>422</v>
      </c>
      <c r="F316" s="215" t="s">
        <v>423</v>
      </c>
      <c r="G316" s="216" t="s">
        <v>272</v>
      </c>
      <c r="H316" s="217">
        <v>16</v>
      </c>
      <c r="I316" s="218"/>
      <c r="J316" s="219">
        <f>ROUND(I316*H316,2)</f>
        <v>0</v>
      </c>
      <c r="K316" s="220"/>
      <c r="L316" s="44"/>
      <c r="M316" s="221" t="s">
        <v>1</v>
      </c>
      <c r="N316" s="222" t="s">
        <v>41</v>
      </c>
      <c r="O316" s="91"/>
      <c r="P316" s="223">
        <f>O316*H316</f>
        <v>0</v>
      </c>
      <c r="Q316" s="223">
        <v>0.00027999999999999998</v>
      </c>
      <c r="R316" s="223">
        <f>Q316*H316</f>
        <v>0.0044799999999999996</v>
      </c>
      <c r="S316" s="223">
        <v>0</v>
      </c>
      <c r="T316" s="224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5" t="s">
        <v>203</v>
      </c>
      <c r="AT316" s="225" t="s">
        <v>125</v>
      </c>
      <c r="AU316" s="225" t="s">
        <v>83</v>
      </c>
      <c r="AY316" s="17" t="s">
        <v>122</v>
      </c>
      <c r="BE316" s="226">
        <f>IF(N316="základní",J316,0)</f>
        <v>0</v>
      </c>
      <c r="BF316" s="226">
        <f>IF(N316="snížená",J316,0)</f>
        <v>0</v>
      </c>
      <c r="BG316" s="226">
        <f>IF(N316="zákl. přenesená",J316,0)</f>
        <v>0</v>
      </c>
      <c r="BH316" s="226">
        <f>IF(N316="sníž. přenesená",J316,0)</f>
        <v>0</v>
      </c>
      <c r="BI316" s="226">
        <f>IF(N316="nulová",J316,0)</f>
        <v>0</v>
      </c>
      <c r="BJ316" s="17" t="s">
        <v>81</v>
      </c>
      <c r="BK316" s="226">
        <f>ROUND(I316*H316,2)</f>
        <v>0</v>
      </c>
      <c r="BL316" s="17" t="s">
        <v>203</v>
      </c>
      <c r="BM316" s="225" t="s">
        <v>424</v>
      </c>
    </row>
    <row r="317" s="13" customFormat="1">
      <c r="A317" s="13"/>
      <c r="B317" s="227"/>
      <c r="C317" s="228"/>
      <c r="D317" s="229" t="s">
        <v>131</v>
      </c>
      <c r="E317" s="230" t="s">
        <v>1</v>
      </c>
      <c r="F317" s="231" t="s">
        <v>203</v>
      </c>
      <c r="G317" s="228"/>
      <c r="H317" s="232">
        <v>16</v>
      </c>
      <c r="I317" s="233"/>
      <c r="J317" s="228"/>
      <c r="K317" s="228"/>
      <c r="L317" s="234"/>
      <c r="M317" s="235"/>
      <c r="N317" s="236"/>
      <c r="O317" s="236"/>
      <c r="P317" s="236"/>
      <c r="Q317" s="236"/>
      <c r="R317" s="236"/>
      <c r="S317" s="236"/>
      <c r="T317" s="23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8" t="s">
        <v>131</v>
      </c>
      <c r="AU317" s="238" t="s">
        <v>83</v>
      </c>
      <c r="AV317" s="13" t="s">
        <v>83</v>
      </c>
      <c r="AW317" s="13" t="s">
        <v>32</v>
      </c>
      <c r="AX317" s="13" t="s">
        <v>81</v>
      </c>
      <c r="AY317" s="238" t="s">
        <v>122</v>
      </c>
    </row>
    <row r="318" s="14" customFormat="1">
      <c r="A318" s="14"/>
      <c r="B318" s="239"/>
      <c r="C318" s="240"/>
      <c r="D318" s="229" t="s">
        <v>131</v>
      </c>
      <c r="E318" s="241" t="s">
        <v>1</v>
      </c>
      <c r="F318" s="242" t="s">
        <v>425</v>
      </c>
      <c r="G318" s="240"/>
      <c r="H318" s="241" t="s">
        <v>1</v>
      </c>
      <c r="I318" s="243"/>
      <c r="J318" s="240"/>
      <c r="K318" s="240"/>
      <c r="L318" s="244"/>
      <c r="M318" s="245"/>
      <c r="N318" s="246"/>
      <c r="O318" s="246"/>
      <c r="P318" s="246"/>
      <c r="Q318" s="246"/>
      <c r="R318" s="246"/>
      <c r="S318" s="246"/>
      <c r="T318" s="24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8" t="s">
        <v>131</v>
      </c>
      <c r="AU318" s="248" t="s">
        <v>83</v>
      </c>
      <c r="AV318" s="14" t="s">
        <v>81</v>
      </c>
      <c r="AW318" s="14" t="s">
        <v>32</v>
      </c>
      <c r="AX318" s="14" t="s">
        <v>76</v>
      </c>
      <c r="AY318" s="248" t="s">
        <v>122</v>
      </c>
    </row>
    <row r="319" s="14" customFormat="1">
      <c r="A319" s="14"/>
      <c r="B319" s="239"/>
      <c r="C319" s="240"/>
      <c r="D319" s="229" t="s">
        <v>131</v>
      </c>
      <c r="E319" s="241" t="s">
        <v>1</v>
      </c>
      <c r="F319" s="242" t="s">
        <v>426</v>
      </c>
      <c r="G319" s="240"/>
      <c r="H319" s="241" t="s">
        <v>1</v>
      </c>
      <c r="I319" s="243"/>
      <c r="J319" s="240"/>
      <c r="K319" s="240"/>
      <c r="L319" s="244"/>
      <c r="M319" s="245"/>
      <c r="N319" s="246"/>
      <c r="O319" s="246"/>
      <c r="P319" s="246"/>
      <c r="Q319" s="246"/>
      <c r="R319" s="246"/>
      <c r="S319" s="246"/>
      <c r="T319" s="24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8" t="s">
        <v>131</v>
      </c>
      <c r="AU319" s="248" t="s">
        <v>83</v>
      </c>
      <c r="AV319" s="14" t="s">
        <v>81</v>
      </c>
      <c r="AW319" s="14" t="s">
        <v>32</v>
      </c>
      <c r="AX319" s="14" t="s">
        <v>76</v>
      </c>
      <c r="AY319" s="248" t="s">
        <v>122</v>
      </c>
    </row>
    <row r="320" s="12" customFormat="1" ht="25.92" customHeight="1">
      <c r="A320" s="12"/>
      <c r="B320" s="198"/>
      <c r="C320" s="199"/>
      <c r="D320" s="200" t="s">
        <v>75</v>
      </c>
      <c r="E320" s="201" t="s">
        <v>238</v>
      </c>
      <c r="F320" s="201" t="s">
        <v>427</v>
      </c>
      <c r="G320" s="199"/>
      <c r="H320" s="199"/>
      <c r="I320" s="202"/>
      <c r="J320" s="185">
        <f>BK320</f>
        <v>0</v>
      </c>
      <c r="K320" s="199"/>
      <c r="L320" s="203"/>
      <c r="M320" s="204"/>
      <c r="N320" s="205"/>
      <c r="O320" s="205"/>
      <c r="P320" s="206">
        <f>P321</f>
        <v>0</v>
      </c>
      <c r="Q320" s="205"/>
      <c r="R320" s="206">
        <f>R321</f>
        <v>0.068250000000000005</v>
      </c>
      <c r="S320" s="205"/>
      <c r="T320" s="207">
        <f>T321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08" t="s">
        <v>124</v>
      </c>
      <c r="AT320" s="209" t="s">
        <v>75</v>
      </c>
      <c r="AU320" s="209" t="s">
        <v>76</v>
      </c>
      <c r="AY320" s="208" t="s">
        <v>122</v>
      </c>
      <c r="BK320" s="210">
        <f>BK321</f>
        <v>0</v>
      </c>
    </row>
    <row r="321" s="12" customFormat="1" ht="22.8" customHeight="1">
      <c r="A321" s="12"/>
      <c r="B321" s="198"/>
      <c r="C321" s="199"/>
      <c r="D321" s="200" t="s">
        <v>75</v>
      </c>
      <c r="E321" s="211" t="s">
        <v>428</v>
      </c>
      <c r="F321" s="211" t="s">
        <v>429</v>
      </c>
      <c r="G321" s="199"/>
      <c r="H321" s="199"/>
      <c r="I321" s="202"/>
      <c r="J321" s="212">
        <f>BK321</f>
        <v>0</v>
      </c>
      <c r="K321" s="199"/>
      <c r="L321" s="203"/>
      <c r="M321" s="204"/>
      <c r="N321" s="205"/>
      <c r="O321" s="205"/>
      <c r="P321" s="206">
        <f>SUM(P322:P324)</f>
        <v>0</v>
      </c>
      <c r="Q321" s="205"/>
      <c r="R321" s="206">
        <f>SUM(R322:R324)</f>
        <v>0.068250000000000005</v>
      </c>
      <c r="S321" s="205"/>
      <c r="T321" s="207">
        <f>SUM(T322:T324)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8" t="s">
        <v>124</v>
      </c>
      <c r="AT321" s="209" t="s">
        <v>75</v>
      </c>
      <c r="AU321" s="209" t="s">
        <v>81</v>
      </c>
      <c r="AY321" s="208" t="s">
        <v>122</v>
      </c>
      <c r="BK321" s="210">
        <f>SUM(BK322:BK324)</f>
        <v>0</v>
      </c>
    </row>
    <row r="322" s="2" customFormat="1" ht="16.5" customHeight="1">
      <c r="A322" s="38"/>
      <c r="B322" s="39"/>
      <c r="C322" s="213" t="s">
        <v>430</v>
      </c>
      <c r="D322" s="213" t="s">
        <v>125</v>
      </c>
      <c r="E322" s="214" t="s">
        <v>431</v>
      </c>
      <c r="F322" s="215" t="s">
        <v>432</v>
      </c>
      <c r="G322" s="216" t="s">
        <v>174</v>
      </c>
      <c r="H322" s="217">
        <v>97.5</v>
      </c>
      <c r="I322" s="218"/>
      <c r="J322" s="219">
        <f>ROUND(I322*H322,2)</f>
        <v>0</v>
      </c>
      <c r="K322" s="220"/>
      <c r="L322" s="44"/>
      <c r="M322" s="221" t="s">
        <v>1</v>
      </c>
      <c r="N322" s="222" t="s">
        <v>41</v>
      </c>
      <c r="O322" s="91"/>
      <c r="P322" s="223">
        <f>O322*H322</f>
        <v>0</v>
      </c>
      <c r="Q322" s="223">
        <v>0.00069999999999999999</v>
      </c>
      <c r="R322" s="223">
        <f>Q322*H322</f>
        <v>0.068250000000000005</v>
      </c>
      <c r="S322" s="223">
        <v>0</v>
      </c>
      <c r="T322" s="224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5" t="s">
        <v>433</v>
      </c>
      <c r="AT322" s="225" t="s">
        <v>125</v>
      </c>
      <c r="AU322" s="225" t="s">
        <v>83</v>
      </c>
      <c r="AY322" s="17" t="s">
        <v>122</v>
      </c>
      <c r="BE322" s="226">
        <f>IF(N322="základní",J322,0)</f>
        <v>0</v>
      </c>
      <c r="BF322" s="226">
        <f>IF(N322="snížená",J322,0)</f>
        <v>0</v>
      </c>
      <c r="BG322" s="226">
        <f>IF(N322="zákl. přenesená",J322,0)</f>
        <v>0</v>
      </c>
      <c r="BH322" s="226">
        <f>IF(N322="sníž. přenesená",J322,0)</f>
        <v>0</v>
      </c>
      <c r="BI322" s="226">
        <f>IF(N322="nulová",J322,0)</f>
        <v>0</v>
      </c>
      <c r="BJ322" s="17" t="s">
        <v>81</v>
      </c>
      <c r="BK322" s="226">
        <f>ROUND(I322*H322,2)</f>
        <v>0</v>
      </c>
      <c r="BL322" s="17" t="s">
        <v>433</v>
      </c>
      <c r="BM322" s="225" t="s">
        <v>434</v>
      </c>
    </row>
    <row r="323" s="13" customFormat="1">
      <c r="A323" s="13"/>
      <c r="B323" s="227"/>
      <c r="C323" s="228"/>
      <c r="D323" s="229" t="s">
        <v>131</v>
      </c>
      <c r="E323" s="230" t="s">
        <v>1</v>
      </c>
      <c r="F323" s="231" t="s">
        <v>435</v>
      </c>
      <c r="G323" s="228"/>
      <c r="H323" s="232">
        <v>97.5</v>
      </c>
      <c r="I323" s="233"/>
      <c r="J323" s="228"/>
      <c r="K323" s="228"/>
      <c r="L323" s="234"/>
      <c r="M323" s="235"/>
      <c r="N323" s="236"/>
      <c r="O323" s="236"/>
      <c r="P323" s="236"/>
      <c r="Q323" s="236"/>
      <c r="R323" s="236"/>
      <c r="S323" s="236"/>
      <c r="T323" s="23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8" t="s">
        <v>131</v>
      </c>
      <c r="AU323" s="238" t="s">
        <v>83</v>
      </c>
      <c r="AV323" s="13" t="s">
        <v>83</v>
      </c>
      <c r="AW323" s="13" t="s">
        <v>32</v>
      </c>
      <c r="AX323" s="13" t="s">
        <v>81</v>
      </c>
      <c r="AY323" s="238" t="s">
        <v>122</v>
      </c>
    </row>
    <row r="324" s="2" customFormat="1" ht="21.75" customHeight="1">
      <c r="A324" s="38"/>
      <c r="B324" s="39"/>
      <c r="C324" s="213" t="s">
        <v>436</v>
      </c>
      <c r="D324" s="213" t="s">
        <v>125</v>
      </c>
      <c r="E324" s="214" t="s">
        <v>437</v>
      </c>
      <c r="F324" s="215" t="s">
        <v>438</v>
      </c>
      <c r="G324" s="216" t="s">
        <v>174</v>
      </c>
      <c r="H324" s="217">
        <v>97.5</v>
      </c>
      <c r="I324" s="218"/>
      <c r="J324" s="219">
        <f>ROUND(I324*H324,2)</f>
        <v>0</v>
      </c>
      <c r="K324" s="220"/>
      <c r="L324" s="44"/>
      <c r="M324" s="221" t="s">
        <v>1</v>
      </c>
      <c r="N324" s="222" t="s">
        <v>41</v>
      </c>
      <c r="O324" s="91"/>
      <c r="P324" s="223">
        <f>O324*H324</f>
        <v>0</v>
      </c>
      <c r="Q324" s="223">
        <v>0</v>
      </c>
      <c r="R324" s="223">
        <f>Q324*H324</f>
        <v>0</v>
      </c>
      <c r="S324" s="223">
        <v>0</v>
      </c>
      <c r="T324" s="224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5" t="s">
        <v>433</v>
      </c>
      <c r="AT324" s="225" t="s">
        <v>125</v>
      </c>
      <c r="AU324" s="225" t="s">
        <v>83</v>
      </c>
      <c r="AY324" s="17" t="s">
        <v>122</v>
      </c>
      <c r="BE324" s="226">
        <f>IF(N324="základní",J324,0)</f>
        <v>0</v>
      </c>
      <c r="BF324" s="226">
        <f>IF(N324="snížená",J324,0)</f>
        <v>0</v>
      </c>
      <c r="BG324" s="226">
        <f>IF(N324="zákl. přenesená",J324,0)</f>
        <v>0</v>
      </c>
      <c r="BH324" s="226">
        <f>IF(N324="sníž. přenesená",J324,0)</f>
        <v>0</v>
      </c>
      <c r="BI324" s="226">
        <f>IF(N324="nulová",J324,0)</f>
        <v>0</v>
      </c>
      <c r="BJ324" s="17" t="s">
        <v>81</v>
      </c>
      <c r="BK324" s="226">
        <f>ROUND(I324*H324,2)</f>
        <v>0</v>
      </c>
      <c r="BL324" s="17" t="s">
        <v>433</v>
      </c>
      <c r="BM324" s="225" t="s">
        <v>439</v>
      </c>
    </row>
    <row r="325" s="2" customFormat="1" ht="49.92" customHeight="1">
      <c r="A325" s="38"/>
      <c r="B325" s="39"/>
      <c r="C325" s="40"/>
      <c r="D325" s="40"/>
      <c r="E325" s="201" t="s">
        <v>440</v>
      </c>
      <c r="F325" s="201" t="s">
        <v>441</v>
      </c>
      <c r="G325" s="40"/>
      <c r="H325" s="40"/>
      <c r="I325" s="40"/>
      <c r="J325" s="185">
        <f>BK325</f>
        <v>0</v>
      </c>
      <c r="K325" s="40"/>
      <c r="L325" s="44"/>
      <c r="M325" s="271"/>
      <c r="N325" s="272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75</v>
      </c>
      <c r="AU325" s="17" t="s">
        <v>76</v>
      </c>
      <c r="AY325" s="17" t="s">
        <v>442</v>
      </c>
      <c r="BK325" s="226">
        <f>BK326</f>
        <v>0</v>
      </c>
    </row>
    <row r="326" s="2" customFormat="1" ht="16.32" customHeight="1">
      <c r="A326" s="38"/>
      <c r="B326" s="39"/>
      <c r="C326" s="273" t="s">
        <v>1</v>
      </c>
      <c r="D326" s="273" t="s">
        <v>125</v>
      </c>
      <c r="E326" s="274" t="s">
        <v>1</v>
      </c>
      <c r="F326" s="275" t="s">
        <v>1</v>
      </c>
      <c r="G326" s="276" t="s">
        <v>1</v>
      </c>
      <c r="H326" s="277"/>
      <c r="I326" s="278"/>
      <c r="J326" s="279">
        <f>BK326</f>
        <v>0</v>
      </c>
      <c r="K326" s="220"/>
      <c r="L326" s="44"/>
      <c r="M326" s="280" t="s">
        <v>1</v>
      </c>
      <c r="N326" s="281" t="s">
        <v>41</v>
      </c>
      <c r="O326" s="282"/>
      <c r="P326" s="282"/>
      <c r="Q326" s="282"/>
      <c r="R326" s="282"/>
      <c r="S326" s="282"/>
      <c r="T326" s="283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442</v>
      </c>
      <c r="AU326" s="17" t="s">
        <v>81</v>
      </c>
      <c r="AY326" s="17" t="s">
        <v>442</v>
      </c>
      <c r="BE326" s="226">
        <f>IF(N326="základní",J326,0)</f>
        <v>0</v>
      </c>
      <c r="BF326" s="226">
        <f>IF(N326="snížená",J326,0)</f>
        <v>0</v>
      </c>
      <c r="BG326" s="226">
        <f>IF(N326="zákl. přenesená",J326,0)</f>
        <v>0</v>
      </c>
      <c r="BH326" s="226">
        <f>IF(N326="sníž. přenesená",J326,0)</f>
        <v>0</v>
      </c>
      <c r="BI326" s="226">
        <f>IF(N326="nulová",J326,0)</f>
        <v>0</v>
      </c>
      <c r="BJ326" s="17" t="s">
        <v>81</v>
      </c>
      <c r="BK326" s="226">
        <f>I326*H326</f>
        <v>0</v>
      </c>
    </row>
    <row r="327" s="2" customFormat="1" ht="6.96" customHeight="1">
      <c r="A327" s="38"/>
      <c r="B327" s="66"/>
      <c r="C327" s="67"/>
      <c r="D327" s="67"/>
      <c r="E327" s="67"/>
      <c r="F327" s="67"/>
      <c r="G327" s="67"/>
      <c r="H327" s="67"/>
      <c r="I327" s="67"/>
      <c r="J327" s="67"/>
      <c r="K327" s="67"/>
      <c r="L327" s="44"/>
      <c r="M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</row>
  </sheetData>
  <sheetProtection sheet="1" autoFilter="0" formatColumns="0" formatRows="0" objects="1" scenarios="1" spinCount="100000" saltValue="tS1IsCb3ILZ8DJwxD5oLzaWLf/V8fWwFLKRUtARGj3GFutm9ojgmqiJVAznnbZWIfqxXgkUTU7+lymOzywoogw==" hashValue="Z8iswhjT8HriJtiVzNYiK36cVGXxf9QltObR/KNZ/xYLR0Rsr+PZ5SVKhpAzaMMdQO0s98/8XDBUrOWoqa6nSQ==" algorithmName="SHA-512" password="CC35"/>
  <autoFilter ref="C128:K326"/>
  <mergeCells count="6">
    <mergeCell ref="E7:H7"/>
    <mergeCell ref="E16:H16"/>
    <mergeCell ref="E25:H25"/>
    <mergeCell ref="E85:H85"/>
    <mergeCell ref="E121:H121"/>
    <mergeCell ref="L2:V2"/>
  </mergeCells>
  <dataValidations count="2">
    <dataValidation type="list" allowBlank="1" showInputMessage="1" showErrorMessage="1" error="Povoleny jsou hodnoty K, M." sqref="D326:D327">
      <formula1>"K, M"</formula1>
    </dataValidation>
    <dataValidation type="list" allowBlank="1" showInputMessage="1" showErrorMessage="1" error="Povoleny jsou hodnoty základní, snížená, zákl. přenesená, sníž. přenesená, nulová." sqref="N326:N327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DESKTOP-DTIVEH7\david.mueller</dc:creator>
  <cp:lastModifiedBy>DESKTOP-DTIVEH7\david.mueller</cp:lastModifiedBy>
  <dcterms:created xsi:type="dcterms:W3CDTF">2025-01-06T11:20:08Z</dcterms:created>
  <dcterms:modified xsi:type="dcterms:W3CDTF">2025-01-06T11:20:12Z</dcterms:modified>
</cp:coreProperties>
</file>